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fessional\2019 NSCA\NFL\"/>
    </mc:Choice>
  </mc:AlternateContent>
  <bookViews>
    <workbookView xWindow="0" yWindow="0" windowWidth="28800" windowHeight="12435" tabRatio="860" activeTab="11"/>
  </bookViews>
  <sheets>
    <sheet name="Raw" sheetId="1" r:id="rId1"/>
    <sheet name="Snaps" sheetId="2" r:id="rId2"/>
    <sheet name="Complete" sheetId="21" r:id="rId3"/>
    <sheet name="DB" sheetId="3" r:id="rId4"/>
    <sheet name="DL" sheetId="4" r:id="rId5"/>
    <sheet name="LB" sheetId="5" r:id="rId6"/>
    <sheet name="OL" sheetId="6" r:id="rId7"/>
    <sheet name="QB" sheetId="7" r:id="rId8"/>
    <sheet name="RB" sheetId="8" r:id="rId9"/>
    <sheet name="ST" sheetId="9" r:id="rId10"/>
    <sheet name="TE" sheetId="10" r:id="rId11"/>
    <sheet name="WR" sheetId="11" r:id="rId12"/>
    <sheet name="2013 NFL Snaps" sheetId="13" r:id="rId13"/>
    <sheet name="2014 NFL Snaps" sheetId="16" r:id="rId14"/>
    <sheet name="2015 NFL Snaps" sheetId="17" r:id="rId15"/>
    <sheet name="2016 NFL Snaps" sheetId="18" r:id="rId16"/>
    <sheet name="2017 NFL Snaps" sheetId="19" r:id="rId17"/>
  </sheets>
  <calcPr calcId="152511"/>
</workbook>
</file>

<file path=xl/calcChain.xml><?xml version="1.0" encoding="utf-8"?>
<calcChain xmlns="http://schemas.openxmlformats.org/spreadsheetml/2006/main">
  <c r="R4" i="11" l="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" i="11"/>
  <c r="P4" i="11"/>
  <c r="P6" i="11"/>
  <c r="P7" i="11"/>
  <c r="P8" i="11"/>
  <c r="P10" i="11"/>
  <c r="P13" i="11"/>
  <c r="P16" i="11"/>
  <c r="P17" i="11"/>
  <c r="P19" i="11"/>
  <c r="P21" i="11"/>
  <c r="P22" i="11"/>
  <c r="P23" i="11"/>
  <c r="P24" i="11"/>
  <c r="P25" i="11"/>
  <c r="P27" i="11"/>
  <c r="P28" i="11"/>
  <c r="P29" i="11"/>
  <c r="P30" i="11"/>
  <c r="P31" i="11"/>
  <c r="P32" i="11"/>
  <c r="P33" i="11"/>
  <c r="P34" i="11"/>
  <c r="P36" i="11"/>
  <c r="P37" i="11"/>
  <c r="N4" i="11"/>
  <c r="N5" i="11"/>
  <c r="N6" i="11"/>
  <c r="N7" i="11"/>
  <c r="N8" i="11"/>
  <c r="N9" i="11"/>
  <c r="N10" i="11"/>
  <c r="N13" i="11"/>
  <c r="N14" i="11"/>
  <c r="N15" i="11"/>
  <c r="N16" i="11"/>
  <c r="N17" i="11"/>
  <c r="N18" i="11"/>
  <c r="N19" i="11"/>
  <c r="N20" i="11"/>
  <c r="N21" i="11"/>
  <c r="N23" i="11"/>
  <c r="N24" i="11"/>
  <c r="N25" i="11"/>
  <c r="N27" i="11"/>
  <c r="N28" i="11"/>
  <c r="N29" i="11"/>
  <c r="N30" i="11"/>
  <c r="N31" i="11"/>
  <c r="N32" i="11"/>
  <c r="N33" i="11"/>
  <c r="N34" i="11"/>
  <c r="N35" i="11"/>
  <c r="N36" i="11"/>
  <c r="N37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7" i="11"/>
  <c r="J28" i="11"/>
  <c r="J29" i="11"/>
  <c r="J30" i="11"/>
  <c r="J31" i="11"/>
  <c r="J32" i="11"/>
  <c r="J33" i="11"/>
  <c r="J34" i="11"/>
  <c r="J35" i="11"/>
  <c r="J36" i="11"/>
  <c r="J37" i="11"/>
  <c r="H4" i="11"/>
  <c r="H5" i="11"/>
  <c r="H6" i="11"/>
  <c r="H7" i="11"/>
  <c r="H8" i="11"/>
  <c r="H9" i="11"/>
  <c r="H12" i="11"/>
  <c r="H13" i="11"/>
  <c r="H14" i="11"/>
  <c r="H15" i="11"/>
  <c r="H17" i="11"/>
  <c r="H19" i="11"/>
  <c r="H20" i="11"/>
  <c r="H21" i="11"/>
  <c r="H22" i="11"/>
  <c r="H23" i="11"/>
  <c r="H24" i="11"/>
  <c r="H25" i="11"/>
  <c r="H26" i="11"/>
  <c r="H27" i="11"/>
  <c r="H28" i="11"/>
  <c r="H30" i="11"/>
  <c r="H31" i="11"/>
  <c r="H32" i="11"/>
  <c r="H33" i="11"/>
  <c r="H34" i="11"/>
  <c r="H35" i="11"/>
  <c r="H36" i="11"/>
  <c r="H37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P3" i="11"/>
  <c r="N3" i="11"/>
  <c r="L3" i="11"/>
  <c r="J3" i="11"/>
  <c r="H3" i="11"/>
  <c r="F3" i="11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3" i="10"/>
  <c r="P4" i="10"/>
  <c r="P5" i="10"/>
  <c r="P6" i="10"/>
  <c r="P7" i="10"/>
  <c r="P10" i="10"/>
  <c r="P11" i="10"/>
  <c r="P12" i="10"/>
  <c r="P13" i="10"/>
  <c r="P14" i="10"/>
  <c r="P16" i="10"/>
  <c r="P18" i="10"/>
  <c r="P19" i="10"/>
  <c r="P20" i="10"/>
  <c r="N4" i="10"/>
  <c r="N5" i="10"/>
  <c r="N6" i="10"/>
  <c r="N7" i="10"/>
  <c r="N10" i="10"/>
  <c r="N11" i="10"/>
  <c r="N12" i="10"/>
  <c r="N13" i="10"/>
  <c r="N14" i="10"/>
  <c r="N16" i="10"/>
  <c r="N18" i="10"/>
  <c r="N19" i="10"/>
  <c r="N20" i="10"/>
  <c r="L4" i="10"/>
  <c r="L5" i="10"/>
  <c r="L6" i="10"/>
  <c r="L7" i="10"/>
  <c r="L10" i="10"/>
  <c r="L11" i="10"/>
  <c r="L12" i="10"/>
  <c r="L13" i="10"/>
  <c r="L14" i="10"/>
  <c r="L15" i="10"/>
  <c r="L16" i="10"/>
  <c r="L18" i="10"/>
  <c r="L19" i="10"/>
  <c r="L20" i="10"/>
  <c r="J4" i="10"/>
  <c r="J5" i="10"/>
  <c r="J6" i="10"/>
  <c r="J7" i="10"/>
  <c r="J10" i="10"/>
  <c r="J11" i="10"/>
  <c r="J12" i="10"/>
  <c r="J13" i="10"/>
  <c r="J14" i="10"/>
  <c r="J15" i="10"/>
  <c r="J16" i="10"/>
  <c r="J18" i="10"/>
  <c r="J19" i="10"/>
  <c r="J20" i="10"/>
  <c r="H4" i="10"/>
  <c r="H5" i="10"/>
  <c r="H7" i="10"/>
  <c r="H8" i="10"/>
  <c r="H9" i="10"/>
  <c r="H11" i="10"/>
  <c r="H12" i="10"/>
  <c r="H13" i="10"/>
  <c r="H14" i="10"/>
  <c r="H15" i="10"/>
  <c r="H16" i="10"/>
  <c r="H18" i="10"/>
  <c r="H19" i="10"/>
  <c r="H20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P3" i="10"/>
  <c r="N3" i="10"/>
  <c r="L3" i="10"/>
  <c r="J3" i="10"/>
  <c r="H3" i="10"/>
  <c r="F3" i="10"/>
  <c r="Q3" i="9"/>
  <c r="Q4" i="9"/>
  <c r="Q5" i="9"/>
  <c r="Q6" i="9"/>
  <c r="L5" i="9"/>
  <c r="L6" i="9"/>
  <c r="J5" i="9"/>
  <c r="H4" i="9"/>
  <c r="H6" i="9"/>
  <c r="F4" i="9"/>
  <c r="F5" i="9"/>
  <c r="F6" i="9"/>
  <c r="L3" i="9"/>
  <c r="J3" i="9"/>
  <c r="H3" i="9"/>
  <c r="F3" i="9"/>
  <c r="P4" i="8"/>
  <c r="P5" i="8"/>
  <c r="P6" i="8"/>
  <c r="P9" i="8"/>
  <c r="P11" i="8"/>
  <c r="P13" i="8"/>
  <c r="P16" i="8"/>
  <c r="P18" i="8"/>
  <c r="P20" i="8"/>
  <c r="P21" i="8"/>
  <c r="P22" i="8"/>
  <c r="P23" i="8"/>
  <c r="P26" i="8"/>
  <c r="P27" i="8"/>
  <c r="P28" i="8"/>
  <c r="P30" i="8"/>
  <c r="P31" i="8"/>
  <c r="P33" i="8"/>
  <c r="P34" i="8"/>
  <c r="P35" i="8"/>
  <c r="P36" i="8"/>
  <c r="P37" i="8"/>
  <c r="P39" i="8"/>
  <c r="N4" i="8"/>
  <c r="N5" i="8"/>
  <c r="N6" i="8"/>
  <c r="N9" i="8"/>
  <c r="N11" i="8"/>
  <c r="N13" i="8"/>
  <c r="N16" i="8"/>
  <c r="N18" i="8"/>
  <c r="N20" i="8"/>
  <c r="N21" i="8"/>
  <c r="N22" i="8"/>
  <c r="N23" i="8"/>
  <c r="N26" i="8"/>
  <c r="N27" i="8"/>
  <c r="N28" i="8"/>
  <c r="N29" i="8"/>
  <c r="N30" i="8"/>
  <c r="N31" i="8"/>
  <c r="N33" i="8"/>
  <c r="N34" i="8"/>
  <c r="N35" i="8"/>
  <c r="N36" i="8"/>
  <c r="N37" i="8"/>
  <c r="N39" i="8"/>
  <c r="L4" i="8"/>
  <c r="L5" i="8"/>
  <c r="L6" i="8"/>
  <c r="L7" i="8"/>
  <c r="L8" i="8"/>
  <c r="L9" i="8"/>
  <c r="L11" i="8"/>
  <c r="L12" i="8"/>
  <c r="L13" i="8"/>
  <c r="L15" i="8"/>
  <c r="L16" i="8"/>
  <c r="L17" i="8"/>
  <c r="L18" i="8"/>
  <c r="L19" i="8"/>
  <c r="L20" i="8"/>
  <c r="L21" i="8"/>
  <c r="L22" i="8"/>
  <c r="L23" i="8"/>
  <c r="L25" i="8"/>
  <c r="L26" i="8"/>
  <c r="L28" i="8"/>
  <c r="L29" i="8"/>
  <c r="L30" i="8"/>
  <c r="L31" i="8"/>
  <c r="L32" i="8"/>
  <c r="L33" i="8"/>
  <c r="L34" i="8"/>
  <c r="L35" i="8"/>
  <c r="L36" i="8"/>
  <c r="L37" i="8"/>
  <c r="L38" i="8"/>
  <c r="L39" i="8"/>
  <c r="J4" i="8"/>
  <c r="J5" i="8"/>
  <c r="J6" i="8"/>
  <c r="J7" i="8"/>
  <c r="J8" i="8"/>
  <c r="J9" i="8"/>
  <c r="R9" i="8" s="1"/>
  <c r="J11" i="8"/>
  <c r="J12" i="8"/>
  <c r="J13" i="8"/>
  <c r="J15" i="8"/>
  <c r="J16" i="8"/>
  <c r="J17" i="8"/>
  <c r="R17" i="8" s="1"/>
  <c r="J18" i="8"/>
  <c r="J19" i="8"/>
  <c r="J20" i="8"/>
  <c r="J21" i="8"/>
  <c r="J22" i="8"/>
  <c r="J23" i="8"/>
  <c r="J25" i="8"/>
  <c r="J26" i="8"/>
  <c r="J28" i="8"/>
  <c r="J29" i="8"/>
  <c r="J30" i="8"/>
  <c r="J31" i="8"/>
  <c r="J32" i="8"/>
  <c r="J33" i="8"/>
  <c r="J34" i="8"/>
  <c r="J35" i="8"/>
  <c r="J36" i="8"/>
  <c r="J37" i="8"/>
  <c r="J38" i="8"/>
  <c r="J39" i="8"/>
  <c r="H4" i="8"/>
  <c r="H5" i="8"/>
  <c r="H6" i="8"/>
  <c r="H7" i="8"/>
  <c r="H9" i="8"/>
  <c r="H10" i="8"/>
  <c r="H11" i="8"/>
  <c r="H12" i="8"/>
  <c r="H13" i="8"/>
  <c r="H15" i="8"/>
  <c r="H16" i="8"/>
  <c r="H17" i="8"/>
  <c r="H18" i="8"/>
  <c r="H20" i="8"/>
  <c r="H21" i="8"/>
  <c r="H22" i="8"/>
  <c r="H23" i="8"/>
  <c r="H25" i="8"/>
  <c r="H26" i="8"/>
  <c r="H27" i="8"/>
  <c r="H28" i="8"/>
  <c r="H29" i="8"/>
  <c r="H30" i="8"/>
  <c r="H31" i="8"/>
  <c r="H33" i="8"/>
  <c r="H34" i="8"/>
  <c r="H35" i="8"/>
  <c r="H36" i="8"/>
  <c r="H37" i="8"/>
  <c r="H39" i="8"/>
  <c r="F4" i="8"/>
  <c r="F5" i="8"/>
  <c r="F6" i="8"/>
  <c r="F7" i="8"/>
  <c r="R7" i="8" s="1"/>
  <c r="F8" i="8"/>
  <c r="F9" i="8"/>
  <c r="F10" i="8"/>
  <c r="F11" i="8"/>
  <c r="R11" i="8" s="1"/>
  <c r="F12" i="8"/>
  <c r="F13" i="8"/>
  <c r="F14" i="8"/>
  <c r="F15" i="8"/>
  <c r="R15" i="8" s="1"/>
  <c r="F16" i="8"/>
  <c r="F17" i="8"/>
  <c r="F18" i="8"/>
  <c r="F19" i="8"/>
  <c r="R19" i="8" s="1"/>
  <c r="F20" i="8"/>
  <c r="F21" i="8"/>
  <c r="F22" i="8"/>
  <c r="F23" i="8"/>
  <c r="R23" i="8" s="1"/>
  <c r="F24" i="8"/>
  <c r="F25" i="8"/>
  <c r="F26" i="8"/>
  <c r="F27" i="8"/>
  <c r="R27" i="8" s="1"/>
  <c r="F28" i="8"/>
  <c r="F29" i="8"/>
  <c r="F30" i="8"/>
  <c r="F31" i="8"/>
  <c r="R31" i="8" s="1"/>
  <c r="F32" i="8"/>
  <c r="F33" i="8"/>
  <c r="F34" i="8"/>
  <c r="F35" i="8"/>
  <c r="R35" i="8" s="1"/>
  <c r="F36" i="8"/>
  <c r="F37" i="8"/>
  <c r="F38" i="8"/>
  <c r="F39" i="8"/>
  <c r="R39" i="8" s="1"/>
  <c r="H3" i="8"/>
  <c r="F3" i="8"/>
  <c r="R4" i="8"/>
  <c r="R5" i="8"/>
  <c r="R6" i="8"/>
  <c r="R8" i="8"/>
  <c r="R10" i="8"/>
  <c r="R12" i="8"/>
  <c r="R13" i="8"/>
  <c r="R14" i="8"/>
  <c r="R16" i="8"/>
  <c r="R18" i="8"/>
  <c r="R20" i="8"/>
  <c r="R21" i="8"/>
  <c r="R22" i="8"/>
  <c r="R24" i="8"/>
  <c r="R25" i="8"/>
  <c r="R26" i="8"/>
  <c r="R28" i="8"/>
  <c r="R29" i="8"/>
  <c r="R30" i="8"/>
  <c r="R32" i="8"/>
  <c r="R33" i="8"/>
  <c r="R34" i="8"/>
  <c r="R36" i="8"/>
  <c r="R37" i="8"/>
  <c r="R38" i="8"/>
  <c r="Q4" i="8"/>
  <c r="Q5" i="8"/>
  <c r="Q6" i="8"/>
  <c r="Q8" i="8"/>
  <c r="Q9" i="8"/>
  <c r="Q10" i="8"/>
  <c r="Q12" i="8"/>
  <c r="Q13" i="8"/>
  <c r="Q14" i="8"/>
  <c r="Q16" i="8"/>
  <c r="Q17" i="8"/>
  <c r="Q18" i="8"/>
  <c r="Q20" i="8"/>
  <c r="Q21" i="8"/>
  <c r="Q22" i="8"/>
  <c r="Q24" i="8"/>
  <c r="Q25" i="8"/>
  <c r="Q26" i="8"/>
  <c r="Q28" i="8"/>
  <c r="Q29" i="8"/>
  <c r="Q30" i="8"/>
  <c r="Q32" i="8"/>
  <c r="Q33" i="8"/>
  <c r="Q34" i="8"/>
  <c r="Q36" i="8"/>
  <c r="Q37" i="8"/>
  <c r="Q38" i="8"/>
  <c r="G56" i="6"/>
  <c r="R4" i="7"/>
  <c r="R5" i="7"/>
  <c r="R6" i="7"/>
  <c r="R7" i="7"/>
  <c r="R8" i="7"/>
  <c r="R9" i="7"/>
  <c r="R10" i="7"/>
  <c r="R11" i="7"/>
  <c r="R12" i="7"/>
  <c r="R13" i="7"/>
  <c r="R14" i="7"/>
  <c r="R15" i="7"/>
  <c r="R16" i="7"/>
  <c r="Q3" i="7"/>
  <c r="R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P4" i="7"/>
  <c r="P5" i="7"/>
  <c r="P6" i="7"/>
  <c r="P8" i="7"/>
  <c r="P9" i="7"/>
  <c r="P11" i="7"/>
  <c r="P12" i="7"/>
  <c r="P13" i="7"/>
  <c r="P14" i="7"/>
  <c r="P15" i="7"/>
  <c r="N4" i="7"/>
  <c r="N5" i="7"/>
  <c r="N6" i="7"/>
  <c r="N8" i="7"/>
  <c r="N9" i="7"/>
  <c r="N11" i="7"/>
  <c r="N12" i="7"/>
  <c r="N13" i="7"/>
  <c r="N14" i="7"/>
  <c r="N15" i="7"/>
  <c r="L4" i="7"/>
  <c r="L5" i="7"/>
  <c r="L6" i="7"/>
  <c r="L7" i="7"/>
  <c r="L8" i="7"/>
  <c r="L9" i="7"/>
  <c r="L11" i="7"/>
  <c r="L12" i="7"/>
  <c r="L13" i="7"/>
  <c r="L14" i="7"/>
  <c r="L15" i="7"/>
  <c r="J4" i="7"/>
  <c r="J5" i="7"/>
  <c r="J6" i="7"/>
  <c r="J7" i="7"/>
  <c r="J8" i="7"/>
  <c r="J9" i="7"/>
  <c r="J11" i="7"/>
  <c r="J12" i="7"/>
  <c r="J13" i="7"/>
  <c r="J15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P3" i="7"/>
  <c r="N3" i="7"/>
  <c r="L3" i="7"/>
  <c r="J3" i="7"/>
  <c r="F3" i="7"/>
  <c r="J5" i="6"/>
  <c r="J6" i="6"/>
  <c r="R6" i="6" s="1"/>
  <c r="J7" i="6"/>
  <c r="J8" i="6"/>
  <c r="J9" i="6"/>
  <c r="Q9" i="6" s="1"/>
  <c r="Q10" i="6"/>
  <c r="R7" i="6"/>
  <c r="L44" i="6"/>
  <c r="R44" i="6" s="1"/>
  <c r="R4" i="6"/>
  <c r="R5" i="6"/>
  <c r="R8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5" i="6"/>
  <c r="R46" i="6"/>
  <c r="R47" i="6"/>
  <c r="R48" i="6"/>
  <c r="R49" i="6"/>
  <c r="R50" i="6"/>
  <c r="R51" i="6"/>
  <c r="R52" i="6"/>
  <c r="R53" i="6"/>
  <c r="R54" i="6"/>
  <c r="R3" i="6"/>
  <c r="Q4" i="6"/>
  <c r="Q5" i="6"/>
  <c r="Q6" i="6"/>
  <c r="Q7" i="6"/>
  <c r="Q8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1" i="6"/>
  <c r="P24" i="6"/>
  <c r="P25" i="6"/>
  <c r="P26" i="6"/>
  <c r="P27" i="6"/>
  <c r="P28" i="6"/>
  <c r="P29" i="6"/>
  <c r="P30" i="6"/>
  <c r="P31" i="6"/>
  <c r="P32" i="6"/>
  <c r="P33" i="6"/>
  <c r="P34" i="6"/>
  <c r="P36" i="6"/>
  <c r="P37" i="6"/>
  <c r="P38" i="6"/>
  <c r="P39" i="6"/>
  <c r="P40" i="6"/>
  <c r="P41" i="6"/>
  <c r="P42" i="6"/>
  <c r="P45" i="6"/>
  <c r="P46" i="6"/>
  <c r="P47" i="6"/>
  <c r="P48" i="6"/>
  <c r="P49" i="6"/>
  <c r="P50" i="6"/>
  <c r="P51" i="6"/>
  <c r="P53" i="6"/>
  <c r="P5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1" i="6"/>
  <c r="N24" i="6"/>
  <c r="N25" i="6"/>
  <c r="N26" i="6"/>
  <c r="N27" i="6"/>
  <c r="N28" i="6"/>
  <c r="N29" i="6"/>
  <c r="N30" i="6"/>
  <c r="N31" i="6"/>
  <c r="N32" i="6"/>
  <c r="N33" i="6"/>
  <c r="N34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3" i="6"/>
  <c r="N54" i="6"/>
  <c r="L4" i="6"/>
  <c r="L5" i="6"/>
  <c r="L6" i="6"/>
  <c r="L7" i="6"/>
  <c r="L8" i="6"/>
  <c r="L9" i="6"/>
  <c r="L11" i="6"/>
  <c r="L12" i="6"/>
  <c r="L14" i="6"/>
  <c r="L15" i="6"/>
  <c r="L16" i="6"/>
  <c r="L17" i="6"/>
  <c r="L18" i="6"/>
  <c r="L19" i="6"/>
  <c r="L21" i="6"/>
  <c r="L24" i="6"/>
  <c r="L25" i="6"/>
  <c r="L26" i="6"/>
  <c r="L27" i="6"/>
  <c r="L28" i="6"/>
  <c r="L29" i="6"/>
  <c r="L30" i="6"/>
  <c r="L31" i="6"/>
  <c r="L32" i="6"/>
  <c r="L33" i="6"/>
  <c r="L34" i="6"/>
  <c r="L36" i="6"/>
  <c r="L37" i="6"/>
  <c r="L38" i="6"/>
  <c r="L39" i="6"/>
  <c r="L40" i="6"/>
  <c r="L41" i="6"/>
  <c r="L42" i="6"/>
  <c r="L45" i="6"/>
  <c r="L46" i="6"/>
  <c r="L47" i="6"/>
  <c r="L48" i="6"/>
  <c r="L49" i="6"/>
  <c r="L50" i="6"/>
  <c r="L51" i="6"/>
  <c r="L53" i="6"/>
  <c r="L54" i="6"/>
  <c r="J11" i="6"/>
  <c r="J12" i="6"/>
  <c r="J13" i="6"/>
  <c r="J14" i="6"/>
  <c r="J15" i="6"/>
  <c r="J16" i="6"/>
  <c r="J17" i="6"/>
  <c r="J18" i="6"/>
  <c r="J19" i="6"/>
  <c r="J21" i="6"/>
  <c r="J24" i="6"/>
  <c r="J25" i="6"/>
  <c r="J26" i="6"/>
  <c r="J27" i="6"/>
  <c r="J28" i="6"/>
  <c r="J29" i="6"/>
  <c r="J30" i="6"/>
  <c r="J31" i="6"/>
  <c r="J32" i="6"/>
  <c r="J33" i="6"/>
  <c r="J34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3" i="6"/>
  <c r="J54" i="6"/>
  <c r="H5" i="6"/>
  <c r="H6" i="6"/>
  <c r="H7" i="6"/>
  <c r="H8" i="6"/>
  <c r="H9" i="6"/>
  <c r="H10" i="6"/>
  <c r="H11" i="6"/>
  <c r="H12" i="6"/>
  <c r="H14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3" i="6"/>
  <c r="H34" i="6"/>
  <c r="H35" i="6"/>
  <c r="H36" i="6"/>
  <c r="H38" i="6"/>
  <c r="H39" i="6"/>
  <c r="H40" i="6"/>
  <c r="H41" i="6"/>
  <c r="H42" i="6"/>
  <c r="H43" i="6"/>
  <c r="H46" i="6"/>
  <c r="H47" i="6"/>
  <c r="H49" i="6"/>
  <c r="H50" i="6"/>
  <c r="H51" i="6"/>
  <c r="H52" i="6"/>
  <c r="H53" i="6"/>
  <c r="H54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Q3" i="6"/>
  <c r="H3" i="6"/>
  <c r="F3" i="6"/>
  <c r="F3" i="5"/>
  <c r="F4" i="5"/>
  <c r="F5" i="5"/>
  <c r="F6" i="5"/>
  <c r="Q6" i="5" s="1"/>
  <c r="F7" i="5"/>
  <c r="F8" i="5"/>
  <c r="F9" i="5"/>
  <c r="F10" i="5"/>
  <c r="R10" i="5" s="1"/>
  <c r="F11" i="5"/>
  <c r="F12" i="5"/>
  <c r="F13" i="5"/>
  <c r="F14" i="5"/>
  <c r="R14" i="5" s="1"/>
  <c r="F15" i="5"/>
  <c r="F16" i="5"/>
  <c r="F17" i="5"/>
  <c r="F18" i="5"/>
  <c r="R18" i="5" s="1"/>
  <c r="F19" i="5"/>
  <c r="F20" i="5"/>
  <c r="F21" i="5"/>
  <c r="F22" i="5"/>
  <c r="R22" i="5" s="1"/>
  <c r="F23" i="5"/>
  <c r="F24" i="5"/>
  <c r="F25" i="5"/>
  <c r="F26" i="5"/>
  <c r="R26" i="5" s="1"/>
  <c r="F27" i="5"/>
  <c r="F28" i="5"/>
  <c r="F29" i="5"/>
  <c r="F30" i="5"/>
  <c r="R30" i="5" s="1"/>
  <c r="F31" i="5"/>
  <c r="F32" i="5"/>
  <c r="F33" i="5"/>
  <c r="F34" i="5"/>
  <c r="R34" i="5" s="1"/>
  <c r="F35" i="5"/>
  <c r="F36" i="5"/>
  <c r="H3" i="5"/>
  <c r="H6" i="5"/>
  <c r="H8" i="5"/>
  <c r="H9" i="5"/>
  <c r="R9" i="5" s="1"/>
  <c r="H10" i="5"/>
  <c r="H11" i="5"/>
  <c r="H12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4" i="5"/>
  <c r="H35" i="5"/>
  <c r="R35" i="5" s="1"/>
  <c r="H36" i="5"/>
  <c r="R4" i="5"/>
  <c r="R5" i="5"/>
  <c r="R7" i="5"/>
  <c r="R8" i="5"/>
  <c r="R11" i="5"/>
  <c r="R12" i="5"/>
  <c r="R13" i="5"/>
  <c r="R15" i="5"/>
  <c r="R16" i="5"/>
  <c r="R17" i="5"/>
  <c r="R19" i="5"/>
  <c r="R20" i="5"/>
  <c r="R21" i="5"/>
  <c r="R23" i="5"/>
  <c r="R24" i="5"/>
  <c r="R25" i="5"/>
  <c r="R27" i="5"/>
  <c r="R28" i="5"/>
  <c r="R29" i="5"/>
  <c r="R31" i="5"/>
  <c r="R32" i="5"/>
  <c r="R33" i="5"/>
  <c r="R36" i="5"/>
  <c r="Q4" i="5"/>
  <c r="Q5" i="5"/>
  <c r="Q7" i="5"/>
  <c r="Q8" i="5"/>
  <c r="Q9" i="5"/>
  <c r="Q11" i="5"/>
  <c r="Q12" i="5"/>
  <c r="Q13" i="5"/>
  <c r="Q15" i="5"/>
  <c r="Q16" i="5"/>
  <c r="Q17" i="5"/>
  <c r="Q19" i="5"/>
  <c r="Q20" i="5"/>
  <c r="Q21" i="5"/>
  <c r="Q23" i="5"/>
  <c r="Q24" i="5"/>
  <c r="Q25" i="5"/>
  <c r="Q27" i="5"/>
  <c r="Q28" i="5"/>
  <c r="Q29" i="5"/>
  <c r="Q31" i="5"/>
  <c r="Q32" i="5"/>
  <c r="Q33" i="5"/>
  <c r="Q34" i="5"/>
  <c r="Q36" i="5"/>
  <c r="P5" i="5"/>
  <c r="P8" i="5"/>
  <c r="P9" i="5"/>
  <c r="P12" i="5"/>
  <c r="P15" i="5"/>
  <c r="P16" i="5"/>
  <c r="P17" i="5"/>
  <c r="P19" i="5"/>
  <c r="P22" i="5"/>
  <c r="P24" i="5"/>
  <c r="P25" i="5"/>
  <c r="P27" i="5"/>
  <c r="P28" i="5"/>
  <c r="P29" i="5"/>
  <c r="P30" i="5"/>
  <c r="P33" i="5"/>
  <c r="P35" i="5"/>
  <c r="P36" i="5"/>
  <c r="N5" i="5"/>
  <c r="N8" i="5"/>
  <c r="N9" i="5"/>
  <c r="N12" i="5"/>
  <c r="N15" i="5"/>
  <c r="N16" i="5"/>
  <c r="N17" i="5"/>
  <c r="N19" i="5"/>
  <c r="N22" i="5"/>
  <c r="N24" i="5"/>
  <c r="N25" i="5"/>
  <c r="N27" i="5"/>
  <c r="N28" i="5"/>
  <c r="N29" i="5"/>
  <c r="N30" i="5"/>
  <c r="N33" i="5"/>
  <c r="N35" i="5"/>
  <c r="N36" i="5"/>
  <c r="L4" i="5"/>
  <c r="L5" i="5"/>
  <c r="L7" i="5"/>
  <c r="L8" i="5"/>
  <c r="L9" i="5"/>
  <c r="L10" i="5"/>
  <c r="L11" i="5"/>
  <c r="L12" i="5"/>
  <c r="L15" i="5"/>
  <c r="L16" i="5"/>
  <c r="L17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J5" i="5"/>
  <c r="J8" i="5"/>
  <c r="J9" i="5"/>
  <c r="J12" i="5"/>
  <c r="J15" i="5"/>
  <c r="J16" i="5"/>
  <c r="J17" i="5"/>
  <c r="J19" i="5"/>
  <c r="J21" i="5"/>
  <c r="J22" i="5"/>
  <c r="J23" i="5"/>
  <c r="J24" i="5"/>
  <c r="J25" i="5"/>
  <c r="J27" i="5"/>
  <c r="J28" i="5"/>
  <c r="J29" i="5"/>
  <c r="J30" i="5"/>
  <c r="J31" i="5"/>
  <c r="J33" i="5"/>
  <c r="J34" i="5"/>
  <c r="J35" i="5"/>
  <c r="J36" i="5"/>
  <c r="R3" i="5"/>
  <c r="P3" i="5"/>
  <c r="N3" i="5"/>
  <c r="L3" i="5"/>
  <c r="J3" i="5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3" i="4"/>
  <c r="N25" i="4"/>
  <c r="P4" i="4"/>
  <c r="P5" i="4"/>
  <c r="P6" i="4"/>
  <c r="P10" i="4"/>
  <c r="P11" i="4"/>
  <c r="P12" i="4"/>
  <c r="P13" i="4"/>
  <c r="P14" i="4"/>
  <c r="P15" i="4"/>
  <c r="P16" i="4"/>
  <c r="P18" i="4"/>
  <c r="P19" i="4"/>
  <c r="P20" i="4"/>
  <c r="P23" i="4"/>
  <c r="P25" i="4"/>
  <c r="P26" i="4"/>
  <c r="P27" i="4"/>
  <c r="P28" i="4"/>
  <c r="P29" i="4"/>
  <c r="P30" i="4"/>
  <c r="P31" i="4"/>
  <c r="P34" i="4"/>
  <c r="P35" i="4"/>
  <c r="P36" i="4"/>
  <c r="P37" i="4"/>
  <c r="P38" i="4"/>
  <c r="P39" i="4"/>
  <c r="P40" i="4"/>
  <c r="P43" i="4"/>
  <c r="P44" i="4"/>
  <c r="N4" i="4"/>
  <c r="N5" i="4"/>
  <c r="N6" i="4"/>
  <c r="N10" i="4"/>
  <c r="N11" i="4"/>
  <c r="N12" i="4"/>
  <c r="N13" i="4"/>
  <c r="N14" i="4"/>
  <c r="N15" i="4"/>
  <c r="N16" i="4"/>
  <c r="N18" i="4"/>
  <c r="N19" i="4"/>
  <c r="N20" i="4"/>
  <c r="N23" i="4"/>
  <c r="N26" i="4"/>
  <c r="N27" i="4"/>
  <c r="N28" i="4"/>
  <c r="N29" i="4"/>
  <c r="N30" i="4"/>
  <c r="N31" i="4"/>
  <c r="N34" i="4"/>
  <c r="N35" i="4"/>
  <c r="N36" i="4"/>
  <c r="N37" i="4"/>
  <c r="N38" i="4"/>
  <c r="N39" i="4"/>
  <c r="N40" i="4"/>
  <c r="N43" i="4"/>
  <c r="N44" i="4"/>
  <c r="L4" i="4"/>
  <c r="L5" i="4"/>
  <c r="L6" i="4"/>
  <c r="L7" i="4"/>
  <c r="L9" i="4"/>
  <c r="L10" i="4"/>
  <c r="L11" i="4"/>
  <c r="L12" i="4"/>
  <c r="L13" i="4"/>
  <c r="L14" i="4"/>
  <c r="L15" i="4"/>
  <c r="L16" i="4"/>
  <c r="L17" i="4"/>
  <c r="L18" i="4"/>
  <c r="L19" i="4"/>
  <c r="L20" i="4"/>
  <c r="L22" i="4"/>
  <c r="L23" i="4"/>
  <c r="L24" i="4"/>
  <c r="L25" i="4"/>
  <c r="L26" i="4"/>
  <c r="L27" i="4"/>
  <c r="L28" i="4"/>
  <c r="L29" i="4"/>
  <c r="L30" i="4"/>
  <c r="L31" i="4"/>
  <c r="L34" i="4"/>
  <c r="L35" i="4"/>
  <c r="L36" i="4"/>
  <c r="L37" i="4"/>
  <c r="L38" i="4"/>
  <c r="L39" i="4"/>
  <c r="L40" i="4"/>
  <c r="L41" i="4"/>
  <c r="L43" i="4"/>
  <c r="L44" i="4"/>
  <c r="J4" i="4"/>
  <c r="J5" i="4"/>
  <c r="J6" i="4"/>
  <c r="J7" i="4"/>
  <c r="J9" i="4"/>
  <c r="J10" i="4"/>
  <c r="J11" i="4"/>
  <c r="J12" i="4"/>
  <c r="J13" i="4"/>
  <c r="J14" i="4"/>
  <c r="J15" i="4"/>
  <c r="J16" i="4"/>
  <c r="J17" i="4"/>
  <c r="J18" i="4"/>
  <c r="J19" i="4"/>
  <c r="J20" i="4"/>
  <c r="J22" i="4"/>
  <c r="J23" i="4"/>
  <c r="J24" i="4"/>
  <c r="J25" i="4"/>
  <c r="J26" i="4"/>
  <c r="J27" i="4"/>
  <c r="J28" i="4"/>
  <c r="J29" i="4"/>
  <c r="J30" i="4"/>
  <c r="J31" i="4"/>
  <c r="J34" i="4"/>
  <c r="J35" i="4"/>
  <c r="J36" i="4"/>
  <c r="J37" i="4"/>
  <c r="J38" i="4"/>
  <c r="J39" i="4"/>
  <c r="J40" i="4"/>
  <c r="J41" i="4"/>
  <c r="J43" i="4"/>
  <c r="J44" i="4"/>
  <c r="H5" i="4"/>
  <c r="H6" i="4"/>
  <c r="H7" i="4"/>
  <c r="H8" i="4"/>
  <c r="H9" i="4"/>
  <c r="H10" i="4"/>
  <c r="H11" i="4"/>
  <c r="H12" i="4"/>
  <c r="H14" i="4"/>
  <c r="H15" i="4"/>
  <c r="H17" i="4"/>
  <c r="H18" i="4"/>
  <c r="H19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5" i="4"/>
  <c r="H36" i="4"/>
  <c r="H38" i="4"/>
  <c r="H39" i="4"/>
  <c r="H41" i="4"/>
  <c r="H43" i="4"/>
  <c r="H44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H3" i="4"/>
  <c r="F3" i="4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3" i="3"/>
  <c r="P4" i="3"/>
  <c r="P5" i="3"/>
  <c r="P6" i="3"/>
  <c r="P7" i="3"/>
  <c r="P8" i="3"/>
  <c r="P11" i="3"/>
  <c r="P12" i="3"/>
  <c r="P14" i="3"/>
  <c r="P16" i="3"/>
  <c r="P18" i="3"/>
  <c r="P19" i="3"/>
  <c r="P20" i="3"/>
  <c r="P22" i="3"/>
  <c r="P23" i="3"/>
  <c r="P24" i="3"/>
  <c r="P25" i="3"/>
  <c r="P26" i="3"/>
  <c r="P27" i="3"/>
  <c r="P28" i="3"/>
  <c r="P29" i="3"/>
  <c r="P31" i="3"/>
  <c r="P32" i="3"/>
  <c r="P35" i="3"/>
  <c r="P36" i="3"/>
  <c r="P39" i="3"/>
  <c r="P40" i="3"/>
  <c r="P41" i="3"/>
  <c r="P42" i="3"/>
  <c r="P44" i="3"/>
  <c r="P45" i="3"/>
  <c r="P48" i="3"/>
  <c r="P49" i="3"/>
  <c r="P51" i="3"/>
  <c r="P53" i="3"/>
  <c r="P54" i="3"/>
  <c r="P56" i="3"/>
  <c r="P59" i="3"/>
  <c r="P3" i="3"/>
  <c r="N4" i="3"/>
  <c r="N5" i="3"/>
  <c r="N6" i="3"/>
  <c r="N7" i="3"/>
  <c r="N8" i="3"/>
  <c r="N11" i="3"/>
  <c r="N12" i="3"/>
  <c r="N13" i="3"/>
  <c r="N14" i="3"/>
  <c r="N16" i="3"/>
  <c r="N18" i="3"/>
  <c r="N19" i="3"/>
  <c r="N20" i="3"/>
  <c r="N22" i="3"/>
  <c r="N23" i="3"/>
  <c r="N24" i="3"/>
  <c r="N25" i="3"/>
  <c r="N26" i="3"/>
  <c r="N27" i="3"/>
  <c r="N28" i="3"/>
  <c r="N29" i="3"/>
  <c r="N31" i="3"/>
  <c r="N32" i="3"/>
  <c r="N35" i="3"/>
  <c r="N36" i="3"/>
  <c r="N39" i="3"/>
  <c r="N40" i="3"/>
  <c r="N42" i="3"/>
  <c r="N44" i="3"/>
  <c r="N45" i="3"/>
  <c r="N48" i="3"/>
  <c r="N49" i="3"/>
  <c r="N51" i="3"/>
  <c r="N52" i="3"/>
  <c r="N53" i="3"/>
  <c r="N54" i="3"/>
  <c r="N56" i="3"/>
  <c r="N58" i="3"/>
  <c r="N59" i="3"/>
  <c r="N3" i="3"/>
  <c r="L4" i="3"/>
  <c r="L5" i="3"/>
  <c r="L6" i="3"/>
  <c r="L7" i="3"/>
  <c r="L8" i="3"/>
  <c r="L9" i="3"/>
  <c r="L10" i="3"/>
  <c r="L11" i="3"/>
  <c r="L12" i="3"/>
  <c r="L13" i="3"/>
  <c r="L14" i="3"/>
  <c r="L16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9" i="3"/>
  <c r="L40" i="3"/>
  <c r="L41" i="3"/>
  <c r="L42" i="3"/>
  <c r="L44" i="3"/>
  <c r="L45" i="3"/>
  <c r="L46" i="3"/>
  <c r="L47" i="3"/>
  <c r="L48" i="3"/>
  <c r="L49" i="3"/>
  <c r="L51" i="3"/>
  <c r="L52" i="3"/>
  <c r="L53" i="3"/>
  <c r="L54" i="3"/>
  <c r="L56" i="3"/>
  <c r="L57" i="3"/>
  <c r="L58" i="3"/>
  <c r="L59" i="3"/>
  <c r="L3" i="3"/>
  <c r="J4" i="3"/>
  <c r="J5" i="3"/>
  <c r="J6" i="3"/>
  <c r="J7" i="3"/>
  <c r="J8" i="3"/>
  <c r="J9" i="3"/>
  <c r="J10" i="3"/>
  <c r="J11" i="3"/>
  <c r="J12" i="3"/>
  <c r="J13" i="3"/>
  <c r="J14" i="3"/>
  <c r="J16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9" i="3"/>
  <c r="J40" i="3"/>
  <c r="J41" i="3"/>
  <c r="J42" i="3"/>
  <c r="J44" i="3"/>
  <c r="J45" i="3"/>
  <c r="J46" i="3"/>
  <c r="J47" i="3"/>
  <c r="J48" i="3"/>
  <c r="J49" i="3"/>
  <c r="J51" i="3"/>
  <c r="J52" i="3"/>
  <c r="J53" i="3"/>
  <c r="J54" i="3"/>
  <c r="J55" i="3"/>
  <c r="J56" i="3"/>
  <c r="J57" i="3"/>
  <c r="J58" i="3"/>
  <c r="J59" i="3"/>
  <c r="J3" i="3"/>
  <c r="H4" i="3"/>
  <c r="H5" i="3"/>
  <c r="H6" i="3"/>
  <c r="H7" i="3"/>
  <c r="H8" i="3"/>
  <c r="H9" i="3"/>
  <c r="H10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2" i="3"/>
  <c r="H33" i="3"/>
  <c r="H34" i="3"/>
  <c r="H35" i="3"/>
  <c r="H36" i="3"/>
  <c r="H37" i="3"/>
  <c r="H38" i="3"/>
  <c r="H39" i="3"/>
  <c r="H40" i="3"/>
  <c r="H41" i="3"/>
  <c r="H42" i="3"/>
  <c r="H43" i="3"/>
  <c r="H45" i="3"/>
  <c r="H46" i="3"/>
  <c r="H47" i="3"/>
  <c r="H49" i="3"/>
  <c r="H50" i="3"/>
  <c r="H51" i="3"/>
  <c r="H53" i="3"/>
  <c r="H54" i="3"/>
  <c r="H56" i="3"/>
  <c r="H58" i="3"/>
  <c r="H59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3" i="3"/>
  <c r="H2" i="1"/>
  <c r="Q39" i="8" l="1"/>
  <c r="Q35" i="8"/>
  <c r="Q31" i="8"/>
  <c r="Q27" i="8"/>
  <c r="Q23" i="8"/>
  <c r="Q19" i="8"/>
  <c r="Q15" i="8"/>
  <c r="Q11" i="8"/>
  <c r="Q7" i="8"/>
  <c r="R3" i="8"/>
  <c r="Q3" i="8"/>
  <c r="R9" i="6"/>
  <c r="R10" i="6"/>
  <c r="R6" i="5"/>
  <c r="Q30" i="5"/>
  <c r="Q26" i="5"/>
  <c r="Q22" i="5"/>
  <c r="Q18" i="5"/>
  <c r="Q14" i="5"/>
  <c r="Q10" i="5"/>
  <c r="Q35" i="5"/>
  <c r="Q3" i="5"/>
  <c r="T2" i="1"/>
  <c r="D8" i="9" l="1"/>
  <c r="E8" i="9"/>
  <c r="G8" i="9"/>
  <c r="I8" i="9"/>
  <c r="K8" i="9"/>
  <c r="D9" i="9"/>
  <c r="E9" i="9"/>
  <c r="G9" i="9"/>
  <c r="I9" i="9"/>
  <c r="K9" i="9"/>
  <c r="C9" i="9"/>
  <c r="C8" i="9"/>
  <c r="D41" i="8"/>
  <c r="E41" i="8"/>
  <c r="G41" i="8"/>
  <c r="I41" i="8"/>
  <c r="K41" i="8"/>
  <c r="M41" i="8"/>
  <c r="O41" i="8"/>
  <c r="D42" i="8"/>
  <c r="E42" i="8"/>
  <c r="G42" i="8"/>
  <c r="I42" i="8"/>
  <c r="K42" i="8"/>
  <c r="M42" i="8"/>
  <c r="O42" i="8"/>
  <c r="C41" i="8"/>
  <c r="C42" i="8"/>
  <c r="D56" i="6"/>
  <c r="E56" i="6"/>
  <c r="I56" i="6"/>
  <c r="K56" i="6"/>
  <c r="M56" i="6"/>
  <c r="O56" i="6"/>
  <c r="D57" i="6"/>
  <c r="E57" i="6"/>
  <c r="G57" i="6"/>
  <c r="I57" i="6"/>
  <c r="K57" i="6"/>
  <c r="M57" i="6"/>
  <c r="O57" i="6"/>
  <c r="C57" i="6"/>
  <c r="C56" i="6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C39" i="5"/>
  <c r="C38" i="5"/>
  <c r="D46" i="4"/>
  <c r="E46" i="4"/>
  <c r="G46" i="4"/>
  <c r="I46" i="4"/>
  <c r="K46" i="4"/>
  <c r="M46" i="4"/>
  <c r="O46" i="4"/>
  <c r="D47" i="4"/>
  <c r="E47" i="4"/>
  <c r="G47" i="4"/>
  <c r="I47" i="4"/>
  <c r="K47" i="4"/>
  <c r="M47" i="4"/>
  <c r="O47" i="4"/>
  <c r="C47" i="4"/>
  <c r="C46" i="4"/>
  <c r="D61" i="3"/>
  <c r="E61" i="3"/>
  <c r="G61" i="3"/>
  <c r="I61" i="3"/>
  <c r="K61" i="3"/>
  <c r="M61" i="3"/>
  <c r="O61" i="3"/>
  <c r="D62" i="3"/>
  <c r="E62" i="3"/>
  <c r="G62" i="3"/>
  <c r="I62" i="3"/>
  <c r="K62" i="3"/>
  <c r="M62" i="3"/>
  <c r="O62" i="3"/>
  <c r="C62" i="3"/>
  <c r="C61" i="3"/>
  <c r="C20" i="7"/>
  <c r="C19" i="7"/>
  <c r="D40" i="11" l="1"/>
  <c r="O20" i="7"/>
  <c r="O19" i="7"/>
  <c r="M20" i="7"/>
  <c r="M19" i="7"/>
  <c r="K20" i="7"/>
  <c r="K19" i="7"/>
  <c r="I20" i="7"/>
  <c r="I19" i="7"/>
  <c r="K40" i="11"/>
  <c r="M40" i="11"/>
  <c r="O40" i="11"/>
  <c r="G41" i="11"/>
  <c r="I41" i="11"/>
  <c r="K41" i="11"/>
  <c r="M41" i="11"/>
  <c r="O41" i="11"/>
  <c r="G40" i="11"/>
  <c r="I40" i="11"/>
  <c r="D23" i="10" l="1"/>
  <c r="E23" i="10"/>
  <c r="G23" i="10"/>
  <c r="I23" i="10"/>
  <c r="K23" i="10"/>
  <c r="M23" i="10"/>
  <c r="O23" i="10"/>
  <c r="D22" i="10"/>
  <c r="E22" i="10"/>
  <c r="G22" i="10"/>
  <c r="I22" i="10"/>
  <c r="K22" i="10"/>
  <c r="M22" i="10"/>
  <c r="O22" i="10"/>
  <c r="C23" i="10"/>
  <c r="C22" i="10"/>
  <c r="E20" i="7"/>
  <c r="E19" i="7"/>
  <c r="D20" i="7"/>
  <c r="D19" i="7"/>
  <c r="E41" i="11"/>
  <c r="E40" i="11"/>
  <c r="D41" i="11"/>
  <c r="AM9" i="2"/>
  <c r="AM25" i="2"/>
  <c r="AM41" i="2"/>
  <c r="AM57" i="2"/>
  <c r="AM73" i="2"/>
  <c r="AM89" i="2"/>
  <c r="AM105" i="2"/>
  <c r="AM121" i="2"/>
  <c r="AM137" i="2"/>
  <c r="AM153" i="2"/>
  <c r="AM169" i="2"/>
  <c r="AM185" i="2"/>
  <c r="AM201" i="2"/>
  <c r="AM217" i="2"/>
  <c r="AM233" i="2"/>
  <c r="AM249" i="2"/>
  <c r="AM265" i="2"/>
  <c r="AM281" i="2"/>
  <c r="AL4" i="2"/>
  <c r="AM4" i="2" s="1"/>
  <c r="AL5" i="2"/>
  <c r="AM5" i="2" s="1"/>
  <c r="AL6" i="2"/>
  <c r="AM6" i="2" s="1"/>
  <c r="AL7" i="2"/>
  <c r="AM7" i="2" s="1"/>
  <c r="AL8" i="2"/>
  <c r="AM8" i="2" s="1"/>
  <c r="AL9" i="2"/>
  <c r="AL10" i="2"/>
  <c r="AM10" i="2" s="1"/>
  <c r="AL11" i="2"/>
  <c r="AM11" i="2" s="1"/>
  <c r="AL12" i="2"/>
  <c r="AM12" i="2" s="1"/>
  <c r="AL13" i="2"/>
  <c r="AM13" i="2" s="1"/>
  <c r="AL14" i="2"/>
  <c r="AM14" i="2" s="1"/>
  <c r="AL15" i="2"/>
  <c r="AM15" i="2" s="1"/>
  <c r="AL16" i="2"/>
  <c r="AM16" i="2" s="1"/>
  <c r="AL17" i="2"/>
  <c r="AM17" i="2" s="1"/>
  <c r="AL18" i="2"/>
  <c r="AM18" i="2" s="1"/>
  <c r="AL19" i="2"/>
  <c r="AM19" i="2" s="1"/>
  <c r="AL20" i="2"/>
  <c r="AM20" i="2" s="1"/>
  <c r="AL21" i="2"/>
  <c r="AM21" i="2" s="1"/>
  <c r="AL22" i="2"/>
  <c r="AM22" i="2" s="1"/>
  <c r="AL23" i="2"/>
  <c r="AM23" i="2" s="1"/>
  <c r="AL24" i="2"/>
  <c r="AM24" i="2" s="1"/>
  <c r="AL25" i="2"/>
  <c r="AL26" i="2"/>
  <c r="AM26" i="2" s="1"/>
  <c r="AL27" i="2"/>
  <c r="AM27" i="2" s="1"/>
  <c r="AL28" i="2"/>
  <c r="AM28" i="2" s="1"/>
  <c r="AL29" i="2"/>
  <c r="AM29" i="2" s="1"/>
  <c r="AL30" i="2"/>
  <c r="AM30" i="2" s="1"/>
  <c r="AL31" i="2"/>
  <c r="AM31" i="2" s="1"/>
  <c r="AL32" i="2"/>
  <c r="AM32" i="2" s="1"/>
  <c r="AL33" i="2"/>
  <c r="AM33" i="2" s="1"/>
  <c r="AL34" i="2"/>
  <c r="AM34" i="2" s="1"/>
  <c r="AL35" i="2"/>
  <c r="AM35" i="2" s="1"/>
  <c r="AL36" i="2"/>
  <c r="AM36" i="2" s="1"/>
  <c r="AL37" i="2"/>
  <c r="AM37" i="2" s="1"/>
  <c r="AL38" i="2"/>
  <c r="AM38" i="2" s="1"/>
  <c r="AL39" i="2"/>
  <c r="AM39" i="2" s="1"/>
  <c r="AL40" i="2"/>
  <c r="AM40" i="2" s="1"/>
  <c r="AL41" i="2"/>
  <c r="AL42" i="2"/>
  <c r="AM42" i="2" s="1"/>
  <c r="AL43" i="2"/>
  <c r="AM43" i="2" s="1"/>
  <c r="AL44" i="2"/>
  <c r="AM44" i="2" s="1"/>
  <c r="AL45" i="2"/>
  <c r="AM45" i="2" s="1"/>
  <c r="AL46" i="2"/>
  <c r="AM46" i="2" s="1"/>
  <c r="AL47" i="2"/>
  <c r="AM47" i="2" s="1"/>
  <c r="AL48" i="2"/>
  <c r="AM48" i="2" s="1"/>
  <c r="AL49" i="2"/>
  <c r="AM49" i="2" s="1"/>
  <c r="AL50" i="2"/>
  <c r="AM50" i="2" s="1"/>
  <c r="AL51" i="2"/>
  <c r="AM51" i="2" s="1"/>
  <c r="AL52" i="2"/>
  <c r="AM52" i="2" s="1"/>
  <c r="AL53" i="2"/>
  <c r="AM53" i="2" s="1"/>
  <c r="AL54" i="2"/>
  <c r="AM54" i="2" s="1"/>
  <c r="AL55" i="2"/>
  <c r="AM55" i="2" s="1"/>
  <c r="AL56" i="2"/>
  <c r="AM56" i="2" s="1"/>
  <c r="AL57" i="2"/>
  <c r="AL58" i="2"/>
  <c r="AM58" i="2" s="1"/>
  <c r="AL59" i="2"/>
  <c r="AM59" i="2" s="1"/>
  <c r="AL60" i="2"/>
  <c r="AM60" i="2" s="1"/>
  <c r="AL61" i="2"/>
  <c r="AM61" i="2" s="1"/>
  <c r="AL62" i="2"/>
  <c r="AM62" i="2" s="1"/>
  <c r="AL63" i="2"/>
  <c r="AM63" i="2" s="1"/>
  <c r="AL64" i="2"/>
  <c r="AM64" i="2" s="1"/>
  <c r="AL65" i="2"/>
  <c r="AM65" i="2" s="1"/>
  <c r="AL66" i="2"/>
  <c r="AM66" i="2" s="1"/>
  <c r="AL67" i="2"/>
  <c r="AM67" i="2" s="1"/>
  <c r="AL68" i="2"/>
  <c r="AM68" i="2" s="1"/>
  <c r="AL69" i="2"/>
  <c r="AM69" i="2" s="1"/>
  <c r="AL70" i="2"/>
  <c r="AM70" i="2" s="1"/>
  <c r="AL71" i="2"/>
  <c r="AM71" i="2" s="1"/>
  <c r="AL72" i="2"/>
  <c r="AM72" i="2" s="1"/>
  <c r="AL73" i="2"/>
  <c r="AL74" i="2"/>
  <c r="AM74" i="2" s="1"/>
  <c r="AL75" i="2"/>
  <c r="AM75" i="2" s="1"/>
  <c r="AL76" i="2"/>
  <c r="AM76" i="2" s="1"/>
  <c r="AL77" i="2"/>
  <c r="AM77" i="2" s="1"/>
  <c r="AL78" i="2"/>
  <c r="AM78" i="2" s="1"/>
  <c r="AL79" i="2"/>
  <c r="AM79" i="2" s="1"/>
  <c r="AL80" i="2"/>
  <c r="AM80" i="2" s="1"/>
  <c r="AL81" i="2"/>
  <c r="AM81" i="2" s="1"/>
  <c r="AL82" i="2"/>
  <c r="AM82" i="2" s="1"/>
  <c r="AL83" i="2"/>
  <c r="AM83" i="2" s="1"/>
  <c r="AL84" i="2"/>
  <c r="AM84" i="2" s="1"/>
  <c r="AL85" i="2"/>
  <c r="AM85" i="2" s="1"/>
  <c r="AL86" i="2"/>
  <c r="AM86" i="2" s="1"/>
  <c r="AL87" i="2"/>
  <c r="AM87" i="2" s="1"/>
  <c r="AL88" i="2"/>
  <c r="AM88" i="2" s="1"/>
  <c r="AL89" i="2"/>
  <c r="AL90" i="2"/>
  <c r="AM90" i="2" s="1"/>
  <c r="AL91" i="2"/>
  <c r="AM91" i="2" s="1"/>
  <c r="AL92" i="2"/>
  <c r="AM92" i="2" s="1"/>
  <c r="AL93" i="2"/>
  <c r="AM93" i="2" s="1"/>
  <c r="AL94" i="2"/>
  <c r="AM94" i="2" s="1"/>
  <c r="AL95" i="2"/>
  <c r="AM95" i="2" s="1"/>
  <c r="AL96" i="2"/>
  <c r="AM96" i="2" s="1"/>
  <c r="AL97" i="2"/>
  <c r="AM97" i="2" s="1"/>
  <c r="AL98" i="2"/>
  <c r="AM98" i="2" s="1"/>
  <c r="AL99" i="2"/>
  <c r="AM99" i="2" s="1"/>
  <c r="AL100" i="2"/>
  <c r="AM100" i="2" s="1"/>
  <c r="AL101" i="2"/>
  <c r="AM101" i="2" s="1"/>
  <c r="AL102" i="2"/>
  <c r="AM102" i="2" s="1"/>
  <c r="AL103" i="2"/>
  <c r="AM103" i="2" s="1"/>
  <c r="AL104" i="2"/>
  <c r="AM104" i="2" s="1"/>
  <c r="AL105" i="2"/>
  <c r="AL106" i="2"/>
  <c r="AM106" i="2" s="1"/>
  <c r="AL107" i="2"/>
  <c r="AM107" i="2" s="1"/>
  <c r="AL108" i="2"/>
  <c r="AM108" i="2" s="1"/>
  <c r="AL109" i="2"/>
  <c r="AM109" i="2" s="1"/>
  <c r="AL110" i="2"/>
  <c r="AM110" i="2" s="1"/>
  <c r="AL111" i="2"/>
  <c r="AM111" i="2" s="1"/>
  <c r="AL112" i="2"/>
  <c r="AM112" i="2" s="1"/>
  <c r="AL113" i="2"/>
  <c r="AM113" i="2" s="1"/>
  <c r="AL114" i="2"/>
  <c r="AM114" i="2" s="1"/>
  <c r="AL115" i="2"/>
  <c r="AM115" i="2" s="1"/>
  <c r="AL116" i="2"/>
  <c r="AM116" i="2" s="1"/>
  <c r="AL117" i="2"/>
  <c r="AM117" i="2" s="1"/>
  <c r="AL118" i="2"/>
  <c r="AM118" i="2" s="1"/>
  <c r="AL119" i="2"/>
  <c r="AM119" i="2" s="1"/>
  <c r="AL120" i="2"/>
  <c r="AM120" i="2" s="1"/>
  <c r="AL121" i="2"/>
  <c r="AL122" i="2"/>
  <c r="AM122" i="2" s="1"/>
  <c r="AL123" i="2"/>
  <c r="AM123" i="2" s="1"/>
  <c r="AL124" i="2"/>
  <c r="AM124" i="2" s="1"/>
  <c r="AL125" i="2"/>
  <c r="AM125" i="2" s="1"/>
  <c r="AL126" i="2"/>
  <c r="AM126" i="2" s="1"/>
  <c r="AL127" i="2"/>
  <c r="AM127" i="2" s="1"/>
  <c r="AL128" i="2"/>
  <c r="AM128" i="2" s="1"/>
  <c r="AL129" i="2"/>
  <c r="AM129" i="2" s="1"/>
  <c r="AL130" i="2"/>
  <c r="AM130" i="2" s="1"/>
  <c r="AL131" i="2"/>
  <c r="AM131" i="2" s="1"/>
  <c r="AL132" i="2"/>
  <c r="AM132" i="2" s="1"/>
  <c r="AL133" i="2"/>
  <c r="AM133" i="2" s="1"/>
  <c r="AL134" i="2"/>
  <c r="AM134" i="2" s="1"/>
  <c r="AL135" i="2"/>
  <c r="AM135" i="2" s="1"/>
  <c r="AL136" i="2"/>
  <c r="AM136" i="2" s="1"/>
  <c r="AL137" i="2"/>
  <c r="AL138" i="2"/>
  <c r="AM138" i="2" s="1"/>
  <c r="AL139" i="2"/>
  <c r="AM139" i="2" s="1"/>
  <c r="AL140" i="2"/>
  <c r="AM140" i="2" s="1"/>
  <c r="AL141" i="2"/>
  <c r="AM141" i="2" s="1"/>
  <c r="AL142" i="2"/>
  <c r="AM142" i="2" s="1"/>
  <c r="AL143" i="2"/>
  <c r="AM143" i="2" s="1"/>
  <c r="AL144" i="2"/>
  <c r="AM144" i="2" s="1"/>
  <c r="AL145" i="2"/>
  <c r="AM145" i="2" s="1"/>
  <c r="AL146" i="2"/>
  <c r="AM146" i="2" s="1"/>
  <c r="AL147" i="2"/>
  <c r="AM147" i="2" s="1"/>
  <c r="AL148" i="2"/>
  <c r="AM148" i="2" s="1"/>
  <c r="AL149" i="2"/>
  <c r="AM149" i="2" s="1"/>
  <c r="AL150" i="2"/>
  <c r="AM150" i="2" s="1"/>
  <c r="AL151" i="2"/>
  <c r="AM151" i="2" s="1"/>
  <c r="AL152" i="2"/>
  <c r="AM152" i="2" s="1"/>
  <c r="AL153" i="2"/>
  <c r="AL154" i="2"/>
  <c r="AM154" i="2" s="1"/>
  <c r="AL155" i="2"/>
  <c r="AM155" i="2" s="1"/>
  <c r="AL156" i="2"/>
  <c r="AM156" i="2" s="1"/>
  <c r="AL157" i="2"/>
  <c r="AM157" i="2" s="1"/>
  <c r="AL158" i="2"/>
  <c r="AM158" i="2" s="1"/>
  <c r="AL159" i="2"/>
  <c r="AM159" i="2" s="1"/>
  <c r="AL160" i="2"/>
  <c r="AM160" i="2" s="1"/>
  <c r="AL161" i="2"/>
  <c r="AM161" i="2" s="1"/>
  <c r="AL162" i="2"/>
  <c r="AM162" i="2" s="1"/>
  <c r="AL163" i="2"/>
  <c r="AM163" i="2" s="1"/>
  <c r="AL164" i="2"/>
  <c r="AM164" i="2" s="1"/>
  <c r="AL165" i="2"/>
  <c r="AM165" i="2" s="1"/>
  <c r="AL166" i="2"/>
  <c r="AM166" i="2" s="1"/>
  <c r="AL167" i="2"/>
  <c r="AM167" i="2" s="1"/>
  <c r="AL168" i="2"/>
  <c r="AM168" i="2" s="1"/>
  <c r="AL169" i="2"/>
  <c r="AL170" i="2"/>
  <c r="AM170" i="2" s="1"/>
  <c r="AL171" i="2"/>
  <c r="AM171" i="2" s="1"/>
  <c r="AL172" i="2"/>
  <c r="AM172" i="2" s="1"/>
  <c r="AL173" i="2"/>
  <c r="AM173" i="2" s="1"/>
  <c r="AL174" i="2"/>
  <c r="AM174" i="2" s="1"/>
  <c r="AL175" i="2"/>
  <c r="AM175" i="2" s="1"/>
  <c r="AL176" i="2"/>
  <c r="AM176" i="2" s="1"/>
  <c r="AL177" i="2"/>
  <c r="AM177" i="2" s="1"/>
  <c r="AL178" i="2"/>
  <c r="AM178" i="2" s="1"/>
  <c r="AL179" i="2"/>
  <c r="AM179" i="2" s="1"/>
  <c r="AL180" i="2"/>
  <c r="AM180" i="2" s="1"/>
  <c r="AL181" i="2"/>
  <c r="AM181" i="2" s="1"/>
  <c r="AL182" i="2"/>
  <c r="AM182" i="2" s="1"/>
  <c r="AL183" i="2"/>
  <c r="AM183" i="2" s="1"/>
  <c r="AL184" i="2"/>
  <c r="AM184" i="2" s="1"/>
  <c r="AL185" i="2"/>
  <c r="AL186" i="2"/>
  <c r="AM186" i="2" s="1"/>
  <c r="AL187" i="2"/>
  <c r="AM187" i="2" s="1"/>
  <c r="AL188" i="2"/>
  <c r="AM188" i="2" s="1"/>
  <c r="AL189" i="2"/>
  <c r="AM189" i="2" s="1"/>
  <c r="AL190" i="2"/>
  <c r="AM190" i="2" s="1"/>
  <c r="AL191" i="2"/>
  <c r="AM191" i="2" s="1"/>
  <c r="AL192" i="2"/>
  <c r="AM192" i="2" s="1"/>
  <c r="AL193" i="2"/>
  <c r="AM193" i="2" s="1"/>
  <c r="AL194" i="2"/>
  <c r="AM194" i="2" s="1"/>
  <c r="AL195" i="2"/>
  <c r="AM195" i="2" s="1"/>
  <c r="AL196" i="2"/>
  <c r="AM196" i="2" s="1"/>
  <c r="AL197" i="2"/>
  <c r="AM197" i="2" s="1"/>
  <c r="AL198" i="2"/>
  <c r="AM198" i="2" s="1"/>
  <c r="AL199" i="2"/>
  <c r="AM199" i="2" s="1"/>
  <c r="AL200" i="2"/>
  <c r="AM200" i="2" s="1"/>
  <c r="AL201" i="2"/>
  <c r="AL202" i="2"/>
  <c r="AM202" i="2" s="1"/>
  <c r="AL203" i="2"/>
  <c r="AM203" i="2" s="1"/>
  <c r="AL204" i="2"/>
  <c r="AM204" i="2" s="1"/>
  <c r="AL205" i="2"/>
  <c r="AM205" i="2" s="1"/>
  <c r="AL206" i="2"/>
  <c r="AM206" i="2" s="1"/>
  <c r="AL207" i="2"/>
  <c r="AM207" i="2" s="1"/>
  <c r="AL208" i="2"/>
  <c r="AM208" i="2" s="1"/>
  <c r="AL209" i="2"/>
  <c r="AM209" i="2" s="1"/>
  <c r="AL210" i="2"/>
  <c r="AM210" i="2" s="1"/>
  <c r="AL211" i="2"/>
  <c r="AM211" i="2" s="1"/>
  <c r="AL212" i="2"/>
  <c r="AM212" i="2" s="1"/>
  <c r="AL213" i="2"/>
  <c r="AM213" i="2" s="1"/>
  <c r="AL214" i="2"/>
  <c r="AM214" i="2" s="1"/>
  <c r="AL215" i="2"/>
  <c r="AM215" i="2" s="1"/>
  <c r="AL216" i="2"/>
  <c r="AM216" i="2" s="1"/>
  <c r="AL217" i="2"/>
  <c r="AL218" i="2"/>
  <c r="AM218" i="2" s="1"/>
  <c r="AL219" i="2"/>
  <c r="AM219" i="2" s="1"/>
  <c r="AL220" i="2"/>
  <c r="AM220" i="2" s="1"/>
  <c r="AL221" i="2"/>
  <c r="AM221" i="2" s="1"/>
  <c r="AL222" i="2"/>
  <c r="AM222" i="2" s="1"/>
  <c r="AL223" i="2"/>
  <c r="AM223" i="2" s="1"/>
  <c r="AL224" i="2"/>
  <c r="AM224" i="2" s="1"/>
  <c r="AL225" i="2"/>
  <c r="AM225" i="2" s="1"/>
  <c r="AL226" i="2"/>
  <c r="AM226" i="2" s="1"/>
  <c r="AL227" i="2"/>
  <c r="AM227" i="2" s="1"/>
  <c r="AL228" i="2"/>
  <c r="AM228" i="2" s="1"/>
  <c r="AL229" i="2"/>
  <c r="AM229" i="2" s="1"/>
  <c r="AL230" i="2"/>
  <c r="AM230" i="2" s="1"/>
  <c r="AL231" i="2"/>
  <c r="AM231" i="2" s="1"/>
  <c r="AL232" i="2"/>
  <c r="AM232" i="2" s="1"/>
  <c r="AL233" i="2"/>
  <c r="AL234" i="2"/>
  <c r="AM234" i="2" s="1"/>
  <c r="AL235" i="2"/>
  <c r="AM235" i="2" s="1"/>
  <c r="AL236" i="2"/>
  <c r="AM236" i="2" s="1"/>
  <c r="AL237" i="2"/>
  <c r="AM237" i="2" s="1"/>
  <c r="AL238" i="2"/>
  <c r="AM238" i="2" s="1"/>
  <c r="AL239" i="2"/>
  <c r="AM239" i="2" s="1"/>
  <c r="AL240" i="2"/>
  <c r="AM240" i="2" s="1"/>
  <c r="AL241" i="2"/>
  <c r="AM241" i="2" s="1"/>
  <c r="AL242" i="2"/>
  <c r="AM242" i="2" s="1"/>
  <c r="AL243" i="2"/>
  <c r="AM243" i="2" s="1"/>
  <c r="AL244" i="2"/>
  <c r="AM244" i="2" s="1"/>
  <c r="AL245" i="2"/>
  <c r="AM245" i="2" s="1"/>
  <c r="AL246" i="2"/>
  <c r="AM246" i="2" s="1"/>
  <c r="AL247" i="2"/>
  <c r="AM247" i="2" s="1"/>
  <c r="AL248" i="2"/>
  <c r="AM248" i="2" s="1"/>
  <c r="AL249" i="2"/>
  <c r="AL250" i="2"/>
  <c r="AM250" i="2" s="1"/>
  <c r="AL251" i="2"/>
  <c r="AM251" i="2" s="1"/>
  <c r="AL252" i="2"/>
  <c r="AM252" i="2" s="1"/>
  <c r="AL253" i="2"/>
  <c r="AM253" i="2" s="1"/>
  <c r="AL254" i="2"/>
  <c r="AM254" i="2" s="1"/>
  <c r="AL255" i="2"/>
  <c r="AM255" i="2" s="1"/>
  <c r="AL256" i="2"/>
  <c r="AM256" i="2" s="1"/>
  <c r="AL257" i="2"/>
  <c r="AM257" i="2" s="1"/>
  <c r="AL258" i="2"/>
  <c r="AM258" i="2" s="1"/>
  <c r="AL259" i="2"/>
  <c r="AM259" i="2" s="1"/>
  <c r="AL260" i="2"/>
  <c r="AM260" i="2" s="1"/>
  <c r="AL261" i="2"/>
  <c r="AM261" i="2" s="1"/>
  <c r="AL262" i="2"/>
  <c r="AM262" i="2" s="1"/>
  <c r="AL263" i="2"/>
  <c r="AM263" i="2" s="1"/>
  <c r="AL264" i="2"/>
  <c r="AM264" i="2" s="1"/>
  <c r="AL265" i="2"/>
  <c r="AL266" i="2"/>
  <c r="AM266" i="2" s="1"/>
  <c r="AL267" i="2"/>
  <c r="AM267" i="2" s="1"/>
  <c r="AL268" i="2"/>
  <c r="AM268" i="2" s="1"/>
  <c r="AL269" i="2"/>
  <c r="AM269" i="2" s="1"/>
  <c r="AL270" i="2"/>
  <c r="AM270" i="2" s="1"/>
  <c r="AL271" i="2"/>
  <c r="AM271" i="2" s="1"/>
  <c r="AL272" i="2"/>
  <c r="AM272" i="2" s="1"/>
  <c r="AL273" i="2"/>
  <c r="AM273" i="2" s="1"/>
  <c r="AL274" i="2"/>
  <c r="AM274" i="2" s="1"/>
  <c r="AL275" i="2"/>
  <c r="AM275" i="2" s="1"/>
  <c r="AL276" i="2"/>
  <c r="AM276" i="2" s="1"/>
  <c r="AL277" i="2"/>
  <c r="AM277" i="2" s="1"/>
  <c r="AL278" i="2"/>
  <c r="AM278" i="2" s="1"/>
  <c r="AL279" i="2"/>
  <c r="AM279" i="2" s="1"/>
  <c r="AL280" i="2"/>
  <c r="AM280" i="2" s="1"/>
  <c r="AL281" i="2"/>
  <c r="AL282" i="2"/>
  <c r="AM282" i="2" s="1"/>
  <c r="AL283" i="2"/>
  <c r="AM283" i="2" s="1"/>
  <c r="AL284" i="2"/>
  <c r="AM284" i="2" s="1"/>
  <c r="AL285" i="2"/>
  <c r="AM285" i="2" s="1"/>
  <c r="AL286" i="2"/>
  <c r="AM286" i="2" s="1"/>
  <c r="AL287" i="2"/>
  <c r="AM287" i="2" s="1"/>
  <c r="AL288" i="2"/>
  <c r="AM288" i="2" s="1"/>
  <c r="AL289" i="2"/>
  <c r="AM289" i="2" s="1"/>
  <c r="AL290" i="2"/>
  <c r="AM290" i="2" s="1"/>
  <c r="AL291" i="2"/>
  <c r="AM291" i="2" s="1"/>
  <c r="AL292" i="2"/>
  <c r="AM292" i="2" s="1"/>
  <c r="AL293" i="2"/>
  <c r="AM293" i="2" s="1"/>
  <c r="AL294" i="2"/>
  <c r="AM294" i="2" s="1"/>
  <c r="AL3" i="2"/>
  <c r="AM3" i="2" s="1"/>
  <c r="AF5" i="2"/>
  <c r="AF21" i="2"/>
  <c r="AF37" i="2"/>
  <c r="AF52" i="2"/>
  <c r="AF56" i="2"/>
  <c r="AF60" i="2"/>
  <c r="AF64" i="2"/>
  <c r="AF68" i="2"/>
  <c r="AF72" i="2"/>
  <c r="AF76" i="2"/>
  <c r="AF80" i="2"/>
  <c r="AF84" i="2"/>
  <c r="AF88" i="2"/>
  <c r="AF92" i="2"/>
  <c r="AF96" i="2"/>
  <c r="AF100" i="2"/>
  <c r="AF104" i="2"/>
  <c r="AF108" i="2"/>
  <c r="AF112" i="2"/>
  <c r="AF116" i="2"/>
  <c r="AF120" i="2"/>
  <c r="AF124" i="2"/>
  <c r="AF128" i="2"/>
  <c r="AF132" i="2"/>
  <c r="AF136" i="2"/>
  <c r="AF140" i="2"/>
  <c r="AF144" i="2"/>
  <c r="AF148" i="2"/>
  <c r="AF152" i="2"/>
  <c r="AF156" i="2"/>
  <c r="AF160" i="2"/>
  <c r="AF164" i="2"/>
  <c r="AF168" i="2"/>
  <c r="AF172" i="2"/>
  <c r="AF176" i="2"/>
  <c r="AF180" i="2"/>
  <c r="AF184" i="2"/>
  <c r="AF188" i="2"/>
  <c r="AF192" i="2"/>
  <c r="AF196" i="2"/>
  <c r="AF200" i="2"/>
  <c r="AF204" i="2"/>
  <c r="AF208" i="2"/>
  <c r="AF212" i="2"/>
  <c r="AF216" i="2"/>
  <c r="AF220" i="2"/>
  <c r="AF224" i="2"/>
  <c r="AF228" i="2"/>
  <c r="AF232" i="2"/>
  <c r="AF236" i="2"/>
  <c r="AF240" i="2"/>
  <c r="AF244" i="2"/>
  <c r="AF248" i="2"/>
  <c r="AF252" i="2"/>
  <c r="AF256" i="2"/>
  <c r="AF260" i="2"/>
  <c r="AF264" i="2"/>
  <c r="AF268" i="2"/>
  <c r="AF272" i="2"/>
  <c r="AF276" i="2"/>
  <c r="AF280" i="2"/>
  <c r="AF284" i="2"/>
  <c r="AF292" i="2"/>
  <c r="AE4" i="2"/>
  <c r="AF4" i="2" s="1"/>
  <c r="AE5" i="2"/>
  <c r="AE6" i="2"/>
  <c r="AF6" i="2" s="1"/>
  <c r="AE7" i="2"/>
  <c r="AF7" i="2" s="1"/>
  <c r="AE8" i="2"/>
  <c r="AF8" i="2" s="1"/>
  <c r="AE9" i="2"/>
  <c r="AF9" i="2" s="1"/>
  <c r="AE10" i="2"/>
  <c r="AF10" i="2" s="1"/>
  <c r="AE11" i="2"/>
  <c r="AF11" i="2" s="1"/>
  <c r="AE12" i="2"/>
  <c r="AF12" i="2" s="1"/>
  <c r="AE13" i="2"/>
  <c r="AF13" i="2" s="1"/>
  <c r="AE14" i="2"/>
  <c r="AF14" i="2" s="1"/>
  <c r="AE15" i="2"/>
  <c r="AF15" i="2" s="1"/>
  <c r="AE16" i="2"/>
  <c r="AF16" i="2" s="1"/>
  <c r="AE17" i="2"/>
  <c r="AF17" i="2" s="1"/>
  <c r="AE18" i="2"/>
  <c r="AF18" i="2" s="1"/>
  <c r="AE19" i="2"/>
  <c r="AF19" i="2" s="1"/>
  <c r="AE20" i="2"/>
  <c r="AF20" i="2" s="1"/>
  <c r="AE21" i="2"/>
  <c r="AE22" i="2"/>
  <c r="AF22" i="2" s="1"/>
  <c r="AE23" i="2"/>
  <c r="AF23" i="2" s="1"/>
  <c r="AE24" i="2"/>
  <c r="AF24" i="2" s="1"/>
  <c r="AE25" i="2"/>
  <c r="AF25" i="2" s="1"/>
  <c r="AE26" i="2"/>
  <c r="AF26" i="2" s="1"/>
  <c r="AE27" i="2"/>
  <c r="AF27" i="2" s="1"/>
  <c r="AE28" i="2"/>
  <c r="AF28" i="2" s="1"/>
  <c r="AE29" i="2"/>
  <c r="AF29" i="2" s="1"/>
  <c r="AE30" i="2"/>
  <c r="AF30" i="2" s="1"/>
  <c r="AE31" i="2"/>
  <c r="AF31" i="2" s="1"/>
  <c r="AE32" i="2"/>
  <c r="AF32" i="2" s="1"/>
  <c r="AE33" i="2"/>
  <c r="AF33" i="2" s="1"/>
  <c r="AE34" i="2"/>
  <c r="AF34" i="2" s="1"/>
  <c r="AE35" i="2"/>
  <c r="AF35" i="2" s="1"/>
  <c r="AE36" i="2"/>
  <c r="AF36" i="2" s="1"/>
  <c r="AE37" i="2"/>
  <c r="AE38" i="2"/>
  <c r="AF38" i="2" s="1"/>
  <c r="AE39" i="2"/>
  <c r="AF39" i="2" s="1"/>
  <c r="AE40" i="2"/>
  <c r="AF40" i="2" s="1"/>
  <c r="AE41" i="2"/>
  <c r="AF41" i="2" s="1"/>
  <c r="AE42" i="2"/>
  <c r="AF42" i="2" s="1"/>
  <c r="AE43" i="2"/>
  <c r="AF43" i="2" s="1"/>
  <c r="AE44" i="2"/>
  <c r="AF44" i="2" s="1"/>
  <c r="AE45" i="2"/>
  <c r="AF45" i="2" s="1"/>
  <c r="AE46" i="2"/>
  <c r="AF46" i="2" s="1"/>
  <c r="AE47" i="2"/>
  <c r="AF47" i="2" s="1"/>
  <c r="AE48" i="2"/>
  <c r="AF48" i="2" s="1"/>
  <c r="AE49" i="2"/>
  <c r="AF49" i="2" s="1"/>
  <c r="AE50" i="2"/>
  <c r="AF50" i="2" s="1"/>
  <c r="AE51" i="2"/>
  <c r="AF51" i="2" s="1"/>
  <c r="AE52" i="2"/>
  <c r="AE53" i="2"/>
  <c r="AF53" i="2" s="1"/>
  <c r="AE54" i="2"/>
  <c r="AF54" i="2" s="1"/>
  <c r="AE55" i="2"/>
  <c r="AF55" i="2" s="1"/>
  <c r="AE56" i="2"/>
  <c r="AE57" i="2"/>
  <c r="AF57" i="2" s="1"/>
  <c r="AE58" i="2"/>
  <c r="AF58" i="2" s="1"/>
  <c r="AE59" i="2"/>
  <c r="AF59" i="2" s="1"/>
  <c r="AE60" i="2"/>
  <c r="AE61" i="2"/>
  <c r="AF61" i="2" s="1"/>
  <c r="AE62" i="2"/>
  <c r="AF62" i="2" s="1"/>
  <c r="AE63" i="2"/>
  <c r="AF63" i="2" s="1"/>
  <c r="AE64" i="2"/>
  <c r="AE65" i="2"/>
  <c r="AF65" i="2" s="1"/>
  <c r="AE66" i="2"/>
  <c r="AF66" i="2" s="1"/>
  <c r="AE67" i="2"/>
  <c r="AF67" i="2" s="1"/>
  <c r="AE68" i="2"/>
  <c r="AE69" i="2"/>
  <c r="AF69" i="2" s="1"/>
  <c r="AE70" i="2"/>
  <c r="AF70" i="2" s="1"/>
  <c r="AE71" i="2"/>
  <c r="AF71" i="2" s="1"/>
  <c r="AE72" i="2"/>
  <c r="AE73" i="2"/>
  <c r="AF73" i="2" s="1"/>
  <c r="AE74" i="2"/>
  <c r="AF74" i="2" s="1"/>
  <c r="AE75" i="2"/>
  <c r="AF75" i="2" s="1"/>
  <c r="AE76" i="2"/>
  <c r="AE77" i="2"/>
  <c r="AF77" i="2" s="1"/>
  <c r="AE78" i="2"/>
  <c r="AF78" i="2" s="1"/>
  <c r="AE79" i="2"/>
  <c r="AF79" i="2" s="1"/>
  <c r="AE80" i="2"/>
  <c r="AE81" i="2"/>
  <c r="AF81" i="2" s="1"/>
  <c r="AE82" i="2"/>
  <c r="AF82" i="2" s="1"/>
  <c r="AE83" i="2"/>
  <c r="AF83" i="2" s="1"/>
  <c r="AE84" i="2"/>
  <c r="AE85" i="2"/>
  <c r="AF85" i="2" s="1"/>
  <c r="AE86" i="2"/>
  <c r="AF86" i="2" s="1"/>
  <c r="AE87" i="2"/>
  <c r="AF87" i="2" s="1"/>
  <c r="AE88" i="2"/>
  <c r="AE89" i="2"/>
  <c r="AF89" i="2" s="1"/>
  <c r="AE90" i="2"/>
  <c r="AF90" i="2" s="1"/>
  <c r="AE91" i="2"/>
  <c r="AF91" i="2" s="1"/>
  <c r="AE92" i="2"/>
  <c r="AE93" i="2"/>
  <c r="AF93" i="2" s="1"/>
  <c r="AE94" i="2"/>
  <c r="AF94" i="2" s="1"/>
  <c r="AE95" i="2"/>
  <c r="AF95" i="2" s="1"/>
  <c r="AE96" i="2"/>
  <c r="AE97" i="2"/>
  <c r="AF97" i="2" s="1"/>
  <c r="AE98" i="2"/>
  <c r="AF98" i="2" s="1"/>
  <c r="AE99" i="2"/>
  <c r="AF99" i="2" s="1"/>
  <c r="AE100" i="2"/>
  <c r="AE101" i="2"/>
  <c r="AF101" i="2" s="1"/>
  <c r="AE102" i="2"/>
  <c r="AF102" i="2" s="1"/>
  <c r="AE103" i="2"/>
  <c r="AF103" i="2" s="1"/>
  <c r="AE104" i="2"/>
  <c r="AE105" i="2"/>
  <c r="AF105" i="2" s="1"/>
  <c r="AE106" i="2"/>
  <c r="AF106" i="2" s="1"/>
  <c r="AE107" i="2"/>
  <c r="AF107" i="2" s="1"/>
  <c r="AE108" i="2"/>
  <c r="AE109" i="2"/>
  <c r="AF109" i="2" s="1"/>
  <c r="AE110" i="2"/>
  <c r="AF110" i="2" s="1"/>
  <c r="AE111" i="2"/>
  <c r="AF111" i="2" s="1"/>
  <c r="AE112" i="2"/>
  <c r="AE113" i="2"/>
  <c r="AF113" i="2" s="1"/>
  <c r="AE114" i="2"/>
  <c r="AF114" i="2" s="1"/>
  <c r="AE115" i="2"/>
  <c r="AF115" i="2" s="1"/>
  <c r="AE116" i="2"/>
  <c r="AE117" i="2"/>
  <c r="AF117" i="2" s="1"/>
  <c r="AE118" i="2"/>
  <c r="AF118" i="2" s="1"/>
  <c r="AE119" i="2"/>
  <c r="AF119" i="2" s="1"/>
  <c r="AE120" i="2"/>
  <c r="AE121" i="2"/>
  <c r="AF121" i="2" s="1"/>
  <c r="AE122" i="2"/>
  <c r="AF122" i="2" s="1"/>
  <c r="AE123" i="2"/>
  <c r="AF123" i="2" s="1"/>
  <c r="AE124" i="2"/>
  <c r="AE125" i="2"/>
  <c r="AF125" i="2" s="1"/>
  <c r="AE126" i="2"/>
  <c r="AF126" i="2" s="1"/>
  <c r="AE127" i="2"/>
  <c r="AF127" i="2" s="1"/>
  <c r="AE128" i="2"/>
  <c r="AE129" i="2"/>
  <c r="AF129" i="2" s="1"/>
  <c r="AE130" i="2"/>
  <c r="AF130" i="2" s="1"/>
  <c r="AE131" i="2"/>
  <c r="AF131" i="2" s="1"/>
  <c r="AE132" i="2"/>
  <c r="AE133" i="2"/>
  <c r="AF133" i="2" s="1"/>
  <c r="AE134" i="2"/>
  <c r="AF134" i="2" s="1"/>
  <c r="AE135" i="2"/>
  <c r="AF135" i="2" s="1"/>
  <c r="AE136" i="2"/>
  <c r="AE137" i="2"/>
  <c r="AF137" i="2" s="1"/>
  <c r="AE138" i="2"/>
  <c r="AF138" i="2" s="1"/>
  <c r="AE139" i="2"/>
  <c r="AF139" i="2" s="1"/>
  <c r="AE140" i="2"/>
  <c r="AE141" i="2"/>
  <c r="AF141" i="2" s="1"/>
  <c r="AE142" i="2"/>
  <c r="AF142" i="2" s="1"/>
  <c r="AE143" i="2"/>
  <c r="AF143" i="2" s="1"/>
  <c r="AE144" i="2"/>
  <c r="AE145" i="2"/>
  <c r="AF145" i="2" s="1"/>
  <c r="AE146" i="2"/>
  <c r="AF146" i="2" s="1"/>
  <c r="AE147" i="2"/>
  <c r="AF147" i="2" s="1"/>
  <c r="AE148" i="2"/>
  <c r="AE149" i="2"/>
  <c r="AF149" i="2" s="1"/>
  <c r="AE150" i="2"/>
  <c r="AF150" i="2" s="1"/>
  <c r="AE151" i="2"/>
  <c r="AF151" i="2" s="1"/>
  <c r="AE152" i="2"/>
  <c r="AE153" i="2"/>
  <c r="AF153" i="2" s="1"/>
  <c r="AE154" i="2"/>
  <c r="AF154" i="2" s="1"/>
  <c r="AE155" i="2"/>
  <c r="AF155" i="2" s="1"/>
  <c r="AE156" i="2"/>
  <c r="AE157" i="2"/>
  <c r="AF157" i="2" s="1"/>
  <c r="AE158" i="2"/>
  <c r="AF158" i="2" s="1"/>
  <c r="AE159" i="2"/>
  <c r="AF159" i="2" s="1"/>
  <c r="AE160" i="2"/>
  <c r="AE161" i="2"/>
  <c r="AF161" i="2" s="1"/>
  <c r="AE162" i="2"/>
  <c r="AF162" i="2" s="1"/>
  <c r="AE163" i="2"/>
  <c r="AF163" i="2" s="1"/>
  <c r="AE164" i="2"/>
  <c r="AE165" i="2"/>
  <c r="AF165" i="2" s="1"/>
  <c r="AE166" i="2"/>
  <c r="AF166" i="2" s="1"/>
  <c r="AE167" i="2"/>
  <c r="AF167" i="2" s="1"/>
  <c r="AE168" i="2"/>
  <c r="AE169" i="2"/>
  <c r="AF169" i="2" s="1"/>
  <c r="AE170" i="2"/>
  <c r="AF170" i="2" s="1"/>
  <c r="AE171" i="2"/>
  <c r="AF171" i="2" s="1"/>
  <c r="AE172" i="2"/>
  <c r="AE173" i="2"/>
  <c r="AF173" i="2" s="1"/>
  <c r="AE174" i="2"/>
  <c r="AF174" i="2" s="1"/>
  <c r="AE175" i="2"/>
  <c r="AF175" i="2" s="1"/>
  <c r="AE176" i="2"/>
  <c r="AE177" i="2"/>
  <c r="AF177" i="2" s="1"/>
  <c r="AE178" i="2"/>
  <c r="AF178" i="2" s="1"/>
  <c r="AE179" i="2"/>
  <c r="AF179" i="2" s="1"/>
  <c r="AE180" i="2"/>
  <c r="AE181" i="2"/>
  <c r="AF181" i="2" s="1"/>
  <c r="AE182" i="2"/>
  <c r="AF182" i="2" s="1"/>
  <c r="AE183" i="2"/>
  <c r="AF183" i="2" s="1"/>
  <c r="AE184" i="2"/>
  <c r="AE185" i="2"/>
  <c r="AF185" i="2" s="1"/>
  <c r="AE186" i="2"/>
  <c r="AF186" i="2" s="1"/>
  <c r="AE187" i="2"/>
  <c r="AF187" i="2" s="1"/>
  <c r="AE188" i="2"/>
  <c r="AE189" i="2"/>
  <c r="AF189" i="2" s="1"/>
  <c r="AE190" i="2"/>
  <c r="AF190" i="2" s="1"/>
  <c r="AE191" i="2"/>
  <c r="AF191" i="2" s="1"/>
  <c r="AE192" i="2"/>
  <c r="AE193" i="2"/>
  <c r="AF193" i="2" s="1"/>
  <c r="AE194" i="2"/>
  <c r="AF194" i="2" s="1"/>
  <c r="AE195" i="2"/>
  <c r="AF195" i="2" s="1"/>
  <c r="AE196" i="2"/>
  <c r="AE197" i="2"/>
  <c r="AF197" i="2" s="1"/>
  <c r="AE198" i="2"/>
  <c r="AF198" i="2" s="1"/>
  <c r="AE199" i="2"/>
  <c r="AF199" i="2" s="1"/>
  <c r="AE200" i="2"/>
  <c r="AE201" i="2"/>
  <c r="AF201" i="2" s="1"/>
  <c r="AE202" i="2"/>
  <c r="AF202" i="2" s="1"/>
  <c r="AE203" i="2"/>
  <c r="AF203" i="2" s="1"/>
  <c r="AE204" i="2"/>
  <c r="AE205" i="2"/>
  <c r="AF205" i="2" s="1"/>
  <c r="AE206" i="2"/>
  <c r="AF206" i="2" s="1"/>
  <c r="AE207" i="2"/>
  <c r="AF207" i="2" s="1"/>
  <c r="AE208" i="2"/>
  <c r="AE209" i="2"/>
  <c r="AF209" i="2" s="1"/>
  <c r="AE210" i="2"/>
  <c r="AF210" i="2" s="1"/>
  <c r="AE211" i="2"/>
  <c r="AF211" i="2" s="1"/>
  <c r="AE212" i="2"/>
  <c r="AE213" i="2"/>
  <c r="AF213" i="2" s="1"/>
  <c r="AE214" i="2"/>
  <c r="AF214" i="2" s="1"/>
  <c r="AE215" i="2"/>
  <c r="AF215" i="2" s="1"/>
  <c r="AE216" i="2"/>
  <c r="AE217" i="2"/>
  <c r="AF217" i="2" s="1"/>
  <c r="AE218" i="2"/>
  <c r="AF218" i="2" s="1"/>
  <c r="AE219" i="2"/>
  <c r="AF219" i="2" s="1"/>
  <c r="AE220" i="2"/>
  <c r="AE221" i="2"/>
  <c r="AF221" i="2" s="1"/>
  <c r="AE222" i="2"/>
  <c r="AF222" i="2" s="1"/>
  <c r="AE223" i="2"/>
  <c r="AF223" i="2" s="1"/>
  <c r="AE224" i="2"/>
  <c r="AE225" i="2"/>
  <c r="AF225" i="2" s="1"/>
  <c r="AE226" i="2"/>
  <c r="AF226" i="2" s="1"/>
  <c r="AE227" i="2"/>
  <c r="AF227" i="2" s="1"/>
  <c r="AE228" i="2"/>
  <c r="AE229" i="2"/>
  <c r="AF229" i="2" s="1"/>
  <c r="AE230" i="2"/>
  <c r="AF230" i="2" s="1"/>
  <c r="AE231" i="2"/>
  <c r="AF231" i="2" s="1"/>
  <c r="AE232" i="2"/>
  <c r="AE233" i="2"/>
  <c r="AF233" i="2" s="1"/>
  <c r="AE234" i="2"/>
  <c r="AF234" i="2" s="1"/>
  <c r="AE235" i="2"/>
  <c r="AF235" i="2" s="1"/>
  <c r="AE236" i="2"/>
  <c r="AE237" i="2"/>
  <c r="AF237" i="2" s="1"/>
  <c r="AE238" i="2"/>
  <c r="AF238" i="2" s="1"/>
  <c r="AE239" i="2"/>
  <c r="AF239" i="2" s="1"/>
  <c r="AE240" i="2"/>
  <c r="AE241" i="2"/>
  <c r="AF241" i="2" s="1"/>
  <c r="AE242" i="2"/>
  <c r="AF242" i="2" s="1"/>
  <c r="AE243" i="2"/>
  <c r="AF243" i="2" s="1"/>
  <c r="AE244" i="2"/>
  <c r="AE245" i="2"/>
  <c r="AF245" i="2" s="1"/>
  <c r="AE246" i="2"/>
  <c r="AF246" i="2" s="1"/>
  <c r="AE247" i="2"/>
  <c r="AF247" i="2" s="1"/>
  <c r="AE248" i="2"/>
  <c r="AE249" i="2"/>
  <c r="AF249" i="2" s="1"/>
  <c r="AE250" i="2"/>
  <c r="AF250" i="2" s="1"/>
  <c r="AE251" i="2"/>
  <c r="AF251" i="2" s="1"/>
  <c r="AE252" i="2"/>
  <c r="AE253" i="2"/>
  <c r="AF253" i="2" s="1"/>
  <c r="AE254" i="2"/>
  <c r="AF254" i="2" s="1"/>
  <c r="AE255" i="2"/>
  <c r="AF255" i="2" s="1"/>
  <c r="AE256" i="2"/>
  <c r="AE257" i="2"/>
  <c r="AF257" i="2" s="1"/>
  <c r="AE258" i="2"/>
  <c r="AF258" i="2" s="1"/>
  <c r="AE259" i="2"/>
  <c r="AF259" i="2" s="1"/>
  <c r="AE260" i="2"/>
  <c r="AE261" i="2"/>
  <c r="AF261" i="2" s="1"/>
  <c r="AE262" i="2"/>
  <c r="AF262" i="2" s="1"/>
  <c r="AE263" i="2"/>
  <c r="AF263" i="2" s="1"/>
  <c r="AE264" i="2"/>
  <c r="AE265" i="2"/>
  <c r="AF265" i="2" s="1"/>
  <c r="AE266" i="2"/>
  <c r="AF266" i="2" s="1"/>
  <c r="AE267" i="2"/>
  <c r="AF267" i="2" s="1"/>
  <c r="AE268" i="2"/>
  <c r="AE269" i="2"/>
  <c r="AF269" i="2" s="1"/>
  <c r="AE270" i="2"/>
  <c r="AF270" i="2" s="1"/>
  <c r="AE271" i="2"/>
  <c r="AF271" i="2" s="1"/>
  <c r="AE272" i="2"/>
  <c r="AE273" i="2"/>
  <c r="AF273" i="2" s="1"/>
  <c r="AE274" i="2"/>
  <c r="AF274" i="2" s="1"/>
  <c r="AE275" i="2"/>
  <c r="AF275" i="2" s="1"/>
  <c r="AE276" i="2"/>
  <c r="AE277" i="2"/>
  <c r="AF277" i="2" s="1"/>
  <c r="AE278" i="2"/>
  <c r="AF278" i="2" s="1"/>
  <c r="AE279" i="2"/>
  <c r="AF279" i="2" s="1"/>
  <c r="AE280" i="2"/>
  <c r="AE281" i="2"/>
  <c r="AF281" i="2" s="1"/>
  <c r="AE282" i="2"/>
  <c r="AF282" i="2" s="1"/>
  <c r="AE283" i="2"/>
  <c r="AF283" i="2" s="1"/>
  <c r="AE284" i="2"/>
  <c r="AE285" i="2"/>
  <c r="AF285" i="2" s="1"/>
  <c r="AE286" i="2"/>
  <c r="AF286" i="2" s="1"/>
  <c r="AE287" i="2"/>
  <c r="AF287" i="2" s="1"/>
  <c r="AE288" i="2"/>
  <c r="AF288" i="2" s="1"/>
  <c r="AE289" i="2"/>
  <c r="AF289" i="2" s="1"/>
  <c r="AE290" i="2"/>
  <c r="AF290" i="2" s="1"/>
  <c r="AE291" i="2"/>
  <c r="AF291" i="2" s="1"/>
  <c r="AE292" i="2"/>
  <c r="AE293" i="2"/>
  <c r="AF293" i="2" s="1"/>
  <c r="AE294" i="2"/>
  <c r="AF294" i="2" s="1"/>
  <c r="AE295" i="2"/>
  <c r="AF295" i="2" s="1"/>
  <c r="AE3" i="2"/>
  <c r="AF3" i="2" s="1"/>
  <c r="Y6" i="2"/>
  <c r="Y13" i="2"/>
  <c r="Y16" i="2"/>
  <c r="Y17" i="2"/>
  <c r="Y20" i="2"/>
  <c r="Y21" i="2"/>
  <c r="Y24" i="2"/>
  <c r="Y25" i="2"/>
  <c r="Y28" i="2"/>
  <c r="Y29" i="2"/>
  <c r="Y32" i="2"/>
  <c r="Y33" i="2"/>
  <c r="Y36" i="2"/>
  <c r="Y37" i="2"/>
  <c r="Y40" i="2"/>
  <c r="Y41" i="2"/>
  <c r="Y44" i="2"/>
  <c r="Y45" i="2"/>
  <c r="Y48" i="2"/>
  <c r="Y49" i="2"/>
  <c r="Y52" i="2"/>
  <c r="Y53" i="2"/>
  <c r="Y56" i="2"/>
  <c r="Y57" i="2"/>
  <c r="Y60" i="2"/>
  <c r="Y61" i="2"/>
  <c r="Y64" i="2"/>
  <c r="Y65" i="2"/>
  <c r="Y68" i="2"/>
  <c r="Y69" i="2"/>
  <c r="Y72" i="2"/>
  <c r="Y73" i="2"/>
  <c r="Y76" i="2"/>
  <c r="Y77" i="2"/>
  <c r="Y80" i="2"/>
  <c r="Y81" i="2"/>
  <c r="Y84" i="2"/>
  <c r="Y85" i="2"/>
  <c r="Y88" i="2"/>
  <c r="Y89" i="2"/>
  <c r="Y92" i="2"/>
  <c r="Y93" i="2"/>
  <c r="Y96" i="2"/>
  <c r="Y97" i="2"/>
  <c r="Y100" i="2"/>
  <c r="Y101" i="2"/>
  <c r="Y104" i="2"/>
  <c r="Y105" i="2"/>
  <c r="Y108" i="2"/>
  <c r="Y109" i="2"/>
  <c r="Y112" i="2"/>
  <c r="Y113" i="2"/>
  <c r="Y116" i="2"/>
  <c r="Y117" i="2"/>
  <c r="Y120" i="2"/>
  <c r="Y121" i="2"/>
  <c r="Y124" i="2"/>
  <c r="Y125" i="2"/>
  <c r="Y128" i="2"/>
  <c r="Y129" i="2"/>
  <c r="Y132" i="2"/>
  <c r="Y133" i="2"/>
  <c r="Y136" i="2"/>
  <c r="Y137" i="2"/>
  <c r="Y140" i="2"/>
  <c r="Y141" i="2"/>
  <c r="Y144" i="2"/>
  <c r="Y145" i="2"/>
  <c r="Y148" i="2"/>
  <c r="Y149" i="2"/>
  <c r="Y152" i="2"/>
  <c r="Y153" i="2"/>
  <c r="Y156" i="2"/>
  <c r="Y157" i="2"/>
  <c r="Y160" i="2"/>
  <c r="Y161" i="2"/>
  <c r="Y164" i="2"/>
  <c r="Y165" i="2"/>
  <c r="Y168" i="2"/>
  <c r="Y169" i="2"/>
  <c r="Y172" i="2"/>
  <c r="Y173" i="2"/>
  <c r="Y176" i="2"/>
  <c r="Y177" i="2"/>
  <c r="Y180" i="2"/>
  <c r="Y181" i="2"/>
  <c r="Y184" i="2"/>
  <c r="Y185" i="2"/>
  <c r="Y188" i="2"/>
  <c r="Y189" i="2"/>
  <c r="Y192" i="2"/>
  <c r="Y193" i="2"/>
  <c r="Y196" i="2"/>
  <c r="Y197" i="2"/>
  <c r="Y200" i="2"/>
  <c r="Y201" i="2"/>
  <c r="Y204" i="2"/>
  <c r="Y205" i="2"/>
  <c r="Y208" i="2"/>
  <c r="Y209" i="2"/>
  <c r="Y212" i="2"/>
  <c r="Y213" i="2"/>
  <c r="Y216" i="2"/>
  <c r="Y217" i="2"/>
  <c r="Y220" i="2"/>
  <c r="Y221" i="2"/>
  <c r="Y224" i="2"/>
  <c r="Y225" i="2"/>
  <c r="Y228" i="2"/>
  <c r="Y229" i="2"/>
  <c r="Y232" i="2"/>
  <c r="Y233" i="2"/>
  <c r="Y236" i="2"/>
  <c r="Y237" i="2"/>
  <c r="Y240" i="2"/>
  <c r="Y241" i="2"/>
  <c r="Y244" i="2"/>
  <c r="Y245" i="2"/>
  <c r="Y248" i="2"/>
  <c r="Y249" i="2"/>
  <c r="Y252" i="2"/>
  <c r="Y253" i="2"/>
  <c r="Y256" i="2"/>
  <c r="Y257" i="2"/>
  <c r="Y260" i="2"/>
  <c r="Y261" i="2"/>
  <c r="Y264" i="2"/>
  <c r="Y265" i="2"/>
  <c r="Y268" i="2"/>
  <c r="Y269" i="2"/>
  <c r="Y272" i="2"/>
  <c r="Y273" i="2"/>
  <c r="Y276" i="2"/>
  <c r="Y277" i="2"/>
  <c r="Y280" i="2"/>
  <c r="Y281" i="2"/>
  <c r="Y284" i="2"/>
  <c r="Y285" i="2"/>
  <c r="Y288" i="2"/>
  <c r="Y289" i="2"/>
  <c r="Y292" i="2"/>
  <c r="Y293" i="2"/>
  <c r="Y3" i="2"/>
  <c r="X4" i="2"/>
  <c r="Y4" i="2" s="1"/>
  <c r="X5" i="2"/>
  <c r="Y5" i="2" s="1"/>
  <c r="X6" i="2"/>
  <c r="X7" i="2"/>
  <c r="Y7" i="2" s="1"/>
  <c r="X8" i="2"/>
  <c r="Y8" i="2" s="1"/>
  <c r="X9" i="2"/>
  <c r="Y9" i="2" s="1"/>
  <c r="X10" i="2"/>
  <c r="Y10" i="2" s="1"/>
  <c r="X11" i="2"/>
  <c r="Y11" i="2" s="1"/>
  <c r="X12" i="2"/>
  <c r="Y12" i="2" s="1"/>
  <c r="X13" i="2"/>
  <c r="X14" i="2"/>
  <c r="Y14" i="2" s="1"/>
  <c r="X15" i="2"/>
  <c r="Y15" i="2" s="1"/>
  <c r="X16" i="2"/>
  <c r="X17" i="2"/>
  <c r="X18" i="2"/>
  <c r="Y18" i="2" s="1"/>
  <c r="X19" i="2"/>
  <c r="Y19" i="2" s="1"/>
  <c r="X20" i="2"/>
  <c r="X21" i="2"/>
  <c r="X22" i="2"/>
  <c r="Y22" i="2" s="1"/>
  <c r="X23" i="2"/>
  <c r="Y23" i="2" s="1"/>
  <c r="X24" i="2"/>
  <c r="X25" i="2"/>
  <c r="X26" i="2"/>
  <c r="Y26" i="2" s="1"/>
  <c r="X27" i="2"/>
  <c r="Y27" i="2" s="1"/>
  <c r="X28" i="2"/>
  <c r="X29" i="2"/>
  <c r="X30" i="2"/>
  <c r="Y30" i="2" s="1"/>
  <c r="X31" i="2"/>
  <c r="Y31" i="2" s="1"/>
  <c r="X32" i="2"/>
  <c r="X33" i="2"/>
  <c r="X34" i="2"/>
  <c r="Y34" i="2" s="1"/>
  <c r="X35" i="2"/>
  <c r="Y35" i="2" s="1"/>
  <c r="X36" i="2"/>
  <c r="X37" i="2"/>
  <c r="X38" i="2"/>
  <c r="Y38" i="2" s="1"/>
  <c r="X39" i="2"/>
  <c r="Y39" i="2" s="1"/>
  <c r="X40" i="2"/>
  <c r="X41" i="2"/>
  <c r="X42" i="2"/>
  <c r="Y42" i="2" s="1"/>
  <c r="X43" i="2"/>
  <c r="Y43" i="2" s="1"/>
  <c r="X44" i="2"/>
  <c r="X45" i="2"/>
  <c r="X46" i="2"/>
  <c r="Y46" i="2" s="1"/>
  <c r="X47" i="2"/>
  <c r="Y47" i="2" s="1"/>
  <c r="X48" i="2"/>
  <c r="X49" i="2"/>
  <c r="X50" i="2"/>
  <c r="Y50" i="2" s="1"/>
  <c r="X51" i="2"/>
  <c r="Y51" i="2" s="1"/>
  <c r="X52" i="2"/>
  <c r="X53" i="2"/>
  <c r="X54" i="2"/>
  <c r="Y54" i="2" s="1"/>
  <c r="X55" i="2"/>
  <c r="Y55" i="2" s="1"/>
  <c r="X56" i="2"/>
  <c r="X57" i="2"/>
  <c r="X58" i="2"/>
  <c r="Y58" i="2" s="1"/>
  <c r="X59" i="2"/>
  <c r="Y59" i="2" s="1"/>
  <c r="X60" i="2"/>
  <c r="X61" i="2"/>
  <c r="X62" i="2"/>
  <c r="Y62" i="2" s="1"/>
  <c r="X63" i="2"/>
  <c r="Y63" i="2" s="1"/>
  <c r="X64" i="2"/>
  <c r="X65" i="2"/>
  <c r="X66" i="2"/>
  <c r="Y66" i="2" s="1"/>
  <c r="X67" i="2"/>
  <c r="Y67" i="2" s="1"/>
  <c r="X68" i="2"/>
  <c r="X69" i="2"/>
  <c r="X70" i="2"/>
  <c r="Y70" i="2" s="1"/>
  <c r="X71" i="2"/>
  <c r="Y71" i="2" s="1"/>
  <c r="X72" i="2"/>
  <c r="X73" i="2"/>
  <c r="X74" i="2"/>
  <c r="Y74" i="2" s="1"/>
  <c r="X75" i="2"/>
  <c r="Y75" i="2" s="1"/>
  <c r="X76" i="2"/>
  <c r="X77" i="2"/>
  <c r="X78" i="2"/>
  <c r="Y78" i="2" s="1"/>
  <c r="X79" i="2"/>
  <c r="Y79" i="2" s="1"/>
  <c r="X80" i="2"/>
  <c r="X81" i="2"/>
  <c r="X82" i="2"/>
  <c r="Y82" i="2" s="1"/>
  <c r="X83" i="2"/>
  <c r="Y83" i="2" s="1"/>
  <c r="X84" i="2"/>
  <c r="X85" i="2"/>
  <c r="X86" i="2"/>
  <c r="Y86" i="2" s="1"/>
  <c r="X87" i="2"/>
  <c r="Y87" i="2" s="1"/>
  <c r="X88" i="2"/>
  <c r="X89" i="2"/>
  <c r="X90" i="2"/>
  <c r="Y90" i="2" s="1"/>
  <c r="X91" i="2"/>
  <c r="Y91" i="2" s="1"/>
  <c r="X92" i="2"/>
  <c r="X93" i="2"/>
  <c r="X94" i="2"/>
  <c r="Y94" i="2" s="1"/>
  <c r="X95" i="2"/>
  <c r="Y95" i="2" s="1"/>
  <c r="X96" i="2"/>
  <c r="X97" i="2"/>
  <c r="X98" i="2"/>
  <c r="Y98" i="2" s="1"/>
  <c r="X99" i="2"/>
  <c r="Y99" i="2" s="1"/>
  <c r="X100" i="2"/>
  <c r="X101" i="2"/>
  <c r="X102" i="2"/>
  <c r="Y102" i="2" s="1"/>
  <c r="X103" i="2"/>
  <c r="Y103" i="2" s="1"/>
  <c r="X104" i="2"/>
  <c r="X105" i="2"/>
  <c r="X106" i="2"/>
  <c r="Y106" i="2" s="1"/>
  <c r="X107" i="2"/>
  <c r="Y107" i="2" s="1"/>
  <c r="X108" i="2"/>
  <c r="X109" i="2"/>
  <c r="X110" i="2"/>
  <c r="Y110" i="2" s="1"/>
  <c r="X111" i="2"/>
  <c r="Y111" i="2" s="1"/>
  <c r="X112" i="2"/>
  <c r="X113" i="2"/>
  <c r="X114" i="2"/>
  <c r="Y114" i="2" s="1"/>
  <c r="X115" i="2"/>
  <c r="Y115" i="2" s="1"/>
  <c r="X116" i="2"/>
  <c r="X117" i="2"/>
  <c r="X118" i="2"/>
  <c r="Y118" i="2" s="1"/>
  <c r="X119" i="2"/>
  <c r="Y119" i="2" s="1"/>
  <c r="X120" i="2"/>
  <c r="X121" i="2"/>
  <c r="X122" i="2"/>
  <c r="Y122" i="2" s="1"/>
  <c r="X123" i="2"/>
  <c r="Y123" i="2" s="1"/>
  <c r="X124" i="2"/>
  <c r="X125" i="2"/>
  <c r="X126" i="2"/>
  <c r="Y126" i="2" s="1"/>
  <c r="X127" i="2"/>
  <c r="Y127" i="2" s="1"/>
  <c r="X128" i="2"/>
  <c r="X129" i="2"/>
  <c r="X130" i="2"/>
  <c r="Y130" i="2" s="1"/>
  <c r="X131" i="2"/>
  <c r="Y131" i="2" s="1"/>
  <c r="X132" i="2"/>
  <c r="X133" i="2"/>
  <c r="X134" i="2"/>
  <c r="Y134" i="2" s="1"/>
  <c r="X135" i="2"/>
  <c r="Y135" i="2" s="1"/>
  <c r="X136" i="2"/>
  <c r="X137" i="2"/>
  <c r="X138" i="2"/>
  <c r="Y138" i="2" s="1"/>
  <c r="X139" i="2"/>
  <c r="Y139" i="2" s="1"/>
  <c r="X140" i="2"/>
  <c r="X141" i="2"/>
  <c r="X142" i="2"/>
  <c r="Y142" i="2" s="1"/>
  <c r="X143" i="2"/>
  <c r="Y143" i="2" s="1"/>
  <c r="X144" i="2"/>
  <c r="X145" i="2"/>
  <c r="X146" i="2"/>
  <c r="Y146" i="2" s="1"/>
  <c r="X147" i="2"/>
  <c r="Y147" i="2" s="1"/>
  <c r="X148" i="2"/>
  <c r="X149" i="2"/>
  <c r="X150" i="2"/>
  <c r="Y150" i="2" s="1"/>
  <c r="X151" i="2"/>
  <c r="Y151" i="2" s="1"/>
  <c r="X152" i="2"/>
  <c r="X153" i="2"/>
  <c r="X154" i="2"/>
  <c r="Y154" i="2" s="1"/>
  <c r="X155" i="2"/>
  <c r="Y155" i="2" s="1"/>
  <c r="X156" i="2"/>
  <c r="X157" i="2"/>
  <c r="X158" i="2"/>
  <c r="Y158" i="2" s="1"/>
  <c r="X159" i="2"/>
  <c r="Y159" i="2" s="1"/>
  <c r="X160" i="2"/>
  <c r="X161" i="2"/>
  <c r="X162" i="2"/>
  <c r="Y162" i="2" s="1"/>
  <c r="X163" i="2"/>
  <c r="Y163" i="2" s="1"/>
  <c r="X164" i="2"/>
  <c r="X165" i="2"/>
  <c r="X166" i="2"/>
  <c r="Y166" i="2" s="1"/>
  <c r="X167" i="2"/>
  <c r="Y167" i="2" s="1"/>
  <c r="X168" i="2"/>
  <c r="X169" i="2"/>
  <c r="X170" i="2"/>
  <c r="Y170" i="2" s="1"/>
  <c r="X171" i="2"/>
  <c r="Y171" i="2" s="1"/>
  <c r="X172" i="2"/>
  <c r="X173" i="2"/>
  <c r="X174" i="2"/>
  <c r="Y174" i="2" s="1"/>
  <c r="X175" i="2"/>
  <c r="Y175" i="2" s="1"/>
  <c r="X176" i="2"/>
  <c r="X177" i="2"/>
  <c r="X178" i="2"/>
  <c r="Y178" i="2" s="1"/>
  <c r="X179" i="2"/>
  <c r="Y179" i="2" s="1"/>
  <c r="X180" i="2"/>
  <c r="X181" i="2"/>
  <c r="X182" i="2"/>
  <c r="Y182" i="2" s="1"/>
  <c r="X183" i="2"/>
  <c r="Y183" i="2" s="1"/>
  <c r="X184" i="2"/>
  <c r="X185" i="2"/>
  <c r="X186" i="2"/>
  <c r="Y186" i="2" s="1"/>
  <c r="X187" i="2"/>
  <c r="Y187" i="2" s="1"/>
  <c r="X188" i="2"/>
  <c r="X189" i="2"/>
  <c r="X190" i="2"/>
  <c r="Y190" i="2" s="1"/>
  <c r="X191" i="2"/>
  <c r="Y191" i="2" s="1"/>
  <c r="X192" i="2"/>
  <c r="X193" i="2"/>
  <c r="X194" i="2"/>
  <c r="Y194" i="2" s="1"/>
  <c r="X195" i="2"/>
  <c r="Y195" i="2" s="1"/>
  <c r="X196" i="2"/>
  <c r="X197" i="2"/>
  <c r="X198" i="2"/>
  <c r="Y198" i="2" s="1"/>
  <c r="X199" i="2"/>
  <c r="Y199" i="2" s="1"/>
  <c r="X200" i="2"/>
  <c r="X201" i="2"/>
  <c r="X202" i="2"/>
  <c r="Y202" i="2" s="1"/>
  <c r="X203" i="2"/>
  <c r="Y203" i="2" s="1"/>
  <c r="X204" i="2"/>
  <c r="X205" i="2"/>
  <c r="X206" i="2"/>
  <c r="Y206" i="2" s="1"/>
  <c r="X207" i="2"/>
  <c r="Y207" i="2" s="1"/>
  <c r="X208" i="2"/>
  <c r="X209" i="2"/>
  <c r="X210" i="2"/>
  <c r="Y210" i="2" s="1"/>
  <c r="X211" i="2"/>
  <c r="Y211" i="2" s="1"/>
  <c r="X212" i="2"/>
  <c r="X213" i="2"/>
  <c r="X214" i="2"/>
  <c r="Y214" i="2" s="1"/>
  <c r="X215" i="2"/>
  <c r="Y215" i="2" s="1"/>
  <c r="X216" i="2"/>
  <c r="X217" i="2"/>
  <c r="X218" i="2"/>
  <c r="Y218" i="2" s="1"/>
  <c r="X219" i="2"/>
  <c r="Y219" i="2" s="1"/>
  <c r="X220" i="2"/>
  <c r="X221" i="2"/>
  <c r="X222" i="2"/>
  <c r="Y222" i="2" s="1"/>
  <c r="X223" i="2"/>
  <c r="Y223" i="2" s="1"/>
  <c r="X224" i="2"/>
  <c r="X225" i="2"/>
  <c r="X226" i="2"/>
  <c r="Y226" i="2" s="1"/>
  <c r="X227" i="2"/>
  <c r="Y227" i="2" s="1"/>
  <c r="X228" i="2"/>
  <c r="X229" i="2"/>
  <c r="X230" i="2"/>
  <c r="Y230" i="2" s="1"/>
  <c r="X231" i="2"/>
  <c r="Y231" i="2" s="1"/>
  <c r="X232" i="2"/>
  <c r="X233" i="2"/>
  <c r="X234" i="2"/>
  <c r="Y234" i="2" s="1"/>
  <c r="X235" i="2"/>
  <c r="Y235" i="2" s="1"/>
  <c r="X236" i="2"/>
  <c r="X237" i="2"/>
  <c r="X238" i="2"/>
  <c r="Y238" i="2" s="1"/>
  <c r="X239" i="2"/>
  <c r="Y239" i="2" s="1"/>
  <c r="X240" i="2"/>
  <c r="X241" i="2"/>
  <c r="X242" i="2"/>
  <c r="Y242" i="2" s="1"/>
  <c r="X243" i="2"/>
  <c r="Y243" i="2" s="1"/>
  <c r="X244" i="2"/>
  <c r="X245" i="2"/>
  <c r="X246" i="2"/>
  <c r="Y246" i="2" s="1"/>
  <c r="X247" i="2"/>
  <c r="Y247" i="2" s="1"/>
  <c r="X248" i="2"/>
  <c r="X249" i="2"/>
  <c r="X250" i="2"/>
  <c r="Y250" i="2" s="1"/>
  <c r="X251" i="2"/>
  <c r="Y251" i="2" s="1"/>
  <c r="X252" i="2"/>
  <c r="X253" i="2"/>
  <c r="X254" i="2"/>
  <c r="Y254" i="2" s="1"/>
  <c r="X255" i="2"/>
  <c r="Y255" i="2" s="1"/>
  <c r="X256" i="2"/>
  <c r="X257" i="2"/>
  <c r="X258" i="2"/>
  <c r="Y258" i="2" s="1"/>
  <c r="X259" i="2"/>
  <c r="Y259" i="2" s="1"/>
  <c r="X260" i="2"/>
  <c r="X261" i="2"/>
  <c r="X262" i="2"/>
  <c r="Y262" i="2" s="1"/>
  <c r="X263" i="2"/>
  <c r="Y263" i="2" s="1"/>
  <c r="X264" i="2"/>
  <c r="X265" i="2"/>
  <c r="X266" i="2"/>
  <c r="Y266" i="2" s="1"/>
  <c r="X267" i="2"/>
  <c r="Y267" i="2" s="1"/>
  <c r="X268" i="2"/>
  <c r="X269" i="2"/>
  <c r="X270" i="2"/>
  <c r="Y270" i="2" s="1"/>
  <c r="X271" i="2"/>
  <c r="Y271" i="2" s="1"/>
  <c r="X272" i="2"/>
  <c r="X273" i="2"/>
  <c r="X274" i="2"/>
  <c r="Y274" i="2" s="1"/>
  <c r="X275" i="2"/>
  <c r="Y275" i="2" s="1"/>
  <c r="X276" i="2"/>
  <c r="X277" i="2"/>
  <c r="X278" i="2"/>
  <c r="Y278" i="2" s="1"/>
  <c r="X279" i="2"/>
  <c r="Y279" i="2" s="1"/>
  <c r="X280" i="2"/>
  <c r="X281" i="2"/>
  <c r="X282" i="2"/>
  <c r="Y282" i="2" s="1"/>
  <c r="X283" i="2"/>
  <c r="Y283" i="2" s="1"/>
  <c r="X284" i="2"/>
  <c r="X285" i="2"/>
  <c r="X286" i="2"/>
  <c r="Y286" i="2" s="1"/>
  <c r="X287" i="2"/>
  <c r="Y287" i="2" s="1"/>
  <c r="X288" i="2"/>
  <c r="X289" i="2"/>
  <c r="X290" i="2"/>
  <c r="Y290" i="2" s="1"/>
  <c r="X291" i="2"/>
  <c r="Y291" i="2" s="1"/>
  <c r="X292" i="2"/>
  <c r="X293" i="2"/>
  <c r="X294" i="2"/>
  <c r="Y294" i="2" s="1"/>
  <c r="X295" i="2"/>
  <c r="Y295" i="2" s="1"/>
  <c r="X3" i="2"/>
  <c r="Q7" i="2"/>
  <c r="R7" i="2" s="1"/>
  <c r="Q8" i="2"/>
  <c r="R8" i="2" s="1"/>
  <c r="Q9" i="2"/>
  <c r="R9" i="2" s="1"/>
  <c r="Q10" i="2"/>
  <c r="R10" i="2" s="1"/>
  <c r="Q11" i="2"/>
  <c r="R11" i="2" s="1"/>
  <c r="Q12" i="2"/>
  <c r="R12" i="2" s="1"/>
  <c r="Q13" i="2"/>
  <c r="R13" i="2" s="1"/>
  <c r="Q14" i="2"/>
  <c r="R14" i="2" s="1"/>
  <c r="Q15" i="2"/>
  <c r="R15" i="2" s="1"/>
  <c r="Q16" i="2"/>
  <c r="R16" i="2" s="1"/>
  <c r="Q17" i="2"/>
  <c r="R17" i="2" s="1"/>
  <c r="Q18" i="2"/>
  <c r="R18" i="2" s="1"/>
  <c r="Q19" i="2"/>
  <c r="R19" i="2" s="1"/>
  <c r="Q20" i="2"/>
  <c r="R20" i="2" s="1"/>
  <c r="Q21" i="2"/>
  <c r="R21" i="2" s="1"/>
  <c r="Q22" i="2"/>
  <c r="R22" i="2" s="1"/>
  <c r="Q23" i="2"/>
  <c r="R23" i="2" s="1"/>
  <c r="Q24" i="2"/>
  <c r="R24" i="2" s="1"/>
  <c r="Q25" i="2"/>
  <c r="R25" i="2" s="1"/>
  <c r="Q26" i="2"/>
  <c r="R26" i="2" s="1"/>
  <c r="Q27" i="2"/>
  <c r="R27" i="2" s="1"/>
  <c r="Q28" i="2"/>
  <c r="R28" i="2" s="1"/>
  <c r="Q29" i="2"/>
  <c r="R29" i="2" s="1"/>
  <c r="Q30" i="2"/>
  <c r="R30" i="2" s="1"/>
  <c r="Q31" i="2"/>
  <c r="R31" i="2" s="1"/>
  <c r="Q32" i="2"/>
  <c r="R32" i="2" s="1"/>
  <c r="Q33" i="2"/>
  <c r="R33" i="2" s="1"/>
  <c r="Q34" i="2"/>
  <c r="R34" i="2" s="1"/>
  <c r="Q35" i="2"/>
  <c r="R35" i="2" s="1"/>
  <c r="Q36" i="2"/>
  <c r="R36" i="2" s="1"/>
  <c r="Q37" i="2"/>
  <c r="R37" i="2" s="1"/>
  <c r="Q38" i="2"/>
  <c r="R38" i="2" s="1"/>
  <c r="Q39" i="2"/>
  <c r="R39" i="2" s="1"/>
  <c r="Q40" i="2"/>
  <c r="R40" i="2" s="1"/>
  <c r="Q41" i="2"/>
  <c r="R41" i="2" s="1"/>
  <c r="Q42" i="2"/>
  <c r="R42" i="2" s="1"/>
  <c r="Q43" i="2"/>
  <c r="R43" i="2" s="1"/>
  <c r="Q44" i="2"/>
  <c r="R44" i="2" s="1"/>
  <c r="Q45" i="2"/>
  <c r="R45" i="2" s="1"/>
  <c r="Q46" i="2"/>
  <c r="R46" i="2" s="1"/>
  <c r="Q47" i="2"/>
  <c r="R47" i="2" s="1"/>
  <c r="Q48" i="2"/>
  <c r="R48" i="2" s="1"/>
  <c r="Q49" i="2"/>
  <c r="R49" i="2" s="1"/>
  <c r="Q50" i="2"/>
  <c r="R50" i="2" s="1"/>
  <c r="Q51" i="2"/>
  <c r="R51" i="2" s="1"/>
  <c r="Q52" i="2"/>
  <c r="R52" i="2" s="1"/>
  <c r="Q53" i="2"/>
  <c r="R53" i="2" s="1"/>
  <c r="Q54" i="2"/>
  <c r="R54" i="2" s="1"/>
  <c r="Q55" i="2"/>
  <c r="R55" i="2" s="1"/>
  <c r="Q56" i="2"/>
  <c r="R56" i="2" s="1"/>
  <c r="Q57" i="2"/>
  <c r="R57" i="2" s="1"/>
  <c r="Q58" i="2"/>
  <c r="R58" i="2" s="1"/>
  <c r="Q59" i="2"/>
  <c r="R59" i="2" s="1"/>
  <c r="Q60" i="2"/>
  <c r="R60" i="2" s="1"/>
  <c r="Q61" i="2"/>
  <c r="R61" i="2" s="1"/>
  <c r="Q62" i="2"/>
  <c r="R62" i="2" s="1"/>
  <c r="Q63" i="2"/>
  <c r="R63" i="2" s="1"/>
  <c r="Q64" i="2"/>
  <c r="R64" i="2" s="1"/>
  <c r="Q65" i="2"/>
  <c r="R65" i="2" s="1"/>
  <c r="Q66" i="2"/>
  <c r="R66" i="2" s="1"/>
  <c r="Q67" i="2"/>
  <c r="R67" i="2" s="1"/>
  <c r="Q68" i="2"/>
  <c r="R68" i="2" s="1"/>
  <c r="Q69" i="2"/>
  <c r="R69" i="2" s="1"/>
  <c r="Q70" i="2"/>
  <c r="R70" i="2" s="1"/>
  <c r="Q71" i="2"/>
  <c r="R71" i="2" s="1"/>
  <c r="Q72" i="2"/>
  <c r="R72" i="2" s="1"/>
  <c r="Q73" i="2"/>
  <c r="R73" i="2" s="1"/>
  <c r="Q74" i="2"/>
  <c r="R74" i="2" s="1"/>
  <c r="Q75" i="2"/>
  <c r="R75" i="2" s="1"/>
  <c r="Q76" i="2"/>
  <c r="R76" i="2" s="1"/>
  <c r="Q77" i="2"/>
  <c r="R77" i="2" s="1"/>
  <c r="Q78" i="2"/>
  <c r="R78" i="2" s="1"/>
  <c r="Q79" i="2"/>
  <c r="R79" i="2" s="1"/>
  <c r="Q80" i="2"/>
  <c r="R80" i="2" s="1"/>
  <c r="Q81" i="2"/>
  <c r="R81" i="2" s="1"/>
  <c r="Q82" i="2"/>
  <c r="R82" i="2" s="1"/>
  <c r="Q83" i="2"/>
  <c r="R83" i="2" s="1"/>
  <c r="Q84" i="2"/>
  <c r="R84" i="2" s="1"/>
  <c r="Q85" i="2"/>
  <c r="R85" i="2" s="1"/>
  <c r="Q86" i="2"/>
  <c r="R86" i="2" s="1"/>
  <c r="Q87" i="2"/>
  <c r="R87" i="2" s="1"/>
  <c r="Q88" i="2"/>
  <c r="R88" i="2" s="1"/>
  <c r="Q89" i="2"/>
  <c r="R89" i="2" s="1"/>
  <c r="Q90" i="2"/>
  <c r="R90" i="2" s="1"/>
  <c r="Q91" i="2"/>
  <c r="R91" i="2" s="1"/>
  <c r="Q92" i="2"/>
  <c r="R92" i="2" s="1"/>
  <c r="Q93" i="2"/>
  <c r="R93" i="2" s="1"/>
  <c r="Q94" i="2"/>
  <c r="R94" i="2" s="1"/>
  <c r="Q95" i="2"/>
  <c r="R95" i="2" s="1"/>
  <c r="Q96" i="2"/>
  <c r="R96" i="2" s="1"/>
  <c r="Q97" i="2"/>
  <c r="R97" i="2" s="1"/>
  <c r="Q98" i="2"/>
  <c r="R98" i="2" s="1"/>
  <c r="Q99" i="2"/>
  <c r="R99" i="2" s="1"/>
  <c r="Q100" i="2"/>
  <c r="R100" i="2" s="1"/>
  <c r="Q101" i="2"/>
  <c r="R101" i="2" s="1"/>
  <c r="Q102" i="2"/>
  <c r="R102" i="2" s="1"/>
  <c r="Q103" i="2"/>
  <c r="R103" i="2" s="1"/>
  <c r="Q104" i="2"/>
  <c r="R104" i="2" s="1"/>
  <c r="Q105" i="2"/>
  <c r="R105" i="2" s="1"/>
  <c r="Q106" i="2"/>
  <c r="R106" i="2" s="1"/>
  <c r="Q107" i="2"/>
  <c r="R107" i="2" s="1"/>
  <c r="Q108" i="2"/>
  <c r="R108" i="2" s="1"/>
  <c r="Q109" i="2"/>
  <c r="R109" i="2" s="1"/>
  <c r="Q110" i="2"/>
  <c r="R110" i="2" s="1"/>
  <c r="Q111" i="2"/>
  <c r="R111" i="2" s="1"/>
  <c r="Q112" i="2"/>
  <c r="R112" i="2" s="1"/>
  <c r="Q113" i="2"/>
  <c r="R113" i="2" s="1"/>
  <c r="Q114" i="2"/>
  <c r="R114" i="2" s="1"/>
  <c r="Q115" i="2"/>
  <c r="R115" i="2" s="1"/>
  <c r="Q116" i="2"/>
  <c r="R116" i="2" s="1"/>
  <c r="Q117" i="2"/>
  <c r="R117" i="2" s="1"/>
  <c r="Q118" i="2"/>
  <c r="R118" i="2" s="1"/>
  <c r="Q119" i="2"/>
  <c r="R119" i="2" s="1"/>
  <c r="Q120" i="2"/>
  <c r="R120" i="2" s="1"/>
  <c r="Q121" i="2"/>
  <c r="R121" i="2" s="1"/>
  <c r="Q122" i="2"/>
  <c r="R122" i="2" s="1"/>
  <c r="Q123" i="2"/>
  <c r="R123" i="2" s="1"/>
  <c r="Q124" i="2"/>
  <c r="R124" i="2" s="1"/>
  <c r="Q125" i="2"/>
  <c r="R125" i="2" s="1"/>
  <c r="Q126" i="2"/>
  <c r="R126" i="2" s="1"/>
  <c r="Q127" i="2"/>
  <c r="R127" i="2" s="1"/>
  <c r="Q128" i="2"/>
  <c r="R128" i="2" s="1"/>
  <c r="Q129" i="2"/>
  <c r="R129" i="2" s="1"/>
  <c r="Q130" i="2"/>
  <c r="R130" i="2" s="1"/>
  <c r="Q131" i="2"/>
  <c r="R131" i="2" s="1"/>
  <c r="Q132" i="2"/>
  <c r="R132" i="2" s="1"/>
  <c r="Q133" i="2"/>
  <c r="R133" i="2" s="1"/>
  <c r="Q134" i="2"/>
  <c r="R134" i="2" s="1"/>
  <c r="Q135" i="2"/>
  <c r="R135" i="2" s="1"/>
  <c r="Q136" i="2"/>
  <c r="R136" i="2" s="1"/>
  <c r="Q137" i="2"/>
  <c r="R137" i="2" s="1"/>
  <c r="Q138" i="2"/>
  <c r="R138" i="2" s="1"/>
  <c r="Q139" i="2"/>
  <c r="R139" i="2" s="1"/>
  <c r="Q140" i="2"/>
  <c r="R140" i="2" s="1"/>
  <c r="Q141" i="2"/>
  <c r="R141" i="2" s="1"/>
  <c r="Q142" i="2"/>
  <c r="R142" i="2" s="1"/>
  <c r="Q143" i="2"/>
  <c r="R143" i="2" s="1"/>
  <c r="Q144" i="2"/>
  <c r="R144" i="2" s="1"/>
  <c r="Q145" i="2"/>
  <c r="R145" i="2" s="1"/>
  <c r="Q146" i="2"/>
  <c r="R146" i="2" s="1"/>
  <c r="Q147" i="2"/>
  <c r="R147" i="2" s="1"/>
  <c r="Q148" i="2"/>
  <c r="R148" i="2" s="1"/>
  <c r="Q149" i="2"/>
  <c r="R149" i="2" s="1"/>
  <c r="Q150" i="2"/>
  <c r="R150" i="2" s="1"/>
  <c r="Q151" i="2"/>
  <c r="R151" i="2" s="1"/>
  <c r="Q152" i="2"/>
  <c r="R152" i="2" s="1"/>
  <c r="Q153" i="2"/>
  <c r="R153" i="2" s="1"/>
  <c r="Q154" i="2"/>
  <c r="R154" i="2" s="1"/>
  <c r="Q155" i="2"/>
  <c r="R155" i="2" s="1"/>
  <c r="Q156" i="2"/>
  <c r="R156" i="2" s="1"/>
  <c r="Q157" i="2"/>
  <c r="R157" i="2" s="1"/>
  <c r="Q158" i="2"/>
  <c r="R158" i="2" s="1"/>
  <c r="Q159" i="2"/>
  <c r="R159" i="2" s="1"/>
  <c r="Q160" i="2"/>
  <c r="R160" i="2" s="1"/>
  <c r="Q161" i="2"/>
  <c r="R161" i="2" s="1"/>
  <c r="Q162" i="2"/>
  <c r="R162" i="2" s="1"/>
  <c r="Q163" i="2"/>
  <c r="R163" i="2" s="1"/>
  <c r="Q164" i="2"/>
  <c r="R164" i="2" s="1"/>
  <c r="Q165" i="2"/>
  <c r="R165" i="2" s="1"/>
  <c r="Q166" i="2"/>
  <c r="R166" i="2" s="1"/>
  <c r="Q167" i="2"/>
  <c r="R167" i="2" s="1"/>
  <c r="Q168" i="2"/>
  <c r="R168" i="2" s="1"/>
  <c r="Q169" i="2"/>
  <c r="R169" i="2" s="1"/>
  <c r="Q170" i="2"/>
  <c r="R170" i="2" s="1"/>
  <c r="Q171" i="2"/>
  <c r="R171" i="2" s="1"/>
  <c r="Q172" i="2"/>
  <c r="R172" i="2" s="1"/>
  <c r="Q173" i="2"/>
  <c r="R173" i="2" s="1"/>
  <c r="Q174" i="2"/>
  <c r="R174" i="2" s="1"/>
  <c r="Q175" i="2"/>
  <c r="R175" i="2" s="1"/>
  <c r="Q176" i="2"/>
  <c r="R176" i="2" s="1"/>
  <c r="Q177" i="2"/>
  <c r="R177" i="2" s="1"/>
  <c r="Q178" i="2"/>
  <c r="R178" i="2" s="1"/>
  <c r="Q179" i="2"/>
  <c r="R179" i="2" s="1"/>
  <c r="Q180" i="2"/>
  <c r="R180" i="2" s="1"/>
  <c r="Q181" i="2"/>
  <c r="R181" i="2" s="1"/>
  <c r="Q182" i="2"/>
  <c r="R182" i="2" s="1"/>
  <c r="Q183" i="2"/>
  <c r="R183" i="2" s="1"/>
  <c r="Q184" i="2"/>
  <c r="R184" i="2" s="1"/>
  <c r="Q185" i="2"/>
  <c r="R185" i="2" s="1"/>
  <c r="Q186" i="2"/>
  <c r="R186" i="2" s="1"/>
  <c r="Q187" i="2"/>
  <c r="R187" i="2" s="1"/>
  <c r="Q188" i="2"/>
  <c r="R188" i="2" s="1"/>
  <c r="Q189" i="2"/>
  <c r="R189" i="2" s="1"/>
  <c r="Q190" i="2"/>
  <c r="R190" i="2" s="1"/>
  <c r="Q191" i="2"/>
  <c r="R191" i="2" s="1"/>
  <c r="Q192" i="2"/>
  <c r="R192" i="2" s="1"/>
  <c r="Q193" i="2"/>
  <c r="R193" i="2" s="1"/>
  <c r="Q194" i="2"/>
  <c r="R194" i="2" s="1"/>
  <c r="Q195" i="2"/>
  <c r="R195" i="2" s="1"/>
  <c r="Q196" i="2"/>
  <c r="R196" i="2" s="1"/>
  <c r="Q197" i="2"/>
  <c r="R197" i="2" s="1"/>
  <c r="Q198" i="2"/>
  <c r="R198" i="2" s="1"/>
  <c r="Q199" i="2"/>
  <c r="R199" i="2" s="1"/>
  <c r="Q200" i="2"/>
  <c r="R200" i="2" s="1"/>
  <c r="Q201" i="2"/>
  <c r="R201" i="2" s="1"/>
  <c r="Q202" i="2"/>
  <c r="R202" i="2" s="1"/>
  <c r="Q203" i="2"/>
  <c r="R203" i="2" s="1"/>
  <c r="Q204" i="2"/>
  <c r="R204" i="2" s="1"/>
  <c r="Q205" i="2"/>
  <c r="R205" i="2" s="1"/>
  <c r="Q206" i="2"/>
  <c r="R206" i="2" s="1"/>
  <c r="Q207" i="2"/>
  <c r="R207" i="2" s="1"/>
  <c r="Q208" i="2"/>
  <c r="R208" i="2" s="1"/>
  <c r="Q209" i="2"/>
  <c r="R209" i="2" s="1"/>
  <c r="Q210" i="2"/>
  <c r="R210" i="2" s="1"/>
  <c r="Q211" i="2"/>
  <c r="R211" i="2" s="1"/>
  <c r="Q212" i="2"/>
  <c r="R212" i="2" s="1"/>
  <c r="Q213" i="2"/>
  <c r="R213" i="2" s="1"/>
  <c r="Q214" i="2"/>
  <c r="R214" i="2" s="1"/>
  <c r="Q215" i="2"/>
  <c r="R215" i="2" s="1"/>
  <c r="Q216" i="2"/>
  <c r="R216" i="2" s="1"/>
  <c r="Q217" i="2"/>
  <c r="R217" i="2" s="1"/>
  <c r="Q218" i="2"/>
  <c r="R218" i="2" s="1"/>
  <c r="Q219" i="2"/>
  <c r="R219" i="2" s="1"/>
  <c r="Q220" i="2"/>
  <c r="R220" i="2" s="1"/>
  <c r="Q221" i="2"/>
  <c r="R221" i="2" s="1"/>
  <c r="Q222" i="2"/>
  <c r="R222" i="2" s="1"/>
  <c r="Q223" i="2"/>
  <c r="R223" i="2" s="1"/>
  <c r="Q224" i="2"/>
  <c r="R224" i="2" s="1"/>
  <c r="Q225" i="2"/>
  <c r="R225" i="2" s="1"/>
  <c r="Q226" i="2"/>
  <c r="R226" i="2" s="1"/>
  <c r="Q227" i="2"/>
  <c r="R227" i="2" s="1"/>
  <c r="Q228" i="2"/>
  <c r="R228" i="2" s="1"/>
  <c r="Q229" i="2"/>
  <c r="R229" i="2" s="1"/>
  <c r="Q230" i="2"/>
  <c r="R230" i="2" s="1"/>
  <c r="Q231" i="2"/>
  <c r="R231" i="2" s="1"/>
  <c r="Q232" i="2"/>
  <c r="R232" i="2" s="1"/>
  <c r="Q233" i="2"/>
  <c r="R233" i="2" s="1"/>
  <c r="Q234" i="2"/>
  <c r="R234" i="2" s="1"/>
  <c r="Q235" i="2"/>
  <c r="R235" i="2" s="1"/>
  <c r="Q236" i="2"/>
  <c r="R236" i="2" s="1"/>
  <c r="Q237" i="2"/>
  <c r="R237" i="2" s="1"/>
  <c r="Q238" i="2"/>
  <c r="R238" i="2" s="1"/>
  <c r="Q239" i="2"/>
  <c r="R239" i="2" s="1"/>
  <c r="Q240" i="2"/>
  <c r="R240" i="2" s="1"/>
  <c r="Q241" i="2"/>
  <c r="R241" i="2" s="1"/>
  <c r="Q242" i="2"/>
  <c r="R242" i="2" s="1"/>
  <c r="Q243" i="2"/>
  <c r="R243" i="2" s="1"/>
  <c r="Q244" i="2"/>
  <c r="R244" i="2" s="1"/>
  <c r="Q245" i="2"/>
  <c r="R245" i="2" s="1"/>
  <c r="Q246" i="2"/>
  <c r="R246" i="2" s="1"/>
  <c r="Q247" i="2"/>
  <c r="R247" i="2" s="1"/>
  <c r="Q248" i="2"/>
  <c r="R248" i="2" s="1"/>
  <c r="Q249" i="2"/>
  <c r="R249" i="2" s="1"/>
  <c r="Q250" i="2"/>
  <c r="R250" i="2" s="1"/>
  <c r="Q251" i="2"/>
  <c r="R251" i="2" s="1"/>
  <c r="Q252" i="2"/>
  <c r="R252" i="2" s="1"/>
  <c r="Q253" i="2"/>
  <c r="R253" i="2" s="1"/>
  <c r="Q254" i="2"/>
  <c r="R254" i="2" s="1"/>
  <c r="Q255" i="2"/>
  <c r="R255" i="2" s="1"/>
  <c r="Q256" i="2"/>
  <c r="R256" i="2" s="1"/>
  <c r="Q257" i="2"/>
  <c r="R257" i="2" s="1"/>
  <c r="Q258" i="2"/>
  <c r="R258" i="2" s="1"/>
  <c r="Q259" i="2"/>
  <c r="R259" i="2" s="1"/>
  <c r="Q260" i="2"/>
  <c r="R260" i="2" s="1"/>
  <c r="Q261" i="2"/>
  <c r="R261" i="2" s="1"/>
  <c r="Q262" i="2"/>
  <c r="R262" i="2" s="1"/>
  <c r="Q263" i="2"/>
  <c r="R263" i="2" s="1"/>
  <c r="Q264" i="2"/>
  <c r="R264" i="2" s="1"/>
  <c r="Q265" i="2"/>
  <c r="R265" i="2" s="1"/>
  <c r="Q266" i="2"/>
  <c r="R266" i="2" s="1"/>
  <c r="Q267" i="2"/>
  <c r="R267" i="2" s="1"/>
  <c r="Q268" i="2"/>
  <c r="R268" i="2" s="1"/>
  <c r="Q269" i="2"/>
  <c r="R269" i="2" s="1"/>
  <c r="Q270" i="2"/>
  <c r="R270" i="2" s="1"/>
  <c r="Q271" i="2"/>
  <c r="R271" i="2" s="1"/>
  <c r="Q272" i="2"/>
  <c r="R272" i="2" s="1"/>
  <c r="Q273" i="2"/>
  <c r="R273" i="2" s="1"/>
  <c r="Q274" i="2"/>
  <c r="R274" i="2" s="1"/>
  <c r="Q275" i="2"/>
  <c r="R275" i="2" s="1"/>
  <c r="Q276" i="2"/>
  <c r="R276" i="2" s="1"/>
  <c r="Q277" i="2"/>
  <c r="R277" i="2" s="1"/>
  <c r="Q278" i="2"/>
  <c r="R278" i="2" s="1"/>
  <c r="Q279" i="2"/>
  <c r="R279" i="2" s="1"/>
  <c r="Q280" i="2"/>
  <c r="R280" i="2" s="1"/>
  <c r="Q281" i="2"/>
  <c r="R281" i="2" s="1"/>
  <c r="Q282" i="2"/>
  <c r="R282" i="2" s="1"/>
  <c r="Q283" i="2"/>
  <c r="R283" i="2" s="1"/>
  <c r="Q284" i="2"/>
  <c r="R284" i="2" s="1"/>
  <c r="Q285" i="2"/>
  <c r="R285" i="2" s="1"/>
  <c r="Q286" i="2"/>
  <c r="R286" i="2" s="1"/>
  <c r="Q287" i="2"/>
  <c r="R287" i="2" s="1"/>
  <c r="Q288" i="2"/>
  <c r="R288" i="2" s="1"/>
  <c r="Q289" i="2"/>
  <c r="R289" i="2" s="1"/>
  <c r="Q290" i="2"/>
  <c r="R290" i="2" s="1"/>
  <c r="Q291" i="2"/>
  <c r="R291" i="2" s="1"/>
  <c r="Q292" i="2"/>
  <c r="R292" i="2" s="1"/>
  <c r="Q293" i="2"/>
  <c r="R293" i="2" s="1"/>
  <c r="Q294" i="2"/>
  <c r="R294" i="2" s="1"/>
  <c r="Q295" i="2"/>
  <c r="R295" i="2" s="1"/>
  <c r="Q6" i="2"/>
  <c r="R6" i="2" s="1"/>
  <c r="Q4" i="2"/>
  <c r="R4" i="2" s="1"/>
  <c r="Q5" i="2"/>
  <c r="R5" i="2" s="1"/>
  <c r="Q3" i="2"/>
  <c r="R3" i="2" s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J3" i="2"/>
  <c r="K3" i="2" s="1"/>
  <c r="I237" i="2"/>
  <c r="J237" i="2" s="1"/>
  <c r="K237" i="2" s="1"/>
  <c r="I137" i="2"/>
  <c r="H137" i="2"/>
  <c r="I124" i="2"/>
  <c r="H124" i="2"/>
  <c r="I27" i="2"/>
  <c r="J27" i="2" s="1"/>
  <c r="K27" i="2" s="1"/>
  <c r="J124" i="2" l="1"/>
  <c r="K124" i="2" s="1"/>
  <c r="J137" i="2"/>
  <c r="K137" i="2" s="1"/>
  <c r="F70" i="19" l="1"/>
  <c r="F67" i="19"/>
  <c r="G67" i="19"/>
  <c r="E15" i="19"/>
  <c r="F294" i="18"/>
  <c r="G247" i="18"/>
  <c r="F247" i="18"/>
  <c r="G239" i="18"/>
  <c r="F212" i="18"/>
  <c r="F178" i="18"/>
  <c r="G169" i="18"/>
  <c r="F169" i="18"/>
  <c r="E161" i="18"/>
  <c r="G130" i="18"/>
  <c r="F130" i="18"/>
  <c r="V132" i="18"/>
  <c r="X132" i="18"/>
  <c r="F123" i="18"/>
  <c r="G111" i="18"/>
  <c r="F111" i="18"/>
  <c r="D111" i="18"/>
  <c r="F55" i="18"/>
  <c r="E47" i="18"/>
  <c r="D47" i="18"/>
  <c r="G44" i="18"/>
  <c r="F44" i="18"/>
  <c r="D44" i="18"/>
  <c r="X47" i="18"/>
  <c r="V47" i="18"/>
  <c r="S47" i="18"/>
  <c r="G17" i="18"/>
  <c r="H257" i="17"/>
  <c r="G257" i="17"/>
  <c r="H101" i="17"/>
  <c r="G101" i="17"/>
  <c r="H68" i="17"/>
  <c r="H63" i="17"/>
  <c r="G63" i="17"/>
  <c r="H61" i="17"/>
  <c r="G61" i="17"/>
  <c r="F47" i="17"/>
  <c r="H188" i="16"/>
  <c r="F188" i="16"/>
  <c r="E188" i="16"/>
  <c r="H158" i="16"/>
  <c r="F152" i="16"/>
  <c r="H19" i="16"/>
  <c r="G19" i="16"/>
  <c r="H237" i="13"/>
  <c r="G137" i="13"/>
  <c r="H137" i="13"/>
  <c r="H124" i="13"/>
  <c r="G124" i="13"/>
  <c r="H27" i="13"/>
  <c r="AE274" i="18" l="1"/>
  <c r="AE283" i="18"/>
  <c r="AE215" i="18"/>
  <c r="AE227" i="18"/>
  <c r="AE146" i="18"/>
  <c r="AE160" i="18"/>
  <c r="AE60" i="18"/>
  <c r="AE96" i="18"/>
  <c r="AE143" i="18"/>
  <c r="AE36" i="18"/>
  <c r="AE42" i="18"/>
  <c r="AE74" i="18"/>
  <c r="AE82" i="18"/>
  <c r="AE20" i="18"/>
  <c r="AE239" i="18"/>
  <c r="AE278" i="18"/>
  <c r="AE207" i="18"/>
  <c r="AE208" i="18"/>
  <c r="AE124" i="18"/>
  <c r="AE134" i="18"/>
  <c r="AE148" i="18"/>
  <c r="AE151" i="18"/>
  <c r="AE7" i="18"/>
  <c r="AE19" i="18"/>
  <c r="AE22" i="18"/>
  <c r="AE30" i="18"/>
  <c r="AE270" i="18"/>
  <c r="AE238" i="18"/>
  <c r="AE126" i="18"/>
  <c r="AE145" i="18"/>
  <c r="AE182" i="18"/>
  <c r="AE35" i="18"/>
  <c r="AE39" i="18"/>
  <c r="AE62" i="18"/>
  <c r="AE75" i="18"/>
  <c r="AE273" i="18"/>
  <c r="AE217" i="18"/>
  <c r="AE219" i="18"/>
  <c r="AE185" i="18"/>
  <c r="AE103" i="18"/>
  <c r="AE106" i="18"/>
  <c r="AE120" i="18"/>
  <c r="AE41" i="18"/>
  <c r="AE51" i="18"/>
  <c r="AE55" i="18"/>
  <c r="AE241" i="18"/>
  <c r="AE222" i="18"/>
  <c r="AE171" i="18"/>
  <c r="AE177" i="18"/>
  <c r="AE187" i="18"/>
  <c r="AE115" i="18"/>
  <c r="AE84" i="18"/>
  <c r="AE11" i="18"/>
  <c r="AE65" i="18"/>
  <c r="AE226" i="18"/>
  <c r="AE280" i="18"/>
  <c r="AE147" i="18"/>
  <c r="AE161" i="18"/>
  <c r="AE172" i="18"/>
  <c r="AE26" i="18"/>
  <c r="AE258" i="18"/>
  <c r="AE194" i="18"/>
  <c r="AE197" i="18"/>
  <c r="AE210" i="18"/>
  <c r="AE80" i="18"/>
  <c r="AE257" i="18"/>
  <c r="AE269" i="18"/>
  <c r="AE235" i="18"/>
  <c r="AE244" i="18"/>
  <c r="AE105" i="18"/>
  <c r="AE114" i="18"/>
  <c r="AE118" i="18"/>
  <c r="AE38" i="18"/>
  <c r="AE68" i="18"/>
  <c r="AE15" i="18"/>
  <c r="AE18" i="18"/>
  <c r="AE21" i="18"/>
  <c r="AE32" i="18"/>
  <c r="AE259" i="18"/>
  <c r="AE221" i="18"/>
  <c r="AE209" i="18"/>
  <c r="AE131" i="18"/>
  <c r="AE157" i="18"/>
  <c r="AE71" i="18"/>
  <c r="AE262" i="18"/>
  <c r="AE201" i="18"/>
  <c r="AE203" i="18"/>
  <c r="AE237" i="18"/>
  <c r="AE246" i="18"/>
  <c r="AE125" i="18"/>
  <c r="AE128" i="18"/>
  <c r="AE163" i="18"/>
  <c r="AE48" i="18"/>
  <c r="AE59" i="18"/>
  <c r="AE23" i="18"/>
  <c r="AE200" i="18"/>
  <c r="AE170" i="18"/>
  <c r="AE179" i="18"/>
  <c r="AE112" i="18"/>
  <c r="AE64" i="18"/>
  <c r="AE4" i="18"/>
  <c r="AE14" i="18"/>
  <c r="AE25" i="18"/>
  <c r="AE279" i="18"/>
  <c r="AE281" i="18"/>
  <c r="AE212" i="18"/>
  <c r="AE234" i="18"/>
  <c r="AE242" i="18"/>
  <c r="AE46" i="18"/>
  <c r="AE66" i="18"/>
  <c r="AE282" i="18"/>
  <c r="AE214" i="18"/>
  <c r="AE162" i="18"/>
  <c r="AE188" i="18"/>
  <c r="AE202" i="18"/>
  <c r="AE116" i="18"/>
  <c r="AE156" i="18"/>
  <c r="AE91" i="18"/>
  <c r="AE24" i="18"/>
  <c r="AE28" i="18"/>
  <c r="AE54" i="18"/>
  <c r="AE252" i="18"/>
  <c r="AE256" i="18"/>
  <c r="AE260" i="18"/>
  <c r="AE70" i="18"/>
  <c r="AE98" i="18"/>
  <c r="AE8" i="18"/>
  <c r="AE251" i="18"/>
  <c r="AE266" i="18"/>
  <c r="AE231" i="18"/>
  <c r="AE233" i="18"/>
  <c r="AE183" i="18"/>
  <c r="AE72" i="18"/>
  <c r="AE88" i="18"/>
  <c r="AE254" i="18"/>
  <c r="AE268" i="18"/>
  <c r="AE213" i="18"/>
  <c r="AE236" i="18"/>
  <c r="AE113" i="18"/>
  <c r="AE139" i="18"/>
  <c r="AE159" i="18"/>
  <c r="AE167" i="18"/>
  <c r="AE102" i="18"/>
  <c r="AE53" i="18"/>
  <c r="AE225" i="18"/>
  <c r="AE240" i="18"/>
  <c r="AE140" i="18"/>
  <c r="AE149" i="18"/>
  <c r="AE180" i="18"/>
  <c r="AE86" i="18"/>
  <c r="AE97" i="18"/>
  <c r="AE130" i="18"/>
  <c r="AE6" i="18"/>
  <c r="AE17" i="18"/>
  <c r="AE248" i="18" l="1"/>
  <c r="AE175" i="18"/>
  <c r="AE205" i="18"/>
  <c r="AE87" i="18"/>
  <c r="AE95" i="18"/>
  <c r="AE44" i="18"/>
  <c r="AE50" i="18"/>
  <c r="AE216" i="18"/>
  <c r="AE43" i="18"/>
  <c r="AE85" i="18"/>
  <c r="AE93" i="18"/>
  <c r="AE10" i="18"/>
  <c r="AE166" i="18"/>
  <c r="AE198" i="18"/>
  <c r="AE122" i="18"/>
  <c r="AE144" i="18"/>
  <c r="AE79" i="18"/>
  <c r="AE81" i="18"/>
  <c r="AE100" i="18"/>
  <c r="AE108" i="18"/>
  <c r="AE40" i="18"/>
  <c r="AE47" i="18"/>
  <c r="AE61" i="18"/>
  <c r="AE264" i="18"/>
  <c r="AE276" i="18"/>
  <c r="AE285" i="18"/>
  <c r="AE169" i="18"/>
  <c r="AE173" i="18"/>
  <c r="AE133" i="18"/>
  <c r="AE136" i="18"/>
  <c r="AE154" i="18"/>
  <c r="AE90" i="18"/>
  <c r="AE78" i="18"/>
  <c r="AE16" i="18"/>
  <c r="AE63" i="18"/>
  <c r="AE245" i="18"/>
  <c r="AE253" i="18"/>
  <c r="AE127" i="18"/>
  <c r="AE153" i="18"/>
  <c r="AE158" i="18"/>
  <c r="AE3" i="18"/>
  <c r="AE27" i="18"/>
  <c r="AE31" i="18"/>
  <c r="AE37" i="18"/>
  <c r="AE261" i="18"/>
  <c r="AE267" i="18"/>
  <c r="AE176" i="18"/>
  <c r="AE224" i="18"/>
  <c r="AE109" i="18"/>
  <c r="AE101" i="18"/>
  <c r="AE104" i="18"/>
  <c r="AE52" i="18"/>
  <c r="AE121" i="18"/>
  <c r="AE123" i="18"/>
  <c r="AE137" i="18"/>
  <c r="AE142" i="18"/>
  <c r="AE110" i="18"/>
  <c r="AE111" i="18"/>
  <c r="AE67" i="18"/>
  <c r="AE92" i="18"/>
  <c r="AE12" i="18"/>
  <c r="AE271" i="18"/>
  <c r="AE275" i="18"/>
  <c r="AE220" i="18"/>
  <c r="AE223" i="18"/>
  <c r="AE243" i="18"/>
  <c r="AE255" i="18"/>
  <c r="AE186" i="18"/>
  <c r="AE57" i="18"/>
  <c r="AE107" i="18"/>
  <c r="AE189" i="18"/>
  <c r="AE191" i="18"/>
  <c r="AE193" i="18"/>
  <c r="AE204" i="18"/>
  <c r="AE211" i="18"/>
  <c r="AE218" i="18"/>
  <c r="AE132" i="18"/>
  <c r="AE135" i="18"/>
  <c r="AE168" i="18"/>
  <c r="AE69" i="18"/>
  <c r="AE77" i="18"/>
  <c r="AE249" i="18"/>
  <c r="AE230" i="18"/>
  <c r="AE174" i="18"/>
  <c r="AE184" i="18"/>
  <c r="AE138" i="18"/>
  <c r="AE5" i="18"/>
  <c r="AE45" i="18"/>
  <c r="AE58" i="18"/>
  <c r="AE232" i="18"/>
  <c r="AE190" i="18"/>
  <c r="AE206" i="18"/>
  <c r="AE141" i="18"/>
  <c r="AE155" i="18"/>
  <c r="AE119" i="18"/>
  <c r="AE94" i="18"/>
  <c r="AE277" i="18"/>
  <c r="AE192" i="18"/>
  <c r="AE228" i="18"/>
  <c r="AE152" i="18"/>
  <c r="AE76" i="18"/>
  <c r="AE34" i="18"/>
  <c r="AE49" i="18"/>
  <c r="AE56" i="18"/>
  <c r="AE178" i="18"/>
  <c r="AE181" i="18"/>
  <c r="AE196" i="18"/>
  <c r="AE229" i="18"/>
  <c r="AE150" i="18"/>
  <c r="AE29" i="18"/>
  <c r="AE89" i="18"/>
  <c r="AE247" i="18"/>
  <c r="AE250" i="18"/>
  <c r="AE263" i="18"/>
  <c r="AE265" i="18"/>
  <c r="AE272" i="18"/>
  <c r="AE284" i="18"/>
  <c r="AE129" i="18"/>
  <c r="AE164" i="18"/>
  <c r="AE165" i="18"/>
  <c r="AE195" i="18"/>
  <c r="AE199" i="18"/>
  <c r="AE117" i="18"/>
  <c r="AE73" i="18"/>
  <c r="AE83" i="18"/>
  <c r="AE99" i="18"/>
  <c r="AE9" i="18"/>
  <c r="AE13" i="18"/>
  <c r="AE33" i="18"/>
  <c r="W188" i="1" l="1"/>
  <c r="W6" i="1"/>
  <c r="W11" i="1" l="1"/>
  <c r="W12" i="1"/>
  <c r="W14" i="1"/>
  <c r="W15" i="1"/>
  <c r="W16" i="1"/>
  <c r="W17" i="1"/>
  <c r="W18" i="1"/>
  <c r="W19" i="1"/>
  <c r="W20" i="1"/>
  <c r="W21" i="1"/>
  <c r="W22" i="1"/>
  <c r="W23" i="1"/>
  <c r="W25" i="1"/>
  <c r="W27" i="1"/>
  <c r="W28" i="1"/>
  <c r="W31" i="1"/>
  <c r="W32" i="1"/>
  <c r="W34" i="1"/>
  <c r="W37" i="1"/>
  <c r="W41" i="1"/>
  <c r="W42" i="1"/>
  <c r="W43" i="1"/>
  <c r="W45" i="1"/>
  <c r="W46" i="1"/>
  <c r="W48" i="1"/>
  <c r="W52" i="1"/>
  <c r="W53" i="1"/>
  <c r="W54" i="1"/>
  <c r="W55" i="1"/>
  <c r="W56" i="1"/>
  <c r="W58" i="1"/>
  <c r="W60" i="1"/>
  <c r="W61" i="1"/>
  <c r="W62" i="1"/>
  <c r="W65" i="1"/>
  <c r="W66" i="1"/>
  <c r="W67" i="1"/>
  <c r="W68" i="1"/>
  <c r="W69" i="1"/>
  <c r="W70" i="1"/>
  <c r="W72" i="1"/>
  <c r="W73" i="1"/>
  <c r="W74" i="1"/>
  <c r="W75" i="1"/>
  <c r="W76" i="1"/>
  <c r="W77" i="1"/>
  <c r="W78" i="1"/>
  <c r="W79" i="1"/>
  <c r="W80" i="1"/>
  <c r="W81" i="1"/>
  <c r="W82" i="1"/>
  <c r="W84" i="1"/>
  <c r="W85" i="1"/>
  <c r="W86" i="1"/>
  <c r="W87" i="1"/>
  <c r="W88" i="1"/>
  <c r="W90" i="1"/>
  <c r="W91" i="1"/>
  <c r="W92" i="1"/>
  <c r="W94" i="1"/>
  <c r="W95" i="1"/>
  <c r="W96" i="1"/>
  <c r="W97" i="1"/>
  <c r="W98" i="1"/>
  <c r="W100" i="1"/>
  <c r="W101" i="1"/>
  <c r="W103" i="1"/>
  <c r="W105" i="1"/>
  <c r="W108" i="1"/>
  <c r="W110" i="1"/>
  <c r="W111" i="1"/>
  <c r="W112" i="1"/>
  <c r="W114" i="1"/>
  <c r="W116" i="1"/>
  <c r="W117" i="1"/>
  <c r="W118" i="1"/>
  <c r="W119" i="1"/>
  <c r="W121" i="1"/>
  <c r="W122" i="1"/>
  <c r="W126" i="1"/>
  <c r="W127" i="1"/>
  <c r="W129" i="1"/>
  <c r="W130" i="1"/>
  <c r="W131" i="1"/>
  <c r="W134" i="1"/>
  <c r="W135" i="1"/>
  <c r="W136" i="1"/>
  <c r="W137" i="1"/>
  <c r="W139" i="1"/>
  <c r="W140" i="1"/>
  <c r="W141" i="1"/>
  <c r="W142" i="1"/>
  <c r="W145" i="1"/>
  <c r="W146" i="1"/>
  <c r="W147" i="1"/>
  <c r="W148" i="1"/>
  <c r="W152" i="1"/>
  <c r="W153" i="1"/>
  <c r="W154" i="1"/>
  <c r="W155" i="1"/>
  <c r="W156" i="1"/>
  <c r="W158" i="1"/>
  <c r="W159" i="1"/>
  <c r="W160" i="1"/>
  <c r="W162" i="1"/>
  <c r="W164" i="1"/>
  <c r="W165" i="1"/>
  <c r="W167" i="1"/>
  <c r="W168" i="1"/>
  <c r="W169" i="1"/>
  <c r="W170" i="1"/>
  <c r="W171" i="1"/>
  <c r="W172" i="1"/>
  <c r="W175" i="1"/>
  <c r="W177" i="1"/>
  <c r="W179" i="1"/>
  <c r="W180" i="1"/>
  <c r="W182" i="1"/>
  <c r="W183" i="1"/>
  <c r="W186" i="1"/>
  <c r="W189" i="1"/>
  <c r="W190" i="1"/>
  <c r="W191" i="1"/>
  <c r="W196" i="1"/>
  <c r="W197" i="1"/>
  <c r="W198" i="1"/>
  <c r="W200" i="1"/>
  <c r="W203" i="1"/>
  <c r="W204" i="1"/>
  <c r="W205" i="1"/>
  <c r="W206" i="1"/>
  <c r="W208" i="1"/>
  <c r="W209" i="1"/>
  <c r="W211" i="1"/>
  <c r="W213" i="1"/>
  <c r="W214" i="1"/>
  <c r="W216" i="1"/>
  <c r="W222" i="1"/>
  <c r="W224" i="1"/>
  <c r="W225" i="1"/>
  <c r="W226" i="1"/>
  <c r="W228" i="1"/>
  <c r="W235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1" i="1"/>
  <c r="W253" i="1"/>
  <c r="W254" i="1"/>
  <c r="W255" i="1"/>
  <c r="W257" i="1"/>
  <c r="W258" i="1"/>
  <c r="W260" i="1"/>
  <c r="W261" i="1"/>
  <c r="W262" i="1"/>
  <c r="W263" i="1"/>
  <c r="W264" i="1"/>
  <c r="W265" i="1"/>
  <c r="W266" i="1"/>
  <c r="W267" i="1"/>
  <c r="W269" i="1"/>
  <c r="W271" i="1"/>
  <c r="W272" i="1"/>
  <c r="W273" i="1"/>
  <c r="W274" i="1"/>
  <c r="W275" i="1"/>
  <c r="W276" i="1"/>
  <c r="W278" i="1"/>
  <c r="W279" i="1"/>
  <c r="W280" i="1"/>
  <c r="W282" i="1"/>
  <c r="W283" i="1"/>
  <c r="W284" i="1"/>
  <c r="W285" i="1"/>
  <c r="W286" i="1"/>
  <c r="W287" i="1"/>
  <c r="W288" i="1"/>
  <c r="W291" i="1"/>
  <c r="W293" i="1"/>
  <c r="W294" i="1"/>
  <c r="W9" i="1"/>
  <c r="W4" i="1"/>
  <c r="W8" i="1"/>
  <c r="W2" i="1"/>
  <c r="F297" i="1" l="1"/>
  <c r="G297" i="1"/>
  <c r="I297" i="1"/>
  <c r="K297" i="1"/>
  <c r="M297" i="1"/>
  <c r="O297" i="1"/>
  <c r="Q297" i="1"/>
  <c r="E297" i="1"/>
  <c r="F296" i="1"/>
  <c r="G296" i="1"/>
  <c r="H228" i="1" s="1"/>
  <c r="I296" i="1"/>
  <c r="J135" i="1" s="1"/>
  <c r="K296" i="1"/>
  <c r="L264" i="1" s="1"/>
  <c r="M296" i="1"/>
  <c r="N126" i="1" s="1"/>
  <c r="O296" i="1"/>
  <c r="Q296" i="1"/>
  <c r="E296" i="1"/>
  <c r="R228" i="1" l="1"/>
  <c r="R180" i="1"/>
  <c r="R68" i="1"/>
  <c r="R152" i="1"/>
  <c r="R212" i="1"/>
  <c r="R272" i="1"/>
  <c r="R141" i="1"/>
  <c r="R198" i="1"/>
  <c r="R33" i="1"/>
  <c r="R131" i="1"/>
  <c r="R284" i="1"/>
  <c r="R202" i="1"/>
  <c r="R142" i="1"/>
  <c r="R199" i="1"/>
  <c r="R192" i="1"/>
  <c r="R203" i="1"/>
  <c r="R41" i="1"/>
  <c r="R159" i="1"/>
  <c r="R59" i="1"/>
  <c r="R27" i="1"/>
  <c r="R78" i="1"/>
  <c r="R185" i="1"/>
  <c r="R149" i="1"/>
  <c r="R264" i="1"/>
  <c r="R206" i="1"/>
  <c r="R256" i="1"/>
  <c r="R170" i="1"/>
  <c r="R290" i="1"/>
  <c r="R277" i="1"/>
  <c r="R225" i="1"/>
  <c r="R89" i="1"/>
  <c r="R145" i="1"/>
  <c r="R94" i="1"/>
  <c r="R278" i="1"/>
  <c r="R90" i="1"/>
  <c r="R224" i="1"/>
  <c r="R161" i="1"/>
  <c r="R204" i="1"/>
  <c r="R223" i="1"/>
  <c r="R57" i="1"/>
  <c r="R207" i="1"/>
  <c r="R91" i="1"/>
  <c r="R208" i="1"/>
  <c r="R250" i="1"/>
  <c r="R165" i="1"/>
  <c r="R36" i="1"/>
  <c r="R116" i="1"/>
  <c r="R129" i="1"/>
  <c r="R69" i="1"/>
  <c r="R101" i="1"/>
  <c r="R130" i="1"/>
  <c r="R24" i="1"/>
  <c r="R7" i="1"/>
  <c r="R110" i="1"/>
  <c r="R160" i="1"/>
  <c r="R133" i="1"/>
  <c r="R291" i="1"/>
  <c r="R243" i="1"/>
  <c r="R126" i="1"/>
  <c r="R285" i="1"/>
  <c r="R281" i="1"/>
  <c r="R82" i="1"/>
  <c r="R127" i="1"/>
  <c r="R184" i="1"/>
  <c r="R3" i="1"/>
  <c r="R183" i="1"/>
  <c r="R175" i="1"/>
  <c r="R218" i="1"/>
  <c r="R66" i="1"/>
  <c r="R95" i="1"/>
  <c r="R249" i="1"/>
  <c r="R39" i="1"/>
  <c r="R253" i="1"/>
  <c r="R269" i="1"/>
  <c r="R140" i="1"/>
  <c r="R15" i="1"/>
  <c r="R49" i="1"/>
  <c r="R240" i="1"/>
  <c r="R181" i="1"/>
  <c r="R168" i="1"/>
  <c r="R97" i="1"/>
  <c r="R178" i="1"/>
  <c r="R273" i="1"/>
  <c r="R96" i="1"/>
  <c r="R293" i="1"/>
  <c r="R187" i="1"/>
  <c r="R42" i="1"/>
  <c r="R260" i="1"/>
  <c r="R134" i="1"/>
  <c r="R197" i="1"/>
  <c r="R144" i="1"/>
  <c r="R257" i="1"/>
  <c r="R164" i="1"/>
  <c r="R107" i="1"/>
  <c r="R261" i="1"/>
  <c r="R10" i="1"/>
  <c r="R123" i="1"/>
  <c r="R84" i="1"/>
  <c r="R258" i="1"/>
  <c r="R31" i="1"/>
  <c r="R73" i="1"/>
  <c r="R239" i="1"/>
  <c r="R11" i="1"/>
  <c r="R150" i="1"/>
  <c r="R147" i="1"/>
  <c r="R215" i="1"/>
  <c r="R172" i="1"/>
  <c r="R193" i="1"/>
  <c r="R232" i="1"/>
  <c r="R288" i="1"/>
  <c r="R132" i="1"/>
  <c r="R35" i="1"/>
  <c r="R179" i="1"/>
  <c r="R171" i="1"/>
  <c r="R51" i="1"/>
  <c r="R196" i="1"/>
  <c r="R124" i="1"/>
  <c r="R155" i="1"/>
  <c r="R254" i="1"/>
  <c r="R279" i="1"/>
  <c r="R22" i="1"/>
  <c r="R43" i="1"/>
  <c r="R50" i="1"/>
  <c r="R54" i="1"/>
  <c r="R220" i="1"/>
  <c r="R280" i="1"/>
  <c r="R282" i="1"/>
  <c r="R4" i="1"/>
  <c r="R135" i="1"/>
  <c r="R246" i="1"/>
  <c r="R283" i="1"/>
  <c r="R276" i="1"/>
  <c r="R70" i="1"/>
  <c r="R75" i="1"/>
  <c r="R166" i="1"/>
  <c r="R80" i="1"/>
  <c r="R23" i="1"/>
  <c r="R61" i="1"/>
  <c r="R106" i="1"/>
  <c r="R77" i="1"/>
  <c r="R38" i="1"/>
  <c r="R104" i="1"/>
  <c r="R226" i="1"/>
  <c r="R113" i="1"/>
  <c r="R186" i="1"/>
  <c r="R210" i="1"/>
  <c r="R255" i="1"/>
  <c r="R230" i="1"/>
  <c r="R216" i="1"/>
  <c r="R29" i="1"/>
  <c r="R88" i="1"/>
  <c r="R162" i="1"/>
  <c r="R163" i="1"/>
  <c r="R74" i="1"/>
  <c r="R169" i="1"/>
  <c r="R234" i="1"/>
  <c r="R259" i="1"/>
  <c r="R235" i="1"/>
  <c r="R222" i="1"/>
  <c r="R173" i="1"/>
  <c r="R209" i="1"/>
  <c r="R227" i="1"/>
  <c r="R34" i="1"/>
  <c r="R111" i="1"/>
  <c r="R8" i="1"/>
  <c r="R115" i="1"/>
  <c r="R237" i="1"/>
  <c r="R251" i="1"/>
  <c r="R103" i="1"/>
  <c r="R109" i="1"/>
  <c r="R85" i="1"/>
  <c r="R21" i="1"/>
  <c r="R32" i="1"/>
  <c r="R244" i="1"/>
  <c r="R188" i="1"/>
  <c r="R268" i="1"/>
  <c r="R79" i="1"/>
  <c r="R201" i="1"/>
  <c r="R294" i="1"/>
  <c r="R63" i="1"/>
  <c r="R194" i="1"/>
  <c r="R154" i="1"/>
  <c r="R211" i="1"/>
  <c r="R119" i="1"/>
  <c r="R26" i="1"/>
  <c r="R44" i="1"/>
  <c r="R6" i="1"/>
  <c r="R60" i="1"/>
  <c r="R167" i="1"/>
  <c r="R263" i="1"/>
  <c r="R120" i="1"/>
  <c r="R19" i="1"/>
  <c r="R92" i="1"/>
  <c r="R236" i="1"/>
  <c r="R151" i="1"/>
  <c r="R105" i="1"/>
  <c r="H128" i="1"/>
  <c r="H230" i="1"/>
  <c r="H279" i="1"/>
  <c r="H271" i="1"/>
  <c r="H244" i="1"/>
  <c r="H118" i="1"/>
  <c r="H124" i="1"/>
  <c r="H113" i="1"/>
  <c r="H37" i="1"/>
  <c r="H109" i="1"/>
  <c r="H104" i="1"/>
  <c r="H151" i="1"/>
  <c r="H179" i="1"/>
  <c r="H35" i="1"/>
  <c r="H71" i="1"/>
  <c r="H115" i="1"/>
  <c r="H8" i="1"/>
  <c r="H111" i="1"/>
  <c r="H266" i="1"/>
  <c r="H166" i="1"/>
  <c r="H63" i="1"/>
  <c r="H267" i="1"/>
  <c r="H92" i="1"/>
  <c r="H18" i="1"/>
  <c r="H136" i="1"/>
  <c r="H222" i="1"/>
  <c r="H12" i="1"/>
  <c r="H246" i="1"/>
  <c r="H259" i="1"/>
  <c r="H73" i="1"/>
  <c r="H4" i="1"/>
  <c r="H282" i="1"/>
  <c r="H201" i="1"/>
  <c r="H247" i="1"/>
  <c r="H120" i="1"/>
  <c r="H162" i="1"/>
  <c r="H229" i="1"/>
  <c r="H87" i="1"/>
  <c r="H213" i="1"/>
  <c r="H66" i="1"/>
  <c r="H257" i="1"/>
  <c r="H144" i="1"/>
  <c r="H117" i="1"/>
  <c r="H114" i="1"/>
  <c r="H197" i="1"/>
  <c r="H143" i="1"/>
  <c r="H100" i="1"/>
  <c r="H27" i="1"/>
  <c r="H207" i="1"/>
  <c r="H48" i="1"/>
  <c r="H82" i="1"/>
  <c r="H177" i="1"/>
  <c r="H203" i="1"/>
  <c r="H233" i="1"/>
  <c r="H126" i="1"/>
  <c r="H58" i="1"/>
  <c r="H40" i="1"/>
  <c r="H14" i="1"/>
  <c r="H168" i="1"/>
  <c r="H284" i="1"/>
  <c r="H145" i="1"/>
  <c r="H89" i="1"/>
  <c r="H7" i="1"/>
  <c r="H24" i="1"/>
  <c r="H121" i="1"/>
  <c r="H290" i="1"/>
  <c r="H101" i="1"/>
  <c r="H69" i="1"/>
  <c r="H190" i="1"/>
  <c r="H68" i="1"/>
  <c r="H262" i="1"/>
  <c r="H36" i="1"/>
  <c r="J216" i="1"/>
  <c r="J230" i="1"/>
  <c r="J25" i="1"/>
  <c r="J255" i="1"/>
  <c r="J210" i="1"/>
  <c r="J105" i="1"/>
  <c r="J148" i="1"/>
  <c r="J55" i="1"/>
  <c r="J195" i="1"/>
  <c r="J103" i="1"/>
  <c r="J221" i="1"/>
  <c r="J77" i="1"/>
  <c r="J60" i="1"/>
  <c r="J132" i="1"/>
  <c r="J288" i="1"/>
  <c r="J65" i="1"/>
  <c r="J6" i="1"/>
  <c r="J227" i="1"/>
  <c r="J245" i="1"/>
  <c r="J137" i="1"/>
  <c r="J173" i="1"/>
  <c r="J241" i="1"/>
  <c r="J12" i="1"/>
  <c r="J62" i="1"/>
  <c r="J46" i="1"/>
  <c r="J26" i="1"/>
  <c r="J201" i="1"/>
  <c r="J247" i="1"/>
  <c r="J123" i="1"/>
  <c r="J54" i="1"/>
  <c r="J2" i="1"/>
  <c r="J66" i="1"/>
  <c r="J257" i="1"/>
  <c r="J64" i="1"/>
  <c r="J28" i="1"/>
  <c r="J205" i="1"/>
  <c r="J183" i="1"/>
  <c r="J78" i="1"/>
  <c r="J27" i="1"/>
  <c r="J59" i="1"/>
  <c r="J159" i="1"/>
  <c r="J41" i="1"/>
  <c r="J281" i="1"/>
  <c r="J233" i="1"/>
  <c r="J126" i="1"/>
  <c r="J58" i="1"/>
  <c r="J291" i="1"/>
  <c r="J133" i="1"/>
  <c r="J160" i="1"/>
  <c r="J56" i="1"/>
  <c r="J24" i="1"/>
  <c r="J140" i="1"/>
  <c r="J272" i="1"/>
  <c r="J212" i="1"/>
  <c r="J256" i="1"/>
  <c r="J206" i="1"/>
  <c r="J262" i="1"/>
  <c r="J36" i="1"/>
  <c r="J128" i="1"/>
  <c r="L158" i="1"/>
  <c r="L99" i="1"/>
  <c r="L271" i="1"/>
  <c r="L244" i="1"/>
  <c r="L105" i="1"/>
  <c r="L17" i="1"/>
  <c r="L226" i="1"/>
  <c r="L76" i="1"/>
  <c r="L179" i="1"/>
  <c r="L71" i="1"/>
  <c r="L8" i="1"/>
  <c r="L75" i="1"/>
  <c r="L52" i="1"/>
  <c r="L46" i="1"/>
  <c r="L20" i="1"/>
  <c r="L107" i="1"/>
  <c r="L81" i="1"/>
  <c r="L159" i="1"/>
  <c r="L273" i="1"/>
  <c r="L94" i="1"/>
  <c r="L24" i="1"/>
  <c r="L152" i="1"/>
  <c r="N22" i="1"/>
  <c r="N210" i="1"/>
  <c r="N104" i="1"/>
  <c r="N34" i="1"/>
  <c r="N282" i="1"/>
  <c r="N187" i="1"/>
  <c r="N152" i="1"/>
  <c r="R65" i="1"/>
  <c r="H22" i="1"/>
  <c r="H47" i="1"/>
  <c r="H188" i="1"/>
  <c r="H263" i="1"/>
  <c r="H211" i="1"/>
  <c r="H32" i="1"/>
  <c r="H21" i="1"/>
  <c r="H196" i="1"/>
  <c r="H167" i="1"/>
  <c r="H154" i="1"/>
  <c r="H171" i="1"/>
  <c r="H242" i="1"/>
  <c r="H251" i="1"/>
  <c r="H237" i="1"/>
  <c r="H106" i="1"/>
  <c r="H194" i="1"/>
  <c r="H236" i="1"/>
  <c r="H98" i="1"/>
  <c r="H193" i="1"/>
  <c r="H93" i="1"/>
  <c r="H75" i="1"/>
  <c r="H245" i="1"/>
  <c r="H137" i="1"/>
  <c r="H70" i="1"/>
  <c r="H276" i="1"/>
  <c r="H52" i="1"/>
  <c r="H11" i="1"/>
  <c r="H62" i="1"/>
  <c r="H156" i="1"/>
  <c r="H252" i="1"/>
  <c r="H31" i="1"/>
  <c r="H258" i="1"/>
  <c r="H200" i="1"/>
  <c r="H84" i="1"/>
  <c r="H220" i="1"/>
  <c r="H219" i="1"/>
  <c r="H54" i="1"/>
  <c r="H88" i="1"/>
  <c r="H261" i="1"/>
  <c r="H79" i="1"/>
  <c r="H43" i="1"/>
  <c r="H218" i="1"/>
  <c r="H64" i="1"/>
  <c r="H28" i="1"/>
  <c r="H205" i="1"/>
  <c r="H146" i="1"/>
  <c r="H81" i="1"/>
  <c r="H134" i="1"/>
  <c r="H265" i="1"/>
  <c r="H59" i="1"/>
  <c r="H57" i="1"/>
  <c r="H223" i="1"/>
  <c r="H293" i="1"/>
  <c r="H96" i="1"/>
  <c r="H192" i="1"/>
  <c r="H224" i="1"/>
  <c r="H243" i="1"/>
  <c r="H142" i="1"/>
  <c r="H191" i="1"/>
  <c r="H287" i="1"/>
  <c r="H181" i="1"/>
  <c r="H131" i="1"/>
  <c r="H33" i="1"/>
  <c r="H225" i="1"/>
  <c r="H16" i="1"/>
  <c r="H141" i="1"/>
  <c r="H9" i="1"/>
  <c r="H170" i="1"/>
  <c r="H238" i="1"/>
  <c r="H39" i="1"/>
  <c r="H249" i="1"/>
  <c r="H264" i="1"/>
  <c r="H67" i="1"/>
  <c r="J22" i="1"/>
  <c r="J47" i="1"/>
  <c r="J275" i="1"/>
  <c r="J254" i="1"/>
  <c r="J155" i="1"/>
  <c r="J186" i="1"/>
  <c r="J17" i="1"/>
  <c r="J167" i="1"/>
  <c r="J76" i="1"/>
  <c r="J45" i="1"/>
  <c r="J38" i="1"/>
  <c r="J35" i="1"/>
  <c r="J71" i="1"/>
  <c r="J115" i="1"/>
  <c r="J8" i="1"/>
  <c r="J80" i="1"/>
  <c r="J166" i="1"/>
  <c r="J63" i="1"/>
  <c r="J286" i="1"/>
  <c r="J157" i="1"/>
  <c r="J136" i="1"/>
  <c r="J222" i="1"/>
  <c r="J11" i="1"/>
  <c r="J214" i="1"/>
  <c r="J4" i="1"/>
  <c r="J282" i="1"/>
  <c r="J200" i="1"/>
  <c r="J163" i="1"/>
  <c r="J219" i="1"/>
  <c r="J10" i="1"/>
  <c r="J261" i="1"/>
  <c r="J43" i="1"/>
  <c r="J165" i="1"/>
  <c r="J175" i="1"/>
  <c r="J270" i="1"/>
  <c r="J185" i="1"/>
  <c r="J208" i="1"/>
  <c r="J100" i="1"/>
  <c r="J265" i="1"/>
  <c r="J42" i="1"/>
  <c r="J187" i="1"/>
  <c r="J189" i="1"/>
  <c r="J203" i="1"/>
  <c r="J192" i="1"/>
  <c r="J224" i="1"/>
  <c r="J90" i="1"/>
  <c r="J191" i="1"/>
  <c r="J94" i="1"/>
  <c r="J131" i="1"/>
  <c r="J7" i="1"/>
  <c r="J83" i="1"/>
  <c r="J130" i="1"/>
  <c r="J269" i="1"/>
  <c r="J253" i="1"/>
  <c r="J152" i="1"/>
  <c r="J68" i="1"/>
  <c r="J264" i="1"/>
  <c r="J67" i="1"/>
  <c r="L216" i="1"/>
  <c r="L230" i="1"/>
  <c r="L279" i="1"/>
  <c r="L263" i="1"/>
  <c r="L211" i="1"/>
  <c r="L186" i="1"/>
  <c r="L196" i="1"/>
  <c r="L51" i="1"/>
  <c r="L104" i="1"/>
  <c r="L108" i="1"/>
  <c r="L153" i="1"/>
  <c r="L111" i="1"/>
  <c r="L245" i="1"/>
  <c r="L235" i="1"/>
  <c r="L26" i="1"/>
  <c r="L10" i="1"/>
  <c r="L149" i="1"/>
  <c r="L3" i="1"/>
  <c r="L41" i="1"/>
  <c r="L178" i="1"/>
  <c r="L125" i="1"/>
  <c r="L130" i="1"/>
  <c r="L68" i="1"/>
  <c r="N47" i="1"/>
  <c r="N186" i="1"/>
  <c r="N108" i="1"/>
  <c r="N215" i="1"/>
  <c r="N10" i="1"/>
  <c r="R158" i="1"/>
  <c r="R136" i="1"/>
  <c r="P60" i="1"/>
  <c r="P180" i="1"/>
  <c r="P249" i="1"/>
  <c r="P39" i="1"/>
  <c r="P253" i="1"/>
  <c r="P269" i="1"/>
  <c r="P130" i="1"/>
  <c r="P24" i="1"/>
  <c r="P7" i="1"/>
  <c r="P110" i="1"/>
  <c r="P160" i="1"/>
  <c r="P133" i="1"/>
  <c r="P291" i="1"/>
  <c r="P243" i="1"/>
  <c r="P126" i="1"/>
  <c r="P161" i="1"/>
  <c r="P204" i="1"/>
  <c r="P223" i="1"/>
  <c r="P57" i="1"/>
  <c r="P59" i="1"/>
  <c r="P27" i="1"/>
  <c r="P78" i="1"/>
  <c r="P146" i="1"/>
  <c r="P250" i="1"/>
  <c r="P149" i="1"/>
  <c r="P107" i="1"/>
  <c r="P79" i="1"/>
  <c r="P119" i="1"/>
  <c r="P20" i="1"/>
  <c r="P120" i="1"/>
  <c r="P201" i="1"/>
  <c r="P26" i="1"/>
  <c r="P46" i="1"/>
  <c r="P135" i="1"/>
  <c r="P246" i="1"/>
  <c r="P283" i="1"/>
  <c r="P276" i="1"/>
  <c r="P70" i="1"/>
  <c r="P75" i="1"/>
  <c r="P166" i="1"/>
  <c r="P80" i="1"/>
  <c r="P23" i="1"/>
  <c r="P194" i="1"/>
  <c r="P106" i="1"/>
  <c r="P108" i="1"/>
  <c r="P242" i="1"/>
  <c r="P104" i="1"/>
  <c r="P51" i="1"/>
  <c r="P196" i="1"/>
  <c r="P155" i="1"/>
  <c r="P279" i="1"/>
  <c r="P228" i="1"/>
  <c r="P264" i="1"/>
  <c r="P68" i="1"/>
  <c r="P152" i="1"/>
  <c r="P212" i="1"/>
  <c r="P272" i="1"/>
  <c r="P140" i="1"/>
  <c r="P15" i="1"/>
  <c r="P49" i="1"/>
  <c r="P240" i="1"/>
  <c r="P181" i="1"/>
  <c r="P168" i="1"/>
  <c r="P97" i="1"/>
  <c r="P178" i="1"/>
  <c r="P273" i="1"/>
  <c r="P285" i="1"/>
  <c r="P281" i="1"/>
  <c r="P82" i="1"/>
  <c r="P48" i="1"/>
  <c r="P207" i="1"/>
  <c r="P91" i="1"/>
  <c r="P72" i="1"/>
  <c r="P197" i="1"/>
  <c r="P175" i="1"/>
  <c r="P165" i="1"/>
  <c r="P43" i="1"/>
  <c r="P29" i="1"/>
  <c r="P88" i="1"/>
  <c r="P162" i="1"/>
  <c r="P163" i="1"/>
  <c r="P74" i="1"/>
  <c r="P169" i="1"/>
  <c r="P234" i="1"/>
  <c r="P19" i="1"/>
  <c r="P294" i="1"/>
  <c r="P44" i="1"/>
  <c r="P136" i="1"/>
  <c r="P92" i="1"/>
  <c r="P63" i="1"/>
  <c r="P6" i="1"/>
  <c r="P65" i="1"/>
  <c r="P236" i="1"/>
  <c r="P115" i="1"/>
  <c r="P237" i="1"/>
  <c r="P251" i="1"/>
  <c r="P151" i="1"/>
  <c r="P76" i="1"/>
  <c r="P226" i="1"/>
  <c r="P113" i="1"/>
  <c r="P186" i="1"/>
  <c r="P210" i="1"/>
  <c r="P255" i="1"/>
  <c r="P86" i="1"/>
  <c r="P22" i="1"/>
  <c r="P211" i="1"/>
  <c r="P230" i="1"/>
  <c r="P36" i="1"/>
  <c r="P262" i="1"/>
  <c r="P206" i="1"/>
  <c r="P256" i="1"/>
  <c r="P170" i="1"/>
  <c r="P9" i="1"/>
  <c r="P141" i="1"/>
  <c r="P198" i="1"/>
  <c r="P33" i="1"/>
  <c r="P131" i="1"/>
  <c r="P284" i="1"/>
  <c r="P202" i="1"/>
  <c r="P142" i="1"/>
  <c r="P199" i="1"/>
  <c r="P192" i="1"/>
  <c r="P96" i="1"/>
  <c r="P293" i="1"/>
  <c r="P187" i="1"/>
  <c r="P127" i="1"/>
  <c r="P184" i="1"/>
  <c r="P3" i="1"/>
  <c r="P208" i="1"/>
  <c r="P185" i="1"/>
  <c r="P64" i="1"/>
  <c r="P218" i="1"/>
  <c r="P66" i="1"/>
  <c r="P261" i="1"/>
  <c r="P10" i="1"/>
  <c r="P123" i="1"/>
  <c r="P84" i="1"/>
  <c r="P258" i="1"/>
  <c r="P31" i="1"/>
  <c r="P252" i="1"/>
  <c r="P259" i="1"/>
  <c r="P235" i="1"/>
  <c r="P222" i="1"/>
  <c r="P173" i="1"/>
  <c r="P209" i="1"/>
  <c r="P227" i="1"/>
  <c r="P34" i="1"/>
  <c r="P111" i="1"/>
  <c r="P8" i="1"/>
  <c r="P132" i="1"/>
  <c r="P35" i="1"/>
  <c r="P179" i="1"/>
  <c r="P103" i="1"/>
  <c r="P154" i="1"/>
  <c r="P167" i="1"/>
  <c r="P17" i="1"/>
  <c r="P105" i="1"/>
  <c r="P263" i="1"/>
  <c r="P216" i="1"/>
  <c r="P95" i="1"/>
  <c r="P116" i="1"/>
  <c r="P129" i="1"/>
  <c r="P69" i="1"/>
  <c r="P101" i="1"/>
  <c r="P290" i="1"/>
  <c r="P277" i="1"/>
  <c r="P225" i="1"/>
  <c r="P89" i="1"/>
  <c r="P145" i="1"/>
  <c r="P94" i="1"/>
  <c r="P278" i="1"/>
  <c r="P90" i="1"/>
  <c r="P224" i="1"/>
  <c r="P233" i="1"/>
  <c r="P203" i="1"/>
  <c r="P41" i="1"/>
  <c r="P159" i="1"/>
  <c r="P42" i="1"/>
  <c r="P260" i="1"/>
  <c r="P134" i="1"/>
  <c r="P183" i="1"/>
  <c r="P205" i="1"/>
  <c r="P144" i="1"/>
  <c r="P257" i="1"/>
  <c r="P164" i="1"/>
  <c r="P50" i="1"/>
  <c r="P54" i="1"/>
  <c r="P220" i="1"/>
  <c r="P280" i="1"/>
  <c r="P282" i="1"/>
  <c r="P4" i="1"/>
  <c r="P73" i="1"/>
  <c r="P239" i="1"/>
  <c r="P11" i="1"/>
  <c r="P150" i="1"/>
  <c r="P147" i="1"/>
  <c r="P215" i="1"/>
  <c r="P172" i="1"/>
  <c r="P193" i="1"/>
  <c r="P232" i="1"/>
  <c r="P288" i="1"/>
  <c r="P153" i="1"/>
  <c r="P77" i="1"/>
  <c r="P38" i="1"/>
  <c r="P171" i="1"/>
  <c r="P109" i="1"/>
  <c r="P85" i="1"/>
  <c r="P21" i="1"/>
  <c r="P32" i="1"/>
  <c r="P244" i="1"/>
  <c r="P188" i="1"/>
  <c r="P158" i="1"/>
  <c r="P124" i="1"/>
  <c r="P254" i="1"/>
  <c r="P268" i="1"/>
  <c r="N36" i="1"/>
  <c r="N262" i="1"/>
  <c r="N129" i="1"/>
  <c r="N238" i="1"/>
  <c r="N170" i="1"/>
  <c r="N9" i="1"/>
  <c r="N141" i="1"/>
  <c r="N24" i="1"/>
  <c r="N7" i="1"/>
  <c r="N110" i="1"/>
  <c r="N160" i="1"/>
  <c r="N133" i="1"/>
  <c r="N191" i="1"/>
  <c r="N142" i="1"/>
  <c r="N199" i="1"/>
  <c r="N53" i="1"/>
  <c r="N96" i="1"/>
  <c r="N293" i="1"/>
  <c r="N223" i="1"/>
  <c r="N57" i="1"/>
  <c r="N59" i="1"/>
  <c r="N265" i="1"/>
  <c r="N134" i="1"/>
  <c r="N81" i="1"/>
  <c r="N197" i="1"/>
  <c r="N114" i="1"/>
  <c r="N144" i="1"/>
  <c r="N257" i="1"/>
  <c r="N66" i="1"/>
  <c r="N29" i="1"/>
  <c r="N119" i="1"/>
  <c r="N229" i="1"/>
  <c r="N123" i="1"/>
  <c r="N30" i="1"/>
  <c r="N74" i="1"/>
  <c r="N169" i="1"/>
  <c r="N234" i="1"/>
  <c r="N19" i="1"/>
  <c r="N214" i="1"/>
  <c r="N235" i="1"/>
  <c r="N52" i="1"/>
  <c r="N276" i="1"/>
  <c r="N95" i="1"/>
  <c r="N249" i="1"/>
  <c r="N39" i="1"/>
  <c r="N69" i="1"/>
  <c r="N101" i="1"/>
  <c r="N290" i="1"/>
  <c r="N277" i="1"/>
  <c r="N15" i="1"/>
  <c r="N49" i="1"/>
  <c r="N240" i="1"/>
  <c r="N181" i="1"/>
  <c r="N168" i="1"/>
  <c r="N14" i="1"/>
  <c r="N90" i="1"/>
  <c r="N224" i="1"/>
  <c r="N192" i="1"/>
  <c r="N203" i="1"/>
  <c r="N177" i="1"/>
  <c r="N82" i="1"/>
  <c r="N48" i="1"/>
  <c r="N207" i="1"/>
  <c r="N27" i="1"/>
  <c r="N100" i="1"/>
  <c r="N208" i="1"/>
  <c r="N174" i="1"/>
  <c r="N250" i="1"/>
  <c r="N149" i="1"/>
  <c r="N107" i="1"/>
  <c r="N164" i="1"/>
  <c r="N261" i="1"/>
  <c r="N88" i="1"/>
  <c r="N292" i="1"/>
  <c r="N220" i="1"/>
  <c r="N84" i="1"/>
  <c r="N258" i="1"/>
  <c r="N31" i="1"/>
  <c r="N252" i="1"/>
  <c r="N156" i="1"/>
  <c r="N62" i="1"/>
  <c r="N11" i="1"/>
  <c r="N222" i="1"/>
  <c r="N136" i="1"/>
  <c r="N139" i="1"/>
  <c r="N245" i="1"/>
  <c r="N75" i="1"/>
  <c r="N93" i="1"/>
  <c r="N193" i="1"/>
  <c r="N98" i="1"/>
  <c r="N236" i="1"/>
  <c r="N194" i="1"/>
  <c r="N106" i="1"/>
  <c r="N237" i="1"/>
  <c r="N251" i="1"/>
  <c r="N242" i="1"/>
  <c r="N76" i="1"/>
  <c r="N51" i="1"/>
  <c r="N67" i="1"/>
  <c r="N264" i="1"/>
  <c r="N206" i="1"/>
  <c r="N256" i="1"/>
  <c r="N212" i="1"/>
  <c r="N272" i="1"/>
  <c r="N140" i="1"/>
  <c r="N16" i="1"/>
  <c r="N225" i="1"/>
  <c r="N89" i="1"/>
  <c r="N145" i="1"/>
  <c r="N94" i="1"/>
  <c r="N278" i="1"/>
  <c r="N97" i="1"/>
  <c r="N178" i="1"/>
  <c r="N273" i="1"/>
  <c r="N285" i="1"/>
  <c r="N281" i="1"/>
  <c r="N41" i="1"/>
  <c r="N159" i="1"/>
  <c r="N42" i="1"/>
  <c r="N260" i="1"/>
  <c r="N3" i="1"/>
  <c r="N72" i="1"/>
  <c r="N146" i="1"/>
  <c r="N205" i="1"/>
  <c r="N64" i="1"/>
  <c r="N218" i="1"/>
  <c r="N43" i="1"/>
  <c r="N213" i="1"/>
  <c r="N50" i="1"/>
  <c r="N54" i="1"/>
  <c r="N162" i="1"/>
  <c r="N163" i="1"/>
  <c r="N217" i="1"/>
  <c r="N26" i="1"/>
  <c r="N46" i="1"/>
  <c r="N135" i="1"/>
  <c r="N239" i="1"/>
  <c r="N294" i="1"/>
  <c r="N44" i="1"/>
  <c r="N150" i="1"/>
  <c r="N147" i="1"/>
  <c r="N92" i="1"/>
  <c r="N209" i="1"/>
  <c r="N227" i="1"/>
  <c r="N6" i="1"/>
  <c r="N80" i="1"/>
  <c r="N232" i="1"/>
  <c r="N288" i="1"/>
  <c r="N132" i="1"/>
  <c r="N60" i="1"/>
  <c r="N77" i="1"/>
  <c r="N38" i="1"/>
  <c r="N171" i="1"/>
  <c r="N154" i="1"/>
  <c r="N167" i="1"/>
  <c r="N196" i="1"/>
  <c r="N180" i="1"/>
  <c r="N269" i="1"/>
  <c r="N33" i="1"/>
  <c r="N291" i="1"/>
  <c r="N204" i="1"/>
  <c r="N184" i="1"/>
  <c r="N185" i="1"/>
  <c r="N79" i="1"/>
  <c r="N120" i="1"/>
  <c r="N73" i="1"/>
  <c r="N241" i="1"/>
  <c r="N286" i="1"/>
  <c r="N172" i="1"/>
  <c r="N65" i="1"/>
  <c r="N61" i="1"/>
  <c r="N231" i="1"/>
  <c r="N221" i="1"/>
  <c r="N109" i="1"/>
  <c r="N85" i="1"/>
  <c r="N21" i="1"/>
  <c r="N32" i="1"/>
  <c r="N244" i="1"/>
  <c r="N271" i="1"/>
  <c r="N99" i="1"/>
  <c r="N158" i="1"/>
  <c r="N68" i="1"/>
  <c r="N130" i="1"/>
  <c r="N131" i="1"/>
  <c r="N243" i="1"/>
  <c r="N189" i="1"/>
  <c r="N91" i="1"/>
  <c r="N175" i="1"/>
  <c r="N2" i="1"/>
  <c r="N280" i="1"/>
  <c r="N259" i="1"/>
  <c r="N173" i="1"/>
  <c r="N267" i="1"/>
  <c r="N166" i="1"/>
  <c r="N111" i="1"/>
  <c r="N115" i="1"/>
  <c r="N35" i="1"/>
  <c r="N151" i="1"/>
  <c r="N226" i="1"/>
  <c r="N113" i="1"/>
  <c r="N124" i="1"/>
  <c r="N155" i="1"/>
  <c r="N254" i="1"/>
  <c r="N275" i="1"/>
  <c r="N86" i="1"/>
  <c r="N268" i="1"/>
  <c r="N228" i="1"/>
  <c r="N253" i="1"/>
  <c r="N198" i="1"/>
  <c r="N202" i="1"/>
  <c r="N161" i="1"/>
  <c r="N127" i="1"/>
  <c r="N183" i="1"/>
  <c r="N5" i="1"/>
  <c r="N20" i="1"/>
  <c r="N4" i="1"/>
  <c r="N283" i="1"/>
  <c r="N157" i="1"/>
  <c r="N63" i="1"/>
  <c r="N266" i="1"/>
  <c r="N8" i="1"/>
  <c r="N71" i="1"/>
  <c r="N179" i="1"/>
  <c r="N195" i="1"/>
  <c r="N55" i="1"/>
  <c r="N148" i="1"/>
  <c r="N105" i="1"/>
  <c r="N211" i="1"/>
  <c r="N263" i="1"/>
  <c r="N279" i="1"/>
  <c r="N230" i="1"/>
  <c r="N216" i="1"/>
  <c r="H268" i="1"/>
  <c r="H86" i="1"/>
  <c r="H25" i="1"/>
  <c r="H255" i="1"/>
  <c r="H210" i="1"/>
  <c r="H105" i="1"/>
  <c r="H148" i="1"/>
  <c r="H85" i="1"/>
  <c r="H226" i="1"/>
  <c r="H195" i="1"/>
  <c r="H103" i="1"/>
  <c r="H221" i="1"/>
  <c r="H108" i="1"/>
  <c r="H231" i="1"/>
  <c r="H153" i="1"/>
  <c r="H61" i="1"/>
  <c r="H23" i="1"/>
  <c r="H65" i="1"/>
  <c r="H34" i="1"/>
  <c r="H172" i="1"/>
  <c r="H215" i="1"/>
  <c r="H286" i="1"/>
  <c r="H157" i="1"/>
  <c r="H147" i="1"/>
  <c r="H150" i="1"/>
  <c r="H44" i="1"/>
  <c r="H235" i="1"/>
  <c r="H214" i="1"/>
  <c r="H19" i="1"/>
  <c r="H234" i="1"/>
  <c r="H169" i="1"/>
  <c r="H74" i="1"/>
  <c r="H280" i="1"/>
  <c r="H30" i="1"/>
  <c r="H248" i="1"/>
  <c r="H20" i="1"/>
  <c r="H10" i="1"/>
  <c r="H119" i="1"/>
  <c r="H274" i="1"/>
  <c r="H164" i="1"/>
  <c r="H5" i="1"/>
  <c r="H165" i="1"/>
  <c r="H175" i="1"/>
  <c r="H270" i="1"/>
  <c r="H185" i="1"/>
  <c r="H183" i="1"/>
  <c r="H72" i="1"/>
  <c r="H3" i="1"/>
  <c r="H260" i="1"/>
  <c r="H42" i="1"/>
  <c r="H159" i="1"/>
  <c r="H41" i="1"/>
  <c r="H281" i="1"/>
  <c r="H285" i="1"/>
  <c r="H53" i="1"/>
  <c r="H199" i="1"/>
  <c r="H90" i="1"/>
  <c r="H97" i="1"/>
  <c r="H278" i="1"/>
  <c r="H133" i="1"/>
  <c r="H160" i="1"/>
  <c r="H240" i="1"/>
  <c r="H56" i="1"/>
  <c r="H198" i="1"/>
  <c r="H83" i="1"/>
  <c r="H140" i="1"/>
  <c r="H272" i="1"/>
  <c r="H212" i="1"/>
  <c r="H256" i="1"/>
  <c r="H129" i="1"/>
  <c r="H13" i="1"/>
  <c r="H180" i="1"/>
  <c r="H289" i="1"/>
  <c r="J268" i="1"/>
  <c r="J99" i="1"/>
  <c r="J271" i="1"/>
  <c r="J244" i="1"/>
  <c r="J118" i="1"/>
  <c r="J124" i="1"/>
  <c r="J113" i="1"/>
  <c r="J226" i="1"/>
  <c r="J104" i="1"/>
  <c r="J151" i="1"/>
  <c r="J251" i="1"/>
  <c r="J237" i="1"/>
  <c r="J106" i="1"/>
  <c r="J194" i="1"/>
  <c r="J236" i="1"/>
  <c r="J266" i="1"/>
  <c r="J93" i="1"/>
  <c r="J215" i="1"/>
  <c r="J102" i="1"/>
  <c r="J18" i="1"/>
  <c r="J276" i="1"/>
  <c r="J44" i="1"/>
  <c r="J294" i="1"/>
  <c r="J259" i="1"/>
  <c r="J31" i="1"/>
  <c r="J258" i="1"/>
  <c r="J280" i="1"/>
  <c r="J120" i="1"/>
  <c r="J20" i="1"/>
  <c r="J88" i="1"/>
  <c r="J29" i="1"/>
  <c r="J5" i="1"/>
  <c r="J149" i="1"/>
  <c r="J122" i="1"/>
  <c r="J250" i="1"/>
  <c r="J174" i="1"/>
  <c r="J143" i="1"/>
  <c r="J134" i="1"/>
  <c r="J184" i="1"/>
  <c r="J48" i="1"/>
  <c r="J82" i="1"/>
  <c r="J177" i="1"/>
  <c r="J96" i="1"/>
  <c r="J53" i="1"/>
  <c r="J199" i="1"/>
  <c r="J138" i="1"/>
  <c r="J278" i="1"/>
  <c r="J284" i="1"/>
  <c r="J110" i="1"/>
  <c r="J225" i="1"/>
  <c r="J121" i="1"/>
  <c r="J290" i="1"/>
  <c r="J101" i="1"/>
  <c r="J69" i="1"/>
  <c r="J39" i="1"/>
  <c r="J249" i="1"/>
  <c r="J180" i="1"/>
  <c r="J289" i="1"/>
  <c r="L22" i="1"/>
  <c r="L47" i="1"/>
  <c r="L188" i="1"/>
  <c r="L255" i="1"/>
  <c r="L210" i="1"/>
  <c r="L21" i="1"/>
  <c r="L85" i="1"/>
  <c r="L109" i="1"/>
  <c r="L151" i="1"/>
  <c r="L35" i="1"/>
  <c r="L115" i="1"/>
  <c r="L266" i="1"/>
  <c r="L70" i="1"/>
  <c r="L239" i="1"/>
  <c r="L217" i="1"/>
  <c r="L261" i="1"/>
  <c r="L250" i="1"/>
  <c r="L260" i="1"/>
  <c r="L204" i="1"/>
  <c r="L97" i="1"/>
  <c r="L110" i="1"/>
  <c r="L269" i="1"/>
  <c r="N188" i="1"/>
  <c r="N17" i="1"/>
  <c r="N153" i="1"/>
  <c r="N70" i="1"/>
  <c r="N165" i="1"/>
  <c r="N284" i="1"/>
  <c r="R17" i="1"/>
  <c r="R46" i="1"/>
  <c r="L95" i="1"/>
  <c r="L116" i="1"/>
  <c r="L129" i="1"/>
  <c r="L238" i="1"/>
  <c r="L170" i="1"/>
  <c r="L9" i="1"/>
  <c r="L141" i="1"/>
  <c r="L198" i="1"/>
  <c r="L33" i="1"/>
  <c r="L131" i="1"/>
  <c r="L181" i="1"/>
  <c r="L168" i="1"/>
  <c r="L14" i="1"/>
  <c r="L90" i="1"/>
  <c r="L224" i="1"/>
  <c r="L192" i="1"/>
  <c r="L96" i="1"/>
  <c r="L293" i="1"/>
  <c r="L82" i="1"/>
  <c r="L48" i="1"/>
  <c r="L207" i="1"/>
  <c r="L27" i="1"/>
  <c r="L78" i="1"/>
  <c r="L183" i="1"/>
  <c r="L205" i="1"/>
  <c r="L64" i="1"/>
  <c r="L218" i="1"/>
  <c r="L43" i="1"/>
  <c r="L213" i="1"/>
  <c r="L119" i="1"/>
  <c r="L229" i="1"/>
  <c r="L123" i="1"/>
  <c r="L84" i="1"/>
  <c r="L258" i="1"/>
  <c r="L31" i="1"/>
  <c r="L252" i="1"/>
  <c r="L156" i="1"/>
  <c r="L246" i="1"/>
  <c r="L283" i="1"/>
  <c r="L241" i="1"/>
  <c r="L173" i="1"/>
  <c r="L92" i="1"/>
  <c r="L209" i="1"/>
  <c r="L227" i="1"/>
  <c r="L34" i="1"/>
  <c r="L65" i="1"/>
  <c r="L23" i="1"/>
  <c r="L228" i="1"/>
  <c r="L180" i="1"/>
  <c r="L249" i="1"/>
  <c r="L39" i="1"/>
  <c r="L69" i="1"/>
  <c r="L101" i="1"/>
  <c r="L290" i="1"/>
  <c r="L83" i="1"/>
  <c r="L225" i="1"/>
  <c r="L89" i="1"/>
  <c r="L145" i="1"/>
  <c r="L284" i="1"/>
  <c r="L202" i="1"/>
  <c r="L291" i="1"/>
  <c r="L243" i="1"/>
  <c r="L126" i="1"/>
  <c r="L233" i="1"/>
  <c r="L203" i="1"/>
  <c r="L177" i="1"/>
  <c r="L187" i="1"/>
  <c r="L127" i="1"/>
  <c r="L184" i="1"/>
  <c r="L91" i="1"/>
  <c r="L72" i="1"/>
  <c r="L146" i="1"/>
  <c r="L114" i="1"/>
  <c r="L144" i="1"/>
  <c r="L257" i="1"/>
  <c r="L66" i="1"/>
  <c r="L29" i="1"/>
  <c r="L88" i="1"/>
  <c r="L292" i="1"/>
  <c r="L220" i="1"/>
  <c r="L280" i="1"/>
  <c r="L282" i="1"/>
  <c r="L4" i="1"/>
  <c r="L73" i="1"/>
  <c r="L259" i="1"/>
  <c r="L294" i="1"/>
  <c r="L44" i="1"/>
  <c r="L150" i="1"/>
  <c r="L147" i="1"/>
  <c r="L286" i="1"/>
  <c r="L215" i="1"/>
  <c r="L172" i="1"/>
  <c r="L193" i="1"/>
  <c r="L98" i="1"/>
  <c r="L236" i="1"/>
  <c r="L194" i="1"/>
  <c r="L106" i="1"/>
  <c r="L237" i="1"/>
  <c r="L251" i="1"/>
  <c r="L242" i="1"/>
  <c r="L36" i="1"/>
  <c r="L262" i="1"/>
  <c r="L206" i="1"/>
  <c r="L256" i="1"/>
  <c r="L212" i="1"/>
  <c r="L272" i="1"/>
  <c r="L140" i="1"/>
  <c r="L15" i="1"/>
  <c r="L49" i="1"/>
  <c r="L240" i="1"/>
  <c r="L160" i="1"/>
  <c r="L133" i="1"/>
  <c r="L191" i="1"/>
  <c r="L142" i="1"/>
  <c r="L199" i="1"/>
  <c r="L53" i="1"/>
  <c r="L285" i="1"/>
  <c r="L281" i="1"/>
  <c r="L223" i="1"/>
  <c r="L57" i="1"/>
  <c r="L59" i="1"/>
  <c r="L265" i="1"/>
  <c r="L134" i="1"/>
  <c r="L208" i="1"/>
  <c r="L185" i="1"/>
  <c r="L175" i="1"/>
  <c r="L165" i="1"/>
  <c r="L5" i="1"/>
  <c r="L79" i="1"/>
  <c r="L50" i="1"/>
  <c r="L54" i="1"/>
  <c r="L162" i="1"/>
  <c r="L163" i="1"/>
  <c r="L74" i="1"/>
  <c r="L169" i="1"/>
  <c r="L234" i="1"/>
  <c r="L19" i="1"/>
  <c r="L62" i="1"/>
  <c r="L11" i="1"/>
  <c r="L222" i="1"/>
  <c r="L136" i="1"/>
  <c r="L139" i="1"/>
  <c r="L267" i="1"/>
  <c r="L63" i="1"/>
  <c r="L6" i="1"/>
  <c r="L80" i="1"/>
  <c r="L232" i="1"/>
  <c r="L288" i="1"/>
  <c r="L132" i="1"/>
  <c r="L60" i="1"/>
  <c r="L77" i="1"/>
  <c r="L38" i="1"/>
  <c r="L171" i="1"/>
  <c r="L154" i="1"/>
  <c r="L167" i="1"/>
  <c r="L113" i="1"/>
  <c r="L124" i="1"/>
  <c r="L155" i="1"/>
  <c r="H216" i="1"/>
  <c r="H158" i="1"/>
  <c r="H99" i="1"/>
  <c r="H275" i="1"/>
  <c r="H254" i="1"/>
  <c r="H155" i="1"/>
  <c r="H186" i="1"/>
  <c r="H17" i="1"/>
  <c r="H55" i="1"/>
  <c r="H51" i="1"/>
  <c r="H76" i="1"/>
  <c r="H45" i="1"/>
  <c r="H38" i="1"/>
  <c r="H77" i="1"/>
  <c r="H60" i="1"/>
  <c r="H132" i="1"/>
  <c r="H288" i="1"/>
  <c r="H232" i="1"/>
  <c r="H80" i="1"/>
  <c r="H6" i="1"/>
  <c r="H227" i="1"/>
  <c r="H209" i="1"/>
  <c r="H102" i="1"/>
  <c r="H139" i="1"/>
  <c r="H173" i="1"/>
  <c r="H241" i="1"/>
  <c r="H283" i="1"/>
  <c r="H294" i="1"/>
  <c r="H239" i="1"/>
  <c r="H135" i="1"/>
  <c r="H46" i="1"/>
  <c r="H26" i="1"/>
  <c r="H217" i="1"/>
  <c r="H176" i="1"/>
  <c r="H163" i="1"/>
  <c r="H123" i="1"/>
  <c r="H292" i="1"/>
  <c r="H182" i="1"/>
  <c r="H50" i="1"/>
  <c r="H29" i="1"/>
  <c r="H112" i="1"/>
  <c r="H107" i="1"/>
  <c r="H149" i="1"/>
  <c r="H122" i="1"/>
  <c r="H250" i="1"/>
  <c r="H174" i="1"/>
  <c r="H208" i="1"/>
  <c r="H78" i="1"/>
  <c r="H91" i="1"/>
  <c r="H184" i="1"/>
  <c r="H127" i="1"/>
  <c r="H187" i="1"/>
  <c r="H189" i="1"/>
  <c r="H204" i="1"/>
  <c r="H161" i="1"/>
  <c r="H273" i="1"/>
  <c r="H178" i="1"/>
  <c r="H138" i="1"/>
  <c r="H291" i="1"/>
  <c r="H202" i="1"/>
  <c r="H94" i="1"/>
  <c r="H125" i="1"/>
  <c r="H110" i="1"/>
  <c r="H49" i="1"/>
  <c r="H15" i="1"/>
  <c r="H277" i="1"/>
  <c r="H130" i="1"/>
  <c r="H269" i="1"/>
  <c r="H253" i="1"/>
  <c r="H152" i="1"/>
  <c r="H206" i="1"/>
  <c r="H116" i="1"/>
  <c r="H95" i="1"/>
  <c r="J158" i="1"/>
  <c r="J188" i="1"/>
  <c r="J263" i="1"/>
  <c r="J211" i="1"/>
  <c r="J32" i="1"/>
  <c r="J21" i="1"/>
  <c r="J85" i="1"/>
  <c r="J154" i="1"/>
  <c r="J171" i="1"/>
  <c r="J242" i="1"/>
  <c r="J108" i="1"/>
  <c r="J231" i="1"/>
  <c r="J153" i="1"/>
  <c r="J61" i="1"/>
  <c r="J111" i="1"/>
  <c r="J34" i="1"/>
  <c r="J172" i="1"/>
  <c r="J209" i="1"/>
  <c r="J92" i="1"/>
  <c r="J70" i="1"/>
  <c r="J150" i="1"/>
  <c r="J283" i="1"/>
  <c r="J246" i="1"/>
  <c r="J156" i="1"/>
  <c r="J169" i="1"/>
  <c r="J74" i="1"/>
  <c r="J176" i="1"/>
  <c r="J220" i="1"/>
  <c r="J292" i="1"/>
  <c r="J119" i="1"/>
  <c r="J213" i="1"/>
  <c r="J107" i="1"/>
  <c r="J144" i="1"/>
  <c r="J117" i="1"/>
  <c r="J114" i="1"/>
  <c r="J197" i="1"/>
  <c r="J72" i="1"/>
  <c r="J91" i="1"/>
  <c r="J207" i="1"/>
  <c r="J57" i="1"/>
  <c r="J223" i="1"/>
  <c r="J293" i="1"/>
  <c r="J285" i="1"/>
  <c r="J273" i="1"/>
  <c r="J178" i="1"/>
  <c r="J40" i="1"/>
  <c r="J202" i="1"/>
  <c r="J181" i="1"/>
  <c r="J89" i="1"/>
  <c r="J198" i="1"/>
  <c r="J141" i="1"/>
  <c r="J9" i="1"/>
  <c r="J170" i="1"/>
  <c r="J238" i="1"/>
  <c r="J129" i="1"/>
  <c r="J13" i="1"/>
  <c r="J95" i="1"/>
  <c r="J228" i="1"/>
  <c r="T228" i="1" s="1"/>
  <c r="L268" i="1"/>
  <c r="L86" i="1"/>
  <c r="L275" i="1"/>
  <c r="L254" i="1"/>
  <c r="L32" i="1"/>
  <c r="L148" i="1"/>
  <c r="L55" i="1"/>
  <c r="L195" i="1"/>
  <c r="L221" i="1"/>
  <c r="L231" i="1"/>
  <c r="L61" i="1"/>
  <c r="L166" i="1"/>
  <c r="L276" i="1"/>
  <c r="L135" i="1"/>
  <c r="L120" i="1"/>
  <c r="L164" i="1"/>
  <c r="L197" i="1"/>
  <c r="L42" i="1"/>
  <c r="L161" i="1"/>
  <c r="L278" i="1"/>
  <c r="L7" i="1"/>
  <c r="L253" i="1"/>
  <c r="L67" i="1"/>
  <c r="N255" i="1"/>
  <c r="N37" i="1"/>
  <c r="N23" i="1"/>
  <c r="N246" i="1"/>
  <c r="N78" i="1"/>
  <c r="N83" i="1"/>
  <c r="R108" i="1"/>
  <c r="R20" i="1"/>
  <c r="T206" i="1" l="1"/>
  <c r="S206" i="1"/>
  <c r="T110" i="1"/>
  <c r="S110" i="1"/>
  <c r="T161" i="1"/>
  <c r="S161" i="1"/>
  <c r="T208" i="1"/>
  <c r="S208" i="1"/>
  <c r="T50" i="1"/>
  <c r="S50" i="1"/>
  <c r="T46" i="1"/>
  <c r="S46" i="1"/>
  <c r="T102" i="1"/>
  <c r="S102" i="1"/>
  <c r="T60" i="1"/>
  <c r="S60" i="1"/>
  <c r="T152" i="1"/>
  <c r="S152" i="1"/>
  <c r="T277" i="1"/>
  <c r="S277" i="1"/>
  <c r="T125" i="1"/>
  <c r="S125" i="1"/>
  <c r="T138" i="1"/>
  <c r="S138" i="1"/>
  <c r="T204" i="1"/>
  <c r="S204" i="1"/>
  <c r="T184" i="1"/>
  <c r="S184" i="1"/>
  <c r="T174" i="1"/>
  <c r="S174" i="1"/>
  <c r="T107" i="1"/>
  <c r="S107" i="1"/>
  <c r="T182" i="1"/>
  <c r="S182" i="1"/>
  <c r="T176" i="1"/>
  <c r="S176" i="1"/>
  <c r="T135" i="1"/>
  <c r="S135" i="1"/>
  <c r="T241" i="1"/>
  <c r="S241" i="1"/>
  <c r="T209" i="1"/>
  <c r="S209" i="1"/>
  <c r="T232" i="1"/>
  <c r="S232" i="1"/>
  <c r="T77" i="1"/>
  <c r="S77" i="1"/>
  <c r="T51" i="1"/>
  <c r="S51" i="1"/>
  <c r="T155" i="1"/>
  <c r="S155" i="1"/>
  <c r="T158" i="1"/>
  <c r="S158" i="1"/>
  <c r="T289" i="1"/>
  <c r="S289" i="1"/>
  <c r="T256" i="1"/>
  <c r="S256" i="1"/>
  <c r="T83" i="1"/>
  <c r="S83" i="1"/>
  <c r="T160" i="1"/>
  <c r="S160" i="1"/>
  <c r="T90" i="1"/>
  <c r="S90" i="1"/>
  <c r="T281" i="1"/>
  <c r="S281" i="1"/>
  <c r="T260" i="1"/>
  <c r="S260" i="1"/>
  <c r="T185" i="1"/>
  <c r="S185" i="1"/>
  <c r="T5" i="1"/>
  <c r="S5" i="1"/>
  <c r="T10" i="1"/>
  <c r="S10" i="1"/>
  <c r="T280" i="1"/>
  <c r="S280" i="1"/>
  <c r="T19" i="1"/>
  <c r="S19" i="1"/>
  <c r="T150" i="1"/>
  <c r="S150" i="1"/>
  <c r="T215" i="1"/>
  <c r="S215" i="1"/>
  <c r="T23" i="1"/>
  <c r="S23" i="1"/>
  <c r="T108" i="1"/>
  <c r="S108" i="1"/>
  <c r="T226" i="1"/>
  <c r="S226" i="1"/>
  <c r="T210" i="1"/>
  <c r="S210" i="1"/>
  <c r="T268" i="1"/>
  <c r="S268" i="1"/>
  <c r="S67" i="1"/>
  <c r="T67" i="1"/>
  <c r="S238" i="1"/>
  <c r="T238" i="1"/>
  <c r="S16" i="1"/>
  <c r="T16" i="1"/>
  <c r="T181" i="1"/>
  <c r="S181" i="1"/>
  <c r="T243" i="1"/>
  <c r="S243" i="1"/>
  <c r="T293" i="1"/>
  <c r="S293" i="1"/>
  <c r="T265" i="1"/>
  <c r="S265" i="1"/>
  <c r="T205" i="1"/>
  <c r="S205" i="1"/>
  <c r="T43" i="1"/>
  <c r="S43" i="1"/>
  <c r="T54" i="1"/>
  <c r="S54" i="1"/>
  <c r="T200" i="1"/>
  <c r="S200" i="1"/>
  <c r="T156" i="1"/>
  <c r="S156" i="1"/>
  <c r="T276" i="1"/>
  <c r="S276" i="1"/>
  <c r="T75" i="1"/>
  <c r="S75" i="1"/>
  <c r="T236" i="1"/>
  <c r="S236" i="1"/>
  <c r="T251" i="1"/>
  <c r="S251" i="1"/>
  <c r="T167" i="1"/>
  <c r="S167" i="1"/>
  <c r="T211" i="1"/>
  <c r="S211" i="1"/>
  <c r="T22" i="1"/>
  <c r="S22" i="1"/>
  <c r="T68" i="1"/>
  <c r="S68" i="1"/>
  <c r="T290" i="1"/>
  <c r="S290" i="1"/>
  <c r="T89" i="1"/>
  <c r="S89" i="1"/>
  <c r="T14" i="1"/>
  <c r="S14" i="1"/>
  <c r="T233" i="1"/>
  <c r="S233" i="1"/>
  <c r="T48" i="1"/>
  <c r="S48" i="1"/>
  <c r="T143" i="1"/>
  <c r="S143" i="1"/>
  <c r="T144" i="1"/>
  <c r="S144" i="1"/>
  <c r="S2" i="1"/>
  <c r="T120" i="1"/>
  <c r="S120" i="1"/>
  <c r="T4" i="1"/>
  <c r="S4" i="1"/>
  <c r="T12" i="1"/>
  <c r="S12" i="1"/>
  <c r="T92" i="1"/>
  <c r="S92" i="1"/>
  <c r="T266" i="1"/>
  <c r="S266" i="1"/>
  <c r="T71" i="1"/>
  <c r="S71" i="1"/>
  <c r="T104" i="1"/>
  <c r="S104" i="1"/>
  <c r="T124" i="1"/>
  <c r="S124" i="1"/>
  <c r="T279" i="1"/>
  <c r="S279" i="1"/>
  <c r="T253" i="1"/>
  <c r="S253" i="1"/>
  <c r="T94" i="1"/>
  <c r="S94" i="1"/>
  <c r="T189" i="1"/>
  <c r="S189" i="1"/>
  <c r="T250" i="1"/>
  <c r="S250" i="1"/>
  <c r="T292" i="1"/>
  <c r="S292" i="1"/>
  <c r="T217" i="1"/>
  <c r="S217" i="1"/>
  <c r="T173" i="1"/>
  <c r="S173" i="1"/>
  <c r="T227" i="1"/>
  <c r="S227" i="1"/>
  <c r="T288" i="1"/>
  <c r="S288" i="1"/>
  <c r="T38" i="1"/>
  <c r="S38" i="1"/>
  <c r="T55" i="1"/>
  <c r="S55" i="1"/>
  <c r="T254" i="1"/>
  <c r="S254" i="1"/>
  <c r="T216" i="1"/>
  <c r="S216" i="1"/>
  <c r="T180" i="1"/>
  <c r="S180" i="1"/>
  <c r="T212" i="1"/>
  <c r="S212" i="1"/>
  <c r="T198" i="1"/>
  <c r="S198" i="1"/>
  <c r="T133" i="1"/>
  <c r="S133" i="1"/>
  <c r="T199" i="1"/>
  <c r="S199" i="1"/>
  <c r="T41" i="1"/>
  <c r="S41" i="1"/>
  <c r="T3" i="1"/>
  <c r="S3" i="1"/>
  <c r="T270" i="1"/>
  <c r="S270" i="1"/>
  <c r="T164" i="1"/>
  <c r="S164" i="1"/>
  <c r="T20" i="1"/>
  <c r="S20" i="1"/>
  <c r="T74" i="1"/>
  <c r="S74" i="1"/>
  <c r="T214" i="1"/>
  <c r="S214" i="1"/>
  <c r="T147" i="1"/>
  <c r="S147" i="1"/>
  <c r="T172" i="1"/>
  <c r="S172" i="1"/>
  <c r="T61" i="1"/>
  <c r="S61" i="1"/>
  <c r="T221" i="1"/>
  <c r="S221" i="1"/>
  <c r="T85" i="1"/>
  <c r="S85" i="1"/>
  <c r="T255" i="1"/>
  <c r="S255" i="1"/>
  <c r="S264" i="1"/>
  <c r="T264" i="1"/>
  <c r="S170" i="1"/>
  <c r="T170" i="1"/>
  <c r="S225" i="1"/>
  <c r="T225" i="1"/>
  <c r="T287" i="1"/>
  <c r="S287" i="1"/>
  <c r="T224" i="1"/>
  <c r="S224" i="1"/>
  <c r="T223" i="1"/>
  <c r="S223" i="1"/>
  <c r="T134" i="1"/>
  <c r="S134" i="1"/>
  <c r="T28" i="1"/>
  <c r="S28" i="1"/>
  <c r="T79" i="1"/>
  <c r="S79" i="1"/>
  <c r="T219" i="1"/>
  <c r="S219" i="1"/>
  <c r="T258" i="1"/>
  <c r="S258" i="1"/>
  <c r="T62" i="1"/>
  <c r="S62" i="1"/>
  <c r="T70" i="1"/>
  <c r="S70" i="1"/>
  <c r="T93" i="1"/>
  <c r="S93" i="1"/>
  <c r="T194" i="1"/>
  <c r="S194" i="1"/>
  <c r="T242" i="1"/>
  <c r="S242" i="1"/>
  <c r="T196" i="1"/>
  <c r="S196" i="1"/>
  <c r="T263" i="1"/>
  <c r="S263" i="1"/>
  <c r="T190" i="1"/>
  <c r="S190" i="1"/>
  <c r="T121" i="1"/>
  <c r="S121" i="1"/>
  <c r="T145" i="1"/>
  <c r="S145" i="1"/>
  <c r="T40" i="1"/>
  <c r="S40" i="1"/>
  <c r="T203" i="1"/>
  <c r="S203" i="1"/>
  <c r="T207" i="1"/>
  <c r="S207" i="1"/>
  <c r="T197" i="1"/>
  <c r="S197" i="1"/>
  <c r="T257" i="1"/>
  <c r="S257" i="1"/>
  <c r="T87" i="1"/>
  <c r="S87" i="1"/>
  <c r="T247" i="1"/>
  <c r="S247" i="1"/>
  <c r="T73" i="1"/>
  <c r="S73" i="1"/>
  <c r="T222" i="1"/>
  <c r="S222" i="1"/>
  <c r="T267" i="1"/>
  <c r="S267" i="1"/>
  <c r="T111" i="1"/>
  <c r="S111" i="1"/>
  <c r="T35" i="1"/>
  <c r="S35" i="1"/>
  <c r="T109" i="1"/>
  <c r="S109" i="1"/>
  <c r="T118" i="1"/>
  <c r="S118" i="1"/>
  <c r="T230" i="1"/>
  <c r="S230" i="1"/>
  <c r="T95" i="1"/>
  <c r="S95" i="1"/>
  <c r="T15" i="1"/>
  <c r="S15" i="1"/>
  <c r="T178" i="1"/>
  <c r="S178" i="1"/>
  <c r="T91" i="1"/>
  <c r="S91" i="1"/>
  <c r="T112" i="1"/>
  <c r="S112" i="1"/>
  <c r="T239" i="1"/>
  <c r="S239" i="1"/>
  <c r="T116" i="1"/>
  <c r="S116" i="1"/>
  <c r="T269" i="1"/>
  <c r="S269" i="1"/>
  <c r="T49" i="1"/>
  <c r="S49" i="1"/>
  <c r="T202" i="1"/>
  <c r="S202" i="1"/>
  <c r="T273" i="1"/>
  <c r="S273" i="1"/>
  <c r="T187" i="1"/>
  <c r="S187" i="1"/>
  <c r="T78" i="1"/>
  <c r="S78" i="1"/>
  <c r="T122" i="1"/>
  <c r="S122" i="1"/>
  <c r="T29" i="1"/>
  <c r="S29" i="1"/>
  <c r="T123" i="1"/>
  <c r="S123" i="1"/>
  <c r="T26" i="1"/>
  <c r="S26" i="1"/>
  <c r="T294" i="1"/>
  <c r="S294" i="1"/>
  <c r="T139" i="1"/>
  <c r="S139" i="1"/>
  <c r="T6" i="1"/>
  <c r="S6" i="1"/>
  <c r="T132" i="1"/>
  <c r="S132" i="1"/>
  <c r="T45" i="1"/>
  <c r="S45" i="1"/>
  <c r="T17" i="1"/>
  <c r="S17" i="1"/>
  <c r="T275" i="1"/>
  <c r="S275" i="1"/>
  <c r="T13" i="1"/>
  <c r="S13" i="1"/>
  <c r="T272" i="1"/>
  <c r="S272" i="1"/>
  <c r="T56" i="1"/>
  <c r="S56" i="1"/>
  <c r="T278" i="1"/>
  <c r="S278" i="1"/>
  <c r="T53" i="1"/>
  <c r="S53" i="1"/>
  <c r="T159" i="1"/>
  <c r="S159" i="1"/>
  <c r="T72" i="1"/>
  <c r="S72" i="1"/>
  <c r="T175" i="1"/>
  <c r="S175" i="1"/>
  <c r="T274" i="1"/>
  <c r="S274" i="1"/>
  <c r="T248" i="1"/>
  <c r="S248" i="1"/>
  <c r="T169" i="1"/>
  <c r="S169" i="1"/>
  <c r="T235" i="1"/>
  <c r="S235" i="1"/>
  <c r="T157" i="1"/>
  <c r="S157" i="1"/>
  <c r="T34" i="1"/>
  <c r="S34" i="1"/>
  <c r="T153" i="1"/>
  <c r="S153" i="1"/>
  <c r="T103" i="1"/>
  <c r="S103" i="1"/>
  <c r="T148" i="1"/>
  <c r="S148" i="1"/>
  <c r="T25" i="1"/>
  <c r="S25" i="1"/>
  <c r="S249" i="1"/>
  <c r="T249" i="1"/>
  <c r="S9" i="1"/>
  <c r="T9" i="1"/>
  <c r="S33" i="1"/>
  <c r="T33" i="1"/>
  <c r="T191" i="1"/>
  <c r="S191" i="1"/>
  <c r="T192" i="1"/>
  <c r="S192" i="1"/>
  <c r="T57" i="1"/>
  <c r="S57" i="1"/>
  <c r="T81" i="1"/>
  <c r="S81" i="1"/>
  <c r="T64" i="1"/>
  <c r="S64" i="1"/>
  <c r="T261" i="1"/>
  <c r="S261" i="1"/>
  <c r="T220" i="1"/>
  <c r="S220" i="1"/>
  <c r="T31" i="1"/>
  <c r="S31" i="1"/>
  <c r="T11" i="1"/>
  <c r="S11" i="1"/>
  <c r="T137" i="1"/>
  <c r="S137" i="1"/>
  <c r="T193" i="1"/>
  <c r="S193" i="1"/>
  <c r="T106" i="1"/>
  <c r="S106" i="1"/>
  <c r="T171" i="1"/>
  <c r="S171" i="1"/>
  <c r="T21" i="1"/>
  <c r="S21" i="1"/>
  <c r="T188" i="1"/>
  <c r="S188" i="1"/>
  <c r="T36" i="1"/>
  <c r="S36" i="1"/>
  <c r="T69" i="1"/>
  <c r="S69" i="1"/>
  <c r="T24" i="1"/>
  <c r="S24" i="1"/>
  <c r="T284" i="1"/>
  <c r="S284" i="1"/>
  <c r="T58" i="1"/>
  <c r="S58" i="1"/>
  <c r="T177" i="1"/>
  <c r="S177" i="1"/>
  <c r="T27" i="1"/>
  <c r="S27" i="1"/>
  <c r="T114" i="1"/>
  <c r="S114" i="1"/>
  <c r="T66" i="1"/>
  <c r="S66" i="1"/>
  <c r="T229" i="1"/>
  <c r="S229" i="1"/>
  <c r="T201" i="1"/>
  <c r="S201" i="1"/>
  <c r="T259" i="1"/>
  <c r="S259" i="1"/>
  <c r="T136" i="1"/>
  <c r="S136" i="1"/>
  <c r="T63" i="1"/>
  <c r="S63" i="1"/>
  <c r="T8" i="1"/>
  <c r="S8" i="1"/>
  <c r="T179" i="1"/>
  <c r="S179" i="1"/>
  <c r="T37" i="1"/>
  <c r="S37" i="1"/>
  <c r="T244" i="1"/>
  <c r="S244" i="1"/>
  <c r="T128" i="1"/>
  <c r="S128" i="1"/>
  <c r="S228" i="1"/>
  <c r="T130" i="1"/>
  <c r="S130" i="1"/>
  <c r="T291" i="1"/>
  <c r="S291" i="1"/>
  <c r="T127" i="1"/>
  <c r="S127" i="1"/>
  <c r="T149" i="1"/>
  <c r="S149" i="1"/>
  <c r="T163" i="1"/>
  <c r="S163" i="1"/>
  <c r="T283" i="1"/>
  <c r="S283" i="1"/>
  <c r="T80" i="1"/>
  <c r="S80" i="1"/>
  <c r="T76" i="1"/>
  <c r="S76" i="1"/>
  <c r="T186" i="1"/>
  <c r="S186" i="1"/>
  <c r="T99" i="1"/>
  <c r="S99" i="1"/>
  <c r="T129" i="1"/>
  <c r="S129" i="1"/>
  <c r="T140" i="1"/>
  <c r="S140" i="1"/>
  <c r="T240" i="1"/>
  <c r="S240" i="1"/>
  <c r="T97" i="1"/>
  <c r="S97" i="1"/>
  <c r="T285" i="1"/>
  <c r="S285" i="1"/>
  <c r="T42" i="1"/>
  <c r="S42" i="1"/>
  <c r="T183" i="1"/>
  <c r="S183" i="1"/>
  <c r="T165" i="1"/>
  <c r="S165" i="1"/>
  <c r="T119" i="1"/>
  <c r="S119" i="1"/>
  <c r="T30" i="1"/>
  <c r="S30" i="1"/>
  <c r="T234" i="1"/>
  <c r="S234" i="1"/>
  <c r="T44" i="1"/>
  <c r="S44" i="1"/>
  <c r="T286" i="1"/>
  <c r="S286" i="1"/>
  <c r="T65" i="1"/>
  <c r="S65" i="1"/>
  <c r="T231" i="1"/>
  <c r="S231" i="1"/>
  <c r="T195" i="1"/>
  <c r="S195" i="1"/>
  <c r="T105" i="1"/>
  <c r="S105" i="1"/>
  <c r="T86" i="1"/>
  <c r="S86" i="1"/>
  <c r="S39" i="1"/>
  <c r="T39" i="1"/>
  <c r="S141" i="1"/>
  <c r="T141" i="1"/>
  <c r="T131" i="1"/>
  <c r="S131" i="1"/>
  <c r="T142" i="1"/>
  <c r="S142" i="1"/>
  <c r="T96" i="1"/>
  <c r="S96" i="1"/>
  <c r="T59" i="1"/>
  <c r="S59" i="1"/>
  <c r="T146" i="1"/>
  <c r="S146" i="1"/>
  <c r="T218" i="1"/>
  <c r="S218" i="1"/>
  <c r="T88" i="1"/>
  <c r="S88" i="1"/>
  <c r="T84" i="1"/>
  <c r="S84" i="1"/>
  <c r="T252" i="1"/>
  <c r="S252" i="1"/>
  <c r="T52" i="1"/>
  <c r="S52" i="1"/>
  <c r="T245" i="1"/>
  <c r="S245" i="1"/>
  <c r="T98" i="1"/>
  <c r="S98" i="1"/>
  <c r="T237" i="1"/>
  <c r="S237" i="1"/>
  <c r="T154" i="1"/>
  <c r="S154" i="1"/>
  <c r="T32" i="1"/>
  <c r="S32" i="1"/>
  <c r="T47" i="1"/>
  <c r="S47" i="1"/>
  <c r="T262" i="1"/>
  <c r="S262" i="1"/>
  <c r="T101" i="1"/>
  <c r="S101" i="1"/>
  <c r="T7" i="1"/>
  <c r="S7" i="1"/>
  <c r="T168" i="1"/>
  <c r="S168" i="1"/>
  <c r="T126" i="1"/>
  <c r="S126" i="1"/>
  <c r="T82" i="1"/>
  <c r="S82" i="1"/>
  <c r="T100" i="1"/>
  <c r="S100" i="1"/>
  <c r="T117" i="1"/>
  <c r="S117" i="1"/>
  <c r="T213" i="1"/>
  <c r="S213" i="1"/>
  <c r="T162" i="1"/>
  <c r="S162" i="1"/>
  <c r="T282" i="1"/>
  <c r="S282" i="1"/>
  <c r="T246" i="1"/>
  <c r="S246" i="1"/>
  <c r="T18" i="1"/>
  <c r="S18" i="1"/>
  <c r="T166" i="1"/>
  <c r="S166" i="1"/>
  <c r="T115" i="1"/>
  <c r="S115" i="1"/>
  <c r="T151" i="1"/>
  <c r="S151" i="1"/>
  <c r="T113" i="1"/>
  <c r="S113" i="1"/>
  <c r="T271" i="1"/>
  <c r="S271" i="1"/>
  <c r="AA4" i="1" l="1"/>
  <c r="Z4" i="1"/>
  <c r="AA3" i="1"/>
  <c r="Z3" i="1"/>
</calcChain>
</file>

<file path=xl/sharedStrings.xml><?xml version="1.0" encoding="utf-8"?>
<sst xmlns="http://schemas.openxmlformats.org/spreadsheetml/2006/main" count="11689" uniqueCount="2314">
  <si>
    <t>Year</t>
  </si>
  <si>
    <t>Name</t>
  </si>
  <si>
    <t>College</t>
  </si>
  <si>
    <t>POS</t>
  </si>
  <si>
    <t>Shuttle</t>
  </si>
  <si>
    <t>3Cone</t>
  </si>
  <si>
    <t>Oday Aboushi</t>
  </si>
  <si>
    <t>Virginia</t>
  </si>
  <si>
    <t>OT</t>
  </si>
  <si>
    <t>Johnny Adams</t>
  </si>
  <si>
    <t>Michigan State</t>
  </si>
  <si>
    <t>CB</t>
  </si>
  <si>
    <t>Robert Alford</t>
  </si>
  <si>
    <t>Southeast Louisiana</t>
  </si>
  <si>
    <t>Zach Allen</t>
  </si>
  <si>
    <t>North Carolina State</t>
  </si>
  <si>
    <t>OG</t>
  </si>
  <si>
    <t>David Amerson</t>
  </si>
  <si>
    <t>C.J. Anderson</t>
  </si>
  <si>
    <t>California</t>
  </si>
  <si>
    <t>RB</t>
  </si>
  <si>
    <t>Ezekial Ansah</t>
  </si>
  <si>
    <t>Brigham Young</t>
  </si>
  <si>
    <t>DE</t>
  </si>
  <si>
    <t>Marc Anthony</t>
  </si>
  <si>
    <t>Terron Armstead</t>
  </si>
  <si>
    <t>Arkansas-Pine Bluff</t>
  </si>
  <si>
    <t>Tavon Austin</t>
  </si>
  <si>
    <t>West Virginia</t>
  </si>
  <si>
    <t>WR</t>
  </si>
  <si>
    <t>Jeff Baca</t>
  </si>
  <si>
    <t>UCLA</t>
  </si>
  <si>
    <t>Alvin Bailey</t>
  </si>
  <si>
    <t>Arkansas</t>
  </si>
  <si>
    <t>Stedman Bailey</t>
  </si>
  <si>
    <t>David Bakhtiari</t>
  </si>
  <si>
    <t>Colorado</t>
  </si>
  <si>
    <t>Montee Ball</t>
  </si>
  <si>
    <t>Wisconsin</t>
  </si>
  <si>
    <t>Johnthan Banks</t>
  </si>
  <si>
    <t>Mississippi State</t>
  </si>
  <si>
    <t>Chris Barker</t>
  </si>
  <si>
    <t>Nevada</t>
  </si>
  <si>
    <t>Matt Barkley</t>
  </si>
  <si>
    <t>Southern California</t>
  </si>
  <si>
    <t>QB</t>
  </si>
  <si>
    <t>Kenjon Barner</t>
  </si>
  <si>
    <t>Oregon</t>
  </si>
  <si>
    <t>T.J. Barnes</t>
  </si>
  <si>
    <t>Georgia Tech</t>
  </si>
  <si>
    <t>DT</t>
  </si>
  <si>
    <t>Sam Barrington</t>
  </si>
  <si>
    <t>South Florida</t>
  </si>
  <si>
    <t>ILB</t>
  </si>
  <si>
    <t>David Bass</t>
  </si>
  <si>
    <t>Missouri Western</t>
  </si>
  <si>
    <t>Steve Beauharnais</t>
  </si>
  <si>
    <t>Rutgers</t>
  </si>
  <si>
    <t>Nick Becton</t>
  </si>
  <si>
    <t>Virginia Tech</t>
  </si>
  <si>
    <t>Le'Veon Bell</t>
  </si>
  <si>
    <t>Giovani Bernard</t>
  </si>
  <si>
    <t>North Carolina</t>
  </si>
  <si>
    <t>Tommy Bohanon</t>
  </si>
  <si>
    <t>Wake Forest</t>
  </si>
  <si>
    <t>FB</t>
  </si>
  <si>
    <t>Travis Bond</t>
  </si>
  <si>
    <t>Alan Bonner</t>
  </si>
  <si>
    <t>Jacksonville State (AL)</t>
  </si>
  <si>
    <t>Zach Boren</t>
  </si>
  <si>
    <t>Ohio State</t>
  </si>
  <si>
    <t>Jon Bostic</t>
  </si>
  <si>
    <t>Florida</t>
  </si>
  <si>
    <t>Josh Boyce</t>
  </si>
  <si>
    <t>Texas Christian</t>
  </si>
  <si>
    <t>Josh Boyd</t>
  </si>
  <si>
    <t>John Boyett</t>
  </si>
  <si>
    <t>FS</t>
  </si>
  <si>
    <t>Tyler Bray</t>
  </si>
  <si>
    <t>Tennessee</t>
  </si>
  <si>
    <t>Dylan Breeding</t>
  </si>
  <si>
    <t>P</t>
  </si>
  <si>
    <t>Arthur Brown</t>
  </si>
  <si>
    <t>Kansas State</t>
  </si>
  <si>
    <t>OLB</t>
  </si>
  <si>
    <t>Braden Brown</t>
  </si>
  <si>
    <t>Armonty Bryant</t>
  </si>
  <si>
    <t>East Central (OK)</t>
  </si>
  <si>
    <t>Michael Buchanan</t>
  </si>
  <si>
    <t>Illinois</t>
  </si>
  <si>
    <t>Rex Burkhead</t>
  </si>
  <si>
    <t>Nebraska</t>
  </si>
  <si>
    <t>Adrian Bushell</t>
  </si>
  <si>
    <t>Louisville</t>
  </si>
  <si>
    <t>Colby Cameron</t>
  </si>
  <si>
    <t>Louisiana Tech</t>
  </si>
  <si>
    <t>Cornellius Carradine</t>
  </si>
  <si>
    <t>Florida State</t>
  </si>
  <si>
    <t>Braxston Cave</t>
  </si>
  <si>
    <t>Notre Dame</t>
  </si>
  <si>
    <t>C</t>
  </si>
  <si>
    <t>Emmett Cleary</t>
  </si>
  <si>
    <t>Boston College</t>
  </si>
  <si>
    <t>Jamie Collins</t>
  </si>
  <si>
    <t>Southern Mississippi</t>
  </si>
  <si>
    <t>Sanders Commings</t>
  </si>
  <si>
    <t>Georgia</t>
  </si>
  <si>
    <t>Jonathan Cooper</t>
  </si>
  <si>
    <t>Justice Cunningham</t>
  </si>
  <si>
    <t>South Carolina</t>
  </si>
  <si>
    <t>TE</t>
  </si>
  <si>
    <t>Johnathan Cyprien</t>
  </si>
  <si>
    <t>Florida International</t>
  </si>
  <si>
    <t>SS</t>
  </si>
  <si>
    <t>Knile Davis</t>
  </si>
  <si>
    <t>Marcus Davis</t>
  </si>
  <si>
    <t>Will Davis</t>
  </si>
  <si>
    <t>Utah State</t>
  </si>
  <si>
    <t>Everett Dawkins</t>
  </si>
  <si>
    <t>Jordan Devey</t>
  </si>
  <si>
    <t>Memphis</t>
  </si>
  <si>
    <t>Zac Dysert</t>
  </si>
  <si>
    <t>Miami (OH)</t>
  </si>
  <si>
    <t>Lavar Edwards</t>
  </si>
  <si>
    <t>Louisiana State</t>
  </si>
  <si>
    <t>Mike Edwards</t>
  </si>
  <si>
    <t>Hawaii</t>
  </si>
  <si>
    <t>Tyler Eifert</t>
  </si>
  <si>
    <t>Matt Elam</t>
  </si>
  <si>
    <t>Andre Ellington</t>
  </si>
  <si>
    <t>Clemson</t>
  </si>
  <si>
    <t>Zach Ertz</t>
  </si>
  <si>
    <t>Stanford</t>
  </si>
  <si>
    <t>Gavin Escobar</t>
  </si>
  <si>
    <t>San Diego State</t>
  </si>
  <si>
    <t>Josh Evans</t>
  </si>
  <si>
    <t>Chris Faulk</t>
  </si>
  <si>
    <t>Joseph Fauria</t>
  </si>
  <si>
    <t>Eric Fisher</t>
  </si>
  <si>
    <t>Central Michigan</t>
  </si>
  <si>
    <t>Sharrif Floyd</t>
  </si>
  <si>
    <t>D.J. Fluker</t>
  </si>
  <si>
    <t>Alabama</t>
  </si>
  <si>
    <t>Manase Foketi</t>
  </si>
  <si>
    <t>West Texas A&amp;M</t>
  </si>
  <si>
    <t>Michael Ford</t>
  </si>
  <si>
    <t>Reid Fragel</t>
  </si>
  <si>
    <t>Johnathan Franklin</t>
  </si>
  <si>
    <t>Travis Frederick</t>
  </si>
  <si>
    <t>Corey Fuller</t>
  </si>
  <si>
    <t>Matt Furstenburg</t>
  </si>
  <si>
    <t>Maryland</t>
  </si>
  <si>
    <t>Rogers Gaines</t>
  </si>
  <si>
    <t>Tennessee State</t>
  </si>
  <si>
    <t>Kwame Geathers</t>
  </si>
  <si>
    <t>William Gholston</t>
  </si>
  <si>
    <t>Garrett Gilkey</t>
  </si>
  <si>
    <t>Chadron State (NE)</t>
  </si>
  <si>
    <t>Mike Gillislee</t>
  </si>
  <si>
    <t>Mike Glennon</t>
  </si>
  <si>
    <t>Tyrone Goard</t>
  </si>
  <si>
    <t>Eastern Kentucky</t>
  </si>
  <si>
    <t>Zaviar Gooden</t>
  </si>
  <si>
    <t>Missouri</t>
  </si>
  <si>
    <t>Malliciah Goodman</t>
  </si>
  <si>
    <t>Marquise Goodwin</t>
  </si>
  <si>
    <t>Texas</t>
  </si>
  <si>
    <t>Chris Gragg</t>
  </si>
  <si>
    <t>Ray Graham</t>
  </si>
  <si>
    <t>Pittsburgh</t>
  </si>
  <si>
    <t>Dwayne Gratz</t>
  </si>
  <si>
    <t>Connecticut</t>
  </si>
  <si>
    <t>MarQueis Gray</t>
  </si>
  <si>
    <t>Minnesota</t>
  </si>
  <si>
    <t>Khaseem Greene</t>
  </si>
  <si>
    <t>Cory Grissom</t>
  </si>
  <si>
    <t>Cobi Hamilton</t>
  </si>
  <si>
    <t>Johnathan Hankins</t>
  </si>
  <si>
    <t>Chris Harper</t>
  </si>
  <si>
    <t>D.J. Harper</t>
  </si>
  <si>
    <t>Boise State</t>
  </si>
  <si>
    <t>Montel Harris</t>
  </si>
  <si>
    <t>Temple</t>
  </si>
  <si>
    <t>Mark Harrison</t>
  </si>
  <si>
    <t>Tanner Hawkinson</t>
  </si>
  <si>
    <t>Kansas</t>
  </si>
  <si>
    <t>Terry Hawthorne</t>
  </si>
  <si>
    <t>Brandon Hepburn</t>
  </si>
  <si>
    <t>Florida A&amp;M</t>
  </si>
  <si>
    <t>Eric Herman</t>
  </si>
  <si>
    <t>Ohio</t>
  </si>
  <si>
    <t>Aaron Hester</t>
  </si>
  <si>
    <t>Jordan Hill</t>
  </si>
  <si>
    <t>Penn State</t>
  </si>
  <si>
    <t>Gerald Hodges</t>
  </si>
  <si>
    <t>DeVonte Holloman</t>
  </si>
  <si>
    <t>DeAndre Hopkins</t>
  </si>
  <si>
    <t>Dustin Hopkins</t>
  </si>
  <si>
    <t>K</t>
  </si>
  <si>
    <t>Josh Hubner</t>
  </si>
  <si>
    <t>Arizona State</t>
  </si>
  <si>
    <t>Montori Hughes</t>
  </si>
  <si>
    <t>Tennessee-Martin</t>
  </si>
  <si>
    <t>Margus Hunt</t>
  </si>
  <si>
    <t>Southern Methodist (TX)</t>
  </si>
  <si>
    <t>Justin Hunter</t>
  </si>
  <si>
    <t>Micah Hyde</t>
  </si>
  <si>
    <t>Iowa</t>
  </si>
  <si>
    <t>Luke Ingram</t>
  </si>
  <si>
    <t>LS</t>
  </si>
  <si>
    <t>Mark Jackson</t>
  </si>
  <si>
    <t>Glenville State (WV)</t>
  </si>
  <si>
    <t>Mike James</t>
  </si>
  <si>
    <t>Miami (FL)</t>
  </si>
  <si>
    <t>Jawan Jamison</t>
  </si>
  <si>
    <t>Stefphon Jefferson</t>
  </si>
  <si>
    <t>Tony Jefferson</t>
  </si>
  <si>
    <t>Oklahoma</t>
  </si>
  <si>
    <t>Brandon Jenkins</t>
  </si>
  <si>
    <t>Jelani Jenkins</t>
  </si>
  <si>
    <t>John Jenkins</t>
  </si>
  <si>
    <t>Luke Joeckel</t>
  </si>
  <si>
    <t>Texas A&amp;M</t>
  </si>
  <si>
    <t>Darius Johnson</t>
  </si>
  <si>
    <t>Josh Johnson</t>
  </si>
  <si>
    <t>Purdue</t>
  </si>
  <si>
    <t>Keelan Johnson</t>
  </si>
  <si>
    <t>Lane Johnson</t>
  </si>
  <si>
    <t>Oscar Johnson</t>
  </si>
  <si>
    <t>T.J. Johnson</t>
  </si>
  <si>
    <t>Jamaal Johnson-Webb</t>
  </si>
  <si>
    <t>Alabama A&amp;M</t>
  </si>
  <si>
    <t>Abry Jones</t>
  </si>
  <si>
    <t>Chris Jones</t>
  </si>
  <si>
    <t>Bowling Green (OH)</t>
  </si>
  <si>
    <t>Datone Jones</t>
  </si>
  <si>
    <t>Jarvis Jones</t>
  </si>
  <si>
    <t>Landry Jones</t>
  </si>
  <si>
    <t>Dion Jordan</t>
  </si>
  <si>
    <t>Nick Kasa</t>
  </si>
  <si>
    <t>Brandon Kaufman</t>
  </si>
  <si>
    <t>Eastern Washington</t>
  </si>
  <si>
    <t>Travis Kelce</t>
  </si>
  <si>
    <t>Cincinnati</t>
  </si>
  <si>
    <t>Tavarres King</t>
  </si>
  <si>
    <t>A.J. Klein</t>
  </si>
  <si>
    <t>Iowa State</t>
  </si>
  <si>
    <t>Collin Klein</t>
  </si>
  <si>
    <t>Joe Kruger</t>
  </si>
  <si>
    <t>Utah</t>
  </si>
  <si>
    <t>Edmond Kugbila</t>
  </si>
  <si>
    <t>Valdosta State (GA)</t>
  </si>
  <si>
    <t>Eddie Lacy</t>
  </si>
  <si>
    <t>Marcus Lattimore</t>
  </si>
  <si>
    <t>Alec Lemon</t>
  </si>
  <si>
    <t>Syracuse</t>
  </si>
  <si>
    <t>Corey Lemonier</t>
  </si>
  <si>
    <t>Auburn</t>
  </si>
  <si>
    <t>Robert Lester</t>
  </si>
  <si>
    <t>Zach Line</t>
  </si>
  <si>
    <t>Bennie Logan</t>
  </si>
  <si>
    <t>P.J. Lonergan</t>
  </si>
  <si>
    <t>Kyle Long</t>
  </si>
  <si>
    <t>John Lotulelei</t>
  </si>
  <si>
    <t>Nevada Las Vegas</t>
  </si>
  <si>
    <t>Star Lotulelei</t>
  </si>
  <si>
    <t>Philip Lutzenkirchen</t>
  </si>
  <si>
    <t>Joe Madsen</t>
  </si>
  <si>
    <t>Lamar Mady</t>
  </si>
  <si>
    <t>Youngstown State (OH)</t>
  </si>
  <si>
    <t>Brandon Magee</t>
  </si>
  <si>
    <t>E.J. Manuel</t>
  </si>
  <si>
    <t>Stansly Maponga</t>
  </si>
  <si>
    <t>Luke Marquardt</t>
  </si>
  <si>
    <t>Azusa Pacific (CA)</t>
  </si>
  <si>
    <t>Tyrann Mathieu</t>
  </si>
  <si>
    <t>Michael Mauti</t>
  </si>
  <si>
    <t>Miguel Maysonet</t>
  </si>
  <si>
    <t>Stony Brook (NY)</t>
  </si>
  <si>
    <t>Onterio McCalebb</t>
  </si>
  <si>
    <t>Demetrius McCray</t>
  </si>
  <si>
    <t>Appalachian State (NC)</t>
  </si>
  <si>
    <t>T.J. McDonald</t>
  </si>
  <si>
    <t>Vance McDonald</t>
  </si>
  <si>
    <t>Rice (TX)</t>
  </si>
  <si>
    <t>Bradley McDougald</t>
  </si>
  <si>
    <t>Leon McFadden</t>
  </si>
  <si>
    <t>Brandon McGee</t>
  </si>
  <si>
    <t>Aaron Mellette</t>
  </si>
  <si>
    <t>Elon (NC)</t>
  </si>
  <si>
    <t>Christine Michael</t>
  </si>
  <si>
    <t>Rontez Miles</t>
  </si>
  <si>
    <t>California (PA)</t>
  </si>
  <si>
    <t>Stephane Milhim</t>
  </si>
  <si>
    <t>Massachusetts</t>
  </si>
  <si>
    <t>Dee Milliner</t>
  </si>
  <si>
    <t>Jordan Mills</t>
  </si>
  <si>
    <t>Barkevious Mingo</t>
  </si>
  <si>
    <t>Kevin Minter</t>
  </si>
  <si>
    <t>T.J. Moe</t>
  </si>
  <si>
    <t>Sam Montgomery</t>
  </si>
  <si>
    <t>Nick Moody</t>
  </si>
  <si>
    <t>Damontre Moore</t>
  </si>
  <si>
    <t>Sio Moore</t>
  </si>
  <si>
    <t>Zeke Motta</t>
  </si>
  <si>
    <t>Ryan Nassib</t>
  </si>
  <si>
    <t>Alec Ogletree</t>
  </si>
  <si>
    <t>Alex Okafor</t>
  </si>
  <si>
    <t>Vinston Painter</t>
  </si>
  <si>
    <t>Chris Pantale</t>
  </si>
  <si>
    <t>Cordarrelle Patterson</t>
  </si>
  <si>
    <t>Quinton Patton</t>
  </si>
  <si>
    <t>Sean Porter</t>
  </si>
  <si>
    <t>Keith Pough</t>
  </si>
  <si>
    <t>Howard (DC)</t>
  </si>
  <si>
    <t>Ty Powell</t>
  </si>
  <si>
    <t>Harding (AR)</t>
  </si>
  <si>
    <t>Jordan Poyer</t>
  </si>
  <si>
    <t>Oregon State</t>
  </si>
  <si>
    <t>Lonnie Pryor</t>
  </si>
  <si>
    <t>Justin Pugh</t>
  </si>
  <si>
    <t>David Quessenberry</t>
  </si>
  <si>
    <t>San Jose State</t>
  </si>
  <si>
    <t>Bacarri Rambo</t>
  </si>
  <si>
    <t>Joseph Randle</t>
  </si>
  <si>
    <t>Oklahoma State</t>
  </si>
  <si>
    <t>Kevin Reddick</t>
  </si>
  <si>
    <t>Jordan Reed</t>
  </si>
  <si>
    <t>Eric Reid</t>
  </si>
  <si>
    <t>Greg Reid</t>
  </si>
  <si>
    <t>Xavier Rhodes</t>
  </si>
  <si>
    <t>Sheldon Richardson</t>
  </si>
  <si>
    <t>Theo Riddick</t>
  </si>
  <si>
    <t>Mychal Rivera</t>
  </si>
  <si>
    <t>Nickell Robey</t>
  </si>
  <si>
    <t>Denard Robinson</t>
  </si>
  <si>
    <t>Michigan</t>
  </si>
  <si>
    <t>DaRick Rogers</t>
  </si>
  <si>
    <t>Tennessee Tech</t>
  </si>
  <si>
    <t>Robbie Rouse</t>
  </si>
  <si>
    <t>Frenso State (CA)</t>
  </si>
  <si>
    <t>Logan Ryan</t>
  </si>
  <si>
    <t>Etienne Sabino</t>
  </si>
  <si>
    <t>Lanear Sampson</t>
  </si>
  <si>
    <t>Baylor</t>
  </si>
  <si>
    <t>Ace Sanders</t>
  </si>
  <si>
    <t>Brian Schwenke</t>
  </si>
  <si>
    <t>Matt Scott</t>
  </si>
  <si>
    <t>Arizona</t>
  </si>
  <si>
    <t>Tharold Simon</t>
  </si>
  <si>
    <t>Dion Sims</t>
  </si>
  <si>
    <t>Darius Slay</t>
  </si>
  <si>
    <t>Geno Smith</t>
  </si>
  <si>
    <t>Jared Smith</t>
  </si>
  <si>
    <t>New Hampshire</t>
  </si>
  <si>
    <t>Rodney Smith</t>
  </si>
  <si>
    <t>Brad Sorensen</t>
  </si>
  <si>
    <t>Southern Utah</t>
  </si>
  <si>
    <t>Ryan Spadola</t>
  </si>
  <si>
    <t>Lehigh (PA)</t>
  </si>
  <si>
    <t>Akeem Spence</t>
  </si>
  <si>
    <t>Zac Stacy</t>
  </si>
  <si>
    <t>Vanderbilt</t>
  </si>
  <si>
    <t>Daimion Stafford</t>
  </si>
  <si>
    <t>Matt Stankiewitch</t>
  </si>
  <si>
    <t>Jawanza Starling</t>
  </si>
  <si>
    <t>Jonathan Stewart</t>
  </si>
  <si>
    <t>Kenny Stills</t>
  </si>
  <si>
    <t>Jake Stoneburner</t>
  </si>
  <si>
    <t>Dax Swanson</t>
  </si>
  <si>
    <t>Sam Houston State (TX)</t>
  </si>
  <si>
    <t>D.J. Swearinger</t>
  </si>
  <si>
    <t>Rod Sweeting</t>
  </si>
  <si>
    <t>Ryan Swope</t>
  </si>
  <si>
    <t>Bruce Taylor</t>
  </si>
  <si>
    <t>Devin Taylor</t>
  </si>
  <si>
    <t>Jamar Taylor</t>
  </si>
  <si>
    <t>Stepfan Taylor</t>
  </si>
  <si>
    <t>Manti Te'o</t>
  </si>
  <si>
    <t>Chase Thomas</t>
  </si>
  <si>
    <t>Phillip Thomas</t>
  </si>
  <si>
    <t>Shamarko Thomas</t>
  </si>
  <si>
    <t>Kenbrell Thompkins</t>
  </si>
  <si>
    <t>Chris Thompson</t>
  </si>
  <si>
    <t>Hugh Thornton</t>
  </si>
  <si>
    <t>Levine Toilolo</t>
  </si>
  <si>
    <t>J.C. Tretter</t>
  </si>
  <si>
    <t>Cornell (NY)</t>
  </si>
  <si>
    <t>Desmond Trufant</t>
  </si>
  <si>
    <t>Washington</t>
  </si>
  <si>
    <t>Matthew Tucker</t>
  </si>
  <si>
    <t>Kenny Vaccaro</t>
  </si>
  <si>
    <t>James Vandenberg</t>
  </si>
  <si>
    <t>Conner Vernon</t>
  </si>
  <si>
    <t>Duke</t>
  </si>
  <si>
    <t>Ricky Wagner</t>
  </si>
  <si>
    <t>Larry Warford</t>
  </si>
  <si>
    <t>Kentucky</t>
  </si>
  <si>
    <t>Chance Warmack</t>
  </si>
  <si>
    <t>Cornelius Washington</t>
  </si>
  <si>
    <t>Earl Watford</t>
  </si>
  <si>
    <t>James Madison (VA)</t>
  </si>
  <si>
    <t>Menelik Watson</t>
  </si>
  <si>
    <t>Jason Weaver</t>
  </si>
  <si>
    <t>B.W. Webb</t>
  </si>
  <si>
    <t>William &amp; Mary (VA)</t>
  </si>
  <si>
    <t>Kayvon Webster</t>
  </si>
  <si>
    <t>Bjoern Werner</t>
  </si>
  <si>
    <t>John Wetzel</t>
  </si>
  <si>
    <t>Markus Wheaton</t>
  </si>
  <si>
    <t>J.J. Wilcox</t>
  </si>
  <si>
    <t>Georgia Southern</t>
  </si>
  <si>
    <t>Brandon Williams</t>
  </si>
  <si>
    <t>Missouri Southern</t>
  </si>
  <si>
    <t>Jesse Williams</t>
  </si>
  <si>
    <t>Kerwynn Williams</t>
  </si>
  <si>
    <t>Nathan Williams</t>
  </si>
  <si>
    <t>Nicholas Williams</t>
  </si>
  <si>
    <t>Samford (AL)</t>
  </si>
  <si>
    <t>Shawn Williams</t>
  </si>
  <si>
    <t>Steve Williams</t>
  </si>
  <si>
    <t>Sylvester Williams</t>
  </si>
  <si>
    <t>Terrance Williams</t>
  </si>
  <si>
    <t>Tourek Williams</t>
  </si>
  <si>
    <t>Trevardo Williams</t>
  </si>
  <si>
    <t>Braden Wilson</t>
  </si>
  <si>
    <t>Marquess Wilson</t>
  </si>
  <si>
    <t>Washington State</t>
  </si>
  <si>
    <t>Tyler Wilson</t>
  </si>
  <si>
    <t>George Winn</t>
  </si>
  <si>
    <t>Earl Wolff</t>
  </si>
  <si>
    <t>Cierre Wood</t>
  </si>
  <si>
    <t>Robert Woods</t>
  </si>
  <si>
    <t>Khalid Wooten</t>
  </si>
  <si>
    <t>Tom Wort</t>
  </si>
  <si>
    <t>Blidi Wreh-Wilson</t>
  </si>
  <si>
    <t>Wt (lbs)</t>
  </si>
  <si>
    <t>40yd</t>
  </si>
  <si>
    <t>40Z</t>
  </si>
  <si>
    <t>BP</t>
  </si>
  <si>
    <t>BPZ</t>
  </si>
  <si>
    <t>Vertical (")</t>
  </si>
  <si>
    <t>VZ</t>
  </si>
  <si>
    <t>BJZ</t>
  </si>
  <si>
    <t>SZ</t>
  </si>
  <si>
    <t>3CZ</t>
  </si>
  <si>
    <t>Broad Jump (")</t>
  </si>
  <si>
    <t>Ht (")</t>
  </si>
  <si>
    <t>TotZ</t>
  </si>
  <si>
    <t>AvgZ</t>
  </si>
  <si>
    <t>Rd</t>
  </si>
  <si>
    <t>Pick</t>
  </si>
  <si>
    <t>Rank</t>
  </si>
  <si>
    <t>Round</t>
  </si>
  <si>
    <t xml:space="preserve">Name </t>
  </si>
  <si>
    <t>School</t>
  </si>
  <si>
    <t>Aaron Dobson</t>
  </si>
  <si>
    <t>Marshall</t>
  </si>
  <si>
    <t>B.J. Daniels</t>
  </si>
  <si>
    <t>LSU</t>
  </si>
  <si>
    <t>Barrett Jones</t>
  </si>
  <si>
    <t>Brennan Williams</t>
  </si>
  <si>
    <t>Brian Winters</t>
  </si>
  <si>
    <t>Kent State</t>
  </si>
  <si>
    <t>Brice Butler</t>
  </si>
  <si>
    <t>Caleb Sturgis</t>
  </si>
  <si>
    <t>Carter Bykowski</t>
  </si>
  <si>
    <t>Charles Johnson</t>
  </si>
  <si>
    <t>Grand Valley State</t>
  </si>
  <si>
    <t>Cooper Taylor</t>
  </si>
  <si>
    <t>Richmond</t>
  </si>
  <si>
    <t>D.C. Jefferson</t>
  </si>
  <si>
    <t>D.J. Hayden</t>
  </si>
  <si>
    <t>Houston</t>
  </si>
  <si>
    <t>Dallas Thomas</t>
  </si>
  <si>
    <t>David King</t>
  </si>
  <si>
    <t>Appalachian State</t>
  </si>
  <si>
    <t>Don Jones</t>
  </si>
  <si>
    <t>Arkansas State</t>
  </si>
  <si>
    <t>Duke Williams</t>
  </si>
  <si>
    <t>Duron Harmon</t>
  </si>
  <si>
    <t>Eric Kush</t>
  </si>
  <si>
    <t>Jamoris Slaughter</t>
  </si>
  <si>
    <t>JC Tretter</t>
  </si>
  <si>
    <t>Cornell</t>
  </si>
  <si>
    <t>Jeff Locke</t>
  </si>
  <si>
    <t>Jeremy Harris</t>
  </si>
  <si>
    <t>New Mexico State</t>
  </si>
  <si>
    <t>John Cyprien</t>
  </si>
  <si>
    <t>John Simon</t>
  </si>
  <si>
    <t>Jonathan Meeks</t>
  </si>
  <si>
    <t>Justin Brown</t>
  </si>
  <si>
    <t>Kapron Lewis-Moore</t>
  </si>
  <si>
    <t>Kawann Short</t>
  </si>
  <si>
    <t>Keenan Allen</t>
  </si>
  <si>
    <t>Kemal Ishmael</t>
  </si>
  <si>
    <t>Central Florida</t>
  </si>
  <si>
    <t>Kevin Dorsey</t>
  </si>
  <si>
    <t>Khaled Holmes</t>
  </si>
  <si>
    <t>USC</t>
  </si>
  <si>
    <t>Kiko Alonso</t>
  </si>
  <si>
    <t>Kyle Juszczyk</t>
  </si>
  <si>
    <t>Harvard</t>
  </si>
  <si>
    <t>Latavius Murray</t>
  </si>
  <si>
    <t>Luke Willson</t>
  </si>
  <si>
    <t>Rice</t>
  </si>
  <si>
    <t>Marcus Cooper</t>
  </si>
  <si>
    <t>Michael Bowie</t>
  </si>
  <si>
    <t>Northeastern State (Okla.)</t>
  </si>
  <si>
    <t>Michael Cox</t>
  </si>
  <si>
    <t>Michael Williams</t>
  </si>
  <si>
    <t>Mike Catapano</t>
  </si>
  <si>
    <t>Princeton</t>
  </si>
  <si>
    <t>Nate Palmer</t>
  </si>
  <si>
    <t>Illinois State</t>
  </si>
  <si>
    <t>Nico Johnson</t>
  </si>
  <si>
    <t>Fresno State</t>
  </si>
  <si>
    <t>Quanterus Smith</t>
  </si>
  <si>
    <t>Western Kentucky</t>
  </si>
  <si>
    <t>Quinton Dial</t>
  </si>
  <si>
    <t>Rufus Johnson</t>
  </si>
  <si>
    <t>Tarleton State</t>
  </si>
  <si>
    <t>Ryan Griffin</t>
  </si>
  <si>
    <t>Ryan Jensen</t>
  </si>
  <si>
    <t>Southern Colorado</t>
  </si>
  <si>
    <t>Ryan Seymour</t>
  </si>
  <si>
    <t>Sam Martin</t>
  </si>
  <si>
    <t>Sean Renfree</t>
  </si>
  <si>
    <t>Spencer Ware</t>
  </si>
  <si>
    <t>Stacy McGee</t>
  </si>
  <si>
    <t>Steven Means</t>
  </si>
  <si>
    <t>Buffalo</t>
  </si>
  <si>
    <t>Vince Williams</t>
  </si>
  <si>
    <t>William Campbell</t>
  </si>
  <si>
    <t xml:space="preserve">total </t>
  </si>
  <si>
    <t>avg</t>
  </si>
  <si>
    <t>Pos</t>
  </si>
  <si>
    <t>GP</t>
  </si>
  <si>
    <t>DB</t>
  </si>
  <si>
    <t>TotalZ</t>
  </si>
  <si>
    <t>Avg</t>
  </si>
  <si>
    <t>SD</t>
  </si>
  <si>
    <t>Carson Palmer</t>
  </si>
  <si>
    <t>Alfonso Smith</t>
  </si>
  <si>
    <t>Rashard Mendenhall</t>
  </si>
  <si>
    <t>Michael Floyd</t>
  </si>
  <si>
    <t>Andre Roberts</t>
  </si>
  <si>
    <t>Teddy Williams</t>
  </si>
  <si>
    <t>Jaron Brown</t>
  </si>
  <si>
    <t>Kerry Taylor</t>
  </si>
  <si>
    <t>Brittan Golden</t>
  </si>
  <si>
    <t>Rob Housler</t>
  </si>
  <si>
    <t>Jake Ballard</t>
  </si>
  <si>
    <t>Kory Sperry</t>
  </si>
  <si>
    <t>Jim Dray</t>
  </si>
  <si>
    <t>Levi Brown</t>
  </si>
  <si>
    <t>T</t>
  </si>
  <si>
    <t>Eric Winston</t>
  </si>
  <si>
    <t>Bradley Sowell</t>
  </si>
  <si>
    <t>Bobby Massie</t>
  </si>
  <si>
    <t>Nate Potter</t>
  </si>
  <si>
    <t>Paul Fanaika</t>
  </si>
  <si>
    <t>G</t>
  </si>
  <si>
    <t>Daryn Colledge</t>
  </si>
  <si>
    <t>Lyle Sendlein</t>
  </si>
  <si>
    <t>Mike Gibson</t>
  </si>
  <si>
    <t>Calais Campbell</t>
  </si>
  <si>
    <t>Ronald Talley</t>
  </si>
  <si>
    <t>Darnell Dockett</t>
  </si>
  <si>
    <t>Frostee Rucker</t>
  </si>
  <si>
    <t>Alameda Ta'amu</t>
  </si>
  <si>
    <t>NT</t>
  </si>
  <si>
    <t>Dan Williams</t>
  </si>
  <si>
    <t>Karlos Dansby</t>
  </si>
  <si>
    <t>LB</t>
  </si>
  <si>
    <t>Jasper Brinkley</t>
  </si>
  <si>
    <t>Daryl Washington</t>
  </si>
  <si>
    <t>Matt Shaughnessy</t>
  </si>
  <si>
    <t>Sam Acho</t>
  </si>
  <si>
    <t>Marcus Benard</t>
  </si>
  <si>
    <t>Dontay Moch</t>
  </si>
  <si>
    <t>Lorenzo Alexander</t>
  </si>
  <si>
    <t>Kenny Demens</t>
  </si>
  <si>
    <t>Vic So'oto</t>
  </si>
  <si>
    <t>Jerraud Powers</t>
  </si>
  <si>
    <t>Bryan McCann</t>
  </si>
  <si>
    <t>Javier Arenas</t>
  </si>
  <si>
    <t>Antoine Cason</t>
  </si>
  <si>
    <t>Yeremiah Bell</t>
  </si>
  <si>
    <t>Curtis Taylor</t>
  </si>
  <si>
    <t>Rashad Johnson</t>
  </si>
  <si>
    <t>Mike Leach</t>
  </si>
  <si>
    <t>Jay Feely</t>
  </si>
  <si>
    <t>Dave Zastudil</t>
  </si>
  <si>
    <t>Num</t>
  </si>
  <si>
    <t xml:space="preserve">offensive </t>
  </si>
  <si>
    <t>defensive</t>
  </si>
  <si>
    <t xml:space="preserve">Special </t>
  </si>
  <si>
    <t>Matt Ryan</t>
  </si>
  <si>
    <t>Jason Snelling</t>
  </si>
  <si>
    <t>Jacquizz Rodgers</t>
  </si>
  <si>
    <t>Steven Jackson</t>
  </si>
  <si>
    <t>Patrick DiMarco</t>
  </si>
  <si>
    <t>Antone Smith</t>
  </si>
  <si>
    <t>Josh Vaughan</t>
  </si>
  <si>
    <t>Bradie Ewing</t>
  </si>
  <si>
    <t>Roddy White</t>
  </si>
  <si>
    <t>Harry Douglas</t>
  </si>
  <si>
    <t>Julio Jones</t>
  </si>
  <si>
    <t>Dominique Davis</t>
  </si>
  <si>
    <t>Kevin Cone</t>
  </si>
  <si>
    <t>Drew Davis</t>
  </si>
  <si>
    <t>Brian Robiskie</t>
  </si>
  <si>
    <t>Chase Coffman</t>
  </si>
  <si>
    <t>Lamar Holmes</t>
  </si>
  <si>
    <t>Sam Baker</t>
  </si>
  <si>
    <t>Ryan Schraeder</t>
  </si>
  <si>
    <t>Jeremy Trueblood</t>
  </si>
  <si>
    <t>Justin Blalock</t>
  </si>
  <si>
    <t>Garrett Reynolds</t>
  </si>
  <si>
    <t>Harland Gunn</t>
  </si>
  <si>
    <t>Peter Konz</t>
  </si>
  <si>
    <t>Joe Hawley</t>
  </si>
  <si>
    <t>Kroy Biermann</t>
  </si>
  <si>
    <t>Jonathan Massaquoi</t>
  </si>
  <si>
    <t>Osi Umenyiora</t>
  </si>
  <si>
    <t>Cliff Matthews</t>
  </si>
  <si>
    <t>Corey Peters</t>
  </si>
  <si>
    <t>Jonathan Babineaux</t>
  </si>
  <si>
    <t>Peria Jerry</t>
  </si>
  <si>
    <t>Travian Robertson</t>
  </si>
  <si>
    <t>Paul Worrilow</t>
  </si>
  <si>
    <t>Sean Weatherspoon</t>
  </si>
  <si>
    <t>Joplo Bartu</t>
  </si>
  <si>
    <t>Stephen Nicholas</t>
  </si>
  <si>
    <t>Akeem Dent</t>
  </si>
  <si>
    <t>Omar Gaither</t>
  </si>
  <si>
    <t>Jamar Chaney</t>
  </si>
  <si>
    <t>Thomas Howard</t>
  </si>
  <si>
    <t>Robert McClain</t>
  </si>
  <si>
    <t>Asante Samuel</t>
  </si>
  <si>
    <t>Dominique Franks</t>
  </si>
  <si>
    <t>William Moore</t>
  </si>
  <si>
    <t>Thomas DeCoud</t>
  </si>
  <si>
    <t>Shann Schillinger</t>
  </si>
  <si>
    <t>Josh Harris</t>
  </si>
  <si>
    <t>Matt Bryant</t>
  </si>
  <si>
    <t>Matthew Bosher</t>
  </si>
  <si>
    <t>Joe Flacco</t>
  </si>
  <si>
    <t>Tyrod Taylor</t>
  </si>
  <si>
    <t>Ray Rice</t>
  </si>
  <si>
    <t>Bernard Pierce</t>
  </si>
  <si>
    <t>Bernard Scott</t>
  </si>
  <si>
    <t>Shaun Draughn</t>
  </si>
  <si>
    <t>Vonta Leach</t>
  </si>
  <si>
    <t>Torrey Smith</t>
  </si>
  <si>
    <t>Marlon Brown</t>
  </si>
  <si>
    <t>Jacoby Jones</t>
  </si>
  <si>
    <t>Tandon Doss</t>
  </si>
  <si>
    <t>Brandon Stokley</t>
  </si>
  <si>
    <t>Deonte Thompson</t>
  </si>
  <si>
    <t>Ed Dickson</t>
  </si>
  <si>
    <t>Dennis Pitta</t>
  </si>
  <si>
    <t>Billy Bajema</t>
  </si>
  <si>
    <t>Dallas Clark</t>
  </si>
  <si>
    <t>Eugene Monroe</t>
  </si>
  <si>
    <t>Michael Oher</t>
  </si>
  <si>
    <t>Bryant McKinnie</t>
  </si>
  <si>
    <t>Kelechi Osemele</t>
  </si>
  <si>
    <t>Jah Reid</t>
  </si>
  <si>
    <t>A.Q. Shipley</t>
  </si>
  <si>
    <t>Gino Gradkowski</t>
  </si>
  <si>
    <t>Chris Canty</t>
  </si>
  <si>
    <t>Marcus Spears</t>
  </si>
  <si>
    <t>DeAngelo Tyson</t>
  </si>
  <si>
    <t>Arthur Jones</t>
  </si>
  <si>
    <t>Terrence Cody</t>
  </si>
  <si>
    <t>Daryl Smith</t>
  </si>
  <si>
    <t>Jameel McClain</t>
  </si>
  <si>
    <t>Courtney Upshaw</t>
  </si>
  <si>
    <t>Josh Bynes</t>
  </si>
  <si>
    <t>Elvis Dumervil</t>
  </si>
  <si>
    <t>Pernell McPhee</t>
  </si>
  <si>
    <t>Albert McClellan</t>
  </si>
  <si>
    <t>Robert James</t>
  </si>
  <si>
    <t>Corey Graham</t>
  </si>
  <si>
    <t>Jimmy Smith</t>
  </si>
  <si>
    <t>Lardarius Webb</t>
  </si>
  <si>
    <t>Chykie Brown</t>
  </si>
  <si>
    <t>Asa Jackson</t>
  </si>
  <si>
    <t>James Ihedigbo</t>
  </si>
  <si>
    <t>Anthony Levine</t>
  </si>
  <si>
    <t>Michael Huff</t>
  </si>
  <si>
    <t>Jeromy Miles</t>
  </si>
  <si>
    <t>Brynden Trawick</t>
  </si>
  <si>
    <t>Morgan Cox</t>
  </si>
  <si>
    <t>Omar Brown</t>
  </si>
  <si>
    <t>Sam Koch</t>
  </si>
  <si>
    <t>Jeff Tuel</t>
  </si>
  <si>
    <t>Thaddeus Lewis</t>
  </si>
  <si>
    <t>EJ Manuel</t>
  </si>
  <si>
    <t>Fred Jackson</t>
  </si>
  <si>
    <t>C.J. Spiller</t>
  </si>
  <si>
    <t>Ronnie Wingo</t>
  </si>
  <si>
    <t>Tashard Choice</t>
  </si>
  <si>
    <t>Frank Summers</t>
  </si>
  <si>
    <t>Evan Rodriguez</t>
  </si>
  <si>
    <t>Steve Johnson</t>
  </si>
  <si>
    <t>T.J. Graham</t>
  </si>
  <si>
    <t>Marcus Easley</t>
  </si>
  <si>
    <t>Chris Hogan</t>
  </si>
  <si>
    <t>Lee Smith</t>
  </si>
  <si>
    <t>Scott Chandler</t>
  </si>
  <si>
    <t>Tony Moeaki</t>
  </si>
  <si>
    <t>Erik Pears</t>
  </si>
  <si>
    <t>Cordy Glenn</t>
  </si>
  <si>
    <t>Thomas Welch</t>
  </si>
  <si>
    <t>J.J. Unga</t>
  </si>
  <si>
    <t>Colin Brown</t>
  </si>
  <si>
    <t>Doug Legursky</t>
  </si>
  <si>
    <t>Kraig Urbik</t>
  </si>
  <si>
    <t>Mark Asper</t>
  </si>
  <si>
    <t>Sam Young</t>
  </si>
  <si>
    <t>Eric Wood</t>
  </si>
  <si>
    <t>Alex Carrington</t>
  </si>
  <si>
    <t>Jerry Hughes</t>
  </si>
  <si>
    <t>Kyle Williams</t>
  </si>
  <si>
    <t>Alan Branch</t>
  </si>
  <si>
    <t>Stefan Charles</t>
  </si>
  <si>
    <t>Jay Ross</t>
  </si>
  <si>
    <t>Corbin Bryant</t>
  </si>
  <si>
    <t>Manny Lawson</t>
  </si>
  <si>
    <t>Nigel Bradham</t>
  </si>
  <si>
    <t>Arthur Moats</t>
  </si>
  <si>
    <t>Jamaal Westerman</t>
  </si>
  <si>
    <t>Marcus Dowtin</t>
  </si>
  <si>
    <t>Aaron Williams</t>
  </si>
  <si>
    <t>Leodis McKelvin</t>
  </si>
  <si>
    <t>Justin Rogers</t>
  </si>
  <si>
    <t>Stephon Gilmore</t>
  </si>
  <si>
    <t>Nickell Robey-Coleman</t>
  </si>
  <si>
    <t>Ron Brooks</t>
  </si>
  <si>
    <t>Brandon Burton</t>
  </si>
  <si>
    <t>Brad Smith</t>
  </si>
  <si>
    <t>Jim Leonhard</t>
  </si>
  <si>
    <t>Da'Norris Searcy</t>
  </si>
  <si>
    <t>Garrison Sanborn</t>
  </si>
  <si>
    <t>Dan Carpenter</t>
  </si>
  <si>
    <t>Brian Moorman</t>
  </si>
  <si>
    <t>Shawn Powell</t>
  </si>
  <si>
    <t>Derek Anderson</t>
  </si>
  <si>
    <t>DeAngelo Williams</t>
  </si>
  <si>
    <t>Armond Smith</t>
  </si>
  <si>
    <t>Steve Smith</t>
  </si>
  <si>
    <t>Brandon LaFell</t>
  </si>
  <si>
    <t>Ted Ginn</t>
  </si>
  <si>
    <t>Domenik Hixon</t>
  </si>
  <si>
    <t>Marvin McNutt</t>
  </si>
  <si>
    <t>Armanti Edwards</t>
  </si>
  <si>
    <t>Greg Olsen</t>
  </si>
  <si>
    <t>Ben Hartsock</t>
  </si>
  <si>
    <t>Richie Brockel</t>
  </si>
  <si>
    <t>Byron Bell</t>
  </si>
  <si>
    <t>Nate Chandler</t>
  </si>
  <si>
    <t>Amini Silatolu</t>
  </si>
  <si>
    <t>Travelle Wharton</t>
  </si>
  <si>
    <t>Chris Scott</t>
  </si>
  <si>
    <t>Sione Fua</t>
  </si>
  <si>
    <t>Garry Williams</t>
  </si>
  <si>
    <t>Geoff Hangartner</t>
  </si>
  <si>
    <t>Brian Folkerts</t>
  </si>
  <si>
    <t>Jeff Byers</t>
  </si>
  <si>
    <t>Mario Addison</t>
  </si>
  <si>
    <t>Frank Alexander</t>
  </si>
  <si>
    <t>Wes Horton</t>
  </si>
  <si>
    <t>Dwan Edwards</t>
  </si>
  <si>
    <t>Colin Cole</t>
  </si>
  <si>
    <t>Thomas Davis</t>
  </si>
  <si>
    <t>Jon Beason</t>
  </si>
  <si>
    <t>Chase Blackburn</t>
  </si>
  <si>
    <t>Jordan Senn</t>
  </si>
  <si>
    <t>Jason Williams</t>
  </si>
  <si>
    <t>Dan Connor</t>
  </si>
  <si>
    <t>Captain Munnerlyn</t>
  </si>
  <si>
    <t>Drayton Florence</t>
  </si>
  <si>
    <t>D.J. Moore</t>
  </si>
  <si>
    <t>Josh Norman</t>
  </si>
  <si>
    <t>James Dockery</t>
  </si>
  <si>
    <t>Josh Thomas</t>
  </si>
  <si>
    <t>Mike Mitchell</t>
  </si>
  <si>
    <t>Charles Godfrey</t>
  </si>
  <si>
    <t>Colin Jones</t>
  </si>
  <si>
    <t>Quintin Mikell</t>
  </si>
  <si>
    <t>Melvin White</t>
  </si>
  <si>
    <t>Graham Gano</t>
  </si>
  <si>
    <t>Brad Nortman</t>
  </si>
  <si>
    <t>Brandon Marshall</t>
  </si>
  <si>
    <t>Landon Cohen</t>
  </si>
  <si>
    <t>D.J. Williams</t>
  </si>
  <si>
    <t>C.J. Wilson</t>
  </si>
  <si>
    <t>Andy Dalton</t>
  </si>
  <si>
    <t>Cedric Peerman</t>
  </si>
  <si>
    <t>BenJarvus Green-Ellis</t>
  </si>
  <si>
    <t>Mohamed Sanu</t>
  </si>
  <si>
    <t>Andrew Hawkins</t>
  </si>
  <si>
    <t>Dane Sanzenbacher</t>
  </si>
  <si>
    <t>Ryan Whalen</t>
  </si>
  <si>
    <t>Marvin Jones</t>
  </si>
  <si>
    <t>Brandon Tate</t>
  </si>
  <si>
    <t>Jermaine Gresham</t>
  </si>
  <si>
    <t>Alex Smith</t>
  </si>
  <si>
    <t>Orson Charles</t>
  </si>
  <si>
    <t>Andre Smith</t>
  </si>
  <si>
    <t>Andrew Whitworth</t>
  </si>
  <si>
    <t>Anthony Collins</t>
  </si>
  <si>
    <t>Dennis Roland</t>
  </si>
  <si>
    <t>Clint Boling</t>
  </si>
  <si>
    <t>Kevin Zeitler</t>
  </si>
  <si>
    <t>Mike Pollak</t>
  </si>
  <si>
    <t>Kyle Cook</t>
  </si>
  <si>
    <t>Trevor Robinson</t>
  </si>
  <si>
    <t>Carlos Dunlap</t>
  </si>
  <si>
    <t>Michael Johnson</t>
  </si>
  <si>
    <t>Wallace Gilberry</t>
  </si>
  <si>
    <t>Robert Geathers</t>
  </si>
  <si>
    <t>Geno Atkins</t>
  </si>
  <si>
    <t>Devon Still</t>
  </si>
  <si>
    <t>Christo Bilukidi</t>
  </si>
  <si>
    <t>Brandon Thompson</t>
  </si>
  <si>
    <t>Domata Peko</t>
  </si>
  <si>
    <t>Rey Maualuga</t>
  </si>
  <si>
    <t>Vincent Rey</t>
  </si>
  <si>
    <t>J.K. Schaffer</t>
  </si>
  <si>
    <t>Jayson DiManche</t>
  </si>
  <si>
    <t>James Harrison</t>
  </si>
  <si>
    <t>Michael Boley</t>
  </si>
  <si>
    <t>Leon Hall</t>
  </si>
  <si>
    <t>Adam Jones</t>
  </si>
  <si>
    <t>Terence Newman</t>
  </si>
  <si>
    <t>Brandon Ghee</t>
  </si>
  <si>
    <t>Dre Kirkpatrick</t>
  </si>
  <si>
    <t>Curtis Marsh</t>
  </si>
  <si>
    <t>Chris Crocker</t>
  </si>
  <si>
    <t>George Iloka</t>
  </si>
  <si>
    <t>Taylor Mays</t>
  </si>
  <si>
    <t>Reggie Nelson</t>
  </si>
  <si>
    <t>Clark Harris</t>
  </si>
  <si>
    <t>Chris Lewis-Harris</t>
  </si>
  <si>
    <t>Tony Dye</t>
  </si>
  <si>
    <t>Mike Nugent</t>
  </si>
  <si>
    <t>Kevin Huber</t>
  </si>
  <si>
    <t>Brandon Weeden</t>
  </si>
  <si>
    <t>Brian Hoyer</t>
  </si>
  <si>
    <t>Jason Campbell</t>
  </si>
  <si>
    <t>Trent Richardson</t>
  </si>
  <si>
    <t>Willis McGahee</t>
  </si>
  <si>
    <t>Bobby Rainey</t>
  </si>
  <si>
    <t>Edwin Baker</t>
  </si>
  <si>
    <t>Fozzy Whittaker</t>
  </si>
  <si>
    <t>Chris Ogbonnaya</t>
  </si>
  <si>
    <t>Greg Little</t>
  </si>
  <si>
    <t>Davone Bess</t>
  </si>
  <si>
    <t>Josh Cooper</t>
  </si>
  <si>
    <t>Tori Gurley</t>
  </si>
  <si>
    <t>Travis Benjamin</t>
  </si>
  <si>
    <t>Brian Tyms</t>
  </si>
  <si>
    <t>Gary Barnidge</t>
  </si>
  <si>
    <t>Keavon Milton</t>
  </si>
  <si>
    <t>Joe Thomas</t>
  </si>
  <si>
    <t>Mitchell Schwartz</t>
  </si>
  <si>
    <t>Rashad Butler</t>
  </si>
  <si>
    <t>Martin Wallace</t>
  </si>
  <si>
    <t>Shawn Lauvao</t>
  </si>
  <si>
    <t>Jason Pinkston</t>
  </si>
  <si>
    <t>John Greco</t>
  </si>
  <si>
    <t>Oniel Cousins</t>
  </si>
  <si>
    <t>Ahtyba Rubin</t>
  </si>
  <si>
    <t>John Hughes</t>
  </si>
  <si>
    <t>Billy Winn</t>
  </si>
  <si>
    <t>Desmond Bryant</t>
  </si>
  <si>
    <t>Brian Sanford</t>
  </si>
  <si>
    <t>Phil Taylor</t>
  </si>
  <si>
    <t>Ishmaa'ily Kitchen</t>
  </si>
  <si>
    <t>Craig Robertson</t>
  </si>
  <si>
    <t>D'Qwell Jackson</t>
  </si>
  <si>
    <t>Paul Kruger</t>
  </si>
  <si>
    <t>Jabaal Sheard</t>
  </si>
  <si>
    <t>Tank Carder</t>
  </si>
  <si>
    <t>Paul Hazel</t>
  </si>
  <si>
    <t>Eric Martin</t>
  </si>
  <si>
    <t>Quentin Groves</t>
  </si>
  <si>
    <t>Darius Eubanks</t>
  </si>
  <si>
    <t>Chris Owens</t>
  </si>
  <si>
    <t>Buster Skrine</t>
  </si>
  <si>
    <t>Josh Aubrey</t>
  </si>
  <si>
    <t>Tashaun Gipson</t>
  </si>
  <si>
    <t>Johnson Bademosi</t>
  </si>
  <si>
    <t>Christian Yount</t>
  </si>
  <si>
    <t>Julian Posey</t>
  </si>
  <si>
    <t>Billy Cundiff</t>
  </si>
  <si>
    <t>Spencer Lanning</t>
  </si>
  <si>
    <t>Tony Romo</t>
  </si>
  <si>
    <t>Kyle Orton</t>
  </si>
  <si>
    <t>Lance Dunbar</t>
  </si>
  <si>
    <t>Phillip Tanner</t>
  </si>
  <si>
    <t>Tyler Clutts</t>
  </si>
  <si>
    <t>Miles Austin</t>
  </si>
  <si>
    <t>Dwayne Harris</t>
  </si>
  <si>
    <t>Cole Beasley</t>
  </si>
  <si>
    <t>Micheal Spurlock</t>
  </si>
  <si>
    <t>James Hanna</t>
  </si>
  <si>
    <t>Doug Free</t>
  </si>
  <si>
    <t>Jermey Parnell</t>
  </si>
  <si>
    <t>Ronald Leary</t>
  </si>
  <si>
    <t>Mackenzy Bernadeau</t>
  </si>
  <si>
    <t>Brian Waters</t>
  </si>
  <si>
    <t>Phil Costa</t>
  </si>
  <si>
    <t>DeMarcus Ware</t>
  </si>
  <si>
    <t>George Selvie</t>
  </si>
  <si>
    <t>Everette Brown</t>
  </si>
  <si>
    <t>Caesar Rayford</t>
  </si>
  <si>
    <t>Anthony Spencer</t>
  </si>
  <si>
    <t>Kyle Wilber</t>
  </si>
  <si>
    <t>Jason Vega</t>
  </si>
  <si>
    <t>Edgar Jones</t>
  </si>
  <si>
    <t>Martez Wilson</t>
  </si>
  <si>
    <t>Jarius Wynn</t>
  </si>
  <si>
    <t>Nick Hayden</t>
  </si>
  <si>
    <t>Jerome Long</t>
  </si>
  <si>
    <t>Drake Nevis</t>
  </si>
  <si>
    <t>Marvin Austin</t>
  </si>
  <si>
    <t>Corvey Irvin</t>
  </si>
  <si>
    <t>Frank Kearse</t>
  </si>
  <si>
    <t>David Carter</t>
  </si>
  <si>
    <t>Sean Lee</t>
  </si>
  <si>
    <t>Bruce Carter</t>
  </si>
  <si>
    <t>Ernie Sims</t>
  </si>
  <si>
    <t>Cameron Lawrence</t>
  </si>
  <si>
    <t>Kyle Bosworth</t>
  </si>
  <si>
    <t>Justin Durant</t>
  </si>
  <si>
    <t>Orie Lemon</t>
  </si>
  <si>
    <t>Orlando Scandrick</t>
  </si>
  <si>
    <t>Brandon Carr</t>
  </si>
  <si>
    <t>Morris Claiborne</t>
  </si>
  <si>
    <t>Sterling Moore</t>
  </si>
  <si>
    <t>Will Allen</t>
  </si>
  <si>
    <t>Jeff Heath</t>
  </si>
  <si>
    <t>Barry Church</t>
  </si>
  <si>
    <t>Danny McCray</t>
  </si>
  <si>
    <t>L.P. Ladouceur</t>
  </si>
  <si>
    <t>Micah Pellerin</t>
  </si>
  <si>
    <t>Jakar Hamilton</t>
  </si>
  <si>
    <t>Dan Bailey</t>
  </si>
  <si>
    <t>Brock Osweiler</t>
  </si>
  <si>
    <t>Knowshon Moreno</t>
  </si>
  <si>
    <t>Ronnie Hillman</t>
  </si>
  <si>
    <t>Eric Decker</t>
  </si>
  <si>
    <t>Wes Welker</t>
  </si>
  <si>
    <t>Andre Caldwell</t>
  </si>
  <si>
    <t>Trindon Holliday</t>
  </si>
  <si>
    <t>Jacob Tamme</t>
  </si>
  <si>
    <t>Virgil Green</t>
  </si>
  <si>
    <t>Joel Dreessen</t>
  </si>
  <si>
    <t>Orlando Franklin</t>
  </si>
  <si>
    <t>Ryan Clady</t>
  </si>
  <si>
    <t>Chris Clark</t>
  </si>
  <si>
    <t>Winston Justice</t>
  </si>
  <si>
    <t>Zane Beadles</t>
  </si>
  <si>
    <t>Chris Kuper</t>
  </si>
  <si>
    <t>John Moffitt</t>
  </si>
  <si>
    <t>Manuel Ramirez</t>
  </si>
  <si>
    <t>Steve Vallos</t>
  </si>
  <si>
    <t>Derek Wolfe</t>
  </si>
  <si>
    <t>Malik Jackson</t>
  </si>
  <si>
    <t>Jeremy Mincey</t>
  </si>
  <si>
    <t>Robert Ayers</t>
  </si>
  <si>
    <t>Kevin Vickerson</t>
  </si>
  <si>
    <t>Mitch Unrein</t>
  </si>
  <si>
    <t>Terrance Knighton</t>
  </si>
  <si>
    <t>Wesley Woodyard</t>
  </si>
  <si>
    <t>Danny Trevathan</t>
  </si>
  <si>
    <t>Von Miller</t>
  </si>
  <si>
    <t>Shaun Phillips</t>
  </si>
  <si>
    <t>Paris Lenon</t>
  </si>
  <si>
    <t>Steven Johnson</t>
  </si>
  <si>
    <t>Nate Irving</t>
  </si>
  <si>
    <t>Adrian Robinson</t>
  </si>
  <si>
    <t>Tony Carter</t>
  </si>
  <si>
    <t>Champ Bailey</t>
  </si>
  <si>
    <t>Chris Harris</t>
  </si>
  <si>
    <t>Dominique Rodgers-Cromartie</t>
  </si>
  <si>
    <t>Quentin Jammer</t>
  </si>
  <si>
    <t>Mike Adams</t>
  </si>
  <si>
    <t>Duke Ihenacho</t>
  </si>
  <si>
    <t>Omar Bolden</t>
  </si>
  <si>
    <t>David Bruton</t>
  </si>
  <si>
    <t>Rahim Moore</t>
  </si>
  <si>
    <t>Aaron Brewer</t>
  </si>
  <si>
    <t>Britton Colquitt</t>
  </si>
  <si>
    <t>Matthew Stafford</t>
  </si>
  <si>
    <t>Shaun Hill</t>
  </si>
  <si>
    <t>Reggie Bush</t>
  </si>
  <si>
    <t>Joique Bell</t>
  </si>
  <si>
    <t>Mikel Leshoure</t>
  </si>
  <si>
    <t>Montell Owens</t>
  </si>
  <si>
    <t>Nate Burleson</t>
  </si>
  <si>
    <t>Kevin Ogletree</t>
  </si>
  <si>
    <t>Patrick Edwards</t>
  </si>
  <si>
    <t>Kris Durham</t>
  </si>
  <si>
    <t>Jeremy Ross</t>
  </si>
  <si>
    <t>Ryan Broyles</t>
  </si>
  <si>
    <t>Brandon Pettigrew</t>
  </si>
  <si>
    <t>Dorin Dickerson</t>
  </si>
  <si>
    <t>Tony Scheffler</t>
  </si>
  <si>
    <t>Matt Veldman</t>
  </si>
  <si>
    <t>LaAdrian Waddle</t>
  </si>
  <si>
    <t>Riley Reiff</t>
  </si>
  <si>
    <t>Jason Fox</t>
  </si>
  <si>
    <t>Corey Hilliard</t>
  </si>
  <si>
    <t>Barry Richardson</t>
  </si>
  <si>
    <t>Rob Sims</t>
  </si>
  <si>
    <t>Dylan Gandy</t>
  </si>
  <si>
    <t>Rodney Austin</t>
  </si>
  <si>
    <t>Leroy Harris</t>
  </si>
  <si>
    <t>Dominic Raiola</t>
  </si>
  <si>
    <t>Willie Young</t>
  </si>
  <si>
    <t>Ezekiel Ansah</t>
  </si>
  <si>
    <t>Israel Idonije</t>
  </si>
  <si>
    <t>Jason Jones</t>
  </si>
  <si>
    <t>Austen Lane</t>
  </si>
  <si>
    <t>Nick Fairley</t>
  </si>
  <si>
    <t>C.J. Mosley</t>
  </si>
  <si>
    <t>Andre Fluellen</t>
  </si>
  <si>
    <t>Justin Bannan</t>
  </si>
  <si>
    <t>Stephen Tulloch</t>
  </si>
  <si>
    <t>DeAndre Levy</t>
  </si>
  <si>
    <t>Ashlee Palmer</t>
  </si>
  <si>
    <t>Rocky McIntosh</t>
  </si>
  <si>
    <t>Tahir Whitehead</t>
  </si>
  <si>
    <t>Julian Stanford</t>
  </si>
  <si>
    <t>Travis Lewis</t>
  </si>
  <si>
    <t>Rashean Mathis</t>
  </si>
  <si>
    <t>Chris Houston</t>
  </si>
  <si>
    <t>Bill Bentley</t>
  </si>
  <si>
    <t>Jonte Green</t>
  </si>
  <si>
    <t>Glover Quin</t>
  </si>
  <si>
    <t>DeJon Gomes</t>
  </si>
  <si>
    <t>John Wendling</t>
  </si>
  <si>
    <t>Don Carey</t>
  </si>
  <si>
    <t>Louis Delmas</t>
  </si>
  <si>
    <t>Akwasi Owusu-Ansah</t>
  </si>
  <si>
    <t>Don Muhlbach</t>
  </si>
  <si>
    <t>Chris Greenwood</t>
  </si>
  <si>
    <t>David Akers</t>
  </si>
  <si>
    <t>Matt Flynn</t>
  </si>
  <si>
    <t>Scott Tolzien</t>
  </si>
  <si>
    <t>Seneca Wallace</t>
  </si>
  <si>
    <t>Aaron Rodgers</t>
  </si>
  <si>
    <t>James Starks</t>
  </si>
  <si>
    <t>Michael Hill</t>
  </si>
  <si>
    <t>Kahlil Bell</t>
  </si>
  <si>
    <t>John Kuhn</t>
  </si>
  <si>
    <t>Jordy Nelson</t>
  </si>
  <si>
    <t>Randall Cobb</t>
  </si>
  <si>
    <t>James Jones</t>
  </si>
  <si>
    <t>Jarrett Boykin</t>
  </si>
  <si>
    <t>Myles White</t>
  </si>
  <si>
    <t>Andrew Quarless</t>
  </si>
  <si>
    <t>Jermichael Finley</t>
  </si>
  <si>
    <t>Ryan Taylor</t>
  </si>
  <si>
    <t>Brandon Bostick</t>
  </si>
  <si>
    <t>Marshall Newhouse</t>
  </si>
  <si>
    <t>Don Barclay</t>
  </si>
  <si>
    <t>Derek Sherrod</t>
  </si>
  <si>
    <t>T.J. Lang</t>
  </si>
  <si>
    <t>Josh Sitton</t>
  </si>
  <si>
    <t>Greg Van Roten</t>
  </si>
  <si>
    <t>Lane Taylor</t>
  </si>
  <si>
    <t>Evan Dietrich-Smith</t>
  </si>
  <si>
    <t>Mike Neal</t>
  </si>
  <si>
    <t>Mike Daniels</t>
  </si>
  <si>
    <t>Johnny Jolly</t>
  </si>
  <si>
    <t>Jerel Worthy</t>
  </si>
  <si>
    <t>B.J. Raji</t>
  </si>
  <si>
    <t>Ryan Pickett</t>
  </si>
  <si>
    <t>Clay Matthews</t>
  </si>
  <si>
    <t>A.J. Hawk</t>
  </si>
  <si>
    <t>Brad Jones</t>
  </si>
  <si>
    <t>Nick Perry</t>
  </si>
  <si>
    <t>Rob Francois</t>
  </si>
  <si>
    <t>Jamari Lattimore</t>
  </si>
  <si>
    <t>Andy Mulumba</t>
  </si>
  <si>
    <t>Victor Aiyewa</t>
  </si>
  <si>
    <t>Sam Shields</t>
  </si>
  <si>
    <t>Tramon Williams</t>
  </si>
  <si>
    <t>Davon House</t>
  </si>
  <si>
    <t>Jarrett Bush</t>
  </si>
  <si>
    <t>Casey Hayward</t>
  </si>
  <si>
    <t>M.D. Jennings</t>
  </si>
  <si>
    <t>Sean Richardson</t>
  </si>
  <si>
    <t>Jerron McMillian</t>
  </si>
  <si>
    <t>Morgan Burnett</t>
  </si>
  <si>
    <t>Chris Banjo</t>
  </si>
  <si>
    <t>Brett Goode</t>
  </si>
  <si>
    <t>James Nixon</t>
  </si>
  <si>
    <t>Mason Crosby</t>
  </si>
  <si>
    <t>Tim Masthay</t>
  </si>
  <si>
    <t>Case Keenum</t>
  </si>
  <si>
    <t>Matt Schaub</t>
  </si>
  <si>
    <t>T.J. Yates</t>
  </si>
  <si>
    <t>Ben Tate</t>
  </si>
  <si>
    <t>Arian Foster</t>
  </si>
  <si>
    <t>Dennis Johnson</t>
  </si>
  <si>
    <t>Jonathan Grimes</t>
  </si>
  <si>
    <t>Deji Karim</t>
  </si>
  <si>
    <t>Brad Smelley</t>
  </si>
  <si>
    <t>Chad Spann</t>
  </si>
  <si>
    <t>Greg Jones</t>
  </si>
  <si>
    <t>DeVier Posey</t>
  </si>
  <si>
    <t>Lestar Jean</t>
  </si>
  <si>
    <t>Keshawn Martin</t>
  </si>
  <si>
    <t>Garrett Graham</t>
  </si>
  <si>
    <t>Owen Daniels</t>
  </si>
  <si>
    <t>Phillip Supernaw</t>
  </si>
  <si>
    <t>Jake Byrne</t>
  </si>
  <si>
    <t>Derek Newton</t>
  </si>
  <si>
    <t>Ryan Harris</t>
  </si>
  <si>
    <t>Andrew Gardner</t>
  </si>
  <si>
    <t>Brandon Brooks</t>
  </si>
  <si>
    <t>Wade Smith</t>
  </si>
  <si>
    <t>Cody White</t>
  </si>
  <si>
    <t>Chris Myers</t>
  </si>
  <si>
    <t>Ben Jones</t>
  </si>
  <si>
    <t>Antonio Smith</t>
  </si>
  <si>
    <t>Jared Crick</t>
  </si>
  <si>
    <t>Tim Jamison</t>
  </si>
  <si>
    <t>Terrell McClain</t>
  </si>
  <si>
    <t>Earl Mitchell</t>
  </si>
  <si>
    <t>Brooks Reed</t>
  </si>
  <si>
    <t>Jeff Tarpinian</t>
  </si>
  <si>
    <t>Whitney Mercilus</t>
  </si>
  <si>
    <t>Joe Mays</t>
  </si>
  <si>
    <t>Brian Cushing</t>
  </si>
  <si>
    <t>Darryl Sharpton</t>
  </si>
  <si>
    <t>Justin Tuggle</t>
  </si>
  <si>
    <t>D.J. Smith</t>
  </si>
  <si>
    <t>Bryan Braman</t>
  </si>
  <si>
    <t>Mike Mohamed</t>
  </si>
  <si>
    <t>Ricky Sapp</t>
  </si>
  <si>
    <t>Tavares Gooden</t>
  </si>
  <si>
    <t>Willie Jefferson</t>
  </si>
  <si>
    <t>Tim Dobbins</t>
  </si>
  <si>
    <t>Johnathan Joseph</t>
  </si>
  <si>
    <t>Kareem Jackson</t>
  </si>
  <si>
    <t>Brice McCain</t>
  </si>
  <si>
    <t>Elbert Mack</t>
  </si>
  <si>
    <t>Brandon Harris</t>
  </si>
  <si>
    <t>A.J. Bouye</t>
  </si>
  <si>
    <t>Danieal Manning</t>
  </si>
  <si>
    <t>Eddie Pleasant</t>
  </si>
  <si>
    <t>Shiloh Keo</t>
  </si>
  <si>
    <t>Ed Reed</t>
  </si>
  <si>
    <t>Jon Weeks</t>
  </si>
  <si>
    <t>Josh Victorian</t>
  </si>
  <si>
    <t>Randy Bullock</t>
  </si>
  <si>
    <t>Shane Lechler</t>
  </si>
  <si>
    <t>Matt Hasselbeck</t>
  </si>
  <si>
    <t>Donald Brown</t>
  </si>
  <si>
    <t>Vick Ballard</t>
  </si>
  <si>
    <t>Dan Herron</t>
  </si>
  <si>
    <t>Ahmad Bradshaw</t>
  </si>
  <si>
    <t>Chris Rainey</t>
  </si>
  <si>
    <t>Robert Hughes</t>
  </si>
  <si>
    <t>Stanley Havili</t>
  </si>
  <si>
    <t>Reggie Wayne</t>
  </si>
  <si>
    <t>T.Y. Hilton</t>
  </si>
  <si>
    <t>Da'Rick Rogers</t>
  </si>
  <si>
    <t>LaVon Brazill</t>
  </si>
  <si>
    <t>David Reed</t>
  </si>
  <si>
    <t>Darrius Heyward-Bey</t>
  </si>
  <si>
    <t>Griff Whalen</t>
  </si>
  <si>
    <t>Coby Fleener</t>
  </si>
  <si>
    <t>Dominique Jones</t>
  </si>
  <si>
    <t>Dwayne Allen</t>
  </si>
  <si>
    <t>Weslye Saunders</t>
  </si>
  <si>
    <t>Jack Doyle</t>
  </si>
  <si>
    <t>Anthony Castonzo</t>
  </si>
  <si>
    <t>Gosder Cherilus</t>
  </si>
  <si>
    <t>Jeff Linkenbach</t>
  </si>
  <si>
    <t>T,G</t>
  </si>
  <si>
    <t>Xavier Nixon</t>
  </si>
  <si>
    <t>Mike McGlynn</t>
  </si>
  <si>
    <t>Donald Thomas</t>
  </si>
  <si>
    <t>Joe Reitz</t>
  </si>
  <si>
    <t>Thomas Austin</t>
  </si>
  <si>
    <t>Samson Satele</t>
  </si>
  <si>
    <t>Cory Redding</t>
  </si>
  <si>
    <t>Ricardo Mathews</t>
  </si>
  <si>
    <t>Lawrence Guy</t>
  </si>
  <si>
    <t>Jeris Pendleton</t>
  </si>
  <si>
    <t>Fili Moala</t>
  </si>
  <si>
    <t>Ricky Jean-Francois</t>
  </si>
  <si>
    <t>Aubrayo Franklin</t>
  </si>
  <si>
    <t>Josh Chapman</t>
  </si>
  <si>
    <t>Kelvin Sheppard</t>
  </si>
  <si>
    <t>Jerrell Freeman</t>
  </si>
  <si>
    <t>Erik Walden</t>
  </si>
  <si>
    <t>Andy Studebaker</t>
  </si>
  <si>
    <t>Pat Angerer</t>
  </si>
  <si>
    <t>Kavell Conner</t>
  </si>
  <si>
    <t>Mario Harvey</t>
  </si>
  <si>
    <t>Daniel Adongo</t>
  </si>
  <si>
    <t>Josh McNary</t>
  </si>
  <si>
    <t>Cam Johnson</t>
  </si>
  <si>
    <t>Cassius Vaughn</t>
  </si>
  <si>
    <t>Vontae Davis</t>
  </si>
  <si>
    <t>Josh Gordy</t>
  </si>
  <si>
    <t>Greg Toler</t>
  </si>
  <si>
    <t>Jalil Brown</t>
  </si>
  <si>
    <t>Darius Butler</t>
  </si>
  <si>
    <t>Antoine Bethea</t>
  </si>
  <si>
    <t>Joe Lefeged</t>
  </si>
  <si>
    <t>Corey Lynch</t>
  </si>
  <si>
    <t>LaRon Landry</t>
  </si>
  <si>
    <t>Delano Howell</t>
  </si>
  <si>
    <t>Sergio Brown</t>
  </si>
  <si>
    <t>Larry Asante</t>
  </si>
  <si>
    <t>Adam Vinatieri</t>
  </si>
  <si>
    <t>Pat McAfee</t>
  </si>
  <si>
    <t>Chad Henne</t>
  </si>
  <si>
    <t>Blaine Gabbert</t>
  </si>
  <si>
    <t>Maurice Jones-Drew</t>
  </si>
  <si>
    <t>Justin Forsett</t>
  </si>
  <si>
    <t>Jordan Todman</t>
  </si>
  <si>
    <t>Delone Carter</t>
  </si>
  <si>
    <t>Will Ta'ufo'ou</t>
  </si>
  <si>
    <t>Cecil Shorts</t>
  </si>
  <si>
    <t>Justin Blackmon</t>
  </si>
  <si>
    <t>Stephen Burton</t>
  </si>
  <si>
    <t>Mike Brown</t>
  </si>
  <si>
    <t>Jeremy Ebert</t>
  </si>
  <si>
    <t>Lamaar Thomas</t>
  </si>
  <si>
    <t>Tobais Palmer</t>
  </si>
  <si>
    <t>Stephen Williams</t>
  </si>
  <si>
    <t>Clay Harbor</t>
  </si>
  <si>
    <t>Allen Reisner</t>
  </si>
  <si>
    <t>Danny Noble</t>
  </si>
  <si>
    <t>Marcedes Lewis</t>
  </si>
  <si>
    <t>Cameron Bradfield</t>
  </si>
  <si>
    <t>Jacques McClendon</t>
  </si>
  <si>
    <t>Uche Nwaneri</t>
  </si>
  <si>
    <t>Austin Pasztor</t>
  </si>
  <si>
    <t>Will Rackley</t>
  </si>
  <si>
    <t>Drew Nowak</t>
  </si>
  <si>
    <t>Brad Meester</t>
  </si>
  <si>
    <t>Mike Brewster</t>
  </si>
  <si>
    <t>Jason Babin</t>
  </si>
  <si>
    <t>Tyson Alualu</t>
  </si>
  <si>
    <t>Andre Branch</t>
  </si>
  <si>
    <t>Ryan Davis</t>
  </si>
  <si>
    <t>Sen'Derrick Marks</t>
  </si>
  <si>
    <t>Brandon Deaderick</t>
  </si>
  <si>
    <t>Roy Miller</t>
  </si>
  <si>
    <t>Kyle Love</t>
  </si>
  <si>
    <t>Jordan Miller</t>
  </si>
  <si>
    <t>Geno Hayes</t>
  </si>
  <si>
    <t>Russell Allen</t>
  </si>
  <si>
    <t>Kyle Knox</t>
  </si>
  <si>
    <t>Nathan Stupar</t>
  </si>
  <si>
    <t>J.T. Thomas</t>
  </si>
  <si>
    <t>LaRoy Reynolds</t>
  </si>
  <si>
    <t>Alan Ball</t>
  </si>
  <si>
    <t>Mike Harris</t>
  </si>
  <si>
    <t>Will Blackmon</t>
  </si>
  <si>
    <t>Jamell Fleming</t>
  </si>
  <si>
    <t>Chris Prosinski</t>
  </si>
  <si>
    <t>Winston Guy</t>
  </si>
  <si>
    <t>Dwight Lowery</t>
  </si>
  <si>
    <t>Carson Tinker</t>
  </si>
  <si>
    <t>Josh Scobee</t>
  </si>
  <si>
    <t>Bryan Anger</t>
  </si>
  <si>
    <t>Chase Daniel</t>
  </si>
  <si>
    <t>Cyrus Gray</t>
  </si>
  <si>
    <t>Anthony Sherman</t>
  </si>
  <si>
    <t>Dwayne Bowe</t>
  </si>
  <si>
    <t>Junior Hemingway</t>
  </si>
  <si>
    <t>Donnie Avery</t>
  </si>
  <si>
    <t>A.J. Jenkins</t>
  </si>
  <si>
    <t>Chad Hall</t>
  </si>
  <si>
    <t>Sean McGrath</t>
  </si>
  <si>
    <t>Anthony Fasano</t>
  </si>
  <si>
    <t>Kevin Brock</t>
  </si>
  <si>
    <t>Richard Gordon</t>
  </si>
  <si>
    <t>Donald Stephenson</t>
  </si>
  <si>
    <t>Geoff Schwartz</t>
  </si>
  <si>
    <t>Jeff Allen</t>
  </si>
  <si>
    <t>Jon Asamoah</t>
  </si>
  <si>
    <t>Rokevious Watkins</t>
  </si>
  <si>
    <t>Rishaw Johnson</t>
  </si>
  <si>
    <t>Rodney Hudson</t>
  </si>
  <si>
    <t>Allen Bailey</t>
  </si>
  <si>
    <t>Mike DeVito</t>
  </si>
  <si>
    <t>Tyson Jackson</t>
  </si>
  <si>
    <t>Anthony Toribio</t>
  </si>
  <si>
    <t>Jerrell Powe</t>
  </si>
  <si>
    <t>Jaye Howard</t>
  </si>
  <si>
    <t>Akeem Jordan</t>
  </si>
  <si>
    <t>James-Michael Johnson</t>
  </si>
  <si>
    <t>Frank Zombo</t>
  </si>
  <si>
    <t>Dezman Moses</t>
  </si>
  <si>
    <t>Josh Martin</t>
  </si>
  <si>
    <t>Dunta Robinson</t>
  </si>
  <si>
    <t>Sean Smith</t>
  </si>
  <si>
    <t>Quintin Demps</t>
  </si>
  <si>
    <t>Kendrick Lewis</t>
  </si>
  <si>
    <t>Husain Abdullah</t>
  </si>
  <si>
    <t>Thomas Gafford</t>
  </si>
  <si>
    <t>Ron Parker</t>
  </si>
  <si>
    <t>Ryan Succop</t>
  </si>
  <si>
    <t>Dustin Colquitt</t>
  </si>
  <si>
    <t>Charlie Whitehurst</t>
  </si>
  <si>
    <t>Danny Woodhead</t>
  </si>
  <si>
    <t>Ryan Mathews</t>
  </si>
  <si>
    <t>Ronnie Brown</t>
  </si>
  <si>
    <t>Le'Ron McClain</t>
  </si>
  <si>
    <t>Vincent Brown</t>
  </si>
  <si>
    <t>Malcom Floyd</t>
  </si>
  <si>
    <t>Eddie Royal</t>
  </si>
  <si>
    <t>Seyi Ajirotutu</t>
  </si>
  <si>
    <t>Lavelle Hawkins</t>
  </si>
  <si>
    <t>Ladarius Green</t>
  </si>
  <si>
    <t>Antonio Gates</t>
  </si>
  <si>
    <t>John Phillips</t>
  </si>
  <si>
    <t>King Dunlap</t>
  </si>
  <si>
    <t>Stephen Schilling</t>
  </si>
  <si>
    <t>Willie Smith</t>
  </si>
  <si>
    <t>Mike Remmers</t>
  </si>
  <si>
    <t>Chad Rinehart</t>
  </si>
  <si>
    <t>Johnnie Troutman</t>
  </si>
  <si>
    <t>Jeromey Clary</t>
  </si>
  <si>
    <t>Rich Ohrnberger</t>
  </si>
  <si>
    <t>Nick Hardwick</t>
  </si>
  <si>
    <t>Corey Liuget</t>
  </si>
  <si>
    <t>Kendall Reyes</t>
  </si>
  <si>
    <t>Sean Lissemore</t>
  </si>
  <si>
    <t>Cam Thomas</t>
  </si>
  <si>
    <t>Larry English</t>
  </si>
  <si>
    <t>Reggie Walker</t>
  </si>
  <si>
    <t>Thomas Keiser</t>
  </si>
  <si>
    <t>Melvin Ingram</t>
  </si>
  <si>
    <t>Jarret Johnson</t>
  </si>
  <si>
    <t>Bront Bird</t>
  </si>
  <si>
    <t>Andrew Gachkar</t>
  </si>
  <si>
    <t>Dwight Freeney</t>
  </si>
  <si>
    <t>Terrell Manning</t>
  </si>
  <si>
    <t>Donald Butler</t>
  </si>
  <si>
    <t>Shareece Wright</t>
  </si>
  <si>
    <t>Johnny Patrick</t>
  </si>
  <si>
    <t>Richard Marshall</t>
  </si>
  <si>
    <t>Derek Cox</t>
  </si>
  <si>
    <t>Crezdon Butler</t>
  </si>
  <si>
    <t>Marcus Gilchrist</t>
  </si>
  <si>
    <t>Darrell Stuckey</t>
  </si>
  <si>
    <t>Jahleel Addae</t>
  </si>
  <si>
    <t>Mike Windt</t>
  </si>
  <si>
    <t>Nick Novak</t>
  </si>
  <si>
    <t>Mike Scifres</t>
  </si>
  <si>
    <t>Sam Bradford</t>
  </si>
  <si>
    <t>Kellen Clemens</t>
  </si>
  <si>
    <t>Daryl Richardson</t>
  </si>
  <si>
    <t>Benny Cunningham</t>
  </si>
  <si>
    <t>Chase Reynolds</t>
  </si>
  <si>
    <t>Isaiah Pead</t>
  </si>
  <si>
    <t>Chris Givens</t>
  </si>
  <si>
    <t>Austin Pettis</t>
  </si>
  <si>
    <t>Brian Quick</t>
  </si>
  <si>
    <t>Justin Veltung</t>
  </si>
  <si>
    <t>Cory Harkey</t>
  </si>
  <si>
    <t>Lance Kendricks</t>
  </si>
  <si>
    <t>Jared Cook</t>
  </si>
  <si>
    <t>Mike McNeill</t>
  </si>
  <si>
    <t>Jake Long</t>
  </si>
  <si>
    <t>Joe Barksdale</t>
  </si>
  <si>
    <t>Rodger Saffold</t>
  </si>
  <si>
    <t>Max Starks</t>
  </si>
  <si>
    <t>Chris Williams</t>
  </si>
  <si>
    <t>Harvey Dahl</t>
  </si>
  <si>
    <t>Shelley Smith</t>
  </si>
  <si>
    <t>Brandon Washington</t>
  </si>
  <si>
    <t>Scott Wells</t>
  </si>
  <si>
    <t>Tim Barnes</t>
  </si>
  <si>
    <t>Chris Long</t>
  </si>
  <si>
    <t>William Hayes</t>
  </si>
  <si>
    <t>Eugene Sims</t>
  </si>
  <si>
    <t>Gerald Rivers</t>
  </si>
  <si>
    <t>Kendall Langford</t>
  </si>
  <si>
    <t>Michael Brockers</t>
  </si>
  <si>
    <t>Matt Conrath</t>
  </si>
  <si>
    <t>Jermelle Cudjo</t>
  </si>
  <si>
    <t>James Laurinaitis</t>
  </si>
  <si>
    <t>Will Witherspoon</t>
  </si>
  <si>
    <t>Jo-Lonn Dunbar</t>
  </si>
  <si>
    <t>Ray-Ray Armstrong</t>
  </si>
  <si>
    <t>Daren Bates</t>
  </si>
  <si>
    <t>Janoris Jenkins</t>
  </si>
  <si>
    <t>Cortland Finnegan</t>
  </si>
  <si>
    <t>Trumaine Johnson</t>
  </si>
  <si>
    <t>Quinton Pointer</t>
  </si>
  <si>
    <t>Matt Giordano</t>
  </si>
  <si>
    <t>Matt Daniels</t>
  </si>
  <si>
    <t>Rodney McLeod</t>
  </si>
  <si>
    <t>Darian Stewart</t>
  </si>
  <si>
    <t>Jake McQuaide</t>
  </si>
  <si>
    <t>Cody Davis</t>
  </si>
  <si>
    <t>Greg Zuerlein</t>
  </si>
  <si>
    <t>Ryan Tannehill</t>
  </si>
  <si>
    <t>Matt Moore</t>
  </si>
  <si>
    <t>Lamar Miller</t>
  </si>
  <si>
    <t>Marcus Thigpen</t>
  </si>
  <si>
    <t>Brian Hartline</t>
  </si>
  <si>
    <t>Mike Wallace</t>
  </si>
  <si>
    <t>Marlon Moore</t>
  </si>
  <si>
    <t>Rishard Matthews</t>
  </si>
  <si>
    <t>Brandon Gibson</t>
  </si>
  <si>
    <t>Charles Clay</t>
  </si>
  <si>
    <t>Michael Egnew</t>
  </si>
  <si>
    <t>Jonathan Martin</t>
  </si>
  <si>
    <t>Tyson Clabo</t>
  </si>
  <si>
    <t>Will Yeatman</t>
  </si>
  <si>
    <t>Nate Garner</t>
  </si>
  <si>
    <t>John Jerry</t>
  </si>
  <si>
    <t>Richie Incognito</t>
  </si>
  <si>
    <t>Danny Watkins</t>
  </si>
  <si>
    <t>Daniel Thomas</t>
  </si>
  <si>
    <t>David Arkin</t>
  </si>
  <si>
    <t>Sam Brenner</t>
  </si>
  <si>
    <t>Olivier Vernon</t>
  </si>
  <si>
    <t>Derrick Shelby</t>
  </si>
  <si>
    <t>Vaughn Martin</t>
  </si>
  <si>
    <t>Randy Starks</t>
  </si>
  <si>
    <t>Jared Odrick</t>
  </si>
  <si>
    <t>Paul Soliai</t>
  </si>
  <si>
    <t>Isaako Aaitui</t>
  </si>
  <si>
    <t>Dannell Ellerbe</t>
  </si>
  <si>
    <t>Philip Wheeler</t>
  </si>
  <si>
    <t>Koa Misi</t>
  </si>
  <si>
    <t>Jason Trusnik</t>
  </si>
  <si>
    <t>Jonathan Freeny</t>
  </si>
  <si>
    <t>Austin Spitler</t>
  </si>
  <si>
    <t>Josh Kaddu</t>
  </si>
  <si>
    <t>Nolan Carroll</t>
  </si>
  <si>
    <t>Dimitri Patterson</t>
  </si>
  <si>
    <t>R.J. Stanford</t>
  </si>
  <si>
    <t>D.J. Campbell</t>
  </si>
  <si>
    <t>Chris Clemons</t>
  </si>
  <si>
    <t>Reshad Jones</t>
  </si>
  <si>
    <t>Jimmy Wilson</t>
  </si>
  <si>
    <t>Kelcie McCray</t>
  </si>
  <si>
    <t>John Denney</t>
  </si>
  <si>
    <t>Jordan Kovacs</t>
  </si>
  <si>
    <t>Michael Thomas</t>
  </si>
  <si>
    <t>Josh Freeman</t>
  </si>
  <si>
    <t>Christian Ponder</t>
  </si>
  <si>
    <t>Matt Cassel</t>
  </si>
  <si>
    <t>Matt Asiata</t>
  </si>
  <si>
    <t>Joe Banyard</t>
  </si>
  <si>
    <t>Toby Gerhart</t>
  </si>
  <si>
    <t>Jerome Felton</t>
  </si>
  <si>
    <t>Greg Jennings</t>
  </si>
  <si>
    <t>Jerome Simpson</t>
  </si>
  <si>
    <t>Joe Webb</t>
  </si>
  <si>
    <t>Jarius Wright</t>
  </si>
  <si>
    <t>Kyle Rudolph</t>
  </si>
  <si>
    <t>John Carlson</t>
  </si>
  <si>
    <t>Rhett Ellison</t>
  </si>
  <si>
    <t>Chase Ford</t>
  </si>
  <si>
    <t>Matt Kalil</t>
  </si>
  <si>
    <t>Phil Loadholt</t>
  </si>
  <si>
    <t>J'Marcus Webb</t>
  </si>
  <si>
    <t>Charlie Johnson</t>
  </si>
  <si>
    <t>Brandon Fusco</t>
  </si>
  <si>
    <t>John Sullivan</t>
  </si>
  <si>
    <t>Joe Berger</t>
  </si>
  <si>
    <t>Brian Robison</t>
  </si>
  <si>
    <t>Jared Allen</t>
  </si>
  <si>
    <t>Everson Griffen</t>
  </si>
  <si>
    <t>Justin Trattou</t>
  </si>
  <si>
    <t>Kevin Williams</t>
  </si>
  <si>
    <t>Letroy Guion</t>
  </si>
  <si>
    <t>NT,DT</t>
  </si>
  <si>
    <t>Fred Evans</t>
  </si>
  <si>
    <t>Chase Baker</t>
  </si>
  <si>
    <t>Chad Greenway</t>
  </si>
  <si>
    <t>Erin Henderson</t>
  </si>
  <si>
    <t>Marvin Mitchell</t>
  </si>
  <si>
    <t>Larry Dean</t>
  </si>
  <si>
    <t>Desmond Bishop</t>
  </si>
  <si>
    <t>Audie Cole</t>
  </si>
  <si>
    <t>Josh Robinson</t>
  </si>
  <si>
    <t>Chris Cook</t>
  </si>
  <si>
    <t>Marcus Sherels</t>
  </si>
  <si>
    <t>A.J. Jefferson</t>
  </si>
  <si>
    <t>Shaun Prater</t>
  </si>
  <si>
    <t>Jamarca Sanford</t>
  </si>
  <si>
    <t>Mistral Raymond</t>
  </si>
  <si>
    <t>Robert Blanton</t>
  </si>
  <si>
    <t>Harrison Smith</t>
  </si>
  <si>
    <t>Andrew Sendejo</t>
  </si>
  <si>
    <t>Cullen Loeffler</t>
  </si>
  <si>
    <t>Robert Steeples</t>
  </si>
  <si>
    <t>Blair Walsh</t>
  </si>
  <si>
    <t>Stevan Ridley</t>
  </si>
  <si>
    <t>Brandon Bolden</t>
  </si>
  <si>
    <t>Shane Vereen</t>
  </si>
  <si>
    <t>LeGarrette Blount</t>
  </si>
  <si>
    <t>James Develin</t>
  </si>
  <si>
    <t>Leon Washington</t>
  </si>
  <si>
    <t>Julian Edelman</t>
  </si>
  <si>
    <t>Danny Amendola</t>
  </si>
  <si>
    <t>Austin Collie</t>
  </si>
  <si>
    <t>Michael Hoomanawanui</t>
  </si>
  <si>
    <t>Rob Gronkowski</t>
  </si>
  <si>
    <t>Matthew Mulligan</t>
  </si>
  <si>
    <t>Zach Sudfeld</t>
  </si>
  <si>
    <t>Marcus Cannon</t>
  </si>
  <si>
    <t>Nate Solder</t>
  </si>
  <si>
    <t>Sebastian Vollmer</t>
  </si>
  <si>
    <t>Josh Kline</t>
  </si>
  <si>
    <t>Will Svitek</t>
  </si>
  <si>
    <t>Dan Connolly</t>
  </si>
  <si>
    <t>Ryan Wendell</t>
  </si>
  <si>
    <t>Chandler Jones</t>
  </si>
  <si>
    <t>Rob Ninkovich</t>
  </si>
  <si>
    <t>Andre Carter</t>
  </si>
  <si>
    <t>Jake Bequette</t>
  </si>
  <si>
    <t>Joe Vellano</t>
  </si>
  <si>
    <t>Vince Wilfork</t>
  </si>
  <si>
    <t>Tommy Kelly</t>
  </si>
  <si>
    <t>Andre Neblett</t>
  </si>
  <si>
    <t>Marcus Forston</t>
  </si>
  <si>
    <t>Sealver Siliga</t>
  </si>
  <si>
    <t>Isaac Sopoaga</t>
  </si>
  <si>
    <t>Jerod Mayo</t>
  </si>
  <si>
    <t>Dont'a Hightower</t>
  </si>
  <si>
    <t>Brandon Spikes</t>
  </si>
  <si>
    <t>Dane Fletcher</t>
  </si>
  <si>
    <t>Chris White</t>
  </si>
  <si>
    <t>Ja'Gared Davis</t>
  </si>
  <si>
    <t>Kyle Arrington</t>
  </si>
  <si>
    <t>Alfonzo Dennard</t>
  </si>
  <si>
    <t>Marquice Cole</t>
  </si>
  <si>
    <t>Devin McCourty</t>
  </si>
  <si>
    <t>Tavon Wilson</t>
  </si>
  <si>
    <t>Nate Ebner</t>
  </si>
  <si>
    <t>Steve Gregory</t>
  </si>
  <si>
    <t>Danny Aiken</t>
  </si>
  <si>
    <t>Kanorris Davis</t>
  </si>
  <si>
    <t>Justin Green</t>
  </si>
  <si>
    <t>Ryan Allen</t>
  </si>
  <si>
    <t>Luke McCown</t>
  </si>
  <si>
    <t>Pierre Thomas</t>
  </si>
  <si>
    <t>Khiry Robinson</t>
  </si>
  <si>
    <t>Travaris Cadet</t>
  </si>
  <si>
    <t>Mark Ingram</t>
  </si>
  <si>
    <t>Darren Sproles</t>
  </si>
  <si>
    <t>Jed Collins</t>
  </si>
  <si>
    <t>Marques Colston</t>
  </si>
  <si>
    <t>Robert Meachem</t>
  </si>
  <si>
    <t>Lance Moore</t>
  </si>
  <si>
    <t>Nick Toon</t>
  </si>
  <si>
    <t>Josh Hill</t>
  </si>
  <si>
    <t>Ben Watson</t>
  </si>
  <si>
    <t>Zach Strief</t>
  </si>
  <si>
    <t>Bryce Harris</t>
  </si>
  <si>
    <t>Charles Brown</t>
  </si>
  <si>
    <t>Tim Lelito</t>
  </si>
  <si>
    <t>Brian De La Puente</t>
  </si>
  <si>
    <t>Keyunta Dawson</t>
  </si>
  <si>
    <t>Akiem Hicks</t>
  </si>
  <si>
    <t>Glenn Foster</t>
  </si>
  <si>
    <t>Tom Johnson</t>
  </si>
  <si>
    <t>Tyrunn Walker</t>
  </si>
  <si>
    <t>Brodrick Bunkley</t>
  </si>
  <si>
    <t>Junior Galette</t>
  </si>
  <si>
    <t>David Hawthorne</t>
  </si>
  <si>
    <t>Curtis Lofton</t>
  </si>
  <si>
    <t>Will Herring</t>
  </si>
  <si>
    <t>Ramon Humber</t>
  </si>
  <si>
    <t>Parys Haralson</t>
  </si>
  <si>
    <t>Jonathan Vilma</t>
  </si>
  <si>
    <t>Jay Richardson</t>
  </si>
  <si>
    <t>Jabari Greer</t>
  </si>
  <si>
    <t>Keenan Lewis</t>
  </si>
  <si>
    <t>Corey White</t>
  </si>
  <si>
    <t>Patrick Robinson</t>
  </si>
  <si>
    <t>Trevin Wade</t>
  </si>
  <si>
    <t>Chris Carr</t>
  </si>
  <si>
    <t>Roman Harper</t>
  </si>
  <si>
    <t>Eric Frampton</t>
  </si>
  <si>
    <t>Malcolm Jenkins</t>
  </si>
  <si>
    <t>Rafael Bush</t>
  </si>
  <si>
    <t>Isa Abdul-Quddus</t>
  </si>
  <si>
    <t>Justin Drescher</t>
  </si>
  <si>
    <t>Garrett Hartley</t>
  </si>
  <si>
    <t>Shayne Graham</t>
  </si>
  <si>
    <t>Thomas Morstead</t>
  </si>
  <si>
    <t>Eli Manning</t>
  </si>
  <si>
    <t>Curtis Painter</t>
  </si>
  <si>
    <t>Peyton Hillis</t>
  </si>
  <si>
    <t>Da'Rel Scott</t>
  </si>
  <si>
    <t>David Wilson</t>
  </si>
  <si>
    <t>Andre Brown</t>
  </si>
  <si>
    <t>Brandon Jacobs</t>
  </si>
  <si>
    <t>John Conner</t>
  </si>
  <si>
    <t>Henry Hynoski</t>
  </si>
  <si>
    <t>Victor Cruz</t>
  </si>
  <si>
    <t>Hakeem Nicks</t>
  </si>
  <si>
    <t>Rueben Randle</t>
  </si>
  <si>
    <t>Julian Talley</t>
  </si>
  <si>
    <t>Louis Murphy</t>
  </si>
  <si>
    <t>Jerrel Jernigan</t>
  </si>
  <si>
    <t>Bear Pascoe</t>
  </si>
  <si>
    <t>Larry Donnell</t>
  </si>
  <si>
    <t>Brandon Myers</t>
  </si>
  <si>
    <t>Adrien Robinson</t>
  </si>
  <si>
    <t>David Diehl</t>
  </si>
  <si>
    <t>Will Beatty</t>
  </si>
  <si>
    <t>Chris Snee</t>
  </si>
  <si>
    <t>Kevin Boothe</t>
  </si>
  <si>
    <t>Brandon Mosley</t>
  </si>
  <si>
    <t>Stephen Goodin</t>
  </si>
  <si>
    <t>James Brewer</t>
  </si>
  <si>
    <t>David Baas</t>
  </si>
  <si>
    <t>Dallas Reynolds</t>
  </si>
  <si>
    <t>Jim Cordle</t>
  </si>
  <si>
    <t>Mathias Kiwanuka</t>
  </si>
  <si>
    <t>Justin Tuck</t>
  </si>
  <si>
    <t>Jason Pierre-Paul</t>
  </si>
  <si>
    <t>Cullen Jenkins</t>
  </si>
  <si>
    <t>Mike Patterson</t>
  </si>
  <si>
    <t>Shaun Rogers</t>
  </si>
  <si>
    <t>Linval Joseph</t>
  </si>
  <si>
    <t>Markus Kuhn</t>
  </si>
  <si>
    <t>Spencer Paysinger</t>
  </si>
  <si>
    <t>Mark Herzlich</t>
  </si>
  <si>
    <t>Allen Bradford</t>
  </si>
  <si>
    <t>Jacquian Williams</t>
  </si>
  <si>
    <t>Keith Rivers</t>
  </si>
  <si>
    <t>Corey Webster</t>
  </si>
  <si>
    <t>Prince Amukamara</t>
  </si>
  <si>
    <t>Aaron Ross</t>
  </si>
  <si>
    <t>Terrell Thomas</t>
  </si>
  <si>
    <t>Trumaine McBride</t>
  </si>
  <si>
    <t>Jayron Hosley</t>
  </si>
  <si>
    <t>Ryan Mundy</t>
  </si>
  <si>
    <t>Will Hill</t>
  </si>
  <si>
    <t>Zak DeOssie</t>
  </si>
  <si>
    <t>Charles James</t>
  </si>
  <si>
    <t>Josh Brown</t>
  </si>
  <si>
    <t>Steve Weatherford</t>
  </si>
  <si>
    <t>Matt Simms</t>
  </si>
  <si>
    <t>Bilal Powell</t>
  </si>
  <si>
    <t>Chris Ivory</t>
  </si>
  <si>
    <t>Mike Goodson</t>
  </si>
  <si>
    <t>Alex Green</t>
  </si>
  <si>
    <t>Darius Reynaud</t>
  </si>
  <si>
    <t>David Nelson</t>
  </si>
  <si>
    <t>Santonio Holmes</t>
  </si>
  <si>
    <t>Stephen Hill</t>
  </si>
  <si>
    <t>Jeremy Kerley</t>
  </si>
  <si>
    <t>Greg Salas</t>
  </si>
  <si>
    <t>Clyde Gates</t>
  </si>
  <si>
    <t>Josh Cribbs</t>
  </si>
  <si>
    <t>Ben Obomanu</t>
  </si>
  <si>
    <t>Michael Campbell</t>
  </si>
  <si>
    <t>Saalim Hakim</t>
  </si>
  <si>
    <t>Jeff Cumberland</t>
  </si>
  <si>
    <t>Konrad Reuland</t>
  </si>
  <si>
    <t>Kellen Winslow</t>
  </si>
  <si>
    <t>Austin Howard</t>
  </si>
  <si>
    <t>D'Brickashaw Ferguson</t>
  </si>
  <si>
    <t>Vlad Ducasse</t>
  </si>
  <si>
    <t>Willie Colon</t>
  </si>
  <si>
    <t>Caleb Schlauderaff</t>
  </si>
  <si>
    <t>Muhammad Wilkerson</t>
  </si>
  <si>
    <t>Leger Douzable</t>
  </si>
  <si>
    <t>Scott Solomon</t>
  </si>
  <si>
    <t>Kenrick Ellis</t>
  </si>
  <si>
    <t>Damon Harrison</t>
  </si>
  <si>
    <t>David Harris</t>
  </si>
  <si>
    <t>Quinton Coples</t>
  </si>
  <si>
    <t>Demario Davis</t>
  </si>
  <si>
    <t>Garrett McIntyre</t>
  </si>
  <si>
    <t>Calvin Pace</t>
  </si>
  <si>
    <t>Antwan Barnes</t>
  </si>
  <si>
    <t>Troy Davis</t>
  </si>
  <si>
    <t>Nick Bellore</t>
  </si>
  <si>
    <t>Jermaine Cunningham</t>
  </si>
  <si>
    <t>Kyle Wilson</t>
  </si>
  <si>
    <t>Darrin Walls</t>
  </si>
  <si>
    <t>Ellis Lankster</t>
  </si>
  <si>
    <t>Isaiah Trufant</t>
  </si>
  <si>
    <t>Dawan Landry</t>
  </si>
  <si>
    <t>Josh Bush</t>
  </si>
  <si>
    <t>Antonio Allen</t>
  </si>
  <si>
    <t>Jaiquawn Jarrett</t>
  </si>
  <si>
    <t>Tanner Purdum</t>
  </si>
  <si>
    <t>Nick Folk</t>
  </si>
  <si>
    <t>Robert Malone</t>
  </si>
  <si>
    <t>Ryan Quigley</t>
  </si>
  <si>
    <t>Terrelle Pryor</t>
  </si>
  <si>
    <t>Matt McGloin</t>
  </si>
  <si>
    <t>Rashad Jennings</t>
  </si>
  <si>
    <t>Darren McFadden</t>
  </si>
  <si>
    <t>Jeremy Stewart</t>
  </si>
  <si>
    <t>Jamize Olawale</t>
  </si>
  <si>
    <t>Juron Criner</t>
  </si>
  <si>
    <t>Rod Streater</t>
  </si>
  <si>
    <t>Andre Holmes</t>
  </si>
  <si>
    <t>Denarius Moore</t>
  </si>
  <si>
    <t>Jacoby Ford</t>
  </si>
  <si>
    <t>Greg Jenkins</t>
  </si>
  <si>
    <t>Jeron Mastrud</t>
  </si>
  <si>
    <t>Tony Pashos</t>
  </si>
  <si>
    <t>Khalif Barnes</t>
  </si>
  <si>
    <t>Jared Veldheer</t>
  </si>
  <si>
    <t>Matt McCants</t>
  </si>
  <si>
    <t>Mike Brisiel</t>
  </si>
  <si>
    <t>Andre Gurode</t>
  </si>
  <si>
    <t>Lucas Nix</t>
  </si>
  <si>
    <t>Jack Cornell</t>
  </si>
  <si>
    <t>Stefen Wisniewski</t>
  </si>
  <si>
    <t>Lamarr Houston</t>
  </si>
  <si>
    <t>Jason Hunter</t>
  </si>
  <si>
    <t>Jack Crawford</t>
  </si>
  <si>
    <t>Ryan Robinson</t>
  </si>
  <si>
    <t>Vance Walker</t>
  </si>
  <si>
    <t>Daniel Muir</t>
  </si>
  <si>
    <t>Pat Sims</t>
  </si>
  <si>
    <t>Ricky Lumpkin</t>
  </si>
  <si>
    <t>Nick Roach</t>
  </si>
  <si>
    <t>Kevin Burnett</t>
  </si>
  <si>
    <t>Miles Burris</t>
  </si>
  <si>
    <t>Marshall McFadden</t>
  </si>
  <si>
    <t>Kaelin Burnett</t>
  </si>
  <si>
    <t>Kaluka Maiava</t>
  </si>
  <si>
    <t>Tracy Porter</t>
  </si>
  <si>
    <t>Mike Jenkins</t>
  </si>
  <si>
    <t>Taiwan Jones</t>
  </si>
  <si>
    <t>Chimdi Chekwa</t>
  </si>
  <si>
    <t>Phillip Adams</t>
  </si>
  <si>
    <t>Brandian Ross</t>
  </si>
  <si>
    <t>Tyvon Branch</t>
  </si>
  <si>
    <t>Charles Woodson</t>
  </si>
  <si>
    <t>Usama Young</t>
  </si>
  <si>
    <t>Jon Condo</t>
  </si>
  <si>
    <t>Shelton Johnson</t>
  </si>
  <si>
    <t>Chance Casey</t>
  </si>
  <si>
    <t>Sebastian Janikowski</t>
  </si>
  <si>
    <t>Marquette King</t>
  </si>
  <si>
    <t>Michael Vick</t>
  </si>
  <si>
    <t>Chris Polk</t>
  </si>
  <si>
    <t>Bryce Brown</t>
  </si>
  <si>
    <t>Riley Cooper</t>
  </si>
  <si>
    <t>Jason Avant</t>
  </si>
  <si>
    <t>Damaris Johnson</t>
  </si>
  <si>
    <t>Jeff Maehl</t>
  </si>
  <si>
    <t>B.J. Cunningham</t>
  </si>
  <si>
    <t>Brent Celek</t>
  </si>
  <si>
    <t>James Casey</t>
  </si>
  <si>
    <t>Matt Tobin</t>
  </si>
  <si>
    <t>Todd Herremans</t>
  </si>
  <si>
    <t>Allen Barbre</t>
  </si>
  <si>
    <t>Julian Vandervelde</t>
  </si>
  <si>
    <t>Jason Kelce</t>
  </si>
  <si>
    <t>Fletcher Cox</t>
  </si>
  <si>
    <t>Cedric Thornton</t>
  </si>
  <si>
    <t>Vinny Curry</t>
  </si>
  <si>
    <t>Clifton Geathers</t>
  </si>
  <si>
    <t>Damion Square</t>
  </si>
  <si>
    <t>DE,NT</t>
  </si>
  <si>
    <t>Connor Barwin</t>
  </si>
  <si>
    <t>Mychal Kendricks</t>
  </si>
  <si>
    <t>DeMeco Ryans</t>
  </si>
  <si>
    <t>Trent Cole</t>
  </si>
  <si>
    <t>Brandon Graham</t>
  </si>
  <si>
    <t>Najee Goode</t>
  </si>
  <si>
    <t>Casey Matthews</t>
  </si>
  <si>
    <t>Jake Knott</t>
  </si>
  <si>
    <t>Emmanuel Acho</t>
  </si>
  <si>
    <t>Bradley Fletcher</t>
  </si>
  <si>
    <t>Cary Williams</t>
  </si>
  <si>
    <t>Brandon Hughes</t>
  </si>
  <si>
    <t>Brandon Boykin</t>
  </si>
  <si>
    <t>Roc Carmichael</t>
  </si>
  <si>
    <t>Nate Allen</t>
  </si>
  <si>
    <t>Patrick Chung</t>
  </si>
  <si>
    <t>Colt Anderson</t>
  </si>
  <si>
    <t>Kurt Coleman</t>
  </si>
  <si>
    <t>Jon Dorenbos</t>
  </si>
  <si>
    <t>Alex Henery</t>
  </si>
  <si>
    <t>Donnie Jones</t>
  </si>
  <si>
    <t>Ben Roethlisberger</t>
  </si>
  <si>
    <t>Isaac Redman</t>
  </si>
  <si>
    <t>LaRod Stephens-Howling</t>
  </si>
  <si>
    <t>Jonathan Dwyer</t>
  </si>
  <si>
    <t>Felix Jones</t>
  </si>
  <si>
    <t>Will Johnson</t>
  </si>
  <si>
    <t>Emmanuel Sanders</t>
  </si>
  <si>
    <t>Jerricho Cotchery</t>
  </si>
  <si>
    <t>Derek Moye</t>
  </si>
  <si>
    <t>Heath Miller</t>
  </si>
  <si>
    <t>Matt Spaeth</t>
  </si>
  <si>
    <t>David Paulson</t>
  </si>
  <si>
    <t>David Johnson</t>
  </si>
  <si>
    <t>Michael Palmer</t>
  </si>
  <si>
    <t>Marcus Gilbert</t>
  </si>
  <si>
    <t>Kelvin Beachum</t>
  </si>
  <si>
    <t>David DeCastro</t>
  </si>
  <si>
    <t>Ramon Foster</t>
  </si>
  <si>
    <t>Guy Whimper</t>
  </si>
  <si>
    <t>Fernando Velasco</t>
  </si>
  <si>
    <t>Cody Wallace</t>
  </si>
  <si>
    <t>Maurkice Pouncey</t>
  </si>
  <si>
    <t>Cameron Heyward</t>
  </si>
  <si>
    <t>Evander Hood</t>
  </si>
  <si>
    <t>Brett Keisel</t>
  </si>
  <si>
    <t>Al Woods</t>
  </si>
  <si>
    <t>Brian Arnfelt</t>
  </si>
  <si>
    <t>Steve McLendon</t>
  </si>
  <si>
    <t>Hebron Fangupo</t>
  </si>
  <si>
    <t>Lawrence Timmons</t>
  </si>
  <si>
    <t>Jason Worilds</t>
  </si>
  <si>
    <t>LaMarr Woodley</t>
  </si>
  <si>
    <t>Larry Foote</t>
  </si>
  <si>
    <t>Terence Garvin</t>
  </si>
  <si>
    <t>Stevenson Sylvester</t>
  </si>
  <si>
    <t>Chris Carter</t>
  </si>
  <si>
    <t>Kion Wilson</t>
  </si>
  <si>
    <t>Ike Taylor</t>
  </si>
  <si>
    <t>William Gay</t>
  </si>
  <si>
    <t>Cortez Allen</t>
  </si>
  <si>
    <t>Curtis Brown</t>
  </si>
  <si>
    <t>Antwon Blake</t>
  </si>
  <si>
    <t>Da'Mon Cromartie-Smith</t>
  </si>
  <si>
    <t>Ryan Clark</t>
  </si>
  <si>
    <t>Robert Golden</t>
  </si>
  <si>
    <t>DeMarcus Van Dyke</t>
  </si>
  <si>
    <t>Greg Warren</t>
  </si>
  <si>
    <t>Isaiah Green</t>
  </si>
  <si>
    <t>Shaun Suisham</t>
  </si>
  <si>
    <t>Mat McBriar</t>
  </si>
  <si>
    <t>Zoltan Mesko</t>
  </si>
  <si>
    <t>Colin Kaepernick</t>
  </si>
  <si>
    <t>Colt McCoy</t>
  </si>
  <si>
    <t>Anthony Dixon</t>
  </si>
  <si>
    <t>Kendall Hunter</t>
  </si>
  <si>
    <t>Will Tukuafu</t>
  </si>
  <si>
    <t>LaMichael James</t>
  </si>
  <si>
    <t>Bruce Miller</t>
  </si>
  <si>
    <t>Michael Crabtree</t>
  </si>
  <si>
    <t>Anquan Boldin</t>
  </si>
  <si>
    <t>Mario Manningham</t>
  </si>
  <si>
    <t>Kassim Osgood</t>
  </si>
  <si>
    <t>Jonathan Baldwin</t>
  </si>
  <si>
    <t>Demarcus Dobbs</t>
  </si>
  <si>
    <t>Garrett Celek</t>
  </si>
  <si>
    <t>Derek Carrier</t>
  </si>
  <si>
    <t>Anthony Davis</t>
  </si>
  <si>
    <t>Alex Boone</t>
  </si>
  <si>
    <t>Adam Snyder</t>
  </si>
  <si>
    <t>Joe Looney</t>
  </si>
  <si>
    <t>Jonathan Goodwin</t>
  </si>
  <si>
    <t>Daniel Kilgore</t>
  </si>
  <si>
    <t>Ray McDonald</t>
  </si>
  <si>
    <t>Tony Jerod-Eddie</t>
  </si>
  <si>
    <t>Ian Williams</t>
  </si>
  <si>
    <t>Glenn Dorsey</t>
  </si>
  <si>
    <t>Aldon Smith</t>
  </si>
  <si>
    <t>Michael Wilhoite</t>
  </si>
  <si>
    <t>Dan Skuta</t>
  </si>
  <si>
    <t>Tramaine Brock</t>
  </si>
  <si>
    <t>Tarell Brown</t>
  </si>
  <si>
    <t>Carlos Rogers</t>
  </si>
  <si>
    <t>Nnamdi Asomugha</t>
  </si>
  <si>
    <t>Eric Wright</t>
  </si>
  <si>
    <t>Perrish Cox</t>
  </si>
  <si>
    <t>Donte Whitner</t>
  </si>
  <si>
    <t>Craig Dahl</t>
  </si>
  <si>
    <t>Raymond Ventrone</t>
  </si>
  <si>
    <t>C.J. Spillman</t>
  </si>
  <si>
    <t>Kevin McDermott</t>
  </si>
  <si>
    <t>Darryl Morris</t>
  </si>
  <si>
    <t>Phil Dawson</t>
  </si>
  <si>
    <t>Andy Lee</t>
  </si>
  <si>
    <t>Tarvaris Jackson</t>
  </si>
  <si>
    <t>Robert Turbin</t>
  </si>
  <si>
    <t>Derrick Coleman</t>
  </si>
  <si>
    <t>Michael Robinson</t>
  </si>
  <si>
    <t>Golden Tate</t>
  </si>
  <si>
    <t>Doug Baldwin</t>
  </si>
  <si>
    <t>Sidney Rice</t>
  </si>
  <si>
    <t>Percy Harvin</t>
  </si>
  <si>
    <t>Jermaine Kearse</t>
  </si>
  <si>
    <t>Ricardo Lockette</t>
  </si>
  <si>
    <t>Bryan Walters</t>
  </si>
  <si>
    <t>Zach Miller</t>
  </si>
  <si>
    <t>Kellen Davis</t>
  </si>
  <si>
    <t>Russell Okung</t>
  </si>
  <si>
    <t>Breno Giacomini</t>
  </si>
  <si>
    <t>Michael Person</t>
  </si>
  <si>
    <t>Paul McQuistan</t>
  </si>
  <si>
    <t>J.R. Sweezy</t>
  </si>
  <si>
    <t>James Carpenter</t>
  </si>
  <si>
    <t>Lemuel Jeanpierre</t>
  </si>
  <si>
    <t>Michael Bennett</t>
  </si>
  <si>
    <t>Cliff Avril</t>
  </si>
  <si>
    <t>Bruce Irvin</t>
  </si>
  <si>
    <t>Red Bryant</t>
  </si>
  <si>
    <t>O'Brien Schofield</t>
  </si>
  <si>
    <t>Benson Mayowa</t>
  </si>
  <si>
    <t>Tony McDaniel</t>
  </si>
  <si>
    <t>Brandon Mebane</t>
  </si>
  <si>
    <t>D'Anthony Smith</t>
  </si>
  <si>
    <t>Clinton McDonald</t>
  </si>
  <si>
    <t>Michael Brooks</t>
  </si>
  <si>
    <t>Bobby Wagner</t>
  </si>
  <si>
    <t>K.J. Wright</t>
  </si>
  <si>
    <t>Heath Farwell</t>
  </si>
  <si>
    <t>Malcolm Smith</t>
  </si>
  <si>
    <t>Mike Morgan</t>
  </si>
  <si>
    <t>Walter Thurmond</t>
  </si>
  <si>
    <t>Jeremy Lane</t>
  </si>
  <si>
    <t>Byron Maxwell</t>
  </si>
  <si>
    <t>Brandon Browner</t>
  </si>
  <si>
    <t>Jeron Johnson</t>
  </si>
  <si>
    <t>Chris Maragos</t>
  </si>
  <si>
    <t>Clint Gresham</t>
  </si>
  <si>
    <t>DeShawn Shead</t>
  </si>
  <si>
    <t>Steven Hauschka</t>
  </si>
  <si>
    <t>Jon Ryan</t>
  </si>
  <si>
    <t>Dan Orlovsky</t>
  </si>
  <si>
    <t>Brian Leonard</t>
  </si>
  <si>
    <t>Doug Martin</t>
  </si>
  <si>
    <t>Jeff Demps</t>
  </si>
  <si>
    <t>Erik Lorig</t>
  </si>
  <si>
    <t>Spencer Larsen</t>
  </si>
  <si>
    <t>Mike Williams</t>
  </si>
  <si>
    <t>Vincent Jackson</t>
  </si>
  <si>
    <t>Chris Owusu</t>
  </si>
  <si>
    <t>Eric Page</t>
  </si>
  <si>
    <t>Russell Shepard</t>
  </si>
  <si>
    <t>Tiquan Underwood</t>
  </si>
  <si>
    <t>Skye Dawson</t>
  </si>
  <si>
    <t>Luke Stocker</t>
  </si>
  <si>
    <t>Tim Wright</t>
  </si>
  <si>
    <t>Kyle Adams</t>
  </si>
  <si>
    <t>Nate Byham</t>
  </si>
  <si>
    <t>Tom Crabtree</t>
  </si>
  <si>
    <t>Donald Penn</t>
  </si>
  <si>
    <t>Demar Dotson</t>
  </si>
  <si>
    <t>Jamon Meredith</t>
  </si>
  <si>
    <t>Davin Joseph</t>
  </si>
  <si>
    <t>Carl Nicks</t>
  </si>
  <si>
    <t>Gabe Carimi</t>
  </si>
  <si>
    <t>Ted Larsen</t>
  </si>
  <si>
    <t>Jeremy Zuttah</t>
  </si>
  <si>
    <t>Adrian Clayborn</t>
  </si>
  <si>
    <t>Daniel Te'o-Nesheim</t>
  </si>
  <si>
    <t>Trevor Scott</t>
  </si>
  <si>
    <t>Da'Quan Bowers</t>
  </si>
  <si>
    <t>Derek Landri</t>
  </si>
  <si>
    <t>Gary Gibson</t>
  </si>
  <si>
    <t>Mason Foster</t>
  </si>
  <si>
    <t>Jonathan Casillas</t>
  </si>
  <si>
    <t>Dekoda Watson</t>
  </si>
  <si>
    <t>Adam Hayward</t>
  </si>
  <si>
    <t>Danny Lansanah</t>
  </si>
  <si>
    <t>Ka'lial Glaud</t>
  </si>
  <si>
    <t>Leonard Johnson</t>
  </si>
  <si>
    <t>Michael Adams</t>
  </si>
  <si>
    <t>Mark Barron</t>
  </si>
  <si>
    <t>Keith Tandy</t>
  </si>
  <si>
    <t>Dashon Goldson</t>
  </si>
  <si>
    <t>Ahmad Black</t>
  </si>
  <si>
    <t>Andrew Economos</t>
  </si>
  <si>
    <t>Danny Gorrer</t>
  </si>
  <si>
    <t>Deveron Carr</t>
  </si>
  <si>
    <t>Rian Lindell</t>
  </si>
  <si>
    <t>Michael Koenen</t>
  </si>
  <si>
    <t>Jake Locker</t>
  </si>
  <si>
    <t>Ryan Fitzpatrick</t>
  </si>
  <si>
    <t>Chris Johnson</t>
  </si>
  <si>
    <t>Shonn Greene</t>
  </si>
  <si>
    <t>Jackie Battle</t>
  </si>
  <si>
    <t>Quinn Johnson</t>
  </si>
  <si>
    <t>Collin Mooney</t>
  </si>
  <si>
    <t>Kendall Wright</t>
  </si>
  <si>
    <t>Nate Washington</t>
  </si>
  <si>
    <t>Damian Williams</t>
  </si>
  <si>
    <t>Kenny Britt</t>
  </si>
  <si>
    <t>Michael Preston</t>
  </si>
  <si>
    <t>Devon Wylie</t>
  </si>
  <si>
    <t>Taylor Thompson</t>
  </si>
  <si>
    <t>Craig Stevens</t>
  </si>
  <si>
    <t>Delanie Walker</t>
  </si>
  <si>
    <t>Visanthe Shiancoe</t>
  </si>
  <si>
    <t>Byron Stingily</t>
  </si>
  <si>
    <t>David Stewart</t>
  </si>
  <si>
    <t>Michael Roos</t>
  </si>
  <si>
    <t>Michael Otto</t>
  </si>
  <si>
    <t>Andy Levitre</t>
  </si>
  <si>
    <t>Chris Spencer</t>
  </si>
  <si>
    <t>Robert Turner</t>
  </si>
  <si>
    <t>Derrick Morgan</t>
  </si>
  <si>
    <t>Ropati Pitoitua</t>
  </si>
  <si>
    <t>Karl Klug</t>
  </si>
  <si>
    <t>Kamerion Wimbley</t>
  </si>
  <si>
    <t>Jurrell Casey</t>
  </si>
  <si>
    <t>Sammie Lee Hill</t>
  </si>
  <si>
    <t>Mike Martin</t>
  </si>
  <si>
    <t>Antonio Johnson</t>
  </si>
  <si>
    <t>Zach Brown</t>
  </si>
  <si>
    <t>Moise Fokou</t>
  </si>
  <si>
    <t>Akeem Ayers</t>
  </si>
  <si>
    <t>Patrick Bailey</t>
  </si>
  <si>
    <t>Zach Diles</t>
  </si>
  <si>
    <t>Colin McCarthy</t>
  </si>
  <si>
    <t>Jason McCourty</t>
  </si>
  <si>
    <t>Coty Sensabaugh</t>
  </si>
  <si>
    <t>Tommie Campbell</t>
  </si>
  <si>
    <t>Bernard Pollard</t>
  </si>
  <si>
    <t>Michael Griffin</t>
  </si>
  <si>
    <t>George Wilson</t>
  </si>
  <si>
    <t>Beau Brinkley</t>
  </si>
  <si>
    <t>Rob Bironas</t>
  </si>
  <si>
    <t>Brett Kern</t>
  </si>
  <si>
    <t>Kirk Cousins</t>
  </si>
  <si>
    <t>Robert Griffin</t>
  </si>
  <si>
    <t>Roy Helu</t>
  </si>
  <si>
    <t>Evan Royster</t>
  </si>
  <si>
    <t>Darrel Young</t>
  </si>
  <si>
    <t>Pierre Garcon</t>
  </si>
  <si>
    <t>Santana Moss</t>
  </si>
  <si>
    <t>Leonard Hankerson</t>
  </si>
  <si>
    <t>Aldrick Robinson</t>
  </si>
  <si>
    <t>Josh Morgan</t>
  </si>
  <si>
    <t>Josh Bellamy</t>
  </si>
  <si>
    <t>Lance Lewis</t>
  </si>
  <si>
    <t>Nick Williams</t>
  </si>
  <si>
    <t>Logan Paulsen</t>
  </si>
  <si>
    <t>Niles Paul</t>
  </si>
  <si>
    <t>Fred Davis</t>
  </si>
  <si>
    <t>Tyler Polumbus</t>
  </si>
  <si>
    <t>Tom Compton</t>
  </si>
  <si>
    <t>Chris Chester</t>
  </si>
  <si>
    <t>Kory Lichtensteiger</t>
  </si>
  <si>
    <t>Adam Gettis</t>
  </si>
  <si>
    <t>Will Montgomery</t>
  </si>
  <si>
    <t>Stephen Bowen</t>
  </si>
  <si>
    <t>Kedric Golston</t>
  </si>
  <si>
    <t>Jarvis Jenkins</t>
  </si>
  <si>
    <t>Chris Baker</t>
  </si>
  <si>
    <t>Phillip Merling</t>
  </si>
  <si>
    <t>Barry Cofield</t>
  </si>
  <si>
    <t>Chris Neild</t>
  </si>
  <si>
    <t>Perry Riley</t>
  </si>
  <si>
    <t>London Fletcher</t>
  </si>
  <si>
    <t>Ryan Kerrigan</t>
  </si>
  <si>
    <t>Darryl Tapp</t>
  </si>
  <si>
    <t>Nick Barnett</t>
  </si>
  <si>
    <t>Rob Jackson</t>
  </si>
  <si>
    <t>Bryan Kehl</t>
  </si>
  <si>
    <t>William Compton</t>
  </si>
  <si>
    <t>Josh Hull</t>
  </si>
  <si>
    <t>Josh Wilson</t>
  </si>
  <si>
    <t>DeAngelo Hall</t>
  </si>
  <si>
    <t>E.J. Biggers</t>
  </si>
  <si>
    <t>Jerome Murphy</t>
  </si>
  <si>
    <t>Brandon Meriweather</t>
  </si>
  <si>
    <t>Jose Gumbs</t>
  </si>
  <si>
    <t>Reed Doughty</t>
  </si>
  <si>
    <t>Jordan Pugh</t>
  </si>
  <si>
    <t>Kyle Nelson</t>
  </si>
  <si>
    <t>Nick Sundberg</t>
  </si>
  <si>
    <t>Trent Robinson</t>
  </si>
  <si>
    <t>John Potter</t>
  </si>
  <si>
    <t>Kai Forbath</t>
  </si>
  <si>
    <t>Saverio Rocca</t>
  </si>
  <si>
    <t>ST</t>
  </si>
  <si>
    <t>Off.</t>
  </si>
  <si>
    <t>Def.</t>
  </si>
  <si>
    <t>S</t>
  </si>
  <si>
    <t>Isaiah Frey</t>
  </si>
  <si>
    <t>2013 Combine</t>
  </si>
  <si>
    <t>G,T</t>
  </si>
  <si>
    <t>Raheem Mostert</t>
  </si>
  <si>
    <t>Anthony Denham</t>
  </si>
  <si>
    <t>Garrett Grayson</t>
  </si>
  <si>
    <t>Matt Wile</t>
  </si>
  <si>
    <t>David Johnson*+</t>
  </si>
  <si>
    <t>Josh Keyes</t>
  </si>
  <si>
    <t>FS,S</t>
  </si>
  <si>
    <t>Daniel Brown</t>
  </si>
  <si>
    <t>Manasseh Garner</t>
  </si>
  <si>
    <t>Jordan Gay</t>
  </si>
  <si>
    <t>Colton Schmidt</t>
  </si>
  <si>
    <t>Chris Manhertz</t>
  </si>
  <si>
    <t>Marcus Ball</t>
  </si>
  <si>
    <t>MyCole Pruitt</t>
  </si>
  <si>
    <t>Joe Thomas*</t>
  </si>
  <si>
    <t>Richard Ash</t>
  </si>
  <si>
    <t>Travis Frederick*+</t>
  </si>
  <si>
    <t>A.J. Derby</t>
  </si>
  <si>
    <t>Billy Turner</t>
  </si>
  <si>
    <t>Kyle Van Noy</t>
  </si>
  <si>
    <t>Jordan Tripp</t>
  </si>
  <si>
    <t>Carl Bradford</t>
  </si>
  <si>
    <t>David Bakhtiari*</t>
  </si>
  <si>
    <t>Al-Hajj Shabazz</t>
  </si>
  <si>
    <t>Deon King</t>
  </si>
  <si>
    <t>Travis Kelce*+</t>
  </si>
  <si>
    <t>Zach Vigil</t>
  </si>
  <si>
    <t>Cordarrelle Patterson*+</t>
  </si>
  <si>
    <t>Xavier Rhodes*</t>
  </si>
  <si>
    <t>Anthony Johnson</t>
  </si>
  <si>
    <t>Troymaine Pope</t>
  </si>
  <si>
    <t>Austin Seferian-Jenkins</t>
  </si>
  <si>
    <t>Josh Huff</t>
  </si>
  <si>
    <t>Rick Lovato</t>
  </si>
  <si>
    <t>Le'Veon Bell*</t>
  </si>
  <si>
    <t>Matt Feiler</t>
  </si>
  <si>
    <t>Austin Johnson</t>
  </si>
  <si>
    <t>Jordan Reed*</t>
  </si>
  <si>
    <t>Daftees</t>
  </si>
  <si>
    <t>Larry Fitzgerald*</t>
  </si>
  <si>
    <t>Alex Mack*</t>
  </si>
  <si>
    <t>Terrell Suggs*</t>
  </si>
  <si>
    <t>Eric Weddle*</t>
  </si>
  <si>
    <t>Julius Peppers</t>
  </si>
  <si>
    <t>Luke Kuechly*+</t>
  </si>
  <si>
    <t>Sherrick McManis</t>
  </si>
  <si>
    <t>A.J. Green*</t>
  </si>
  <si>
    <t>Stephen Paea</t>
  </si>
  <si>
    <t>Tyron Smith*</t>
  </si>
  <si>
    <t>Jason Witten*</t>
  </si>
  <si>
    <t>Aqib Talib*</t>
  </si>
  <si>
    <t>Martellus Bennett</t>
  </si>
  <si>
    <t>Duane Brown*</t>
  </si>
  <si>
    <t>Jonathan Bostic</t>
  </si>
  <si>
    <t>Alex Smith*</t>
  </si>
  <si>
    <t>Matt Slauson</t>
  </si>
  <si>
    <t>Philip Rivers*</t>
  </si>
  <si>
    <t>Johnny Hekker*+</t>
  </si>
  <si>
    <t>Jay Cutler</t>
  </si>
  <si>
    <t>Jermon Bushrod</t>
  </si>
  <si>
    <t>Rodney Adams</t>
  </si>
  <si>
    <t>LB,DE</t>
  </si>
  <si>
    <t>Matt Slater*</t>
  </si>
  <si>
    <t>Drew Brees*</t>
  </si>
  <si>
    <t>Josh McCown</t>
  </si>
  <si>
    <t>Robbie Gould</t>
  </si>
  <si>
    <t>Joe Staley*</t>
  </si>
  <si>
    <t>Russell Wilson*</t>
  </si>
  <si>
    <t>Chris Conte</t>
  </si>
  <si>
    <t>Eric Weems</t>
  </si>
  <si>
    <t>Trent Williams*</t>
  </si>
  <si>
    <t>John Abraham*</t>
  </si>
  <si>
    <t>Justin Bethel*</t>
  </si>
  <si>
    <t>Patrick Peterson*+</t>
  </si>
  <si>
    <t>Tony Gonzalez*</t>
  </si>
  <si>
    <t>Haloti Ngata*</t>
  </si>
  <si>
    <t>Justin Tucker*+</t>
  </si>
  <si>
    <t>Marshal Yanda*</t>
  </si>
  <si>
    <t>Jairus Byrd*</t>
  </si>
  <si>
    <t>Marcell Dareus*</t>
  </si>
  <si>
    <t>Brandon Smith</t>
  </si>
  <si>
    <t>Kyle Williams*</t>
  </si>
  <si>
    <t>Mario Williams*</t>
  </si>
  <si>
    <t>Jordan Gross*</t>
  </si>
  <si>
    <t>Greg Hardy*</t>
  </si>
  <si>
    <t>J.J. Jansen*</t>
  </si>
  <si>
    <t>Ryan Kalil*+</t>
  </si>
  <si>
    <t>Cam Newton*</t>
  </si>
  <si>
    <t>Mike Tolbert*+</t>
  </si>
  <si>
    <t>James Anderson</t>
  </si>
  <si>
    <t>Joe Anderson</t>
  </si>
  <si>
    <t>Earl Bennett</t>
  </si>
  <si>
    <t>Taylor Boggs</t>
  </si>
  <si>
    <t>Zackary Bowman</t>
  </si>
  <si>
    <t>Lance Briggs</t>
  </si>
  <si>
    <t>Eben Britton</t>
  </si>
  <si>
    <t>Michael Bush</t>
  </si>
  <si>
    <t>Jeremy Cain</t>
  </si>
  <si>
    <t>Sean Cattouse</t>
  </si>
  <si>
    <t>Nate Collins</t>
  </si>
  <si>
    <t>Blake Costanzo</t>
  </si>
  <si>
    <t>Tony Fiammetta</t>
  </si>
  <si>
    <t>Matt Forte*</t>
  </si>
  <si>
    <t>Jerry Franklin</t>
  </si>
  <si>
    <t>Roberto Garza</t>
  </si>
  <si>
    <t>Larry Grant</t>
  </si>
  <si>
    <t>Devin Hester</t>
  </si>
  <si>
    <t>Alshon Jeffery*</t>
  </si>
  <si>
    <t>Tim Jennings*</t>
  </si>
  <si>
    <t>Kyle Long*</t>
  </si>
  <si>
    <t>Steve Maneri</t>
  </si>
  <si>
    <t>Patrick Mannelly</t>
  </si>
  <si>
    <t>Brandon Marshall*</t>
  </si>
  <si>
    <t>Derrick Martin</t>
  </si>
  <si>
    <t>Shea McClellin</t>
  </si>
  <si>
    <t>Henry Melton</t>
  </si>
  <si>
    <t>Zach Minter</t>
  </si>
  <si>
    <t>Cheta Ozougwu</t>
  </si>
  <si>
    <t>Adam Podlesh</t>
  </si>
  <si>
    <t>Jay Ratliff</t>
  </si>
  <si>
    <t>Tracy Robertson</t>
  </si>
  <si>
    <t>Dante Rosario</t>
  </si>
  <si>
    <t>Craig Steltz</t>
  </si>
  <si>
    <t>Charles Tillman</t>
  </si>
  <si>
    <t>Christian Tupou</t>
  </si>
  <si>
    <t>Anthony Walters</t>
  </si>
  <si>
    <t>Corey Wootton</t>
  </si>
  <si>
    <t>Major Wright</t>
  </si>
  <si>
    <t>Vontaze Burfict*</t>
  </si>
  <si>
    <t>Jordan Cameron*</t>
  </si>
  <si>
    <t>Josh Gordon*+</t>
  </si>
  <si>
    <t>Joe Haden*</t>
  </si>
  <si>
    <t>Joe Thomas*+</t>
  </si>
  <si>
    <t>T.J. Ward*</t>
  </si>
  <si>
    <t>Dez Bryant*</t>
  </si>
  <si>
    <t>Jason Hatcher*</t>
  </si>
  <si>
    <t>DeMarco Murray*</t>
  </si>
  <si>
    <t>Darrion Weems</t>
  </si>
  <si>
    <t>Peyton Manning*+</t>
  </si>
  <si>
    <t>Matt Prater*</t>
  </si>
  <si>
    <t>Demaryius Thomas*</t>
  </si>
  <si>
    <t>Julius Thomas*</t>
  </si>
  <si>
    <t>Louis Vasquez*+</t>
  </si>
  <si>
    <t>Calvin Johnson*+</t>
  </si>
  <si>
    <t>Ndamukong Suh*+</t>
  </si>
  <si>
    <t>Eddie Lacy*</t>
  </si>
  <si>
    <t>Andre Johnson*</t>
  </si>
  <si>
    <t>J.J. Watt*+</t>
  </si>
  <si>
    <t>Andrew Luck*</t>
  </si>
  <si>
    <t>Robert Mathis*+</t>
  </si>
  <si>
    <t>Matt Overton*</t>
  </si>
  <si>
    <t>Paul Posluszny*</t>
  </si>
  <si>
    <t>Branden Albert*</t>
  </si>
  <si>
    <t>Eric Berry*+</t>
  </si>
  <si>
    <t>Jamaal Charles*+</t>
  </si>
  <si>
    <t>Brandon Flowers*</t>
  </si>
  <si>
    <t>Tamba Hali*</t>
  </si>
  <si>
    <t>Justin Houston*</t>
  </si>
  <si>
    <t>Derrick Johnson*</t>
  </si>
  <si>
    <t>Dexter McCluster*</t>
  </si>
  <si>
    <t>Dontari Poe*</t>
  </si>
  <si>
    <t>Robert Quinn*+</t>
  </si>
  <si>
    <t>Brandon Fields*</t>
  </si>
  <si>
    <t>Brent Grimes*</t>
  </si>
  <si>
    <t>Mike Pouncey*</t>
  </si>
  <si>
    <t>Cameron Wake*</t>
  </si>
  <si>
    <t>Adrian Peterson*</t>
  </si>
  <si>
    <t>Tom Brady*</t>
  </si>
  <si>
    <t>Stephen Gostkowski*</t>
  </si>
  <si>
    <t>Logan Mankins*</t>
  </si>
  <si>
    <t>Jahri Evans*</t>
  </si>
  <si>
    <t>Jimmy Graham*+</t>
  </si>
  <si>
    <t>Ben Grubbs*</t>
  </si>
  <si>
    <t>Cameron Jordan*</t>
  </si>
  <si>
    <t>Antrel Rolle*</t>
  </si>
  <si>
    <t>Antonio Cromartie*</t>
  </si>
  <si>
    <t>Nick Mangold*</t>
  </si>
  <si>
    <t>Marcel Reece*</t>
  </si>
  <si>
    <t>Nick Foles*</t>
  </si>
  <si>
    <t>DeSean Jackson*</t>
  </si>
  <si>
    <t>Evan Mathis*+</t>
  </si>
  <si>
    <t>LeSean McCoy*+</t>
  </si>
  <si>
    <t>Jason Peters*+</t>
  </si>
  <si>
    <t>Antonio Brown*</t>
  </si>
  <si>
    <t>Troy Polamalu*</t>
  </si>
  <si>
    <t>NaVorro Bowman*+</t>
  </si>
  <si>
    <t>Ahmad Brooks*</t>
  </si>
  <si>
    <t>Vernon Davis*</t>
  </si>
  <si>
    <t>Frank Gore*</t>
  </si>
  <si>
    <t>Mike Iupati*</t>
  </si>
  <si>
    <t>Eric Reid*</t>
  </si>
  <si>
    <t>Justin Smith*</t>
  </si>
  <si>
    <t>Patrick Willis*</t>
  </si>
  <si>
    <t>Kam Chancellor*</t>
  </si>
  <si>
    <t>Caylin Hauptmann</t>
  </si>
  <si>
    <t>Marshawn Lynch*</t>
  </si>
  <si>
    <t>Richard Sherman*+</t>
  </si>
  <si>
    <t>Earl Thomas*+</t>
  </si>
  <si>
    <t>Max Unger*</t>
  </si>
  <si>
    <t>Lavonte David+</t>
  </si>
  <si>
    <t>Gerald McCoy*+</t>
  </si>
  <si>
    <t>Darrelle Revis*</t>
  </si>
  <si>
    <t>Alterraun Verner*</t>
  </si>
  <si>
    <t>Alfred Morris*</t>
  </si>
  <si>
    <t>Brian Orakpo*</t>
  </si>
  <si>
    <t>Draftees</t>
  </si>
  <si>
    <t>pos</t>
  </si>
  <si>
    <t>2013 Season</t>
  </si>
  <si>
    <t>2014 Season</t>
  </si>
  <si>
    <t>SnapTot</t>
  </si>
  <si>
    <t>SnapAvg</t>
  </si>
  <si>
    <t>O Snaps</t>
  </si>
  <si>
    <t>D Snaps</t>
  </si>
  <si>
    <t>ST/Snap</t>
  </si>
  <si>
    <t xml:space="preserve">2013 Combine </t>
  </si>
  <si>
    <t/>
  </si>
  <si>
    <t>2013 NFL COMBINE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</si>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</sst>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0"/>
    <numFmt numFmtId="166" formatCode="0.0000"/>
    <numFmt numFmtId="167" formatCode="0E+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52525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rgb="FFBCBCBC"/>
      </left>
      <right/>
      <top style="medium">
        <color rgb="FFBCBCBC"/>
      </top>
      <bottom style="medium">
        <color rgb="FFDDDDDD"/>
      </bottom>
      <diagonal/>
    </border>
    <border>
      <left/>
      <right/>
      <top style="medium">
        <color rgb="FFBCBCBC"/>
      </top>
      <bottom style="medium">
        <color rgb="FFDDDDDD"/>
      </bottom>
      <diagonal/>
    </border>
    <border>
      <left/>
      <right style="medium">
        <color rgb="FFBCBCBC"/>
      </right>
      <top style="medium">
        <color rgb="FFBCBCBC"/>
      </top>
      <bottom style="medium">
        <color rgb="FFDDDDDD"/>
      </bottom>
      <diagonal/>
    </border>
    <border>
      <left style="medium">
        <color rgb="FFBCBCBC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BCBCBC"/>
      </right>
      <top/>
      <bottom style="medium">
        <color rgb="FFDDDDDD"/>
      </bottom>
      <diagonal/>
    </border>
    <border>
      <left style="medium">
        <color rgb="FFBCBCBC"/>
      </left>
      <right/>
      <top/>
      <bottom style="medium">
        <color rgb="FFBCBCBC"/>
      </bottom>
      <diagonal/>
    </border>
    <border>
      <left/>
      <right/>
      <top/>
      <bottom style="medium">
        <color rgb="FFBCBCBC"/>
      </bottom>
      <diagonal/>
    </border>
    <border>
      <left/>
      <right style="medium">
        <color rgb="FFBCBCBC"/>
      </right>
      <top/>
      <bottom style="medium">
        <color rgb="FFBCBCB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166" fontId="0" fillId="0" borderId="0" xfId="0" applyNumberFormat="1"/>
    <xf numFmtId="166" fontId="0" fillId="0" borderId="0" xfId="0" applyNumberFormat="1" applyAlignment="1">
      <alignment horizontal="left" indent="3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164" fontId="0" fillId="0" borderId="0" xfId="0" applyNumberFormat="1"/>
    <xf numFmtId="9" fontId="0" fillId="0" borderId="0" xfId="0" applyNumberFormat="1"/>
    <xf numFmtId="0" fontId="0" fillId="0" borderId="0" xfId="0" applyBorder="1"/>
    <xf numFmtId="0" fontId="0" fillId="5" borderId="0" xfId="0" applyFill="1"/>
    <xf numFmtId="0" fontId="1" fillId="5" borderId="0" xfId="0" applyFont="1" applyFill="1"/>
    <xf numFmtId="0" fontId="0" fillId="5" borderId="0" xfId="0" applyFill="1" applyAlignment="1">
      <alignment horizontal="center"/>
    </xf>
    <xf numFmtId="165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5" borderId="5" xfId="1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10" fontId="0" fillId="20" borderId="0" xfId="0" applyNumberFormat="1" applyFill="1"/>
    <xf numFmtId="9" fontId="0" fillId="20" borderId="0" xfId="0" applyNumberFormat="1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10" fontId="0" fillId="0" borderId="0" xfId="0" applyNumberFormat="1" applyFill="1"/>
    <xf numFmtId="0" fontId="0" fillId="0" borderId="0" xfId="0" applyAlignment="1">
      <alignment horizontal="center"/>
    </xf>
    <xf numFmtId="0" fontId="0" fillId="37" borderId="0" xfId="0" applyFill="1"/>
    <xf numFmtId="9" fontId="0" fillId="37" borderId="0" xfId="0" applyNumberFormat="1" applyFill="1"/>
    <xf numFmtId="10" fontId="0" fillId="37" borderId="0" xfId="0" applyNumberFormat="1" applyFill="1"/>
    <xf numFmtId="0" fontId="0" fillId="38" borderId="0" xfId="0" applyFill="1"/>
    <xf numFmtId="9" fontId="0" fillId="38" borderId="0" xfId="0" applyNumberFormat="1" applyFill="1"/>
    <xf numFmtId="10" fontId="0" fillId="38" borderId="0" xfId="0" applyNumberFormat="1" applyFill="1"/>
    <xf numFmtId="0" fontId="1" fillId="0" borderId="0" xfId="0" applyFont="1" applyFill="1"/>
    <xf numFmtId="0" fontId="0" fillId="0" borderId="0" xfId="0" applyFill="1" applyAlignment="1"/>
    <xf numFmtId="0" fontId="1" fillId="0" borderId="0" xfId="0" applyFont="1" applyFill="1" applyAlignment="1">
      <alignment horizontal="center"/>
    </xf>
    <xf numFmtId="2" fontId="0" fillId="0" borderId="0" xfId="0" applyNumberFormat="1"/>
    <xf numFmtId="165" fontId="0" fillId="0" borderId="0" xfId="0" applyNumberFormat="1" applyFill="1" applyAlignment="1">
      <alignment horizontal="center"/>
    </xf>
    <xf numFmtId="0" fontId="1" fillId="0" borderId="0" xfId="0" applyFont="1" applyAlignment="1"/>
    <xf numFmtId="0" fontId="0" fillId="2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67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fl.com/players/duronharmon/profile?id=HAR195786" TargetMode="External"/><Relationship Id="rId18" Type="http://schemas.openxmlformats.org/officeDocument/2006/relationships/hyperlink" Target="http://www.nfl.com/players/khaledholmes/profile?id=HOL599656" TargetMode="External"/><Relationship Id="rId26" Type="http://schemas.openxmlformats.org/officeDocument/2006/relationships/hyperlink" Target="http://www.nfl.com/players/jefflocke/profile?id=LOC061448" TargetMode="External"/><Relationship Id="rId39" Type="http://schemas.openxmlformats.org/officeDocument/2006/relationships/hyperlink" Target="http://www.nfl.com/players/natepalmer/profile?id=PAL534886" TargetMode="External"/><Relationship Id="rId21" Type="http://schemas.openxmlformats.org/officeDocument/2006/relationships/hyperlink" Target="http://www.nfl.com/players/kylejuszczyk/profile?id=JUS812736" TargetMode="External"/><Relationship Id="rId34" Type="http://schemas.openxmlformats.org/officeDocument/2006/relationships/hyperlink" Target="http://www.nfl.com/players/williamcampbell/profile?id=CAM672275" TargetMode="External"/><Relationship Id="rId42" Type="http://schemas.openxmlformats.org/officeDocument/2006/relationships/hyperlink" Target="http://www.nfl.com/players/ryangriffin/profile?id=GRI293499" TargetMode="External"/><Relationship Id="rId47" Type="http://schemas.openxmlformats.org/officeDocument/2006/relationships/hyperlink" Target="http://www.nfl.com/players/jeremyharris/profile?id=HAR440596" TargetMode="External"/><Relationship Id="rId50" Type="http://schemas.openxmlformats.org/officeDocument/2006/relationships/hyperlink" Target="http://www.nfl.com/players/charlesjohnson/profile?id=JOH105729" TargetMode="External"/><Relationship Id="rId55" Type="http://schemas.openxmlformats.org/officeDocument/2006/relationships/hyperlink" Target="http://www.nfl.com/players/b.j.daniels/profile?id=DAN454194" TargetMode="External"/><Relationship Id="rId63" Type="http://schemas.openxmlformats.org/officeDocument/2006/relationships/hyperlink" Target="http://www.nfl.com/players/michaelcox/profile?id=COX518362" TargetMode="External"/><Relationship Id="rId7" Type="http://schemas.openxmlformats.org/officeDocument/2006/relationships/hyperlink" Target="http://www.nfl.com/players/brianwinters/profile?id=WIN742785" TargetMode="External"/><Relationship Id="rId2" Type="http://schemas.openxmlformats.org/officeDocument/2006/relationships/hyperlink" Target="http://www.nfl.com/players/johncyprien/profile?id=CYP563610" TargetMode="External"/><Relationship Id="rId16" Type="http://schemas.openxmlformats.org/officeDocument/2006/relationships/hyperlink" Target="http://www.nfl.com/players/barrettjones/profile?id=JON075575" TargetMode="External"/><Relationship Id="rId20" Type="http://schemas.openxmlformats.org/officeDocument/2006/relationships/hyperlink" Target="http://www.nfl.com/players/johnsimon/profile?id=SIM369947" TargetMode="External"/><Relationship Id="rId29" Type="http://schemas.openxmlformats.org/officeDocument/2006/relationships/hyperlink" Target="http://www.nfl.com/players/jordanmills/profile?id=MIL706804" TargetMode="External"/><Relationship Id="rId41" Type="http://schemas.openxmlformats.org/officeDocument/2006/relationships/hyperlink" Target="http://www.nfl.com/players/kapronlewis-moore/profile?id=LEW814686" TargetMode="External"/><Relationship Id="rId54" Type="http://schemas.openxmlformats.org/officeDocument/2006/relationships/hyperlink" Target="http://www.nfl.com/players/kevindorsey/profile?id=DOR658637" TargetMode="External"/><Relationship Id="rId62" Type="http://schemas.openxmlformats.org/officeDocument/2006/relationships/hyperlink" Target="http://www.nfl.com/players/marcuscooper/profile?id=COO646420" TargetMode="External"/><Relationship Id="rId1" Type="http://schemas.openxmlformats.org/officeDocument/2006/relationships/hyperlink" Target="http://www.nfl.com/players/d.j.hayden/profile?id=HAY031145" TargetMode="External"/><Relationship Id="rId6" Type="http://schemas.openxmlformats.org/officeDocument/2006/relationships/hyperlink" Target="http://www.nfl.com/players/aarondobson/profile?id=DOB744752" TargetMode="External"/><Relationship Id="rId11" Type="http://schemas.openxmlformats.org/officeDocument/2006/relationships/hyperlink" Target="http://www.nfl.com/players/jordanhill/profile?id=HIL450491" TargetMode="External"/><Relationship Id="rId24" Type="http://schemas.openxmlformats.org/officeDocument/2006/relationships/hyperlink" Target="http://www.nfl.com/players/stevenmeans/profile?id=MEA790667" TargetMode="External"/><Relationship Id="rId32" Type="http://schemas.openxmlformats.org/officeDocument/2006/relationships/hyperlink" Target="http://www.nfl.com/players/erickush/profile?id=KUS182145" TargetMode="External"/><Relationship Id="rId37" Type="http://schemas.openxmlformats.org/officeDocument/2006/relationships/hyperlink" Target="http://www.nfl.com/players/rufusjohnson/profile?id=JOH656721" TargetMode="External"/><Relationship Id="rId40" Type="http://schemas.openxmlformats.org/officeDocument/2006/relationships/hyperlink" Target="http://www.nfl.com/players/spencerware/profile?id=WAR371408" TargetMode="External"/><Relationship Id="rId45" Type="http://schemas.openxmlformats.org/officeDocument/2006/relationships/hyperlink" Target="http://www.nfl.com/players/vincewilliams/profile?id=WIL554116" TargetMode="External"/><Relationship Id="rId53" Type="http://schemas.openxmlformats.org/officeDocument/2006/relationships/hyperlink" Target="http://www.nfl.com/players/ryanseymour/profile?id=SEY697400" TargetMode="External"/><Relationship Id="rId58" Type="http://schemas.openxmlformats.org/officeDocument/2006/relationships/hyperlink" Target="http://www.nfl.com/players/kemalishmael/profile?id=ISH415291" TargetMode="External"/><Relationship Id="rId5" Type="http://schemas.openxmlformats.org/officeDocument/2006/relationships/hyperlink" Target="http://www.nfl.com/players/kikoalonso/profile?id=ALO444955" TargetMode="External"/><Relationship Id="rId15" Type="http://schemas.openxmlformats.org/officeDocument/2006/relationships/hyperlink" Target="http://www.nfl.com/players/dukewilliams/profile?id=WIL438575" TargetMode="External"/><Relationship Id="rId23" Type="http://schemas.openxmlformats.org/officeDocument/2006/relationships/hyperlink" Target="http://www.nfl.com/players/quanterussmith/profile?id=SMI577680" TargetMode="External"/><Relationship Id="rId28" Type="http://schemas.openxmlformats.org/officeDocument/2006/relationships/hyperlink" Target="http://www.nfl.com/players/lukewillson/profile?id=WIL747168" TargetMode="External"/><Relationship Id="rId36" Type="http://schemas.openxmlformats.org/officeDocument/2006/relationships/hyperlink" Target="http://www.nfl.com/players/lataviusmurray/profile?id=MUR671046" TargetMode="External"/><Relationship Id="rId49" Type="http://schemas.openxmlformats.org/officeDocument/2006/relationships/hyperlink" Target="http://www.nfl.com/players/michaelwilliams/profile?id=WIL438730" TargetMode="External"/><Relationship Id="rId57" Type="http://schemas.openxmlformats.org/officeDocument/2006/relationships/hyperlink" Target="http://www.nfl.com/players/michaelbowie/profile?id=BOW333322" TargetMode="External"/><Relationship Id="rId61" Type="http://schemas.openxmlformats.org/officeDocument/2006/relationships/hyperlink" Target="http://www.nfl.com/players/donjones/profile?id=JON236068" TargetMode="External"/><Relationship Id="rId10" Type="http://schemas.openxmlformats.org/officeDocument/2006/relationships/hyperlink" Target="http://www.nfl.com/players/jordanreed/profile?id=REE302847" TargetMode="External"/><Relationship Id="rId19" Type="http://schemas.openxmlformats.org/officeDocument/2006/relationships/hyperlink" Target="http://www.nfl.com/players/jctretter/profile?id=TRE768289" TargetMode="External"/><Relationship Id="rId31" Type="http://schemas.openxmlformats.org/officeDocument/2006/relationships/hyperlink" Target="http://www.nfl.com/players/calebsturgis/profile?id=STU678742" TargetMode="External"/><Relationship Id="rId44" Type="http://schemas.openxmlformats.org/officeDocument/2006/relationships/hyperlink" Target="http://www.nfl.com/players/stacymcgee/profile?id=MCG197653" TargetMode="External"/><Relationship Id="rId52" Type="http://schemas.openxmlformats.org/officeDocument/2006/relationships/hyperlink" Target="http://www.nfl.com/players/d.c.jefferson/profile?id=JEF171398" TargetMode="External"/><Relationship Id="rId60" Type="http://schemas.openxmlformats.org/officeDocument/2006/relationships/hyperlink" Target="http://www.nfl.com/players/seanrenfree/profile?id=REN135405" TargetMode="External"/><Relationship Id="rId4" Type="http://schemas.openxmlformats.org/officeDocument/2006/relationships/hyperlink" Target="http://www.nfl.com/players/kawannshort/profile?id=SHO598059" TargetMode="External"/><Relationship Id="rId9" Type="http://schemas.openxmlformats.org/officeDocument/2006/relationships/hyperlink" Target="http://www.nfl.com/players/dallasthomas/profile?id=THO091308" TargetMode="External"/><Relationship Id="rId14" Type="http://schemas.openxmlformats.org/officeDocument/2006/relationships/hyperlink" Target="http://www.nfl.com/players/nicojohnson/profile?id=JOH553177" TargetMode="External"/><Relationship Id="rId22" Type="http://schemas.openxmlformats.org/officeDocument/2006/relationships/hyperlink" Target="http://www.nfl.com/players/jonathanmeeks/profile?id=MEE559720" TargetMode="External"/><Relationship Id="rId27" Type="http://schemas.openxmlformats.org/officeDocument/2006/relationships/hyperlink" Target="http://www.nfl.com/players/quintondial/profile?id=DIA336966" TargetMode="External"/><Relationship Id="rId30" Type="http://schemas.openxmlformats.org/officeDocument/2006/relationships/hyperlink" Target="http://www.nfl.com/players/sammartin/profile?id=MAR720548" TargetMode="External"/><Relationship Id="rId35" Type="http://schemas.openxmlformats.org/officeDocument/2006/relationships/hyperlink" Target="http://www.nfl.com/players/tourekwilliams/profile?id=WIL544726" TargetMode="External"/><Relationship Id="rId43" Type="http://schemas.openxmlformats.org/officeDocument/2006/relationships/hyperlink" Target="http://www.nfl.com/players/ryanjensen/profile?id=JEN789150" TargetMode="External"/><Relationship Id="rId48" Type="http://schemas.openxmlformats.org/officeDocument/2006/relationships/hyperlink" Target="http://www.nfl.com/players/bricebutler/profile?id=BUT116760" TargetMode="External"/><Relationship Id="rId56" Type="http://schemas.openxmlformats.org/officeDocument/2006/relationships/hyperlink" Target="http://www.nfl.com/players/davidking/profile?id=KIN371626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://www.nfl.com/players/keenanallen/profile?id=ALL532966" TargetMode="External"/><Relationship Id="rId51" Type="http://schemas.openxmlformats.org/officeDocument/2006/relationships/hyperlink" Target="http://www.nfl.com/players/jordanpoyer/profile?id=POY177981" TargetMode="External"/><Relationship Id="rId3" Type="http://schemas.openxmlformats.org/officeDocument/2006/relationships/hyperlink" Target="http://www.nfl.com/players/robertwoods/profile?id=WOO561144" TargetMode="External"/><Relationship Id="rId12" Type="http://schemas.openxmlformats.org/officeDocument/2006/relationships/hyperlink" Target="http://www.nfl.com/players/brennanwilliams/profile?id=WIL158117" TargetMode="External"/><Relationship Id="rId17" Type="http://schemas.openxmlformats.org/officeDocument/2006/relationships/hyperlink" Target="http://www.nfl.com/players/phillipthomas/profile?id=THO319395" TargetMode="External"/><Relationship Id="rId25" Type="http://schemas.openxmlformats.org/officeDocument/2006/relationships/hyperlink" Target="http://www.nfl.com/players/coopertaylor/profile?id=TAY122887" TargetMode="External"/><Relationship Id="rId33" Type="http://schemas.openxmlformats.org/officeDocument/2006/relationships/hyperlink" Target="http://www.nfl.com/players/jamorisslaughter/profile?id=SLA666769" TargetMode="External"/><Relationship Id="rId38" Type="http://schemas.openxmlformats.org/officeDocument/2006/relationships/hyperlink" Target="http://www.nfl.com/players/justinbrown/profile?id=BRO502709" TargetMode="External"/><Relationship Id="rId46" Type="http://schemas.openxmlformats.org/officeDocument/2006/relationships/hyperlink" Target="http://www.nfl.com/players/mikecatapano/profile?id=CAT095568" TargetMode="External"/><Relationship Id="rId59" Type="http://schemas.openxmlformats.org/officeDocument/2006/relationships/hyperlink" Target="http://www.nfl.com/players/carterbykowski/profile?id=BYK40554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7"/>
  <sheetViews>
    <sheetView zoomScale="55" zoomScaleNormal="55" workbookViewId="0">
      <selection activeCell="T2" sqref="T2"/>
    </sheetView>
  </sheetViews>
  <sheetFormatPr defaultRowHeight="15" x14ac:dyDescent="0.25"/>
  <cols>
    <col min="1" max="1" width="5" customWidth="1"/>
    <col min="2" max="2" width="21" bestFit="1" customWidth="1"/>
    <col min="3" max="3" width="4.5703125" bestFit="1" customWidth="1"/>
    <col min="4" max="4" width="23.140625" bestFit="1" customWidth="1"/>
    <col min="5" max="5" width="6" bestFit="1" customWidth="1"/>
    <col min="6" max="6" width="8" bestFit="1" customWidth="1"/>
    <col min="7" max="7" width="5.140625" bestFit="1" customWidth="1"/>
    <col min="8" max="8" width="8.28515625" bestFit="1" customWidth="1"/>
    <col min="9" max="9" width="3.28515625" bestFit="1" customWidth="1"/>
    <col min="10" max="10" width="8.28515625" bestFit="1" customWidth="1"/>
    <col min="11" max="11" width="10.5703125" bestFit="1" customWidth="1"/>
    <col min="12" max="12" width="8.28515625" bestFit="1" customWidth="1"/>
    <col min="13" max="13" width="14.140625" bestFit="1" customWidth="1"/>
    <col min="14" max="14" width="9.28515625" bestFit="1" customWidth="1"/>
    <col min="15" max="15" width="7.42578125" bestFit="1" customWidth="1"/>
    <col min="16" max="16" width="8.7109375" bestFit="1" customWidth="1"/>
    <col min="17" max="17" width="6.5703125" bestFit="1" customWidth="1"/>
    <col min="18" max="18" width="8.28515625" bestFit="1" customWidth="1"/>
    <col min="25" max="25" width="8.140625" bestFit="1" customWidth="1"/>
    <col min="26" max="26" width="12.85546875" bestFit="1" customWidth="1"/>
    <col min="27" max="27" width="11.42578125" bestFit="1" customWidth="1"/>
  </cols>
  <sheetData>
    <row r="1" spans="1:35" ht="15.75" thickBot="1" x14ac:dyDescent="0.3">
      <c r="A1" s="5" t="s">
        <v>0</v>
      </c>
      <c r="B1" s="5" t="s">
        <v>1</v>
      </c>
      <c r="C1" s="5" t="s">
        <v>3</v>
      </c>
      <c r="D1" s="5" t="s">
        <v>2</v>
      </c>
      <c r="E1" s="4" t="s">
        <v>447</v>
      </c>
      <c r="F1" s="4" t="s">
        <v>436</v>
      </c>
      <c r="G1" s="4" t="s">
        <v>437</v>
      </c>
      <c r="H1" s="4" t="s">
        <v>438</v>
      </c>
      <c r="I1" s="4" t="s">
        <v>439</v>
      </c>
      <c r="J1" s="4" t="s">
        <v>440</v>
      </c>
      <c r="K1" s="4" t="s">
        <v>441</v>
      </c>
      <c r="L1" s="4" t="s">
        <v>442</v>
      </c>
      <c r="M1" s="4" t="s">
        <v>446</v>
      </c>
      <c r="N1" s="4" t="s">
        <v>443</v>
      </c>
      <c r="O1" s="4" t="s">
        <v>4</v>
      </c>
      <c r="P1" s="4" t="s">
        <v>444</v>
      </c>
      <c r="Q1" s="4" t="s">
        <v>5</v>
      </c>
      <c r="R1" s="4" t="s">
        <v>445</v>
      </c>
      <c r="S1" s="4" t="s">
        <v>448</v>
      </c>
      <c r="T1" s="4" t="s">
        <v>449</v>
      </c>
      <c r="U1" s="4" t="s">
        <v>450</v>
      </c>
      <c r="V1" s="4" t="s">
        <v>451</v>
      </c>
      <c r="W1" s="4" t="s">
        <v>452</v>
      </c>
      <c r="AF1" t="s">
        <v>453</v>
      </c>
      <c r="AG1" t="s">
        <v>451</v>
      </c>
      <c r="AH1" t="s">
        <v>454</v>
      </c>
      <c r="AI1" t="s">
        <v>455</v>
      </c>
    </row>
    <row r="2" spans="1:35" ht="16.5" thickBot="1" x14ac:dyDescent="0.3">
      <c r="A2">
        <v>2013</v>
      </c>
      <c r="B2" s="5" t="s">
        <v>245</v>
      </c>
      <c r="C2" t="s">
        <v>53</v>
      </c>
      <c r="D2" t="s">
        <v>246</v>
      </c>
      <c r="E2" s="1">
        <v>73.25</v>
      </c>
      <c r="F2" s="1">
        <v>250</v>
      </c>
      <c r="G2" s="1">
        <v>4.66</v>
      </c>
      <c r="H2" s="2">
        <f>(STANDARDIZE(G2,$G$296,$G$297))*-1</f>
        <v>0.4183596301711614</v>
      </c>
      <c r="I2" s="1">
        <v>20</v>
      </c>
      <c r="J2" s="2">
        <f>(STANDARDIZE(I2,$I$296,$I$297))</f>
        <v>-6.9276198763208216E-2</v>
      </c>
      <c r="K2" s="1"/>
      <c r="L2" s="2"/>
      <c r="M2" s="1">
        <v>113</v>
      </c>
      <c r="N2" s="2">
        <f t="shared" ref="N2:N11" si="0">(STANDARDIZE(M2,$M$296,$M$297))</f>
        <v>-0.25142344850012199</v>
      </c>
      <c r="O2" s="1"/>
      <c r="P2" s="2"/>
      <c r="Q2" s="1"/>
      <c r="R2" s="2"/>
      <c r="S2" s="2">
        <f t="shared" ref="S2:S65" si="1">H2+J2+L2+N2+P2+R2</f>
        <v>9.7659982907831178E-2</v>
      </c>
      <c r="T2" s="2">
        <f>AVERAGE(H2,J2,L2,N2,P2,R2)</f>
        <v>3.2553327635943728E-2</v>
      </c>
      <c r="U2">
        <v>5</v>
      </c>
      <c r="V2" s="32">
        <v>148</v>
      </c>
      <c r="W2">
        <f>RANK(V2,$V$2:$V$294,1)</f>
        <v>126</v>
      </c>
      <c r="Z2" t="s">
        <v>450</v>
      </c>
      <c r="AA2" t="s">
        <v>452</v>
      </c>
      <c r="AF2" s="6"/>
      <c r="AG2" s="7"/>
      <c r="AH2" s="8"/>
      <c r="AI2" s="9"/>
    </row>
    <row r="3" spans="1:35" ht="32.25" thickBot="1" x14ac:dyDescent="0.3">
      <c r="A3">
        <v>2013</v>
      </c>
      <c r="B3" s="5" t="s">
        <v>191</v>
      </c>
      <c r="C3" t="s">
        <v>11</v>
      </c>
      <c r="D3" t="s">
        <v>31</v>
      </c>
      <c r="E3" s="1">
        <v>73.63</v>
      </c>
      <c r="F3" s="1">
        <v>198</v>
      </c>
      <c r="G3" s="1">
        <v>4.62</v>
      </c>
      <c r="H3" s="2">
        <f t="shared" ref="H3:H65" si="2">(STANDARDIZE(G3,$G$296,$G$297))*-1</f>
        <v>0.55098540419350117</v>
      </c>
      <c r="I3" s="1"/>
      <c r="J3" s="2"/>
      <c r="K3" s="1">
        <v>29</v>
      </c>
      <c r="L3" s="2">
        <f t="shared" ref="L3:L11" si="3">(STANDARDIZE(K3,$K$296,$K$297))</f>
        <v>-0.76992141177866702</v>
      </c>
      <c r="M3" s="1">
        <v>112</v>
      </c>
      <c r="N3" s="2">
        <f t="shared" si="0"/>
        <v>-0.35700486396504227</v>
      </c>
      <c r="O3" s="1">
        <v>4.33</v>
      </c>
      <c r="P3" s="2">
        <f>(STANDARDIZE(O3,$O$296,$O$297))*-1</f>
        <v>0.35923212752205769</v>
      </c>
      <c r="Q3" s="1">
        <v>7.26</v>
      </c>
      <c r="R3" s="2">
        <f>(STANDARDIZE(Q3,$Q$296,$Q$297))*-1</f>
        <v>-9.1723610594256821E-2</v>
      </c>
      <c r="S3" s="2">
        <f t="shared" si="1"/>
        <v>-0.30843235462240726</v>
      </c>
      <c r="T3" s="2">
        <f t="shared" ref="T3:T65" si="4">AVERAGE(H3,J3,L3,N3,P3,R3)</f>
        <v>-6.168647092448145E-2</v>
      </c>
      <c r="V3" s="32"/>
      <c r="Y3" t="s">
        <v>534</v>
      </c>
      <c r="Z3" s="25">
        <f>CORREL(S2:S294,U2:U294)</f>
        <v>-0.10953238891398118</v>
      </c>
      <c r="AA3" s="25">
        <f>CORREL(S2:S294,W2:W294)</f>
        <v>-0.10500664396920319</v>
      </c>
      <c r="AF3" s="6">
        <v>2</v>
      </c>
      <c r="AG3" s="10">
        <v>59</v>
      </c>
      <c r="AH3" s="11" t="s">
        <v>456</v>
      </c>
      <c r="AI3" s="12" t="s">
        <v>457</v>
      </c>
    </row>
    <row r="4" spans="1:35" ht="16.5" thickBot="1" x14ac:dyDescent="0.3">
      <c r="A4">
        <v>2013</v>
      </c>
      <c r="B4" s="5" t="s">
        <v>288</v>
      </c>
      <c r="C4" t="s">
        <v>29</v>
      </c>
      <c r="D4" t="s">
        <v>289</v>
      </c>
      <c r="E4" s="1">
        <v>74.38</v>
      </c>
      <c r="F4" s="1">
        <v>217</v>
      </c>
      <c r="G4" s="1">
        <v>4.54</v>
      </c>
      <c r="H4" s="2">
        <f t="shared" si="2"/>
        <v>0.81623695223818082</v>
      </c>
      <c r="I4" s="1">
        <v>9</v>
      </c>
      <c r="J4" s="2">
        <f t="shared" ref="J4:J13" si="5">(STANDARDIZE(I4,$I$296,$I$297))</f>
        <v>-1.6334598445219677</v>
      </c>
      <c r="K4" s="1">
        <v>33.5</v>
      </c>
      <c r="L4" s="2">
        <f t="shared" si="3"/>
        <v>0.27173150043818384</v>
      </c>
      <c r="M4" s="1">
        <v>123</v>
      </c>
      <c r="N4" s="2">
        <f t="shared" si="0"/>
        <v>0.80439070614908059</v>
      </c>
      <c r="O4" s="1">
        <v>4.41</v>
      </c>
      <c r="P4" s="2">
        <f>(STANDARDIZE(O4,$O$296,$O$297))*-1</f>
        <v>7.2783407299528313E-2</v>
      </c>
      <c r="Q4" s="1">
        <v>7.11</v>
      </c>
      <c r="R4" s="2">
        <f>(STANDARDIZE(Q4,$Q$296,$Q$297))*-1</f>
        <v>0.27820803743162015</v>
      </c>
      <c r="S4" s="2">
        <f t="shared" si="1"/>
        <v>0.60989075903462608</v>
      </c>
      <c r="T4" s="2">
        <f t="shared" si="4"/>
        <v>0.10164845983910435</v>
      </c>
      <c r="U4" s="6">
        <v>7</v>
      </c>
      <c r="V4" s="13">
        <v>238</v>
      </c>
      <c r="W4">
        <f>RANK(V4,$V$2:$V$294,1)</f>
        <v>188</v>
      </c>
      <c r="Y4" t="s">
        <v>535</v>
      </c>
      <c r="Z4" s="25">
        <f>CORREL(T2:T294,U2:U294)</f>
        <v>-7.9295730392141092E-2</v>
      </c>
      <c r="AA4" s="26">
        <f>CORREL(T2:T294,W2:W294)</f>
        <v>-7.4021202832725438E-2</v>
      </c>
      <c r="AF4" s="6"/>
      <c r="AG4" s="13"/>
      <c r="AH4" s="11"/>
      <c r="AI4" s="12"/>
    </row>
    <row r="5" spans="1:35" ht="16.5" thickBot="1" x14ac:dyDescent="0.3">
      <c r="A5" s="33">
        <v>2013</v>
      </c>
      <c r="B5" s="34" t="s">
        <v>232</v>
      </c>
      <c r="C5" s="33" t="s">
        <v>50</v>
      </c>
      <c r="D5" s="33" t="s">
        <v>106</v>
      </c>
      <c r="E5" s="35">
        <v>75.38</v>
      </c>
      <c r="F5" s="35">
        <v>313</v>
      </c>
      <c r="G5" s="35">
        <v>5.0599999999999996</v>
      </c>
      <c r="H5" s="36">
        <f t="shared" si="2"/>
        <v>-0.90789811005223364</v>
      </c>
      <c r="I5" s="35">
        <v>30</v>
      </c>
      <c r="J5" s="36">
        <f t="shared" si="5"/>
        <v>1.3527089337447549</v>
      </c>
      <c r="K5" s="35">
        <v>26.5</v>
      </c>
      <c r="L5" s="36">
        <f t="shared" si="3"/>
        <v>-1.3486174741213619</v>
      </c>
      <c r="M5" s="35">
        <v>101</v>
      </c>
      <c r="N5" s="36">
        <f t="shared" si="0"/>
        <v>-1.5184004340791653</v>
      </c>
      <c r="O5" s="35"/>
      <c r="P5" s="36"/>
      <c r="Q5" s="35"/>
      <c r="R5" s="36"/>
      <c r="S5" s="36">
        <f t="shared" si="1"/>
        <v>-2.4222070845080061</v>
      </c>
      <c r="T5" s="36">
        <f t="shared" si="4"/>
        <v>-0.60555177112700154</v>
      </c>
      <c r="U5" s="37"/>
      <c r="V5" s="13"/>
      <c r="W5" s="33"/>
      <c r="AF5" s="6"/>
      <c r="AG5" s="14"/>
      <c r="AH5" s="11"/>
      <c r="AI5" s="12"/>
    </row>
    <row r="6" spans="1:35" ht="16.5" thickBot="1" x14ac:dyDescent="0.3">
      <c r="A6" s="33">
        <v>2013</v>
      </c>
      <c r="B6" s="34" t="s">
        <v>345</v>
      </c>
      <c r="C6" s="33" t="s">
        <v>29</v>
      </c>
      <c r="D6" s="33" t="s">
        <v>109</v>
      </c>
      <c r="E6" s="35">
        <v>67</v>
      </c>
      <c r="F6" s="35">
        <v>173</v>
      </c>
      <c r="G6" s="35">
        <v>4.58</v>
      </c>
      <c r="H6" s="36">
        <f t="shared" si="2"/>
        <v>0.68361117821584105</v>
      </c>
      <c r="I6" s="35">
        <v>7</v>
      </c>
      <c r="J6" s="36">
        <f t="shared" si="5"/>
        <v>-1.9178568710235604</v>
      </c>
      <c r="K6" s="35">
        <v>32</v>
      </c>
      <c r="L6" s="36">
        <f t="shared" si="3"/>
        <v>-7.5486136967433101E-2</v>
      </c>
      <c r="M6" s="35">
        <v>117</v>
      </c>
      <c r="N6" s="36">
        <f t="shared" si="0"/>
        <v>0.17090221335955905</v>
      </c>
      <c r="O6" s="35">
        <v>4.37</v>
      </c>
      <c r="P6" s="36">
        <f t="shared" ref="P6:P11" si="6">(STANDARDIZE(O6,$O$296,$O$297))*-1</f>
        <v>0.216007767410793</v>
      </c>
      <c r="Q6" s="35">
        <v>6.81</v>
      </c>
      <c r="R6" s="36">
        <f>(STANDARDIZE(Q6,$Q$296,$Q$297))*-1</f>
        <v>1.0180713334833784</v>
      </c>
      <c r="S6" s="36">
        <f t="shared" si="1"/>
        <v>9.5249484478578061E-2</v>
      </c>
      <c r="T6" s="36">
        <f t="shared" si="4"/>
        <v>1.5874914079763009E-2</v>
      </c>
      <c r="U6" s="37">
        <v>4</v>
      </c>
      <c r="V6" s="29">
        <v>101</v>
      </c>
      <c r="W6">
        <f>RANK(V6,$V$2:$V$294,1)</f>
        <v>89</v>
      </c>
      <c r="AF6" s="6"/>
      <c r="AG6" s="14"/>
      <c r="AH6" s="11"/>
      <c r="AI6" s="12"/>
    </row>
    <row r="7" spans="1:35" ht="16.5" thickBot="1" x14ac:dyDescent="0.3">
      <c r="A7">
        <v>2013</v>
      </c>
      <c r="B7" s="5" t="s">
        <v>92</v>
      </c>
      <c r="C7" t="s">
        <v>11</v>
      </c>
      <c r="D7" t="s">
        <v>93</v>
      </c>
      <c r="E7" s="1">
        <v>69.38</v>
      </c>
      <c r="F7" s="1">
        <v>186</v>
      </c>
      <c r="G7" s="1">
        <v>4.58</v>
      </c>
      <c r="H7" s="2">
        <f t="shared" si="2"/>
        <v>0.68361117821584105</v>
      </c>
      <c r="I7" s="1">
        <v>17</v>
      </c>
      <c r="J7" s="2">
        <f t="shared" si="5"/>
        <v>-0.49587173851559718</v>
      </c>
      <c r="K7" s="1">
        <v>33</v>
      </c>
      <c r="L7" s="2">
        <f t="shared" si="3"/>
        <v>0.15599228796964487</v>
      </c>
      <c r="M7" s="1">
        <v>116</v>
      </c>
      <c r="N7" s="2">
        <f t="shared" si="0"/>
        <v>6.532079789463878E-2</v>
      </c>
      <c r="O7" s="1">
        <v>4.25</v>
      </c>
      <c r="P7" s="2">
        <f t="shared" si="6"/>
        <v>0.64568084774458701</v>
      </c>
      <c r="Q7" s="1">
        <v>6.92</v>
      </c>
      <c r="R7" s="2">
        <f>(STANDARDIZE(Q7,$Q$296,$Q$297))*-1</f>
        <v>0.74678812493106694</v>
      </c>
      <c r="S7" s="2">
        <f t="shared" si="1"/>
        <v>1.8015214982401813</v>
      </c>
      <c r="T7" s="2">
        <f t="shared" si="4"/>
        <v>0.30025358304003019</v>
      </c>
      <c r="V7" s="32"/>
      <c r="AF7" s="6"/>
      <c r="AG7" s="15"/>
      <c r="AH7" s="11"/>
      <c r="AI7" s="12"/>
    </row>
    <row r="8" spans="1:35" ht="16.5" thickBot="1" x14ac:dyDescent="0.3">
      <c r="A8">
        <v>2013</v>
      </c>
      <c r="B8" s="5" t="s">
        <v>360</v>
      </c>
      <c r="C8" t="s">
        <v>50</v>
      </c>
      <c r="D8" t="s">
        <v>89</v>
      </c>
      <c r="E8" s="1">
        <v>72.63</v>
      </c>
      <c r="F8" s="1">
        <v>307</v>
      </c>
      <c r="G8" s="1">
        <v>5.15</v>
      </c>
      <c r="H8" s="2">
        <f t="shared" si="2"/>
        <v>-1.2063061016025005</v>
      </c>
      <c r="I8" s="1">
        <v>37</v>
      </c>
      <c r="J8" s="2">
        <f t="shared" si="5"/>
        <v>2.3480985265003294</v>
      </c>
      <c r="K8" s="1">
        <v>30</v>
      </c>
      <c r="L8" s="2">
        <f t="shared" si="3"/>
        <v>-0.53844298684158898</v>
      </c>
      <c r="M8" s="1">
        <v>107</v>
      </c>
      <c r="N8" s="2">
        <f t="shared" si="0"/>
        <v>-0.88491194128964357</v>
      </c>
      <c r="O8" s="1">
        <v>4.72</v>
      </c>
      <c r="P8" s="2">
        <f t="shared" si="6"/>
        <v>-1.0372053835627706</v>
      </c>
      <c r="Q8" s="1">
        <v>7.82</v>
      </c>
      <c r="R8" s="2">
        <f>(STANDARDIZE(Q8,$Q$296,$Q$297))*-1</f>
        <v>-1.4728017632242036</v>
      </c>
      <c r="S8" s="2">
        <f t="shared" si="1"/>
        <v>-2.7915696500203779</v>
      </c>
      <c r="T8" s="2">
        <f t="shared" si="4"/>
        <v>-0.46526160833672964</v>
      </c>
      <c r="U8" s="6">
        <v>4</v>
      </c>
      <c r="V8" s="14">
        <v>100</v>
      </c>
      <c r="W8">
        <f>RANK(V8,$V$2:$V$294,1)</f>
        <v>88</v>
      </c>
      <c r="AF8" s="6"/>
      <c r="AG8" s="16"/>
      <c r="AH8" s="11"/>
      <c r="AI8" s="12"/>
    </row>
    <row r="9" spans="1:35" ht="16.5" thickBot="1" x14ac:dyDescent="0.3">
      <c r="A9">
        <v>2013</v>
      </c>
      <c r="B9" s="5" t="s">
        <v>67</v>
      </c>
      <c r="C9" t="s">
        <v>29</v>
      </c>
      <c r="D9" t="s">
        <v>68</v>
      </c>
      <c r="E9" s="1">
        <v>70.25</v>
      </c>
      <c r="F9" s="1">
        <v>193</v>
      </c>
      <c r="G9" s="1">
        <v>4.59</v>
      </c>
      <c r="H9" s="2">
        <f t="shared" si="2"/>
        <v>0.65045473471025683</v>
      </c>
      <c r="I9" s="1">
        <v>14</v>
      </c>
      <c r="J9" s="2">
        <f t="shared" si="5"/>
        <v>-0.92246727826798613</v>
      </c>
      <c r="K9" s="1">
        <v>33</v>
      </c>
      <c r="L9" s="2">
        <f t="shared" si="3"/>
        <v>0.15599228796964487</v>
      </c>
      <c r="M9" s="1">
        <v>117</v>
      </c>
      <c r="N9" s="2">
        <f t="shared" si="0"/>
        <v>0.17090221335955905</v>
      </c>
      <c r="O9" s="1">
        <v>4.1500000000000004</v>
      </c>
      <c r="P9" s="2">
        <f t="shared" si="6"/>
        <v>1.0037417480227471</v>
      </c>
      <c r="Q9" s="1"/>
      <c r="R9" s="2"/>
      <c r="S9" s="2">
        <f t="shared" si="1"/>
        <v>1.0586237057942216</v>
      </c>
      <c r="T9" s="2">
        <f t="shared" si="4"/>
        <v>0.21172474115884432</v>
      </c>
      <c r="U9" s="6">
        <v>6</v>
      </c>
      <c r="V9" s="15">
        <v>195</v>
      </c>
      <c r="W9">
        <f>RANK(V9,$V$2:$V$294,1)</f>
        <v>159</v>
      </c>
      <c r="AF9" s="6"/>
      <c r="AG9" s="14"/>
      <c r="AH9" s="11"/>
      <c r="AI9" s="12"/>
    </row>
    <row r="10" spans="1:35" ht="16.5" thickBot="1" x14ac:dyDescent="0.3">
      <c r="A10">
        <v>2013</v>
      </c>
      <c r="B10" s="5" t="s">
        <v>254</v>
      </c>
      <c r="C10" t="s">
        <v>29</v>
      </c>
      <c r="D10" t="s">
        <v>255</v>
      </c>
      <c r="E10" s="1">
        <v>73.25</v>
      </c>
      <c r="F10" s="1">
        <v>202</v>
      </c>
      <c r="G10" s="1">
        <v>4.59</v>
      </c>
      <c r="H10" s="2">
        <f t="shared" si="2"/>
        <v>0.65045473471025683</v>
      </c>
      <c r="I10" s="1">
        <v>7</v>
      </c>
      <c r="J10" s="2">
        <f t="shared" si="5"/>
        <v>-1.9178568710235604</v>
      </c>
      <c r="K10" s="1">
        <v>32</v>
      </c>
      <c r="L10" s="2">
        <f t="shared" si="3"/>
        <v>-7.5486136967433101E-2</v>
      </c>
      <c r="M10" s="1">
        <v>112</v>
      </c>
      <c r="N10" s="2">
        <f t="shared" si="0"/>
        <v>-0.35700486396504227</v>
      </c>
      <c r="O10" s="1">
        <v>4.29</v>
      </c>
      <c r="P10" s="2">
        <f t="shared" si="6"/>
        <v>0.5024564876333224</v>
      </c>
      <c r="Q10" s="1">
        <v>7.04</v>
      </c>
      <c r="R10" s="2">
        <f>(STANDARDIZE(Q10,$Q$296,$Q$297))*-1</f>
        <v>0.45084280651036401</v>
      </c>
      <c r="S10" s="2">
        <f t="shared" si="1"/>
        <v>-0.74659384310209242</v>
      </c>
      <c r="T10" s="2">
        <f t="shared" si="4"/>
        <v>-0.12443230718368208</v>
      </c>
      <c r="V10" s="32"/>
      <c r="AF10" s="6"/>
      <c r="AG10" s="15"/>
      <c r="AH10" s="11"/>
      <c r="AI10" s="12"/>
    </row>
    <row r="11" spans="1:35" ht="16.5" thickBot="1" x14ac:dyDescent="0.3">
      <c r="A11">
        <v>2013</v>
      </c>
      <c r="B11" s="5" t="s">
        <v>306</v>
      </c>
      <c r="C11" t="s">
        <v>84</v>
      </c>
      <c r="D11" t="s">
        <v>106</v>
      </c>
      <c r="E11" s="1">
        <v>74.5</v>
      </c>
      <c r="F11" s="1">
        <v>242</v>
      </c>
      <c r="G11" s="1">
        <v>4.7</v>
      </c>
      <c r="H11" s="2">
        <f t="shared" si="2"/>
        <v>0.28573385614882163</v>
      </c>
      <c r="I11" s="1">
        <v>20</v>
      </c>
      <c r="J11" s="2">
        <f t="shared" si="5"/>
        <v>-6.9276198763208216E-2</v>
      </c>
      <c r="K11" s="1">
        <v>33.5</v>
      </c>
      <c r="L11" s="2">
        <f t="shared" si="3"/>
        <v>0.27173150043818384</v>
      </c>
      <c r="M11" s="1">
        <v>122</v>
      </c>
      <c r="N11" s="2">
        <f t="shared" si="0"/>
        <v>0.69880929068416031</v>
      </c>
      <c r="O11" s="1">
        <v>4.3899999999999997</v>
      </c>
      <c r="P11" s="2">
        <f t="shared" si="6"/>
        <v>0.14439558735516225</v>
      </c>
      <c r="Q11" s="1">
        <v>7.16</v>
      </c>
      <c r="R11" s="2">
        <f>(STANDARDIZE(Q11,$Q$296,$Q$297))*-1</f>
        <v>0.15489748808966114</v>
      </c>
      <c r="S11" s="2">
        <f t="shared" si="1"/>
        <v>1.486291523952781</v>
      </c>
      <c r="T11" s="2">
        <f t="shared" si="4"/>
        <v>0.24771525399213015</v>
      </c>
      <c r="U11" s="6">
        <v>1</v>
      </c>
      <c r="V11" s="16">
        <v>30</v>
      </c>
      <c r="W11">
        <f>RANK(V11,$V$2:$V$294,1)</f>
        <v>29</v>
      </c>
      <c r="AF11" s="6"/>
      <c r="AG11" s="13"/>
      <c r="AH11" s="11"/>
      <c r="AI11" s="12"/>
    </row>
    <row r="12" spans="1:35" ht="16.5" thickBot="1" x14ac:dyDescent="0.3">
      <c r="A12">
        <v>2013</v>
      </c>
      <c r="B12" s="5" t="s">
        <v>307</v>
      </c>
      <c r="C12" t="s">
        <v>23</v>
      </c>
      <c r="D12" t="s">
        <v>166</v>
      </c>
      <c r="E12" s="1">
        <v>76.5</v>
      </c>
      <c r="F12" s="1">
        <v>264</v>
      </c>
      <c r="G12" s="1">
        <v>4.78</v>
      </c>
      <c r="H12" s="2">
        <f t="shared" si="2"/>
        <v>2.0482308104142016E-2</v>
      </c>
      <c r="I12" s="1">
        <v>21</v>
      </c>
      <c r="J12" s="2">
        <f t="shared" si="5"/>
        <v>7.2922314487588097E-2</v>
      </c>
      <c r="K12" s="1"/>
      <c r="L12" s="2"/>
      <c r="M12" s="1"/>
      <c r="N12" s="2"/>
      <c r="O12" s="1"/>
      <c r="P12" s="2"/>
      <c r="Q12" s="1"/>
      <c r="R12" s="2"/>
      <c r="S12" s="2">
        <f t="shared" si="1"/>
        <v>9.3404622591730116E-2</v>
      </c>
      <c r="T12" s="2">
        <f t="shared" si="4"/>
        <v>4.6702311295865058E-2</v>
      </c>
      <c r="U12" s="6">
        <v>4</v>
      </c>
      <c r="V12" s="14">
        <v>103</v>
      </c>
      <c r="W12">
        <f>RANK(V12,$V$2:$V$294,1)</f>
        <v>91</v>
      </c>
      <c r="AF12" s="6"/>
      <c r="AG12" s="10"/>
      <c r="AH12" s="11"/>
      <c r="AI12" s="12"/>
    </row>
    <row r="13" spans="1:35" ht="32.25" thickBot="1" x14ac:dyDescent="0.3">
      <c r="A13">
        <v>2013</v>
      </c>
      <c r="B13" s="5" t="s">
        <v>32</v>
      </c>
      <c r="C13" t="s">
        <v>16</v>
      </c>
      <c r="D13" t="s">
        <v>33</v>
      </c>
      <c r="E13" s="1">
        <v>75.13</v>
      </c>
      <c r="F13" s="1">
        <v>312</v>
      </c>
      <c r="G13" s="1">
        <v>4.95</v>
      </c>
      <c r="H13" s="2">
        <f t="shared" si="2"/>
        <v>-0.54317723149080144</v>
      </c>
      <c r="I13" s="1">
        <v>27</v>
      </c>
      <c r="J13" s="2">
        <f t="shared" si="5"/>
        <v>0.92611339399236603</v>
      </c>
      <c r="K13" s="1"/>
      <c r="L13" s="2"/>
      <c r="M13" s="1"/>
      <c r="N13" s="2"/>
      <c r="O13" s="1"/>
      <c r="P13" s="2"/>
      <c r="Q13" s="1"/>
      <c r="R13" s="2"/>
      <c r="S13" s="2">
        <f t="shared" si="1"/>
        <v>0.38293616250156459</v>
      </c>
      <c r="T13" s="2">
        <f t="shared" si="4"/>
        <v>0.1914680812507823</v>
      </c>
      <c r="V13" s="32"/>
      <c r="AF13" s="6">
        <v>7</v>
      </c>
      <c r="AG13" s="13">
        <v>237</v>
      </c>
      <c r="AH13" s="11" t="s">
        <v>458</v>
      </c>
      <c r="AI13" s="12" t="s">
        <v>52</v>
      </c>
    </row>
    <row r="14" spans="1:35" ht="16.5" thickBot="1" x14ac:dyDescent="0.3">
      <c r="A14">
        <v>2013</v>
      </c>
      <c r="B14" s="5" t="s">
        <v>129</v>
      </c>
      <c r="C14" t="s">
        <v>20</v>
      </c>
      <c r="D14" t="s">
        <v>130</v>
      </c>
      <c r="E14" s="1">
        <v>69.25</v>
      </c>
      <c r="F14" s="1">
        <v>199</v>
      </c>
      <c r="G14" s="1">
        <v>4.6100000000000003</v>
      </c>
      <c r="H14" s="2">
        <f t="shared" si="2"/>
        <v>0.58414184769908539</v>
      </c>
      <c r="I14" s="1"/>
      <c r="J14" s="2"/>
      <c r="K14" s="1">
        <v>34</v>
      </c>
      <c r="L14" s="2">
        <f>(STANDARDIZE(K14,$K$296,$K$297))</f>
        <v>0.3874707129067228</v>
      </c>
      <c r="M14" s="1">
        <v>122</v>
      </c>
      <c r="N14" s="2">
        <f>(STANDARDIZE(M14,$M$296,$M$297))</f>
        <v>0.69880929068416031</v>
      </c>
      <c r="O14" s="1"/>
      <c r="P14" s="2"/>
      <c r="Q14" s="1"/>
      <c r="R14" s="2"/>
      <c r="S14" s="2">
        <f t="shared" si="1"/>
        <v>1.6704218512899685</v>
      </c>
      <c r="T14" s="2">
        <f t="shared" si="4"/>
        <v>0.55680728376332278</v>
      </c>
      <c r="U14" s="6">
        <v>6</v>
      </c>
      <c r="V14" s="15">
        <v>187</v>
      </c>
      <c r="W14">
        <f t="shared" ref="W14:W23" si="7">RANK(V14,$V$2:$V$294,1)</f>
        <v>153</v>
      </c>
      <c r="AF14" s="6"/>
      <c r="AG14" s="14"/>
      <c r="AH14" s="11"/>
      <c r="AI14" s="12"/>
    </row>
    <row r="15" spans="1:35" ht="16.5" thickBot="1" x14ac:dyDescent="0.3">
      <c r="A15">
        <v>2013</v>
      </c>
      <c r="B15" s="5" t="s">
        <v>86</v>
      </c>
      <c r="C15" t="s">
        <v>23</v>
      </c>
      <c r="D15" t="s">
        <v>87</v>
      </c>
      <c r="E15" s="1">
        <v>75.88</v>
      </c>
      <c r="F15" s="1">
        <v>263</v>
      </c>
      <c r="G15" s="1">
        <v>4.8600000000000003</v>
      </c>
      <c r="H15" s="2">
        <f t="shared" si="2"/>
        <v>-0.24476923994053759</v>
      </c>
      <c r="I15" s="1"/>
      <c r="J15" s="2"/>
      <c r="K15" s="1">
        <v>31.5</v>
      </c>
      <c r="L15" s="2">
        <f>(STANDARDIZE(K15,$K$296,$K$297))</f>
        <v>-0.19122534943597208</v>
      </c>
      <c r="M15" s="1">
        <v>118</v>
      </c>
      <c r="N15" s="2">
        <f>(STANDARDIZE(M15,$M$296,$M$297))</f>
        <v>0.2764836288244793</v>
      </c>
      <c r="O15" s="1">
        <v>5</v>
      </c>
      <c r="P15" s="2">
        <f>(STANDARDIZE(O15,$O$296,$O$297))*-1</f>
        <v>-2.0397759043416235</v>
      </c>
      <c r="Q15" s="1">
        <v>7.32</v>
      </c>
      <c r="R15" s="2">
        <f>(STANDARDIZE(Q15,$Q$296,$Q$297))*-1</f>
        <v>-0.23969626980460937</v>
      </c>
      <c r="S15" s="2">
        <f t="shared" si="1"/>
        <v>-2.4389831346982631</v>
      </c>
      <c r="T15" s="2">
        <f t="shared" si="4"/>
        <v>-0.48779662693965264</v>
      </c>
      <c r="U15" s="6">
        <v>7</v>
      </c>
      <c r="V15" s="13">
        <v>217</v>
      </c>
      <c r="W15">
        <f t="shared" si="7"/>
        <v>171</v>
      </c>
      <c r="AF15" s="6"/>
      <c r="AG15" s="15"/>
      <c r="AH15" s="11"/>
      <c r="AI15" s="12"/>
    </row>
    <row r="16" spans="1:35" ht="16.5" thickBot="1" x14ac:dyDescent="0.3">
      <c r="A16">
        <v>2013</v>
      </c>
      <c r="B16" s="5" t="s">
        <v>82</v>
      </c>
      <c r="C16" t="s">
        <v>84</v>
      </c>
      <c r="D16" t="s">
        <v>83</v>
      </c>
      <c r="E16" s="1">
        <v>72.38</v>
      </c>
      <c r="F16" s="1">
        <v>241</v>
      </c>
      <c r="G16" s="1">
        <v>4.62</v>
      </c>
      <c r="H16" s="2">
        <f t="shared" si="2"/>
        <v>0.55098540419350117</v>
      </c>
      <c r="I16" s="1"/>
      <c r="J16" s="2"/>
      <c r="K16" s="1"/>
      <c r="L16" s="2"/>
      <c r="M16" s="1">
        <v>116</v>
      </c>
      <c r="N16" s="2">
        <f>(STANDARDIZE(M16,$M$296,$M$297))</f>
        <v>6.532079789463878E-2</v>
      </c>
      <c r="O16" s="1"/>
      <c r="P16" s="2"/>
      <c r="Q16" s="1"/>
      <c r="R16" s="2"/>
      <c r="S16" s="2">
        <f t="shared" si="1"/>
        <v>0.61630620208813991</v>
      </c>
      <c r="T16" s="2">
        <f t="shared" si="4"/>
        <v>0.30815310104406995</v>
      </c>
      <c r="U16" s="6">
        <v>2</v>
      </c>
      <c r="V16" s="10">
        <v>56</v>
      </c>
      <c r="W16">
        <f t="shared" si="7"/>
        <v>51</v>
      </c>
      <c r="AF16" s="6"/>
      <c r="AG16" s="16"/>
      <c r="AH16" s="11"/>
      <c r="AI16" s="12"/>
    </row>
    <row r="17" spans="1:35" ht="32.25" thickBot="1" x14ac:dyDescent="0.3">
      <c r="A17">
        <v>2013</v>
      </c>
      <c r="B17" s="5" t="s">
        <v>404</v>
      </c>
      <c r="C17" t="s">
        <v>11</v>
      </c>
      <c r="D17" t="s">
        <v>405</v>
      </c>
      <c r="E17" s="1">
        <v>70.25</v>
      </c>
      <c r="F17" s="1">
        <v>184</v>
      </c>
      <c r="G17" s="1">
        <v>4.51</v>
      </c>
      <c r="H17" s="2">
        <f t="shared" si="2"/>
        <v>0.91570628275493637</v>
      </c>
      <c r="I17" s="1">
        <v>14</v>
      </c>
      <c r="J17" s="2">
        <f>(STANDARDIZE(I17,$I$296,$I$297))</f>
        <v>-0.92246727826798613</v>
      </c>
      <c r="K17" s="1">
        <v>40.5</v>
      </c>
      <c r="L17" s="2">
        <f>(STANDARDIZE(K17,$K$296,$K$297))</f>
        <v>1.8920804749977296</v>
      </c>
      <c r="M17" s="1">
        <v>132</v>
      </c>
      <c r="N17" s="2">
        <f>(STANDARDIZE(M17,$M$296,$M$297))</f>
        <v>1.7546234453333629</v>
      </c>
      <c r="O17" s="1">
        <v>3.84</v>
      </c>
      <c r="P17" s="2">
        <f>(STANDARDIZE(O17,$O$296,$O$297))*-1</f>
        <v>2.1137305388850494</v>
      </c>
      <c r="Q17" s="1">
        <v>6.82</v>
      </c>
      <c r="R17" s="2">
        <f>(STANDARDIZE(Q17,$Q$296,$Q$297))*-1</f>
        <v>0.99340922361498485</v>
      </c>
      <c r="S17" s="2">
        <f t="shared" si="1"/>
        <v>6.7470826873180778</v>
      </c>
      <c r="T17" s="2">
        <f t="shared" si="4"/>
        <v>1.1245137812196797</v>
      </c>
      <c r="U17" s="6">
        <v>4</v>
      </c>
      <c r="V17" s="14">
        <v>114</v>
      </c>
      <c r="W17">
        <f t="shared" si="7"/>
        <v>100</v>
      </c>
      <c r="AF17" s="6">
        <v>4</v>
      </c>
      <c r="AG17" s="14">
        <v>113</v>
      </c>
      <c r="AH17" s="11" t="s">
        <v>460</v>
      </c>
      <c r="AI17" s="12" t="s">
        <v>142</v>
      </c>
    </row>
    <row r="18" spans="1:35" ht="16.5" thickBot="1" x14ac:dyDescent="0.3">
      <c r="A18">
        <v>2013</v>
      </c>
      <c r="B18" s="5" t="s">
        <v>323</v>
      </c>
      <c r="C18" t="s">
        <v>77</v>
      </c>
      <c r="D18" t="s">
        <v>106</v>
      </c>
      <c r="E18" s="1">
        <v>72.5</v>
      </c>
      <c r="F18" s="1">
        <v>211</v>
      </c>
      <c r="G18" s="1">
        <v>4.5599999999999996</v>
      </c>
      <c r="H18" s="2">
        <f t="shared" si="2"/>
        <v>0.74992406522701238</v>
      </c>
      <c r="I18" s="1">
        <v>17</v>
      </c>
      <c r="J18" s="2">
        <f>(STANDARDIZE(I18,$I$296,$I$297))</f>
        <v>-0.49587173851559718</v>
      </c>
      <c r="K18" s="1"/>
      <c r="L18" s="2"/>
      <c r="M18" s="1"/>
      <c r="N18" s="2"/>
      <c r="O18" s="1"/>
      <c r="P18" s="2"/>
      <c r="Q18" s="1"/>
      <c r="R18" s="2"/>
      <c r="S18" s="2">
        <f t="shared" si="1"/>
        <v>0.2540523267114152</v>
      </c>
      <c r="T18" s="2">
        <f t="shared" si="4"/>
        <v>0.1270261633557076</v>
      </c>
      <c r="U18" s="6">
        <v>6</v>
      </c>
      <c r="V18" s="15">
        <v>191</v>
      </c>
      <c r="W18">
        <f t="shared" si="7"/>
        <v>157</v>
      </c>
      <c r="AF18" s="6"/>
      <c r="AG18" s="17"/>
      <c r="AH18" s="11"/>
      <c r="AI18" s="12"/>
    </row>
    <row r="19" spans="1:35" ht="16.5" thickBot="1" x14ac:dyDescent="0.3">
      <c r="A19">
        <v>2013</v>
      </c>
      <c r="B19" s="5" t="s">
        <v>297</v>
      </c>
      <c r="C19" t="s">
        <v>84</v>
      </c>
      <c r="D19" t="s">
        <v>124</v>
      </c>
      <c r="E19" s="1">
        <v>76.25</v>
      </c>
      <c r="F19" s="1">
        <v>241</v>
      </c>
      <c r="G19" s="1">
        <v>4.58</v>
      </c>
      <c r="H19" s="2">
        <f t="shared" si="2"/>
        <v>0.68361117821584105</v>
      </c>
      <c r="I19" s="1"/>
      <c r="J19" s="2"/>
      <c r="K19" s="1">
        <v>37</v>
      </c>
      <c r="L19" s="2">
        <f t="shared" ref="L19:L24" si="8">(STANDARDIZE(K19,$K$296,$K$297))</f>
        <v>1.0819059877179567</v>
      </c>
      <c r="M19" s="1">
        <v>128</v>
      </c>
      <c r="N19" s="2">
        <f t="shared" ref="N19:N24" si="9">(STANDARDIZE(M19,$M$296,$M$297))</f>
        <v>1.332297783473682</v>
      </c>
      <c r="O19" s="1">
        <v>4.3899999999999997</v>
      </c>
      <c r="P19" s="2">
        <f t="shared" ref="P19:P24" si="10">(STANDARDIZE(O19,$O$296,$O$297))*-1</f>
        <v>0.14439558735516225</v>
      </c>
      <c r="Q19" s="1">
        <v>6.84</v>
      </c>
      <c r="R19" s="2">
        <f t="shared" ref="R19:R24" si="11">(STANDARDIZE(Q19,$Q$296,$Q$297))*-1</f>
        <v>0.94408500387820216</v>
      </c>
      <c r="S19" s="2">
        <f t="shared" si="1"/>
        <v>4.1862955406408444</v>
      </c>
      <c r="T19" s="2">
        <f t="shared" si="4"/>
        <v>0.83725910812816884</v>
      </c>
      <c r="U19">
        <v>1</v>
      </c>
      <c r="V19">
        <v>6</v>
      </c>
      <c r="W19">
        <f t="shared" si="7"/>
        <v>6</v>
      </c>
      <c r="AF19" s="6"/>
      <c r="AG19" s="16"/>
      <c r="AH19" s="11"/>
      <c r="AI19" s="12"/>
    </row>
    <row r="20" spans="1:35" ht="16.5" thickBot="1" x14ac:dyDescent="0.3">
      <c r="A20">
        <v>2013</v>
      </c>
      <c r="B20" s="5" t="s">
        <v>260</v>
      </c>
      <c r="C20" t="s">
        <v>50</v>
      </c>
      <c r="D20" t="s">
        <v>124</v>
      </c>
      <c r="E20" s="1">
        <v>73.88</v>
      </c>
      <c r="F20" s="1">
        <v>309</v>
      </c>
      <c r="G20" s="1">
        <v>5.08</v>
      </c>
      <c r="H20" s="2">
        <f t="shared" si="2"/>
        <v>-0.97421099706340497</v>
      </c>
      <c r="I20" s="1">
        <v>30</v>
      </c>
      <c r="J20" s="2">
        <f>(STANDARDIZE(I20,$I$296,$I$297))</f>
        <v>1.3527089337447549</v>
      </c>
      <c r="K20" s="1">
        <v>25</v>
      </c>
      <c r="L20" s="2">
        <f t="shared" si="8"/>
        <v>-1.6958351115269787</v>
      </c>
      <c r="M20" s="1">
        <v>104</v>
      </c>
      <c r="N20" s="2">
        <f t="shared" si="9"/>
        <v>-1.2016561876844043</v>
      </c>
      <c r="O20" s="1">
        <v>4.67</v>
      </c>
      <c r="P20" s="2">
        <f t="shared" si="10"/>
        <v>-0.85817493342369056</v>
      </c>
      <c r="Q20" s="1">
        <v>7.53</v>
      </c>
      <c r="R20" s="2">
        <f t="shared" si="11"/>
        <v>-0.75760057704083883</v>
      </c>
      <c r="S20" s="2">
        <f t="shared" si="1"/>
        <v>-4.1347688729945631</v>
      </c>
      <c r="T20" s="2">
        <f t="shared" si="4"/>
        <v>-0.68912814549909385</v>
      </c>
      <c r="U20" s="6">
        <v>3</v>
      </c>
      <c r="V20" s="17">
        <v>67</v>
      </c>
      <c r="W20">
        <f t="shared" si="7"/>
        <v>61</v>
      </c>
      <c r="AF20" s="6"/>
      <c r="AG20" s="17"/>
      <c r="AH20" s="11"/>
      <c r="AI20" s="12"/>
    </row>
    <row r="21" spans="1:35" ht="16.5" thickBot="1" x14ac:dyDescent="0.3">
      <c r="A21">
        <v>2013</v>
      </c>
      <c r="B21" s="5" t="s">
        <v>407</v>
      </c>
      <c r="C21" t="s">
        <v>23</v>
      </c>
      <c r="D21" t="s">
        <v>97</v>
      </c>
      <c r="E21" s="1">
        <v>75.25</v>
      </c>
      <c r="F21" s="1">
        <v>266</v>
      </c>
      <c r="G21" s="1">
        <v>4.83</v>
      </c>
      <c r="H21" s="2">
        <f t="shared" si="2"/>
        <v>-0.14529990942378199</v>
      </c>
      <c r="I21" s="1">
        <v>25</v>
      </c>
      <c r="J21" s="2">
        <f>(STANDARDIZE(I21,$I$296,$I$297))</f>
        <v>0.64171636749077332</v>
      </c>
      <c r="K21" s="1">
        <v>31</v>
      </c>
      <c r="L21" s="2">
        <f t="shared" si="8"/>
        <v>-0.30696456190451105</v>
      </c>
      <c r="M21" s="1">
        <v>111</v>
      </c>
      <c r="N21" s="2">
        <f t="shared" si="9"/>
        <v>-0.46258627942996255</v>
      </c>
      <c r="O21" s="1">
        <v>4.4000000000000004</v>
      </c>
      <c r="P21" s="2">
        <f t="shared" si="10"/>
        <v>0.10858949732734369</v>
      </c>
      <c r="Q21" s="1">
        <v>7.3</v>
      </c>
      <c r="R21" s="2">
        <f t="shared" si="11"/>
        <v>-0.19037205006782446</v>
      </c>
      <c r="S21" s="2">
        <f t="shared" si="1"/>
        <v>-0.35491693600796304</v>
      </c>
      <c r="T21" s="2">
        <f t="shared" si="4"/>
        <v>-5.9152822667993842E-2</v>
      </c>
      <c r="U21" s="6">
        <v>1</v>
      </c>
      <c r="V21" s="16">
        <v>24</v>
      </c>
      <c r="W21">
        <f t="shared" si="7"/>
        <v>23</v>
      </c>
      <c r="AF21" s="6"/>
      <c r="AG21" s="13"/>
      <c r="AH21" s="11"/>
      <c r="AI21" s="12"/>
    </row>
    <row r="22" spans="1:35" ht="16.5" thickBot="1" x14ac:dyDescent="0.3">
      <c r="A22">
        <v>2013</v>
      </c>
      <c r="B22" s="5" t="s">
        <v>435</v>
      </c>
      <c r="C22" t="s">
        <v>11</v>
      </c>
      <c r="D22" t="s">
        <v>171</v>
      </c>
      <c r="E22" s="1">
        <v>73</v>
      </c>
      <c r="F22" s="1">
        <v>195</v>
      </c>
      <c r="G22" s="1">
        <v>4.53</v>
      </c>
      <c r="H22" s="2">
        <f t="shared" si="2"/>
        <v>0.84939339574376505</v>
      </c>
      <c r="I22" s="1">
        <v>14</v>
      </c>
      <c r="J22" s="2">
        <f>(STANDARDIZE(I22,$I$296,$I$297))</f>
        <v>-0.92246727826798613</v>
      </c>
      <c r="K22" s="1">
        <v>36</v>
      </c>
      <c r="L22" s="2">
        <f t="shared" si="8"/>
        <v>0.85042756278087872</v>
      </c>
      <c r="M22" s="1">
        <v>128</v>
      </c>
      <c r="N22" s="2">
        <f t="shared" si="9"/>
        <v>1.332297783473682</v>
      </c>
      <c r="O22" s="1">
        <v>4.12</v>
      </c>
      <c r="P22" s="2">
        <f t="shared" si="10"/>
        <v>1.1111600181061965</v>
      </c>
      <c r="Q22" s="1">
        <v>6.97</v>
      </c>
      <c r="R22" s="2">
        <f t="shared" si="11"/>
        <v>0.62347757558910799</v>
      </c>
      <c r="S22" s="2">
        <f t="shared" si="1"/>
        <v>3.8442890574256445</v>
      </c>
      <c r="T22" s="2">
        <f t="shared" si="4"/>
        <v>0.64071484290427405</v>
      </c>
      <c r="U22" s="6">
        <v>3</v>
      </c>
      <c r="V22" s="17">
        <v>70</v>
      </c>
      <c r="W22">
        <f t="shared" si="7"/>
        <v>64</v>
      </c>
      <c r="AF22" s="6"/>
      <c r="AG22" s="15"/>
      <c r="AH22" s="11"/>
      <c r="AI22" s="12"/>
    </row>
    <row r="23" spans="1:35" ht="16.5" thickBot="1" x14ac:dyDescent="0.3">
      <c r="A23">
        <v>2013</v>
      </c>
      <c r="B23" s="5" t="s">
        <v>356</v>
      </c>
      <c r="C23" t="s">
        <v>45</v>
      </c>
      <c r="D23" t="s">
        <v>357</v>
      </c>
      <c r="E23" s="1">
        <v>76.5</v>
      </c>
      <c r="F23" s="1">
        <v>229</v>
      </c>
      <c r="G23" s="1">
        <v>4.97</v>
      </c>
      <c r="H23" s="2">
        <f t="shared" si="2"/>
        <v>-0.60949011850196988</v>
      </c>
      <c r="I23" s="1"/>
      <c r="J23" s="2"/>
      <c r="K23" s="1">
        <v>29</v>
      </c>
      <c r="L23" s="2">
        <f t="shared" si="8"/>
        <v>-0.76992141177866702</v>
      </c>
      <c r="M23" s="1">
        <v>112</v>
      </c>
      <c r="N23" s="2">
        <f t="shared" si="9"/>
        <v>-0.35700486396504227</v>
      </c>
      <c r="O23" s="1">
        <v>4.55</v>
      </c>
      <c r="P23" s="2">
        <f t="shared" si="10"/>
        <v>-0.42850185308989652</v>
      </c>
      <c r="Q23" s="1">
        <v>7.17</v>
      </c>
      <c r="R23" s="2">
        <f t="shared" si="11"/>
        <v>0.13023537822126979</v>
      </c>
      <c r="S23" s="2">
        <f t="shared" si="1"/>
        <v>-2.034682869114306</v>
      </c>
      <c r="T23" s="2">
        <f t="shared" si="4"/>
        <v>-0.40693657382286119</v>
      </c>
      <c r="U23" s="6">
        <v>7</v>
      </c>
      <c r="V23" s="13">
        <v>221</v>
      </c>
      <c r="W23">
        <f t="shared" si="7"/>
        <v>173</v>
      </c>
      <c r="AF23" s="6"/>
      <c r="AG23" s="13"/>
      <c r="AH23" s="11"/>
      <c r="AI23" s="12"/>
    </row>
    <row r="24" spans="1:35" ht="16.5" thickBot="1" x14ac:dyDescent="0.3">
      <c r="A24">
        <v>2013</v>
      </c>
      <c r="B24" s="5" t="s">
        <v>85</v>
      </c>
      <c r="C24" t="s">
        <v>8</v>
      </c>
      <c r="D24" t="s">
        <v>22</v>
      </c>
      <c r="E24" s="1">
        <v>77.38</v>
      </c>
      <c r="F24" s="1">
        <v>310</v>
      </c>
      <c r="G24" s="1">
        <v>5.2</v>
      </c>
      <c r="H24" s="2">
        <f t="shared" si="2"/>
        <v>-1.3720883191304245</v>
      </c>
      <c r="I24" s="1">
        <v>26</v>
      </c>
      <c r="J24" s="2">
        <f t="shared" ref="J24:J29" si="12">(STANDARDIZE(I24,$I$296,$I$297))</f>
        <v>0.78391488074156968</v>
      </c>
      <c r="K24" s="1">
        <v>28</v>
      </c>
      <c r="L24" s="2">
        <f t="shared" si="8"/>
        <v>-1.0013998367157448</v>
      </c>
      <c r="M24" s="1">
        <v>100</v>
      </c>
      <c r="N24" s="2">
        <f t="shared" si="9"/>
        <v>-1.6239818495440854</v>
      </c>
      <c r="O24" s="1">
        <v>4.7</v>
      </c>
      <c r="P24" s="2">
        <f t="shared" si="10"/>
        <v>-0.96559320350713984</v>
      </c>
      <c r="Q24" s="1">
        <v>7.43</v>
      </c>
      <c r="R24" s="2">
        <f t="shared" si="11"/>
        <v>-0.5109794783569187</v>
      </c>
      <c r="S24" s="2">
        <f t="shared" si="1"/>
        <v>-4.6901278065127432</v>
      </c>
      <c r="T24" s="2">
        <f t="shared" si="4"/>
        <v>-0.7816879677521239</v>
      </c>
      <c r="V24" s="32"/>
      <c r="AF24" s="6"/>
      <c r="AG24" s="18"/>
      <c r="AH24" s="11"/>
      <c r="AI24" s="12"/>
    </row>
    <row r="25" spans="1:35" ht="16.5" thickBot="1" x14ac:dyDescent="0.3">
      <c r="A25">
        <v>2013</v>
      </c>
      <c r="B25" s="5" t="s">
        <v>425</v>
      </c>
      <c r="C25" t="s">
        <v>65</v>
      </c>
      <c r="D25" t="s">
        <v>83</v>
      </c>
      <c r="E25" s="1">
        <v>76</v>
      </c>
      <c r="F25" s="1">
        <v>251</v>
      </c>
      <c r="G25" s="1">
        <v>4.8099999999999996</v>
      </c>
      <c r="H25" s="2">
        <f t="shared" si="2"/>
        <v>-7.898702241261063E-2</v>
      </c>
      <c r="I25" s="1">
        <v>22</v>
      </c>
      <c r="J25" s="2">
        <f t="shared" si="12"/>
        <v>0.21512082773838442</v>
      </c>
      <c r="K25" s="1"/>
      <c r="L25" s="2"/>
      <c r="M25" s="1"/>
      <c r="N25" s="2"/>
      <c r="O25" s="1"/>
      <c r="P25" s="2"/>
      <c r="Q25" s="1"/>
      <c r="R25" s="2"/>
      <c r="S25" s="2">
        <f t="shared" si="1"/>
        <v>0.13613380532577379</v>
      </c>
      <c r="T25" s="2">
        <f t="shared" si="4"/>
        <v>6.8066902662886897E-2</v>
      </c>
      <c r="U25" s="6">
        <v>6</v>
      </c>
      <c r="V25" s="15">
        <v>204</v>
      </c>
      <c r="W25">
        <f>RANK(V25,$V$2:$V$294,1)</f>
        <v>165</v>
      </c>
      <c r="AF25" s="6"/>
      <c r="AG25" s="18"/>
      <c r="AH25" s="11"/>
      <c r="AI25" s="12"/>
    </row>
    <row r="26" spans="1:35" ht="16.5" thickBot="1" x14ac:dyDescent="0.3">
      <c r="A26">
        <v>2013</v>
      </c>
      <c r="B26" s="5" t="s">
        <v>285</v>
      </c>
      <c r="C26" t="s">
        <v>77</v>
      </c>
      <c r="D26" t="s">
        <v>185</v>
      </c>
      <c r="E26" s="1">
        <v>72.25</v>
      </c>
      <c r="F26" s="1">
        <v>215</v>
      </c>
      <c r="G26" s="1">
        <v>4.74</v>
      </c>
      <c r="H26" s="2">
        <f t="shared" si="2"/>
        <v>0.15310808212648183</v>
      </c>
      <c r="I26" s="1">
        <v>19</v>
      </c>
      <c r="J26" s="2">
        <f t="shared" si="12"/>
        <v>-0.21147471201400453</v>
      </c>
      <c r="K26" s="1">
        <v>34.5</v>
      </c>
      <c r="L26" s="2">
        <f>(STANDARDIZE(K26,$K$296,$K$297))</f>
        <v>0.50320992537526177</v>
      </c>
      <c r="M26" s="1">
        <v>122</v>
      </c>
      <c r="N26" s="2">
        <f>(STANDARDIZE(M26,$M$296,$M$297))</f>
        <v>0.69880929068416031</v>
      </c>
      <c r="O26" s="1">
        <v>4.4400000000000004</v>
      </c>
      <c r="P26" s="2">
        <f>(STANDARDIZE(O26,$O$296,$O$297))*-1</f>
        <v>-3.4634862783920993E-2</v>
      </c>
      <c r="Q26" s="1">
        <v>7.07</v>
      </c>
      <c r="R26" s="2">
        <f>(STANDARDIZE(Q26,$Q$296,$Q$297))*-1</f>
        <v>0.37685647690518775</v>
      </c>
      <c r="S26" s="2">
        <f t="shared" si="1"/>
        <v>1.485874200293166</v>
      </c>
      <c r="T26" s="2">
        <f t="shared" si="4"/>
        <v>0.24764570004886099</v>
      </c>
      <c r="V26" s="32"/>
      <c r="AF26" s="6"/>
      <c r="AG26" s="17"/>
      <c r="AH26" s="11"/>
      <c r="AI26" s="12"/>
    </row>
    <row r="27" spans="1:35" ht="32.25" thickBot="1" x14ac:dyDescent="0.3">
      <c r="A27">
        <v>2013</v>
      </c>
      <c r="B27" s="5" t="s">
        <v>187</v>
      </c>
      <c r="C27" t="s">
        <v>53</v>
      </c>
      <c r="D27" t="s">
        <v>188</v>
      </c>
      <c r="E27" s="1">
        <v>74.5</v>
      </c>
      <c r="F27" s="1">
        <v>240</v>
      </c>
      <c r="G27" s="1">
        <v>4.68</v>
      </c>
      <c r="H27" s="2">
        <f t="shared" si="2"/>
        <v>0.35204674315999301</v>
      </c>
      <c r="I27" s="1">
        <v>21</v>
      </c>
      <c r="J27" s="2">
        <f t="shared" si="12"/>
        <v>7.2922314487588097E-2</v>
      </c>
      <c r="K27" s="1">
        <v>32</v>
      </c>
      <c r="L27" s="2">
        <f>(STANDARDIZE(K27,$K$296,$K$297))</f>
        <v>-7.5486136967433101E-2</v>
      </c>
      <c r="M27" s="1">
        <v>124</v>
      </c>
      <c r="N27" s="2">
        <f>(STANDARDIZE(M27,$M$296,$M$297))</f>
        <v>0.90997212161400087</v>
      </c>
      <c r="O27" s="1">
        <v>4.55</v>
      </c>
      <c r="P27" s="2">
        <f>(STANDARDIZE(O27,$O$296,$O$297))*-1</f>
        <v>-0.42850185308989652</v>
      </c>
      <c r="Q27" s="1">
        <v>7.4</v>
      </c>
      <c r="R27" s="2">
        <f>(STANDARDIZE(Q27,$Q$296,$Q$297))*-1</f>
        <v>-0.43699314875174461</v>
      </c>
      <c r="S27" s="2">
        <f t="shared" si="1"/>
        <v>0.39396004045250771</v>
      </c>
      <c r="T27" s="2">
        <f t="shared" si="4"/>
        <v>6.5660006742084623E-2</v>
      </c>
      <c r="U27" s="6">
        <v>7</v>
      </c>
      <c r="V27" s="13">
        <v>245</v>
      </c>
      <c r="W27">
        <f>RANK(V27,$V$2:$V$294,1)</f>
        <v>192</v>
      </c>
      <c r="AF27" s="6">
        <v>3</v>
      </c>
      <c r="AG27" s="17">
        <v>89</v>
      </c>
      <c r="AH27" s="11" t="s">
        <v>461</v>
      </c>
      <c r="AI27" s="12" t="s">
        <v>62</v>
      </c>
    </row>
    <row r="28" spans="1:35" ht="16.5" thickBot="1" x14ac:dyDescent="0.3">
      <c r="A28">
        <v>2013</v>
      </c>
      <c r="B28" s="5" t="s">
        <v>218</v>
      </c>
      <c r="C28" t="s">
        <v>84</v>
      </c>
      <c r="D28" t="s">
        <v>97</v>
      </c>
      <c r="E28" s="1">
        <v>74.5</v>
      </c>
      <c r="F28" s="1">
        <v>251</v>
      </c>
      <c r="G28" s="1">
        <v>4.6900000000000004</v>
      </c>
      <c r="H28" s="2">
        <f t="shared" si="2"/>
        <v>0.31889029965440585</v>
      </c>
      <c r="I28" s="1">
        <v>18</v>
      </c>
      <c r="J28" s="2">
        <f t="shared" si="12"/>
        <v>-0.35367322526480083</v>
      </c>
      <c r="K28" s="1"/>
      <c r="L28" s="2"/>
      <c r="M28" s="1"/>
      <c r="N28" s="2"/>
      <c r="O28" s="1"/>
      <c r="P28" s="2"/>
      <c r="Q28" s="1"/>
      <c r="R28" s="2"/>
      <c r="S28" s="2">
        <f t="shared" si="1"/>
        <v>-3.4782925610394977E-2</v>
      </c>
      <c r="T28" s="2">
        <f t="shared" si="4"/>
        <v>-1.7391462805197488E-2</v>
      </c>
      <c r="U28" s="6">
        <v>5</v>
      </c>
      <c r="V28" s="18">
        <v>162</v>
      </c>
      <c r="W28">
        <f>RANK(V28,$V$2:$V$294,1)</f>
        <v>136</v>
      </c>
      <c r="AF28" s="6"/>
      <c r="AG28" s="14"/>
      <c r="AH28" s="11"/>
      <c r="AI28" s="12"/>
    </row>
    <row r="29" spans="1:35" ht="32.25" thickBot="1" x14ac:dyDescent="0.3">
      <c r="A29">
        <v>2013</v>
      </c>
      <c r="B29" s="5" t="s">
        <v>240</v>
      </c>
      <c r="C29" t="s">
        <v>29</v>
      </c>
      <c r="D29" t="s">
        <v>241</v>
      </c>
      <c r="E29" s="1">
        <v>77</v>
      </c>
      <c r="F29" s="1">
        <v>216</v>
      </c>
      <c r="G29" s="1">
        <v>4.67</v>
      </c>
      <c r="H29" s="2">
        <f t="shared" si="2"/>
        <v>0.38520318666557718</v>
      </c>
      <c r="I29" s="1">
        <v>9</v>
      </c>
      <c r="J29" s="2">
        <f t="shared" si="12"/>
        <v>-1.6334598445219677</v>
      </c>
      <c r="K29" s="1">
        <v>33.5</v>
      </c>
      <c r="L29" s="2">
        <f>(STANDARDIZE(K29,$K$296,$K$297))</f>
        <v>0.27173150043818384</v>
      </c>
      <c r="M29" s="1">
        <v>115</v>
      </c>
      <c r="N29" s="2">
        <f t="shared" ref="N29:N39" si="13">(STANDARDIZE(M29,$M$296,$M$297))</f>
        <v>-4.0260617570281487E-2</v>
      </c>
      <c r="O29" s="1">
        <v>4.4400000000000004</v>
      </c>
      <c r="P29" s="2">
        <f>(STANDARDIZE(O29,$O$296,$O$297))*-1</f>
        <v>-3.4634862783920993E-2</v>
      </c>
      <c r="Q29" s="1">
        <v>7.11</v>
      </c>
      <c r="R29" s="2">
        <f>(STANDARDIZE(Q29,$Q$296,$Q$297))*-1</f>
        <v>0.27820803743162015</v>
      </c>
      <c r="S29" s="2">
        <f t="shared" si="1"/>
        <v>-0.77321260034078898</v>
      </c>
      <c r="T29" s="2">
        <f t="shared" si="4"/>
        <v>-0.12886876672346484</v>
      </c>
      <c r="V29" s="32"/>
      <c r="AF29" s="6">
        <v>3</v>
      </c>
      <c r="AG29" s="17">
        <v>72</v>
      </c>
      <c r="AH29" s="11" t="s">
        <v>462</v>
      </c>
      <c r="AI29" s="12" t="s">
        <v>463</v>
      </c>
    </row>
    <row r="30" spans="1:35" ht="48" thickBot="1" x14ac:dyDescent="0.3">
      <c r="A30">
        <v>2013</v>
      </c>
      <c r="B30" s="5" t="s">
        <v>270</v>
      </c>
      <c r="C30" t="s">
        <v>84</v>
      </c>
      <c r="D30" t="s">
        <v>200</v>
      </c>
      <c r="E30" s="1">
        <v>71</v>
      </c>
      <c r="F30" s="1">
        <v>223</v>
      </c>
      <c r="G30" s="1">
        <v>4.74</v>
      </c>
      <c r="H30" s="2">
        <f t="shared" si="2"/>
        <v>0.15310808212648183</v>
      </c>
      <c r="I30" s="1"/>
      <c r="J30" s="2"/>
      <c r="K30" s="1"/>
      <c r="L30" s="2"/>
      <c r="M30" s="1">
        <v>114</v>
      </c>
      <c r="N30" s="2">
        <f t="shared" si="13"/>
        <v>-0.14584203303520174</v>
      </c>
      <c r="O30" s="1"/>
      <c r="P30" s="2"/>
      <c r="Q30" s="1"/>
      <c r="R30" s="2"/>
      <c r="S30" s="2">
        <f t="shared" si="1"/>
        <v>7.2660490912800912E-3</v>
      </c>
      <c r="T30" s="2">
        <f t="shared" si="4"/>
        <v>3.6330245456400456E-3</v>
      </c>
      <c r="V30" s="32"/>
      <c r="AF30" s="6">
        <v>7</v>
      </c>
      <c r="AG30" s="13">
        <v>209</v>
      </c>
      <c r="AH30" s="11" t="s">
        <v>464</v>
      </c>
      <c r="AI30" s="12" t="s">
        <v>134</v>
      </c>
    </row>
    <row r="31" spans="1:35" ht="32.25" thickBot="1" x14ac:dyDescent="0.3">
      <c r="A31">
        <v>2013</v>
      </c>
      <c r="B31" s="5" t="s">
        <v>287</v>
      </c>
      <c r="C31" t="s">
        <v>11</v>
      </c>
      <c r="D31" t="s">
        <v>213</v>
      </c>
      <c r="E31" s="1">
        <v>71</v>
      </c>
      <c r="F31" s="1">
        <v>193</v>
      </c>
      <c r="G31" s="1">
        <v>4.4000000000000004</v>
      </c>
      <c r="H31" s="2">
        <f t="shared" si="2"/>
        <v>1.2804271613163687</v>
      </c>
      <c r="I31" s="1">
        <v>14</v>
      </c>
      <c r="J31" s="2">
        <f>(STANDARDIZE(I31,$I$296,$I$297))</f>
        <v>-0.92246727826798613</v>
      </c>
      <c r="K31" s="1">
        <v>33.5</v>
      </c>
      <c r="L31" s="2">
        <f t="shared" ref="L31:L36" si="14">(STANDARDIZE(K31,$K$296,$K$297))</f>
        <v>0.27173150043818384</v>
      </c>
      <c r="M31" s="1">
        <v>119</v>
      </c>
      <c r="N31" s="2">
        <f t="shared" si="13"/>
        <v>0.38206504428939958</v>
      </c>
      <c r="O31" s="1">
        <v>4.18</v>
      </c>
      <c r="P31" s="2">
        <f t="shared" ref="P31:P36" si="15">(STANDARDIZE(O31,$O$296,$O$297))*-1</f>
        <v>0.89632347793930101</v>
      </c>
      <c r="Q31" s="1">
        <v>6.71</v>
      </c>
      <c r="R31" s="2">
        <f t="shared" ref="R31:R36" si="16">(STANDARDIZE(Q31,$Q$296,$Q$297))*-1</f>
        <v>1.2646924321672963</v>
      </c>
      <c r="S31" s="2">
        <f t="shared" si="1"/>
        <v>3.172772337882563</v>
      </c>
      <c r="T31" s="2">
        <f t="shared" si="4"/>
        <v>0.52879538964709383</v>
      </c>
      <c r="U31" s="6">
        <v>5</v>
      </c>
      <c r="V31" s="18">
        <v>149</v>
      </c>
      <c r="W31">
        <f>RANK(V31,$V$2:$V$294,1)</f>
        <v>127</v>
      </c>
      <c r="AF31" s="6">
        <v>5</v>
      </c>
      <c r="AG31" s="18">
        <v>166</v>
      </c>
      <c r="AH31" s="11" t="s">
        <v>465</v>
      </c>
      <c r="AI31" s="12" t="s">
        <v>72</v>
      </c>
    </row>
    <row r="32" spans="1:35" ht="48" thickBot="1" x14ac:dyDescent="0.3">
      <c r="A32">
        <v>2013</v>
      </c>
      <c r="B32" s="5" t="s">
        <v>412</v>
      </c>
      <c r="C32" t="s">
        <v>50</v>
      </c>
      <c r="D32" t="s">
        <v>413</v>
      </c>
      <c r="E32" s="1">
        <v>73</v>
      </c>
      <c r="F32" s="1">
        <v>335</v>
      </c>
      <c r="G32" s="1">
        <v>5.37</v>
      </c>
      <c r="H32" s="2">
        <f t="shared" si="2"/>
        <v>-1.9357478587253678</v>
      </c>
      <c r="I32" s="1">
        <v>38</v>
      </c>
      <c r="J32" s="2">
        <f>(STANDARDIZE(I32,$I$296,$I$297))</f>
        <v>2.4902970397511255</v>
      </c>
      <c r="K32" s="1">
        <v>29.5</v>
      </c>
      <c r="L32" s="2">
        <f t="shared" si="14"/>
        <v>-0.654182199310128</v>
      </c>
      <c r="M32" s="1">
        <v>102</v>
      </c>
      <c r="N32" s="2">
        <f t="shared" si="13"/>
        <v>-1.4128190186142449</v>
      </c>
      <c r="O32" s="1">
        <v>4.91</v>
      </c>
      <c r="P32" s="2">
        <f t="shared" si="15"/>
        <v>-1.7175210940912786</v>
      </c>
      <c r="Q32" s="1">
        <v>8.09</v>
      </c>
      <c r="R32" s="2">
        <f t="shared" si="16"/>
        <v>-2.1386787296707834</v>
      </c>
      <c r="S32" s="2">
        <f t="shared" si="1"/>
        <v>-5.3686518606606768</v>
      </c>
      <c r="T32" s="2">
        <f t="shared" si="4"/>
        <v>-0.8947753101101128</v>
      </c>
      <c r="U32" s="6">
        <v>3</v>
      </c>
      <c r="V32" s="17">
        <v>94</v>
      </c>
      <c r="W32">
        <f>RANK(V32,$V$2:$V$294,1)</f>
        <v>83</v>
      </c>
      <c r="AF32" s="6">
        <v>7</v>
      </c>
      <c r="AG32" s="13">
        <v>246</v>
      </c>
      <c r="AH32" s="11" t="s">
        <v>466</v>
      </c>
      <c r="AI32" s="12" t="s">
        <v>246</v>
      </c>
    </row>
    <row r="33" spans="1:35" ht="16.5" thickBot="1" x14ac:dyDescent="0.3">
      <c r="A33">
        <v>2013</v>
      </c>
      <c r="B33" s="5" t="s">
        <v>98</v>
      </c>
      <c r="C33" t="s">
        <v>100</v>
      </c>
      <c r="D33" t="s">
        <v>99</v>
      </c>
      <c r="E33" s="1">
        <v>75.25</v>
      </c>
      <c r="F33" s="1">
        <v>303</v>
      </c>
      <c r="G33" s="1">
        <v>5.33</v>
      </c>
      <c r="H33" s="2">
        <f t="shared" si="2"/>
        <v>-1.803122084703028</v>
      </c>
      <c r="I33" s="1"/>
      <c r="J33" s="2"/>
      <c r="K33" s="1">
        <v>25.5</v>
      </c>
      <c r="L33" s="2">
        <f t="shared" si="14"/>
        <v>-1.5800958990584399</v>
      </c>
      <c r="M33" s="1">
        <v>98</v>
      </c>
      <c r="N33" s="2">
        <f t="shared" si="13"/>
        <v>-1.835144680473926</v>
      </c>
      <c r="O33" s="1">
        <v>4.71</v>
      </c>
      <c r="P33" s="2">
        <f t="shared" si="15"/>
        <v>-1.0013992935349552</v>
      </c>
      <c r="Q33" s="1">
        <v>7.81</v>
      </c>
      <c r="R33" s="2">
        <f t="shared" si="16"/>
        <v>-1.4481396533558102</v>
      </c>
      <c r="S33" s="2">
        <f t="shared" si="1"/>
        <v>-7.6679016111261582</v>
      </c>
      <c r="T33" s="2">
        <f t="shared" si="4"/>
        <v>-1.5335803222252316</v>
      </c>
      <c r="V33" s="32"/>
      <c r="AF33" s="6"/>
      <c r="AG33" s="19"/>
      <c r="AH33" s="20"/>
      <c r="AI33" s="21"/>
    </row>
    <row r="34" spans="1:35" ht="48" thickBot="1" x14ac:dyDescent="0.3">
      <c r="A34">
        <v>2013</v>
      </c>
      <c r="B34" s="5" t="s">
        <v>346</v>
      </c>
      <c r="C34" t="s">
        <v>100</v>
      </c>
      <c r="D34" t="s">
        <v>19</v>
      </c>
      <c r="E34" s="1">
        <v>75</v>
      </c>
      <c r="F34" s="1">
        <v>314</v>
      </c>
      <c r="G34" s="1">
        <v>4.99</v>
      </c>
      <c r="H34" s="2">
        <f t="shared" si="2"/>
        <v>-0.67580300551314121</v>
      </c>
      <c r="I34" s="1">
        <v>31</v>
      </c>
      <c r="J34" s="2">
        <f>(STANDARDIZE(I34,$I$296,$I$297))</f>
        <v>1.4949074469955512</v>
      </c>
      <c r="K34" s="1">
        <v>26.5</v>
      </c>
      <c r="L34" s="2">
        <f t="shared" si="14"/>
        <v>-1.3486174741213619</v>
      </c>
      <c r="M34" s="1">
        <v>108</v>
      </c>
      <c r="N34" s="2">
        <f t="shared" si="13"/>
        <v>-0.77933052582472329</v>
      </c>
      <c r="O34" s="1">
        <v>4.74</v>
      </c>
      <c r="P34" s="2">
        <f t="shared" si="15"/>
        <v>-1.1088175636184046</v>
      </c>
      <c r="Q34" s="1">
        <v>7.31</v>
      </c>
      <c r="R34" s="2">
        <f t="shared" si="16"/>
        <v>-0.21503415993621583</v>
      </c>
      <c r="S34" s="2">
        <f t="shared" si="1"/>
        <v>-2.6326952820182958</v>
      </c>
      <c r="T34" s="2">
        <f t="shared" si="4"/>
        <v>-0.43878254700304931</v>
      </c>
      <c r="U34" s="6">
        <v>4</v>
      </c>
      <c r="V34" s="14">
        <v>107</v>
      </c>
      <c r="W34">
        <f>RANK(V34,$V$2:$V$294,1)</f>
        <v>94</v>
      </c>
      <c r="AF34" s="6">
        <v>7</v>
      </c>
      <c r="AG34" s="13">
        <v>216</v>
      </c>
      <c r="AH34" s="11" t="s">
        <v>467</v>
      </c>
      <c r="AI34" s="12" t="s">
        <v>468</v>
      </c>
    </row>
    <row r="35" spans="1:35" ht="16.5" thickBot="1" x14ac:dyDescent="0.3">
      <c r="A35">
        <v>2013</v>
      </c>
      <c r="B35" s="5" t="s">
        <v>374</v>
      </c>
      <c r="C35" t="s">
        <v>53</v>
      </c>
      <c r="D35" t="s">
        <v>59</v>
      </c>
      <c r="E35" s="1">
        <v>73.38</v>
      </c>
      <c r="F35" s="1">
        <v>234</v>
      </c>
      <c r="G35" s="1">
        <v>5.01</v>
      </c>
      <c r="H35" s="2">
        <f t="shared" si="2"/>
        <v>-0.74211589252430965</v>
      </c>
      <c r="I35" s="1">
        <v>19</v>
      </c>
      <c r="J35" s="2">
        <f>(STANDARDIZE(I35,$I$296,$I$297))</f>
        <v>-0.21147471201400453</v>
      </c>
      <c r="K35" s="1">
        <v>30.5</v>
      </c>
      <c r="L35" s="2">
        <f t="shared" si="14"/>
        <v>-0.42270377437305001</v>
      </c>
      <c r="M35" s="1">
        <v>115</v>
      </c>
      <c r="N35" s="2">
        <f t="shared" si="13"/>
        <v>-4.0260617570281487E-2</v>
      </c>
      <c r="O35" s="1">
        <v>4.3899999999999997</v>
      </c>
      <c r="P35" s="2">
        <f t="shared" si="15"/>
        <v>0.14439558735516225</v>
      </c>
      <c r="Q35" s="1">
        <v>7.21</v>
      </c>
      <c r="R35" s="2">
        <f t="shared" si="16"/>
        <v>3.1586938747702159E-2</v>
      </c>
      <c r="S35" s="2">
        <f t="shared" si="1"/>
        <v>-1.2405724703787813</v>
      </c>
      <c r="T35" s="2">
        <f t="shared" si="4"/>
        <v>-0.20676207839646354</v>
      </c>
      <c r="AF35" s="6"/>
      <c r="AG35" s="13"/>
      <c r="AH35" s="11"/>
      <c r="AI35" s="12"/>
    </row>
    <row r="36" spans="1:35" ht="16.5" thickBot="1" x14ac:dyDescent="0.3">
      <c r="A36">
        <v>2013</v>
      </c>
      <c r="B36" s="5" t="s">
        <v>18</v>
      </c>
      <c r="C36" t="s">
        <v>20</v>
      </c>
      <c r="D36" t="s">
        <v>19</v>
      </c>
      <c r="E36" s="1">
        <v>68.13</v>
      </c>
      <c r="F36" s="1">
        <v>224</v>
      </c>
      <c r="G36" s="1">
        <v>4.5999999999999996</v>
      </c>
      <c r="H36" s="2">
        <f t="shared" si="2"/>
        <v>0.61729829120467261</v>
      </c>
      <c r="I36" s="1">
        <v>17</v>
      </c>
      <c r="J36" s="2">
        <f>(STANDARDIZE(I36,$I$296,$I$297))</f>
        <v>-0.49587173851559718</v>
      </c>
      <c r="K36" s="1">
        <v>32</v>
      </c>
      <c r="L36" s="2">
        <f t="shared" si="14"/>
        <v>-7.5486136967433101E-2</v>
      </c>
      <c r="M36" s="1">
        <v>119</v>
      </c>
      <c r="N36" s="2">
        <f t="shared" si="13"/>
        <v>0.38206504428939958</v>
      </c>
      <c r="O36" s="1">
        <v>4.12</v>
      </c>
      <c r="P36" s="2">
        <f t="shared" si="15"/>
        <v>1.1111600181061965</v>
      </c>
      <c r="Q36" s="1">
        <v>7.15</v>
      </c>
      <c r="R36" s="2">
        <f t="shared" si="16"/>
        <v>0.17955959795805251</v>
      </c>
      <c r="S36" s="2">
        <f t="shared" si="1"/>
        <v>1.7187250760752908</v>
      </c>
      <c r="T36" s="2">
        <f t="shared" si="4"/>
        <v>0.2864541793458818</v>
      </c>
      <c r="V36" s="32"/>
      <c r="AF36" s="6"/>
      <c r="AG36" s="14"/>
      <c r="AH36" s="11"/>
      <c r="AI36" s="12"/>
    </row>
    <row r="37" spans="1:35" ht="16.5" thickBot="1" x14ac:dyDescent="0.3">
      <c r="A37">
        <v>2013</v>
      </c>
      <c r="B37" s="5" t="s">
        <v>398</v>
      </c>
      <c r="C37" t="s">
        <v>16</v>
      </c>
      <c r="D37" t="s">
        <v>142</v>
      </c>
      <c r="E37" s="1">
        <v>74</v>
      </c>
      <c r="F37" s="1">
        <v>317</v>
      </c>
      <c r="G37" s="1">
        <v>5.49</v>
      </c>
      <c r="H37" s="2">
        <f t="shared" si="2"/>
        <v>-2.3336251807923873</v>
      </c>
      <c r="I37" s="1"/>
      <c r="J37" s="2"/>
      <c r="K37" s="1"/>
      <c r="L37" s="2"/>
      <c r="M37" s="1">
        <v>110</v>
      </c>
      <c r="N37" s="2">
        <f t="shared" si="13"/>
        <v>-0.56816769489488284</v>
      </c>
      <c r="O37" s="1"/>
      <c r="P37" s="2"/>
      <c r="Q37" s="1"/>
      <c r="R37" s="2"/>
      <c r="S37" s="2">
        <f t="shared" si="1"/>
        <v>-2.9017928756872702</v>
      </c>
      <c r="T37" s="2">
        <f t="shared" si="4"/>
        <v>-1.4508964378436351</v>
      </c>
      <c r="U37" s="6">
        <v>1</v>
      </c>
      <c r="V37" s="19">
        <v>10</v>
      </c>
      <c r="W37">
        <f>RANK(V37,$V$2:$V$294,1)</f>
        <v>10</v>
      </c>
      <c r="AF37" s="6"/>
      <c r="AG37" s="15"/>
      <c r="AH37" s="11"/>
      <c r="AI37" s="12"/>
    </row>
    <row r="38" spans="1:35" ht="16.5" thickBot="1" x14ac:dyDescent="0.3">
      <c r="A38">
        <v>2013</v>
      </c>
      <c r="B38" s="5" t="s">
        <v>379</v>
      </c>
      <c r="C38" t="s">
        <v>84</v>
      </c>
      <c r="D38" t="s">
        <v>132</v>
      </c>
      <c r="E38" s="1">
        <v>75.25</v>
      </c>
      <c r="F38" s="1">
        <v>244</v>
      </c>
      <c r="G38" s="1">
        <v>4.91</v>
      </c>
      <c r="H38" s="2">
        <f t="shared" si="2"/>
        <v>-0.41055145746846161</v>
      </c>
      <c r="I38" s="1">
        <v>18</v>
      </c>
      <c r="J38" s="2">
        <f t="shared" ref="J38:J48" si="17">(STANDARDIZE(I38,$I$296,$I$297))</f>
        <v>-0.35367322526480083</v>
      </c>
      <c r="K38" s="1">
        <v>32</v>
      </c>
      <c r="L38" s="2">
        <f>(STANDARDIZE(K38,$K$296,$K$297))</f>
        <v>-7.5486136967433101E-2</v>
      </c>
      <c r="M38" s="1">
        <v>113</v>
      </c>
      <c r="N38" s="2">
        <f t="shared" si="13"/>
        <v>-0.25142344850012199</v>
      </c>
      <c r="O38" s="1">
        <v>4.3099999999999996</v>
      </c>
      <c r="P38" s="2">
        <f>(STANDARDIZE(O38,$O$296,$O$297))*-1</f>
        <v>0.4308443075776916</v>
      </c>
      <c r="Q38" s="1">
        <v>7.17</v>
      </c>
      <c r="R38" s="2">
        <f>(STANDARDIZE(Q38,$Q$296,$Q$297))*-1</f>
        <v>0.13023537822126979</v>
      </c>
      <c r="S38" s="2">
        <f t="shared" si="1"/>
        <v>-0.5300545824018561</v>
      </c>
      <c r="T38" s="2">
        <f t="shared" si="4"/>
        <v>-8.8342430400309355E-2</v>
      </c>
      <c r="V38" s="32"/>
      <c r="AF38" s="6"/>
      <c r="AG38" s="18"/>
      <c r="AH38" s="11"/>
      <c r="AI38" s="12"/>
    </row>
    <row r="39" spans="1:35" ht="16.5" thickBot="1" x14ac:dyDescent="0.3">
      <c r="A39">
        <v>2013</v>
      </c>
      <c r="B39" s="5" t="s">
        <v>41</v>
      </c>
      <c r="C39" t="s">
        <v>16</v>
      </c>
      <c r="D39" t="s">
        <v>42</v>
      </c>
      <c r="E39" s="1">
        <v>74.63</v>
      </c>
      <c r="F39" s="1">
        <v>305</v>
      </c>
      <c r="G39" s="1">
        <v>5.25</v>
      </c>
      <c r="H39" s="2">
        <f t="shared" si="2"/>
        <v>-1.5378705366583485</v>
      </c>
      <c r="I39" s="1">
        <v>29</v>
      </c>
      <c r="J39" s="2">
        <f t="shared" si="17"/>
        <v>1.2105104204939587</v>
      </c>
      <c r="K39" s="1">
        <v>27.5</v>
      </c>
      <c r="L39" s="2">
        <f>(STANDARDIZE(K39,$K$296,$K$297))</f>
        <v>-1.1171390491842839</v>
      </c>
      <c r="M39" s="1">
        <v>99</v>
      </c>
      <c r="N39" s="2">
        <f t="shared" si="13"/>
        <v>-1.7295632650090058</v>
      </c>
      <c r="O39" s="1">
        <v>4.7699999999999996</v>
      </c>
      <c r="P39" s="2">
        <f>(STANDARDIZE(O39,$O$296,$O$297))*-1</f>
        <v>-1.2162358337018506</v>
      </c>
      <c r="Q39" s="1">
        <v>8.09</v>
      </c>
      <c r="R39" s="2">
        <f>(STANDARDIZE(Q39,$Q$296,$Q$297))*-1</f>
        <v>-2.1386787296707834</v>
      </c>
      <c r="S39" s="2">
        <f t="shared" si="1"/>
        <v>-6.5289769937303141</v>
      </c>
      <c r="T39" s="2">
        <f t="shared" si="4"/>
        <v>-1.0881628322883856</v>
      </c>
      <c r="AF39" s="6"/>
      <c r="AG39" s="10"/>
      <c r="AH39" s="11"/>
      <c r="AI39" s="12"/>
    </row>
    <row r="40" spans="1:35" ht="16.5" thickBot="1" x14ac:dyDescent="0.3">
      <c r="A40">
        <v>2013</v>
      </c>
      <c r="B40" s="5" t="s">
        <v>136</v>
      </c>
      <c r="C40" t="s">
        <v>8</v>
      </c>
      <c r="D40" t="s">
        <v>124</v>
      </c>
      <c r="E40" s="1">
        <v>77.5</v>
      </c>
      <c r="F40" s="1">
        <v>331</v>
      </c>
      <c r="G40" s="1">
        <v>5.08</v>
      </c>
      <c r="H40" s="2">
        <f t="shared" si="2"/>
        <v>-0.97421099706340497</v>
      </c>
      <c r="I40" s="1">
        <v>25</v>
      </c>
      <c r="J40" s="2">
        <f t="shared" si="17"/>
        <v>0.64171636749077332</v>
      </c>
      <c r="K40" s="1"/>
      <c r="L40" s="2"/>
      <c r="M40" s="1"/>
      <c r="N40" s="2"/>
      <c r="O40" s="1"/>
      <c r="P40" s="2"/>
      <c r="Q40" s="1"/>
      <c r="R40" s="2"/>
      <c r="S40" s="2">
        <f t="shared" si="1"/>
        <v>-0.33249462957263165</v>
      </c>
      <c r="T40" s="2">
        <f t="shared" si="4"/>
        <v>-0.16624731478631583</v>
      </c>
      <c r="V40" s="32"/>
      <c r="AF40" s="6"/>
      <c r="AG40" s="15"/>
      <c r="AH40" s="11"/>
      <c r="AI40" s="12"/>
    </row>
    <row r="41" spans="1:35" ht="32.25" thickBot="1" x14ac:dyDescent="0.3">
      <c r="A41">
        <v>2013</v>
      </c>
      <c r="B41" s="5" t="s">
        <v>167</v>
      </c>
      <c r="C41" t="s">
        <v>110</v>
      </c>
      <c r="D41" t="s">
        <v>33</v>
      </c>
      <c r="E41" s="1">
        <v>74.75</v>
      </c>
      <c r="F41" s="1">
        <v>244</v>
      </c>
      <c r="G41" s="1">
        <v>4.5</v>
      </c>
      <c r="H41" s="2">
        <f t="shared" si="2"/>
        <v>0.94886272626052059</v>
      </c>
      <c r="I41" s="1">
        <v>18</v>
      </c>
      <c r="J41" s="2">
        <f t="shared" si="17"/>
        <v>-0.35367322526480083</v>
      </c>
      <c r="K41" s="1">
        <v>37.5</v>
      </c>
      <c r="L41" s="2">
        <f>(STANDARDIZE(K41,$K$296,$K$297))</f>
        <v>1.1976452001864957</v>
      </c>
      <c r="M41" s="1">
        <v>125</v>
      </c>
      <c r="N41" s="2">
        <f>(STANDARDIZE(M41,$M$296,$M$297))</f>
        <v>1.0155535370789213</v>
      </c>
      <c r="O41" s="1">
        <v>4.51</v>
      </c>
      <c r="P41" s="2">
        <f>(STANDARDIZE(O41,$O$296,$O$297))*-1</f>
        <v>-0.28527749297863181</v>
      </c>
      <c r="Q41" s="1">
        <v>7.08</v>
      </c>
      <c r="R41" s="2">
        <f>(STANDARDIZE(Q41,$Q$296,$Q$297))*-1</f>
        <v>0.35219436703679641</v>
      </c>
      <c r="S41" s="2">
        <f t="shared" si="1"/>
        <v>2.8753051123193014</v>
      </c>
      <c r="T41" s="2">
        <f t="shared" si="4"/>
        <v>0.47921751871988355</v>
      </c>
      <c r="U41" s="6">
        <v>7</v>
      </c>
      <c r="V41" s="13">
        <v>222</v>
      </c>
      <c r="W41">
        <f>RANK(V41,$V$2:$V$294,1)</f>
        <v>174</v>
      </c>
      <c r="AF41" s="6">
        <v>5</v>
      </c>
      <c r="AG41" s="18">
        <v>152</v>
      </c>
      <c r="AH41" s="11" t="s">
        <v>469</v>
      </c>
      <c r="AI41" s="12" t="s">
        <v>470</v>
      </c>
    </row>
    <row r="42" spans="1:35" ht="16.5" thickBot="1" x14ac:dyDescent="0.3">
      <c r="A42">
        <v>2013</v>
      </c>
      <c r="B42" s="5" t="s">
        <v>178</v>
      </c>
      <c r="C42" t="s">
        <v>29</v>
      </c>
      <c r="D42" t="s">
        <v>83</v>
      </c>
      <c r="E42" s="1">
        <v>72.75</v>
      </c>
      <c r="F42" s="1">
        <v>229</v>
      </c>
      <c r="G42" s="1">
        <v>4.55</v>
      </c>
      <c r="H42" s="2">
        <f t="shared" si="2"/>
        <v>0.7830805087325966</v>
      </c>
      <c r="I42" s="1">
        <v>20</v>
      </c>
      <c r="J42" s="2">
        <f t="shared" si="17"/>
        <v>-6.9276198763208216E-2</v>
      </c>
      <c r="K42" s="1">
        <v>35.5</v>
      </c>
      <c r="L42" s="2">
        <f>(STANDARDIZE(K42,$K$296,$K$297))</f>
        <v>0.73468835031233981</v>
      </c>
      <c r="M42" s="1">
        <v>116</v>
      </c>
      <c r="N42" s="2">
        <f>(STANDARDIZE(M42,$M$296,$M$297))</f>
        <v>6.532079789463878E-2</v>
      </c>
      <c r="O42" s="1">
        <v>4.3899999999999997</v>
      </c>
      <c r="P42" s="2">
        <f>(STANDARDIZE(O42,$O$296,$O$297))*-1</f>
        <v>0.14439558735516225</v>
      </c>
      <c r="Q42" s="1">
        <v>6.89</v>
      </c>
      <c r="R42" s="2">
        <f>(STANDARDIZE(Q42,$Q$296,$Q$297))*-1</f>
        <v>0.8207744545362432</v>
      </c>
      <c r="S42" s="2">
        <f t="shared" si="1"/>
        <v>2.4789835000677725</v>
      </c>
      <c r="T42" s="2">
        <f t="shared" si="4"/>
        <v>0.4131639166779621</v>
      </c>
      <c r="U42" s="6">
        <v>4</v>
      </c>
      <c r="V42" s="14">
        <v>123</v>
      </c>
      <c r="W42">
        <f>RANK(V42,$V$2:$V$294,1)</f>
        <v>106</v>
      </c>
      <c r="AF42" s="6"/>
      <c r="AG42" s="16"/>
      <c r="AH42" s="11"/>
      <c r="AI42" s="12"/>
    </row>
    <row r="43" spans="1:35" ht="16.5" thickBot="1" x14ac:dyDescent="0.3">
      <c r="A43">
        <v>2013</v>
      </c>
      <c r="B43" s="5" t="s">
        <v>233</v>
      </c>
      <c r="C43" t="s">
        <v>50</v>
      </c>
      <c r="D43" t="s">
        <v>234</v>
      </c>
      <c r="E43" s="1">
        <v>73.63</v>
      </c>
      <c r="F43" s="1">
        <v>302</v>
      </c>
      <c r="G43" s="1">
        <v>5.33</v>
      </c>
      <c r="H43" s="2">
        <f t="shared" si="2"/>
        <v>-1.803122084703028</v>
      </c>
      <c r="I43" s="1">
        <v>30</v>
      </c>
      <c r="J43" s="2">
        <f t="shared" si="17"/>
        <v>1.3527089337447549</v>
      </c>
      <c r="K43" s="1">
        <v>24.5</v>
      </c>
      <c r="L43" s="2">
        <f>(STANDARDIZE(K43,$K$296,$K$297))</f>
        <v>-1.8115743239955178</v>
      </c>
      <c r="M43" s="1">
        <v>106</v>
      </c>
      <c r="N43" s="2">
        <f>(STANDARDIZE(M43,$M$296,$M$297))</f>
        <v>-0.99049335675456385</v>
      </c>
      <c r="O43" s="1">
        <v>4.4400000000000004</v>
      </c>
      <c r="P43" s="2">
        <f>(STANDARDIZE(O43,$O$296,$O$297))*-1</f>
        <v>-3.4634862783920993E-2</v>
      </c>
      <c r="Q43" s="1">
        <v>7.44</v>
      </c>
      <c r="R43" s="2">
        <f>(STANDARDIZE(Q43,$Q$296,$Q$297))*-1</f>
        <v>-0.53564158822531227</v>
      </c>
      <c r="S43" s="2">
        <f t="shared" si="1"/>
        <v>-3.8227572827175882</v>
      </c>
      <c r="T43" s="2">
        <f t="shared" si="4"/>
        <v>-0.63712621378626466</v>
      </c>
      <c r="U43" s="6">
        <v>6</v>
      </c>
      <c r="V43" s="15">
        <v>198</v>
      </c>
      <c r="W43">
        <f>RANK(V43,$V$2:$V$294,1)</f>
        <v>162</v>
      </c>
      <c r="AF43" s="6"/>
      <c r="AG43" s="15"/>
      <c r="AH43" s="11"/>
      <c r="AI43" s="12"/>
    </row>
    <row r="44" spans="1:35" ht="16.5" thickBot="1" x14ac:dyDescent="0.3">
      <c r="A44">
        <v>2013</v>
      </c>
      <c r="B44" s="5" t="s">
        <v>309</v>
      </c>
      <c r="C44" t="s">
        <v>110</v>
      </c>
      <c r="D44" t="s">
        <v>102</v>
      </c>
      <c r="E44" s="1">
        <v>77.13</v>
      </c>
      <c r="F44" s="1">
        <v>254</v>
      </c>
      <c r="G44" s="1">
        <v>4.99</v>
      </c>
      <c r="H44" s="2">
        <f t="shared" si="2"/>
        <v>-0.67580300551314121</v>
      </c>
      <c r="I44" s="1">
        <v>17</v>
      </c>
      <c r="J44" s="2">
        <f t="shared" si="17"/>
        <v>-0.49587173851559718</v>
      </c>
      <c r="K44" s="1">
        <v>33.5</v>
      </c>
      <c r="L44" s="2">
        <f>(STANDARDIZE(K44,$K$296,$K$297))</f>
        <v>0.27173150043818384</v>
      </c>
      <c r="M44" s="1">
        <v>110</v>
      </c>
      <c r="N44" s="2">
        <f>(STANDARDIZE(M44,$M$296,$M$297))</f>
        <v>-0.56816769489488284</v>
      </c>
      <c r="O44" s="1">
        <v>4.5</v>
      </c>
      <c r="P44" s="2">
        <f>(STANDARDIZE(O44,$O$296,$O$297))*-1</f>
        <v>-0.24947140295081643</v>
      </c>
      <c r="Q44" s="1">
        <v>7.48</v>
      </c>
      <c r="R44" s="2">
        <f>(STANDARDIZE(Q44,$Q$296,$Q$297))*-1</f>
        <v>-0.63429002769887988</v>
      </c>
      <c r="S44" s="2">
        <f t="shared" si="1"/>
        <v>-2.3518723691351342</v>
      </c>
      <c r="T44" s="2">
        <f t="shared" si="4"/>
        <v>-0.39197872818918905</v>
      </c>
      <c r="V44" s="32"/>
      <c r="AF44" s="6"/>
      <c r="AG44" s="17"/>
      <c r="AH44" s="11"/>
      <c r="AI44" s="12"/>
    </row>
    <row r="45" spans="1:35" ht="16.5" thickBot="1" x14ac:dyDescent="0.3">
      <c r="A45">
        <v>2013</v>
      </c>
      <c r="B45" s="5" t="s">
        <v>383</v>
      </c>
      <c r="C45" t="s">
        <v>20</v>
      </c>
      <c r="D45" t="s">
        <v>97</v>
      </c>
      <c r="E45" s="1">
        <v>67.13</v>
      </c>
      <c r="F45" s="1">
        <v>192</v>
      </c>
      <c r="G45" s="1">
        <v>4.42</v>
      </c>
      <c r="H45" s="2">
        <f t="shared" si="2"/>
        <v>1.2141142743052002</v>
      </c>
      <c r="I45" s="1">
        <v>21</v>
      </c>
      <c r="J45" s="2">
        <f t="shared" si="17"/>
        <v>7.2922314487588097E-2</v>
      </c>
      <c r="K45" s="1"/>
      <c r="L45" s="2"/>
      <c r="M45" s="1"/>
      <c r="N45" s="2"/>
      <c r="O45" s="1"/>
      <c r="P45" s="2"/>
      <c r="Q45" s="1"/>
      <c r="R45" s="2"/>
      <c r="S45" s="2">
        <f t="shared" si="1"/>
        <v>1.2870365887927884</v>
      </c>
      <c r="T45" s="2">
        <f t="shared" si="4"/>
        <v>0.64351829439639419</v>
      </c>
      <c r="U45" s="6">
        <v>5</v>
      </c>
      <c r="V45" s="18">
        <v>154</v>
      </c>
      <c r="W45">
        <f>RANK(V45,$V$2:$V$294,1)</f>
        <v>131</v>
      </c>
      <c r="AF45" s="6"/>
      <c r="AG45" s="15"/>
      <c r="AH45" s="11"/>
      <c r="AI45" s="12"/>
    </row>
    <row r="46" spans="1:35" ht="16.5" thickBot="1" x14ac:dyDescent="0.3">
      <c r="A46">
        <v>2013</v>
      </c>
      <c r="B46" s="5" t="s">
        <v>290</v>
      </c>
      <c r="C46" t="s">
        <v>20</v>
      </c>
      <c r="D46" t="s">
        <v>222</v>
      </c>
      <c r="E46" s="1">
        <v>70</v>
      </c>
      <c r="F46" s="1">
        <v>220</v>
      </c>
      <c r="G46" s="1">
        <v>4.54</v>
      </c>
      <c r="H46" s="2">
        <f t="shared" si="2"/>
        <v>0.81623695223818082</v>
      </c>
      <c r="I46" s="1">
        <v>27</v>
      </c>
      <c r="J46" s="2">
        <f t="shared" si="17"/>
        <v>0.92611339399236603</v>
      </c>
      <c r="K46" s="1">
        <v>43</v>
      </c>
      <c r="L46" s="2">
        <f t="shared" ref="L46:L55" si="18">(STANDARDIZE(K46,$K$296,$K$297))</f>
        <v>2.4707765373404245</v>
      </c>
      <c r="M46" s="1">
        <v>125</v>
      </c>
      <c r="N46" s="2">
        <f t="shared" ref="N46:N55" si="19">(STANDARDIZE(M46,$M$296,$M$297))</f>
        <v>1.0155535370789213</v>
      </c>
      <c r="O46" s="1">
        <v>4.0199999999999996</v>
      </c>
      <c r="P46" s="2">
        <f>(STANDARDIZE(O46,$O$296,$O$297))*-1</f>
        <v>1.4692209183843599</v>
      </c>
      <c r="Q46" s="1">
        <v>6.69</v>
      </c>
      <c r="R46" s="2">
        <f>(STANDARDIZE(Q46,$Q$296,$Q$297))*-1</f>
        <v>1.3140166519040792</v>
      </c>
      <c r="S46" s="2">
        <f t="shared" si="1"/>
        <v>8.0119179909383327</v>
      </c>
      <c r="T46" s="2">
        <f t="shared" si="4"/>
        <v>1.3353196651563888</v>
      </c>
      <c r="U46" s="6">
        <v>2</v>
      </c>
      <c r="V46" s="10">
        <v>62</v>
      </c>
      <c r="W46">
        <f>RANK(V46,$V$2:$V$294,1)</f>
        <v>56</v>
      </c>
      <c r="AF46" s="6"/>
      <c r="AG46" s="10"/>
      <c r="AH46" s="11"/>
      <c r="AI46" s="12"/>
    </row>
    <row r="47" spans="1:35" ht="48" thickBot="1" x14ac:dyDescent="0.3">
      <c r="A47">
        <v>2013</v>
      </c>
      <c r="B47" s="5" t="s">
        <v>431</v>
      </c>
      <c r="C47" t="s">
        <v>20</v>
      </c>
      <c r="D47" t="s">
        <v>99</v>
      </c>
      <c r="E47" s="1">
        <v>71</v>
      </c>
      <c r="F47" s="1">
        <v>213</v>
      </c>
      <c r="G47" s="1">
        <v>4.5599999999999996</v>
      </c>
      <c r="H47" s="2">
        <f t="shared" si="2"/>
        <v>0.74992406522701238</v>
      </c>
      <c r="I47" s="1">
        <v>16</v>
      </c>
      <c r="J47" s="2">
        <f t="shared" si="17"/>
        <v>-0.63807025176639354</v>
      </c>
      <c r="K47" s="1">
        <v>37.5</v>
      </c>
      <c r="L47" s="2">
        <f t="shared" si="18"/>
        <v>1.1976452001864957</v>
      </c>
      <c r="M47" s="1">
        <v>124</v>
      </c>
      <c r="N47" s="2">
        <f t="shared" si="19"/>
        <v>0.90997212161400087</v>
      </c>
      <c r="O47" s="1"/>
      <c r="P47" s="2"/>
      <c r="Q47" s="1"/>
      <c r="R47" s="2"/>
      <c r="S47" s="2">
        <f t="shared" si="1"/>
        <v>2.2194711352611156</v>
      </c>
      <c r="T47" s="2">
        <f t="shared" si="4"/>
        <v>0.5548677838152789</v>
      </c>
      <c r="V47" s="32"/>
      <c r="AF47" s="6">
        <v>7</v>
      </c>
      <c r="AG47" s="13">
        <v>219</v>
      </c>
      <c r="AH47" s="11" t="s">
        <v>471</v>
      </c>
      <c r="AI47" s="12" t="s">
        <v>57</v>
      </c>
    </row>
    <row r="48" spans="1:35" ht="16.5" thickBot="1" x14ac:dyDescent="0.3">
      <c r="A48">
        <v>2013</v>
      </c>
      <c r="B48" s="5" t="s">
        <v>176</v>
      </c>
      <c r="C48" t="s">
        <v>29</v>
      </c>
      <c r="D48" t="s">
        <v>33</v>
      </c>
      <c r="E48" s="1">
        <v>73.75</v>
      </c>
      <c r="F48" s="1">
        <v>212</v>
      </c>
      <c r="G48" s="1">
        <v>4.5599999999999996</v>
      </c>
      <c r="H48" s="2">
        <f t="shared" si="2"/>
        <v>0.74992406522701238</v>
      </c>
      <c r="I48" s="1">
        <v>11</v>
      </c>
      <c r="J48" s="2">
        <f t="shared" si="17"/>
        <v>-1.349062818020375</v>
      </c>
      <c r="K48" s="1">
        <v>29.5</v>
      </c>
      <c r="L48" s="2">
        <f t="shared" si="18"/>
        <v>-0.654182199310128</v>
      </c>
      <c r="M48" s="1">
        <v>107</v>
      </c>
      <c r="N48" s="2">
        <f t="shared" si="19"/>
        <v>-0.88491194128964357</v>
      </c>
      <c r="O48" s="1">
        <v>4.3099999999999996</v>
      </c>
      <c r="P48" s="2">
        <f>(STANDARDIZE(O48,$O$296,$O$297))*-1</f>
        <v>0.4308443075776916</v>
      </c>
      <c r="Q48" s="1"/>
      <c r="R48" s="2"/>
      <c r="S48" s="2">
        <f t="shared" si="1"/>
        <v>-1.7073885858154425</v>
      </c>
      <c r="T48" s="2">
        <f t="shared" si="4"/>
        <v>-0.3414777171630885</v>
      </c>
      <c r="U48" s="6">
        <v>6</v>
      </c>
      <c r="V48" s="15">
        <v>197</v>
      </c>
      <c r="W48">
        <f>RANK(V48,$V$2:$V$294,1)</f>
        <v>161</v>
      </c>
      <c r="AF48" s="6"/>
      <c r="AG48" s="16"/>
      <c r="AH48" s="11"/>
      <c r="AI48" s="12"/>
    </row>
    <row r="49" spans="1:35" ht="32.25" thickBot="1" x14ac:dyDescent="0.3">
      <c r="A49">
        <v>2013</v>
      </c>
      <c r="B49" s="5" t="s">
        <v>94</v>
      </c>
      <c r="C49" t="s">
        <v>45</v>
      </c>
      <c r="D49" t="s">
        <v>95</v>
      </c>
      <c r="E49" s="1">
        <v>74.13</v>
      </c>
      <c r="F49" s="1">
        <v>212</v>
      </c>
      <c r="G49" s="1">
        <v>4.78</v>
      </c>
      <c r="H49" s="2">
        <f t="shared" si="2"/>
        <v>2.0482308104142016E-2</v>
      </c>
      <c r="I49" s="1"/>
      <c r="J49" s="2"/>
      <c r="K49" s="1">
        <v>30.5</v>
      </c>
      <c r="L49" s="2">
        <f t="shared" si="18"/>
        <v>-0.42270377437305001</v>
      </c>
      <c r="M49" s="1">
        <v>112</v>
      </c>
      <c r="N49" s="2">
        <f t="shared" si="19"/>
        <v>-0.35700486396504227</v>
      </c>
      <c r="O49" s="1">
        <v>4.28</v>
      </c>
      <c r="P49" s="2">
        <f>(STANDARDIZE(O49,$O$296,$O$297))*-1</f>
        <v>0.53826257766113772</v>
      </c>
      <c r="Q49" s="1">
        <v>6.98</v>
      </c>
      <c r="R49" s="2">
        <f>(STANDARDIZE(Q49,$Q$296,$Q$297))*-1</f>
        <v>0.59881546572071442</v>
      </c>
      <c r="S49" s="2">
        <f t="shared" si="1"/>
        <v>0.37785171314790189</v>
      </c>
      <c r="T49" s="2">
        <f t="shared" si="4"/>
        <v>7.5570342629580373E-2</v>
      </c>
      <c r="V49" s="32"/>
      <c r="AF49" s="6">
        <v>1</v>
      </c>
      <c r="AG49" s="16">
        <v>12</v>
      </c>
      <c r="AH49" s="11" t="s">
        <v>472</v>
      </c>
      <c r="AI49" s="12" t="s">
        <v>473</v>
      </c>
    </row>
    <row r="50" spans="1:35" ht="16.5" thickBot="1" x14ac:dyDescent="0.3">
      <c r="A50">
        <v>2013</v>
      </c>
      <c r="B50" s="5" t="s">
        <v>247</v>
      </c>
      <c r="C50" t="s">
        <v>45</v>
      </c>
      <c r="D50" t="s">
        <v>83</v>
      </c>
      <c r="E50" s="1">
        <v>76.88</v>
      </c>
      <c r="F50" s="1">
        <v>226</v>
      </c>
      <c r="G50" s="1">
        <v>4.78</v>
      </c>
      <c r="H50" s="2">
        <f t="shared" si="2"/>
        <v>2.0482308104142016E-2</v>
      </c>
      <c r="I50" s="1"/>
      <c r="J50" s="2"/>
      <c r="K50" s="1">
        <v>29</v>
      </c>
      <c r="L50" s="2">
        <f t="shared" si="18"/>
        <v>-0.76992141177866702</v>
      </c>
      <c r="M50" s="1">
        <v>111</v>
      </c>
      <c r="N50" s="2">
        <f t="shared" si="19"/>
        <v>-0.46258627942996255</v>
      </c>
      <c r="O50" s="1">
        <v>4.4000000000000004</v>
      </c>
      <c r="P50" s="2">
        <f>(STANDARDIZE(O50,$O$296,$O$297))*-1</f>
        <v>0.10858949732734369</v>
      </c>
      <c r="Q50" s="1">
        <v>7.17</v>
      </c>
      <c r="R50" s="2">
        <f>(STANDARDIZE(Q50,$Q$296,$Q$297))*-1</f>
        <v>0.13023537822126979</v>
      </c>
      <c r="S50" s="2">
        <f t="shared" si="1"/>
        <v>-0.97320050755587406</v>
      </c>
      <c r="T50" s="2">
        <f t="shared" si="4"/>
        <v>-0.19464010151117481</v>
      </c>
      <c r="V50" s="32"/>
      <c r="AF50" s="6"/>
      <c r="AG50" s="10"/>
      <c r="AH50" s="11"/>
      <c r="AI50" s="12"/>
    </row>
    <row r="51" spans="1:35" ht="16.5" thickBot="1" x14ac:dyDescent="0.3">
      <c r="A51">
        <v>2013</v>
      </c>
      <c r="B51" s="5" t="s">
        <v>393</v>
      </c>
      <c r="C51" t="s">
        <v>29</v>
      </c>
      <c r="D51" t="s">
        <v>394</v>
      </c>
      <c r="E51" s="1">
        <v>72.25</v>
      </c>
      <c r="F51" s="1">
        <v>196</v>
      </c>
      <c r="G51" s="1">
        <v>4.68</v>
      </c>
      <c r="H51" s="2">
        <f t="shared" si="2"/>
        <v>0.35204674315999301</v>
      </c>
      <c r="I51" s="1"/>
      <c r="J51" s="2"/>
      <c r="K51" s="1">
        <v>32.5</v>
      </c>
      <c r="L51" s="2">
        <f t="shared" si="18"/>
        <v>4.0253075501105885E-2</v>
      </c>
      <c r="M51" s="1">
        <v>125</v>
      </c>
      <c r="N51" s="2">
        <f t="shared" si="19"/>
        <v>1.0155535370789213</v>
      </c>
      <c r="O51" s="1">
        <v>4.22</v>
      </c>
      <c r="P51" s="2">
        <f>(STANDARDIZE(O51,$O$296,$O$297))*-1</f>
        <v>0.7530991178280364</v>
      </c>
      <c r="Q51" s="1">
        <v>6.93</v>
      </c>
      <c r="R51" s="2">
        <f>(STANDARDIZE(Q51,$Q$296,$Q$297))*-1</f>
        <v>0.7221260150626756</v>
      </c>
      <c r="S51" s="2">
        <f t="shared" si="1"/>
        <v>2.8830784886307326</v>
      </c>
      <c r="T51" s="2">
        <f t="shared" si="4"/>
        <v>0.57661569772614651</v>
      </c>
      <c r="V51" s="32"/>
      <c r="AF51" s="6"/>
      <c r="AG51" s="13"/>
      <c r="AH51" s="11"/>
      <c r="AI51" s="12"/>
    </row>
    <row r="52" spans="1:35" ht="32.25" thickBot="1" x14ac:dyDescent="0.3">
      <c r="A52">
        <v>2013</v>
      </c>
      <c r="B52" s="5" t="s">
        <v>310</v>
      </c>
      <c r="C52" t="s">
        <v>29</v>
      </c>
      <c r="D52" t="s">
        <v>79</v>
      </c>
      <c r="E52" s="1">
        <v>73.88</v>
      </c>
      <c r="F52" s="1">
        <v>216</v>
      </c>
      <c r="G52" s="1">
        <v>4.42</v>
      </c>
      <c r="H52" s="2">
        <f t="shared" si="2"/>
        <v>1.2141142743052002</v>
      </c>
      <c r="I52" s="1"/>
      <c r="J52" s="2"/>
      <c r="K52" s="1">
        <v>37</v>
      </c>
      <c r="L52" s="2">
        <f t="shared" si="18"/>
        <v>1.0819059877179567</v>
      </c>
      <c r="M52" s="1">
        <v>128</v>
      </c>
      <c r="N52" s="2">
        <f t="shared" si="19"/>
        <v>1.332297783473682</v>
      </c>
      <c r="O52" s="1"/>
      <c r="P52" s="2"/>
      <c r="Q52" s="1"/>
      <c r="R52" s="2"/>
      <c r="S52" s="2">
        <f t="shared" si="1"/>
        <v>3.6283180454968389</v>
      </c>
      <c r="T52" s="2">
        <f t="shared" si="4"/>
        <v>1.2094393484989463</v>
      </c>
      <c r="U52" s="6">
        <v>1</v>
      </c>
      <c r="V52" s="16">
        <v>29</v>
      </c>
      <c r="W52">
        <f>RANK(V52,$V$2:$V$294,1)</f>
        <v>28</v>
      </c>
      <c r="AF52" s="6">
        <v>3</v>
      </c>
      <c r="AG52" s="17">
        <v>77</v>
      </c>
      <c r="AH52" s="11" t="s">
        <v>474</v>
      </c>
      <c r="AI52" s="12" t="s">
        <v>79</v>
      </c>
    </row>
    <row r="53" spans="1:35" ht="16.5" thickBot="1" x14ac:dyDescent="0.3">
      <c r="A53">
        <v>2013</v>
      </c>
      <c r="B53" s="5" t="s">
        <v>149</v>
      </c>
      <c r="C53" t="s">
        <v>29</v>
      </c>
      <c r="D53" t="s">
        <v>59</v>
      </c>
      <c r="E53" s="1">
        <v>74.25</v>
      </c>
      <c r="F53" s="1">
        <v>204</v>
      </c>
      <c r="G53" s="1">
        <v>4.43</v>
      </c>
      <c r="H53" s="2">
        <f t="shared" si="2"/>
        <v>1.180957830799616</v>
      </c>
      <c r="I53" s="1">
        <v>12</v>
      </c>
      <c r="J53" s="2">
        <f t="shared" ref="J53:J72" si="20">(STANDARDIZE(I53,$I$296,$I$297))</f>
        <v>-1.2068643047695788</v>
      </c>
      <c r="K53" s="1">
        <v>31.5</v>
      </c>
      <c r="L53" s="2">
        <f t="shared" si="18"/>
        <v>-0.19122534943597208</v>
      </c>
      <c r="M53" s="1">
        <v>120</v>
      </c>
      <c r="N53" s="2">
        <f t="shared" si="19"/>
        <v>0.48764645975431986</v>
      </c>
      <c r="O53" s="1"/>
      <c r="P53" s="2"/>
      <c r="Q53" s="1"/>
      <c r="R53" s="2"/>
      <c r="S53" s="2">
        <f t="shared" si="1"/>
        <v>0.27051463634838496</v>
      </c>
      <c r="T53" s="2">
        <f t="shared" si="4"/>
        <v>6.7628659087096241E-2</v>
      </c>
      <c r="U53" s="6">
        <v>6</v>
      </c>
      <c r="V53" s="15">
        <v>171</v>
      </c>
      <c r="W53">
        <f>RANK(V53,$V$2:$V$294,1)</f>
        <v>142</v>
      </c>
      <c r="AF53" s="6"/>
      <c r="AG53" s="17"/>
      <c r="AH53" s="11"/>
      <c r="AI53" s="12"/>
    </row>
    <row r="54" spans="1:35" ht="16.5" thickBot="1" x14ac:dyDescent="0.3">
      <c r="A54">
        <v>2013</v>
      </c>
      <c r="B54" s="5" t="s">
        <v>256</v>
      </c>
      <c r="C54" t="s">
        <v>23</v>
      </c>
      <c r="D54" t="s">
        <v>257</v>
      </c>
      <c r="E54" s="1">
        <v>75.38</v>
      </c>
      <c r="F54" s="1">
        <v>255</v>
      </c>
      <c r="G54" s="1">
        <v>4.5999999999999996</v>
      </c>
      <c r="H54" s="2">
        <f t="shared" si="2"/>
        <v>0.61729829120467261</v>
      </c>
      <c r="I54" s="1">
        <v>27</v>
      </c>
      <c r="J54" s="2">
        <f t="shared" si="20"/>
        <v>0.92611339399236603</v>
      </c>
      <c r="K54" s="1">
        <v>33</v>
      </c>
      <c r="L54" s="2">
        <f t="shared" si="18"/>
        <v>0.15599228796964487</v>
      </c>
      <c r="M54" s="1">
        <v>119</v>
      </c>
      <c r="N54" s="2">
        <f t="shared" si="19"/>
        <v>0.38206504428939958</v>
      </c>
      <c r="O54" s="1">
        <v>4.4000000000000004</v>
      </c>
      <c r="P54" s="2">
        <f>(STANDARDIZE(O54,$O$296,$O$297))*-1</f>
        <v>0.10858949732734369</v>
      </c>
      <c r="Q54" s="1">
        <v>7.14</v>
      </c>
      <c r="R54" s="2">
        <f>(STANDARDIZE(Q54,$Q$296,$Q$297))*-1</f>
        <v>0.20422170782644605</v>
      </c>
      <c r="S54" s="2">
        <f t="shared" si="1"/>
        <v>2.3942802226098725</v>
      </c>
      <c r="T54" s="2">
        <f t="shared" si="4"/>
        <v>0.39904670376831208</v>
      </c>
      <c r="U54" s="6">
        <v>3</v>
      </c>
      <c r="V54" s="17">
        <v>88</v>
      </c>
      <c r="W54">
        <f>RANK(V54,$V$2:$V$294,1)</f>
        <v>79</v>
      </c>
      <c r="AF54" s="6"/>
      <c r="AG54" s="10"/>
      <c r="AH54" s="11"/>
      <c r="AI54" s="12"/>
    </row>
    <row r="55" spans="1:35" ht="16.5" thickBot="1" x14ac:dyDescent="0.3">
      <c r="A55">
        <v>2013</v>
      </c>
      <c r="B55" s="5" t="s">
        <v>399</v>
      </c>
      <c r="C55" t="s">
        <v>23</v>
      </c>
      <c r="D55" t="s">
        <v>106</v>
      </c>
      <c r="E55" s="1">
        <v>76</v>
      </c>
      <c r="F55" s="1">
        <v>265</v>
      </c>
      <c r="G55" s="1">
        <v>4.55</v>
      </c>
      <c r="H55" s="2">
        <f t="shared" si="2"/>
        <v>0.7830805087325966</v>
      </c>
      <c r="I55" s="1">
        <v>36</v>
      </c>
      <c r="J55" s="2">
        <f t="shared" si="20"/>
        <v>2.2059000132495328</v>
      </c>
      <c r="K55" s="1">
        <v>39</v>
      </c>
      <c r="L55" s="2">
        <f t="shared" si="18"/>
        <v>1.5448628375921127</v>
      </c>
      <c r="M55" s="1">
        <v>128</v>
      </c>
      <c r="N55" s="2">
        <f t="shared" si="19"/>
        <v>1.332297783473682</v>
      </c>
      <c r="O55" s="1"/>
      <c r="P55" s="2"/>
      <c r="Q55" s="1"/>
      <c r="R55" s="2"/>
      <c r="S55" s="2">
        <f t="shared" si="1"/>
        <v>5.8661411430479236</v>
      </c>
      <c r="T55" s="2">
        <f t="shared" si="4"/>
        <v>1.4665352857619809</v>
      </c>
      <c r="U55" s="6">
        <v>6</v>
      </c>
      <c r="V55" s="15">
        <v>188</v>
      </c>
      <c r="W55">
        <f>RANK(V55,$V$2:$V$294,1)</f>
        <v>154</v>
      </c>
      <c r="AF55" s="6"/>
      <c r="AG55" s="16"/>
      <c r="AH55" s="11"/>
      <c r="AI55" s="12"/>
    </row>
    <row r="56" spans="1:35" ht="16.5" thickBot="1" x14ac:dyDescent="0.3">
      <c r="A56">
        <v>2013</v>
      </c>
      <c r="B56" s="5" t="s">
        <v>96</v>
      </c>
      <c r="C56" t="s">
        <v>23</v>
      </c>
      <c r="D56" t="s">
        <v>97</v>
      </c>
      <c r="E56" s="1">
        <v>76.13</v>
      </c>
      <c r="F56" s="1">
        <v>276</v>
      </c>
      <c r="G56" s="1">
        <v>4.75</v>
      </c>
      <c r="H56" s="2">
        <f t="shared" si="2"/>
        <v>0.11995163862089761</v>
      </c>
      <c r="I56" s="1">
        <v>28</v>
      </c>
      <c r="J56" s="2">
        <f t="shared" si="20"/>
        <v>1.0683119072431624</v>
      </c>
      <c r="K56" s="1"/>
      <c r="L56" s="2"/>
      <c r="M56" s="1"/>
      <c r="N56" s="2"/>
      <c r="O56" s="1"/>
      <c r="P56" s="2"/>
      <c r="Q56" s="1"/>
      <c r="R56" s="2"/>
      <c r="S56" s="2">
        <f t="shared" si="1"/>
        <v>1.18826354586406</v>
      </c>
      <c r="T56" s="2">
        <f t="shared" si="4"/>
        <v>0.59413177293203001</v>
      </c>
      <c r="U56" s="6">
        <v>2</v>
      </c>
      <c r="V56" s="10">
        <v>40</v>
      </c>
      <c r="W56">
        <f>RANK(V56,$V$2:$V$294,1)</f>
        <v>38</v>
      </c>
      <c r="AF56" s="6"/>
      <c r="AG56" s="10"/>
      <c r="AH56" s="11"/>
      <c r="AI56" s="12"/>
    </row>
    <row r="57" spans="1:35" ht="16.5" thickBot="1" x14ac:dyDescent="0.3">
      <c r="A57">
        <v>2013</v>
      </c>
      <c r="B57" s="5" t="s">
        <v>175</v>
      </c>
      <c r="C57" t="s">
        <v>50</v>
      </c>
      <c r="D57" t="s">
        <v>52</v>
      </c>
      <c r="E57" s="1">
        <v>73.38</v>
      </c>
      <c r="F57" s="1">
        <v>306</v>
      </c>
      <c r="G57" s="1">
        <v>5.31</v>
      </c>
      <c r="H57" s="2">
        <f t="shared" si="2"/>
        <v>-1.7368091976918567</v>
      </c>
      <c r="I57" s="1">
        <v>22</v>
      </c>
      <c r="J57" s="2">
        <f t="shared" si="20"/>
        <v>0.21512082773838442</v>
      </c>
      <c r="K57" s="1">
        <v>27.5</v>
      </c>
      <c r="L57" s="2">
        <f>(STANDARDIZE(K57,$K$296,$K$297))</f>
        <v>-1.1171390491842839</v>
      </c>
      <c r="M57" s="1">
        <v>97</v>
      </c>
      <c r="N57" s="2">
        <f>(STANDARDIZE(M57,$M$296,$M$297))</f>
        <v>-1.9407260959388462</v>
      </c>
      <c r="O57" s="1">
        <v>4.8099999999999996</v>
      </c>
      <c r="P57" s="2">
        <f>(STANDARDIZE(O57,$O$296,$O$297))*-1</f>
        <v>-1.3594601938131154</v>
      </c>
      <c r="Q57" s="1">
        <v>7.79</v>
      </c>
      <c r="R57" s="2">
        <f>(STANDARDIZE(Q57,$Q$296,$Q$297))*-1</f>
        <v>-1.3988154336190273</v>
      </c>
      <c r="S57" s="2">
        <f t="shared" si="1"/>
        <v>-7.3378291425087454</v>
      </c>
      <c r="T57" s="2">
        <f t="shared" si="4"/>
        <v>-1.2229715237514576</v>
      </c>
      <c r="V57" s="32"/>
      <c r="AF57" s="6"/>
      <c r="AG57" s="14"/>
      <c r="AH57" s="11"/>
      <c r="AI57" s="12"/>
    </row>
    <row r="58" spans="1:35" ht="16.5" thickBot="1" x14ac:dyDescent="0.3">
      <c r="A58">
        <v>2013</v>
      </c>
      <c r="B58" s="5" t="s">
        <v>141</v>
      </c>
      <c r="C58" t="s">
        <v>8</v>
      </c>
      <c r="D58" t="s">
        <v>142</v>
      </c>
      <c r="E58" s="1">
        <v>76.63</v>
      </c>
      <c r="F58" s="1">
        <v>339</v>
      </c>
      <c r="G58" s="1">
        <v>5.31</v>
      </c>
      <c r="H58" s="2">
        <f t="shared" si="2"/>
        <v>-1.7368091976918567</v>
      </c>
      <c r="I58" s="1">
        <v>21</v>
      </c>
      <c r="J58" s="2">
        <f t="shared" si="20"/>
        <v>7.2922314487588097E-2</v>
      </c>
      <c r="K58" s="1"/>
      <c r="L58" s="2"/>
      <c r="M58" s="1"/>
      <c r="N58" s="2"/>
      <c r="O58" s="1"/>
      <c r="P58" s="2"/>
      <c r="Q58" s="1"/>
      <c r="R58" s="2"/>
      <c r="S58" s="2">
        <f t="shared" si="1"/>
        <v>-1.6638868832042686</v>
      </c>
      <c r="T58" s="2">
        <f t="shared" si="4"/>
        <v>-0.83194344160213429</v>
      </c>
      <c r="U58" s="6">
        <v>1</v>
      </c>
      <c r="V58" s="16">
        <v>11</v>
      </c>
      <c r="W58">
        <f>RANK(V58,$V$2:$V$294,1)</f>
        <v>11</v>
      </c>
      <c r="AF58" s="6"/>
      <c r="AG58" s="13"/>
      <c r="AH58" s="11"/>
      <c r="AI58" s="12"/>
    </row>
    <row r="59" spans="1:35" ht="32.25" thickBot="1" x14ac:dyDescent="0.3">
      <c r="A59">
        <v>2013</v>
      </c>
      <c r="B59" s="5" t="s">
        <v>179</v>
      </c>
      <c r="C59" t="s">
        <v>20</v>
      </c>
      <c r="D59" t="s">
        <v>180</v>
      </c>
      <c r="E59" s="1">
        <v>69.13</v>
      </c>
      <c r="F59" s="1">
        <v>211</v>
      </c>
      <c r="G59" s="1">
        <v>4.5199999999999996</v>
      </c>
      <c r="H59" s="2">
        <f t="shared" si="2"/>
        <v>0.88254983924935215</v>
      </c>
      <c r="I59" s="1">
        <v>23</v>
      </c>
      <c r="J59" s="2">
        <f t="shared" si="20"/>
        <v>0.35731934098918072</v>
      </c>
      <c r="K59" s="1">
        <v>33.5</v>
      </c>
      <c r="L59" s="2">
        <f t="shared" ref="L59:L86" si="21">(STANDARDIZE(K59,$K$296,$K$297))</f>
        <v>0.27173150043818384</v>
      </c>
      <c r="M59" s="1">
        <v>120</v>
      </c>
      <c r="N59" s="2">
        <f t="shared" ref="N59:N86" si="22">(STANDARDIZE(M59,$M$296,$M$297))</f>
        <v>0.48764645975431986</v>
      </c>
      <c r="O59" s="1">
        <v>4.3499999999999996</v>
      </c>
      <c r="P59" s="2">
        <f>(STANDARDIZE(O59,$O$296,$O$297))*-1</f>
        <v>0.28761994746642694</v>
      </c>
      <c r="Q59" s="1">
        <v>7.07</v>
      </c>
      <c r="R59" s="2">
        <f>(STANDARDIZE(Q59,$Q$296,$Q$297))*-1</f>
        <v>0.37685647690518775</v>
      </c>
      <c r="S59" s="2">
        <f t="shared" si="1"/>
        <v>2.6637235648026514</v>
      </c>
      <c r="T59" s="2">
        <f t="shared" si="4"/>
        <v>0.44395392746710854</v>
      </c>
      <c r="V59" s="32"/>
      <c r="AF59" s="6">
        <v>7</v>
      </c>
      <c r="AG59" s="13">
        <v>239</v>
      </c>
      <c r="AH59" s="11" t="s">
        <v>475</v>
      </c>
      <c r="AI59" s="12" t="s">
        <v>217</v>
      </c>
    </row>
    <row r="60" spans="1:35" ht="16.5" thickBot="1" x14ac:dyDescent="0.3">
      <c r="A60">
        <v>2013</v>
      </c>
      <c r="B60" s="5" t="s">
        <v>371</v>
      </c>
      <c r="C60" t="s">
        <v>77</v>
      </c>
      <c r="D60" t="s">
        <v>109</v>
      </c>
      <c r="E60" s="1">
        <v>70.5</v>
      </c>
      <c r="F60" s="1">
        <v>208</v>
      </c>
      <c r="G60" s="1">
        <v>4.67</v>
      </c>
      <c r="H60" s="2">
        <f t="shared" si="2"/>
        <v>0.38520318666557718</v>
      </c>
      <c r="I60" s="1">
        <v>17</v>
      </c>
      <c r="J60" s="2">
        <f t="shared" si="20"/>
        <v>-0.49587173851559718</v>
      </c>
      <c r="K60" s="1">
        <v>37</v>
      </c>
      <c r="L60" s="2">
        <f t="shared" si="21"/>
        <v>1.0819059877179567</v>
      </c>
      <c r="M60" s="1">
        <v>124</v>
      </c>
      <c r="N60" s="2">
        <f t="shared" si="22"/>
        <v>0.90997212161400087</v>
      </c>
      <c r="O60" s="1">
        <v>4.1100000000000003</v>
      </c>
      <c r="P60" s="2">
        <f>(STANDARDIZE(O60,$O$296,$O$297))*-1</f>
        <v>1.1469661081340119</v>
      </c>
      <c r="Q60" s="1">
        <v>6.7</v>
      </c>
      <c r="R60" s="2">
        <f>(STANDARDIZE(Q60,$Q$296,$Q$297))*-1</f>
        <v>1.2893545420356878</v>
      </c>
      <c r="S60" s="2">
        <f t="shared" si="1"/>
        <v>4.3175302076516378</v>
      </c>
      <c r="T60" s="2">
        <f t="shared" si="4"/>
        <v>0.71958836794193959</v>
      </c>
      <c r="U60" s="6">
        <v>2</v>
      </c>
      <c r="V60" s="10">
        <v>57</v>
      </c>
      <c r="W60">
        <f>RANK(V60,$V$2:$V$294,1)</f>
        <v>52</v>
      </c>
      <c r="AF60" s="6"/>
      <c r="AG60" s="15"/>
      <c r="AH60" s="11"/>
      <c r="AI60" s="12"/>
    </row>
    <row r="61" spans="1:35" ht="16.5" thickBot="1" x14ac:dyDescent="0.3">
      <c r="A61">
        <v>2013</v>
      </c>
      <c r="B61" s="5" t="s">
        <v>363</v>
      </c>
      <c r="C61" t="s">
        <v>77</v>
      </c>
      <c r="D61" t="s">
        <v>91</v>
      </c>
      <c r="E61" s="1">
        <v>71.63</v>
      </c>
      <c r="F61" s="1">
        <v>221</v>
      </c>
      <c r="G61" s="1">
        <v>4.6900000000000004</v>
      </c>
      <c r="H61" s="2">
        <f t="shared" si="2"/>
        <v>0.31889029965440585</v>
      </c>
      <c r="I61" s="1">
        <v>21</v>
      </c>
      <c r="J61" s="2">
        <f t="shared" si="20"/>
        <v>7.2922314487588097E-2</v>
      </c>
      <c r="K61" s="1">
        <v>30.5</v>
      </c>
      <c r="L61" s="2">
        <f t="shared" si="21"/>
        <v>-0.42270377437305001</v>
      </c>
      <c r="M61" s="1">
        <v>111</v>
      </c>
      <c r="N61" s="2">
        <f t="shared" si="22"/>
        <v>-0.46258627942996255</v>
      </c>
      <c r="O61" s="1"/>
      <c r="P61" s="2"/>
      <c r="Q61" s="1">
        <v>7.06</v>
      </c>
      <c r="R61" s="2">
        <f>(STANDARDIZE(Q61,$Q$296,$Q$297))*-1</f>
        <v>0.40151858677358132</v>
      </c>
      <c r="S61" s="2">
        <f t="shared" si="1"/>
        <v>-9.195885288743727E-2</v>
      </c>
      <c r="T61" s="2">
        <f t="shared" si="4"/>
        <v>-1.8391770577487455E-2</v>
      </c>
      <c r="U61" s="6">
        <v>7</v>
      </c>
      <c r="V61" s="13">
        <v>248</v>
      </c>
      <c r="W61">
        <f>RANK(V61,$V$2:$V$294,1)</f>
        <v>194</v>
      </c>
      <c r="AF61" s="6"/>
      <c r="AG61" s="16"/>
      <c r="AH61" s="11"/>
      <c r="AI61" s="12"/>
    </row>
    <row r="62" spans="1:35" ht="16.5" thickBot="1" x14ac:dyDescent="0.3">
      <c r="A62">
        <v>2013</v>
      </c>
      <c r="B62" s="5" t="s">
        <v>302</v>
      </c>
      <c r="C62" t="s">
        <v>23</v>
      </c>
      <c r="D62" t="s">
        <v>222</v>
      </c>
      <c r="E62" s="1">
        <v>76.5</v>
      </c>
      <c r="F62" s="1">
        <v>250</v>
      </c>
      <c r="G62" s="1">
        <v>4.95</v>
      </c>
      <c r="H62" s="2">
        <f t="shared" si="2"/>
        <v>-0.54317723149080144</v>
      </c>
      <c r="I62" s="1">
        <v>12</v>
      </c>
      <c r="J62" s="2">
        <f t="shared" si="20"/>
        <v>-1.2068643047695788</v>
      </c>
      <c r="K62" s="1">
        <v>35.5</v>
      </c>
      <c r="L62" s="2">
        <f t="shared" si="21"/>
        <v>0.73468835031233981</v>
      </c>
      <c r="M62" s="1">
        <v>122</v>
      </c>
      <c r="N62" s="2">
        <f t="shared" si="22"/>
        <v>0.69880929068416031</v>
      </c>
      <c r="O62" s="1"/>
      <c r="P62" s="2"/>
      <c r="Q62" s="1"/>
      <c r="R62" s="2"/>
      <c r="S62" s="2">
        <f t="shared" si="1"/>
        <v>-0.31654389526388016</v>
      </c>
      <c r="T62" s="2">
        <f t="shared" si="4"/>
        <v>-7.913597381597004E-2</v>
      </c>
      <c r="U62" s="6">
        <v>3</v>
      </c>
      <c r="V62" s="17">
        <v>81</v>
      </c>
      <c r="W62">
        <f>RANK(V62,$V$2:$V$294,1)</f>
        <v>72</v>
      </c>
      <c r="AF62" s="6"/>
      <c r="AG62" s="16"/>
      <c r="AH62" s="11"/>
      <c r="AI62" s="12"/>
    </row>
    <row r="63" spans="1:35" ht="16.5" thickBot="1" x14ac:dyDescent="0.3">
      <c r="A63">
        <v>2013</v>
      </c>
      <c r="B63" s="5" t="s">
        <v>337</v>
      </c>
      <c r="C63" t="s">
        <v>29</v>
      </c>
      <c r="D63" t="s">
        <v>338</v>
      </c>
      <c r="E63" s="1">
        <v>74.5</v>
      </c>
      <c r="F63" s="1">
        <v>217</v>
      </c>
      <c r="G63" s="1">
        <v>4.5199999999999996</v>
      </c>
      <c r="H63" s="2">
        <f t="shared" si="2"/>
        <v>0.88254983924935215</v>
      </c>
      <c r="I63" s="1">
        <v>10</v>
      </c>
      <c r="J63" s="2">
        <f t="shared" si="20"/>
        <v>-1.4912613312711713</v>
      </c>
      <c r="K63" s="1">
        <v>39.5</v>
      </c>
      <c r="L63" s="2">
        <f t="shared" si="21"/>
        <v>1.6606020500606515</v>
      </c>
      <c r="M63" s="1">
        <v>132</v>
      </c>
      <c r="N63" s="2">
        <f t="shared" si="22"/>
        <v>1.7546234453333629</v>
      </c>
      <c r="O63" s="1">
        <v>4.0599999999999996</v>
      </c>
      <c r="P63" s="2">
        <f>(STANDARDIZE(O63,$O$296,$O$297))*-1</f>
        <v>1.325996558273095</v>
      </c>
      <c r="Q63" s="1">
        <v>6.71</v>
      </c>
      <c r="R63" s="2">
        <f>(STANDARDIZE(Q63,$Q$296,$Q$297))*-1</f>
        <v>1.2646924321672963</v>
      </c>
      <c r="S63" s="2">
        <f t="shared" si="1"/>
        <v>5.3972029938125861</v>
      </c>
      <c r="T63" s="2">
        <f t="shared" si="4"/>
        <v>0.89953383230209771</v>
      </c>
      <c r="V63" s="32"/>
      <c r="AF63" s="6"/>
      <c r="AG63" s="22"/>
      <c r="AH63" s="20"/>
      <c r="AI63" s="21"/>
    </row>
    <row r="64" spans="1:35" ht="16.5" thickBot="1" x14ac:dyDescent="0.3">
      <c r="A64">
        <v>2013</v>
      </c>
      <c r="B64" s="5" t="s">
        <v>223</v>
      </c>
      <c r="C64" t="s">
        <v>29</v>
      </c>
      <c r="D64" t="s">
        <v>204</v>
      </c>
      <c r="E64" s="1">
        <v>69</v>
      </c>
      <c r="F64" s="1">
        <v>179</v>
      </c>
      <c r="G64" s="1">
        <v>4.5999999999999996</v>
      </c>
      <c r="H64" s="2">
        <f t="shared" si="2"/>
        <v>0.61729829120467261</v>
      </c>
      <c r="I64" s="1">
        <v>6</v>
      </c>
      <c r="J64" s="2">
        <f t="shared" si="20"/>
        <v>-2.0600553842743565</v>
      </c>
      <c r="K64" s="1">
        <v>32</v>
      </c>
      <c r="L64" s="2">
        <f t="shared" si="21"/>
        <v>-7.5486136967433101E-2</v>
      </c>
      <c r="M64" s="1">
        <v>109</v>
      </c>
      <c r="N64" s="2">
        <f t="shared" si="22"/>
        <v>-0.67374911035980312</v>
      </c>
      <c r="O64" s="1">
        <v>4.53</v>
      </c>
      <c r="P64" s="2">
        <f>(STANDARDIZE(O64,$O$296,$O$297))*-1</f>
        <v>-0.35688967303426572</v>
      </c>
      <c r="Q64" s="1"/>
      <c r="R64" s="2"/>
      <c r="S64" s="2">
        <f t="shared" si="1"/>
        <v>-2.5488820134311858</v>
      </c>
      <c r="T64" s="2">
        <f t="shared" si="4"/>
        <v>-0.50977640268623714</v>
      </c>
      <c r="V64" s="32"/>
      <c r="AF64" s="6"/>
      <c r="AG64" s="18"/>
      <c r="AH64" s="11"/>
      <c r="AI64" s="12"/>
    </row>
    <row r="65" spans="1:35" s="33" customFormat="1" ht="16.5" thickBot="1" x14ac:dyDescent="0.3">
      <c r="A65">
        <v>2013</v>
      </c>
      <c r="B65" s="5" t="s">
        <v>351</v>
      </c>
      <c r="C65" t="s">
        <v>11</v>
      </c>
      <c r="D65" t="s">
        <v>40</v>
      </c>
      <c r="E65" s="71">
        <v>71.88</v>
      </c>
      <c r="F65" s="71">
        <v>192</v>
      </c>
      <c r="G65" s="71">
        <v>4.3600000000000003</v>
      </c>
      <c r="H65" s="2">
        <f t="shared" si="2"/>
        <v>1.4130529353387085</v>
      </c>
      <c r="I65" s="71">
        <v>14</v>
      </c>
      <c r="J65" s="2">
        <f t="shared" si="20"/>
        <v>-0.92246727826798613</v>
      </c>
      <c r="K65" s="71">
        <v>35.5</v>
      </c>
      <c r="L65" s="2">
        <f t="shared" si="21"/>
        <v>0.73468835031233981</v>
      </c>
      <c r="M65" s="71">
        <v>124</v>
      </c>
      <c r="N65" s="2">
        <f t="shared" si="22"/>
        <v>0.90997212161400087</v>
      </c>
      <c r="O65" s="71">
        <v>4.21</v>
      </c>
      <c r="P65" s="2">
        <f>(STANDARDIZE(O65,$O$296,$O$297))*-1</f>
        <v>0.78890520785585172</v>
      </c>
      <c r="Q65" s="71">
        <v>6.9</v>
      </c>
      <c r="R65" s="2">
        <f>(STANDARDIZE(Q65,$Q$296,$Q$297))*-1</f>
        <v>0.79611234466784964</v>
      </c>
      <c r="S65" s="2">
        <f t="shared" si="1"/>
        <v>3.7202636815207648</v>
      </c>
      <c r="T65" s="2">
        <f t="shared" si="4"/>
        <v>0.62004394692012743</v>
      </c>
      <c r="U65" s="6">
        <v>2</v>
      </c>
      <c r="V65" s="10">
        <v>36</v>
      </c>
      <c r="W65">
        <f t="shared" ref="W65:W70" si="23">RANK(V65,$V$2:$V$294,1)</f>
        <v>34</v>
      </c>
      <c r="AF65" s="37"/>
      <c r="AG65" s="13"/>
      <c r="AH65" s="38"/>
      <c r="AI65" s="39"/>
    </row>
    <row r="66" spans="1:35" ht="16.5" thickBot="1" x14ac:dyDescent="0.3">
      <c r="A66">
        <v>2013</v>
      </c>
      <c r="B66" s="5" t="s">
        <v>235</v>
      </c>
      <c r="C66" t="s">
        <v>23</v>
      </c>
      <c r="D66" t="s">
        <v>31</v>
      </c>
      <c r="E66" s="1">
        <v>75.88</v>
      </c>
      <c r="F66" s="1">
        <v>283</v>
      </c>
      <c r="G66" s="1">
        <v>4.8</v>
      </c>
      <c r="H66" s="2">
        <f t="shared" ref="H66:H129" si="24">(STANDARDIZE(G66,$G$296,$G$297))*-1</f>
        <v>-4.5830578907026409E-2</v>
      </c>
      <c r="I66" s="1">
        <v>29</v>
      </c>
      <c r="J66" s="2">
        <f t="shared" si="20"/>
        <v>1.2105104204939587</v>
      </c>
      <c r="K66" s="1">
        <v>31.5</v>
      </c>
      <c r="L66" s="2">
        <f t="shared" si="21"/>
        <v>-0.19122534943597208</v>
      </c>
      <c r="M66" s="1">
        <v>112</v>
      </c>
      <c r="N66" s="2">
        <f t="shared" si="22"/>
        <v>-0.35700486396504227</v>
      </c>
      <c r="O66" s="1">
        <v>4.32</v>
      </c>
      <c r="P66" s="2">
        <f>(STANDARDIZE(O66,$O$296,$O$297))*-1</f>
        <v>0.39503821754987306</v>
      </c>
      <c r="Q66" s="1">
        <v>7.32</v>
      </c>
      <c r="R66" s="2">
        <f>(STANDARDIZE(Q66,$Q$296,$Q$297))*-1</f>
        <v>-0.23969626980460937</v>
      </c>
      <c r="S66" s="2">
        <f t="shared" ref="S66:S129" si="25">H66+J66+L66+N66+P66+R66</f>
        <v>0.77179157593118164</v>
      </c>
      <c r="T66" s="2">
        <f t="shared" ref="T66:T129" si="26">AVERAGE(H66,J66,L66,N66,P66,R66)</f>
        <v>0.1286319293218636</v>
      </c>
      <c r="U66" s="6">
        <v>1</v>
      </c>
      <c r="V66" s="16">
        <v>26</v>
      </c>
      <c r="W66">
        <f t="shared" si="23"/>
        <v>25</v>
      </c>
      <c r="AF66" s="6"/>
      <c r="AG66" s="14"/>
      <c r="AH66" s="11"/>
      <c r="AI66" s="12"/>
    </row>
    <row r="67" spans="1:35" ht="16.5" thickBot="1" x14ac:dyDescent="0.3">
      <c r="A67">
        <v>2013</v>
      </c>
      <c r="B67" s="5" t="s">
        <v>17</v>
      </c>
      <c r="C67" t="s">
        <v>11</v>
      </c>
      <c r="D67" t="s">
        <v>15</v>
      </c>
      <c r="E67" s="1">
        <v>73</v>
      </c>
      <c r="F67" s="1">
        <v>205</v>
      </c>
      <c r="G67" s="1">
        <v>4.4400000000000004</v>
      </c>
      <c r="H67" s="2">
        <f t="shared" si="24"/>
        <v>1.1478013872940289</v>
      </c>
      <c r="I67" s="1">
        <v>15</v>
      </c>
      <c r="J67" s="2">
        <f t="shared" si="20"/>
        <v>-0.78026876501718978</v>
      </c>
      <c r="K67" s="1">
        <v>35.5</v>
      </c>
      <c r="L67" s="2">
        <f t="shared" si="21"/>
        <v>0.73468835031233981</v>
      </c>
      <c r="M67" s="1">
        <v>127</v>
      </c>
      <c r="N67" s="2">
        <f t="shared" si="22"/>
        <v>1.2267163680087616</v>
      </c>
      <c r="O67" s="1"/>
      <c r="P67" s="2"/>
      <c r="Q67" s="1"/>
      <c r="R67" s="2"/>
      <c r="S67" s="2">
        <f t="shared" si="25"/>
        <v>2.3289373405979408</v>
      </c>
      <c r="T67" s="2">
        <f t="shared" si="26"/>
        <v>0.58223433514948519</v>
      </c>
      <c r="U67" s="6">
        <v>2</v>
      </c>
      <c r="V67" s="10">
        <v>51</v>
      </c>
      <c r="W67">
        <f t="shared" si="23"/>
        <v>46</v>
      </c>
      <c r="AF67" s="6"/>
      <c r="AG67" s="15"/>
      <c r="AH67" s="11"/>
      <c r="AI67" s="12"/>
    </row>
    <row r="68" spans="1:35" ht="16.5" thickBot="1" x14ac:dyDescent="0.3">
      <c r="A68">
        <v>2013</v>
      </c>
      <c r="B68" s="5" t="s">
        <v>35</v>
      </c>
      <c r="C68" t="s">
        <v>8</v>
      </c>
      <c r="D68" t="s">
        <v>36</v>
      </c>
      <c r="E68" s="1">
        <v>76.25</v>
      </c>
      <c r="F68" s="1">
        <v>299</v>
      </c>
      <c r="G68" s="1">
        <v>5.18</v>
      </c>
      <c r="H68" s="2">
        <f t="shared" si="24"/>
        <v>-1.305775432119253</v>
      </c>
      <c r="I68" s="1">
        <v>28</v>
      </c>
      <c r="J68" s="2">
        <f t="shared" si="20"/>
        <v>1.0683119072431624</v>
      </c>
      <c r="K68" s="1">
        <v>25.5</v>
      </c>
      <c r="L68" s="2">
        <f t="shared" si="21"/>
        <v>-1.5800958990584399</v>
      </c>
      <c r="M68" s="1">
        <v>101</v>
      </c>
      <c r="N68" s="2">
        <f t="shared" si="22"/>
        <v>-1.5184004340791653</v>
      </c>
      <c r="O68" s="1">
        <v>4.74</v>
      </c>
      <c r="P68" s="2">
        <f>(STANDARDIZE(O68,$O$296,$O$297))*-1</f>
        <v>-1.1088175636184046</v>
      </c>
      <c r="Q68" s="1">
        <v>7.7</v>
      </c>
      <c r="R68" s="2">
        <f>(STANDARDIZE(Q68,$Q$296,$Q$297))*-1</f>
        <v>-1.1768564448035008</v>
      </c>
      <c r="S68" s="2">
        <f t="shared" si="25"/>
        <v>-5.6216338664356007</v>
      </c>
      <c r="T68" s="2">
        <f t="shared" si="26"/>
        <v>-0.93693897773926682</v>
      </c>
      <c r="U68" s="6">
        <v>4</v>
      </c>
      <c r="V68" s="14">
        <v>109</v>
      </c>
      <c r="W68">
        <f t="shared" si="23"/>
        <v>96</v>
      </c>
      <c r="AF68" s="6"/>
      <c r="AG68" s="16"/>
      <c r="AH68" s="11"/>
      <c r="AI68" s="12"/>
    </row>
    <row r="69" spans="1:35" ht="16.5" thickBot="1" x14ac:dyDescent="0.3">
      <c r="A69">
        <v>2013</v>
      </c>
      <c r="B69" s="5" t="s">
        <v>54</v>
      </c>
      <c r="C69" t="s">
        <v>23</v>
      </c>
      <c r="D69" t="s">
        <v>55</v>
      </c>
      <c r="E69" s="1">
        <v>75.88</v>
      </c>
      <c r="F69" s="1">
        <v>262</v>
      </c>
      <c r="G69" s="1">
        <v>4.84</v>
      </c>
      <c r="H69" s="2">
        <f t="shared" si="24"/>
        <v>-0.17845635292936621</v>
      </c>
      <c r="I69" s="1">
        <v>20</v>
      </c>
      <c r="J69" s="2">
        <f t="shared" si="20"/>
        <v>-6.9276198763208216E-2</v>
      </c>
      <c r="K69" s="1">
        <v>30.5</v>
      </c>
      <c r="L69" s="2">
        <f t="shared" si="21"/>
        <v>-0.42270377437305001</v>
      </c>
      <c r="M69" s="1">
        <v>111</v>
      </c>
      <c r="N69" s="2">
        <f t="shared" si="22"/>
        <v>-0.46258627942996255</v>
      </c>
      <c r="O69" s="1">
        <v>4.33</v>
      </c>
      <c r="P69" s="2">
        <f>(STANDARDIZE(O69,$O$296,$O$297))*-1</f>
        <v>0.35923212752205769</v>
      </c>
      <c r="Q69" s="1">
        <v>7.07</v>
      </c>
      <c r="R69" s="2">
        <f>(STANDARDIZE(Q69,$Q$296,$Q$297))*-1</f>
        <v>0.37685647690518775</v>
      </c>
      <c r="S69" s="2">
        <f t="shared" si="25"/>
        <v>-0.39693400106834154</v>
      </c>
      <c r="T69" s="2">
        <f t="shared" si="26"/>
        <v>-6.6155666844723585E-2</v>
      </c>
      <c r="U69" s="6">
        <v>7</v>
      </c>
      <c r="V69" s="13">
        <v>233</v>
      </c>
      <c r="W69">
        <f t="shared" si="23"/>
        <v>184</v>
      </c>
      <c r="AF69" s="6"/>
      <c r="AG69" s="14"/>
      <c r="AH69" s="11"/>
      <c r="AI69" s="12"/>
    </row>
    <row r="70" spans="1:35" ht="32.25" thickBot="1" x14ac:dyDescent="0.3">
      <c r="A70">
        <v>2013</v>
      </c>
      <c r="B70" s="5" t="s">
        <v>321</v>
      </c>
      <c r="C70" t="s">
        <v>8</v>
      </c>
      <c r="D70" t="s">
        <v>322</v>
      </c>
      <c r="E70" s="1">
        <v>76.88</v>
      </c>
      <c r="F70" s="1">
        <v>302</v>
      </c>
      <c r="G70" s="1">
        <v>5.08</v>
      </c>
      <c r="H70" s="2">
        <f t="shared" si="24"/>
        <v>-0.97421099706340497</v>
      </c>
      <c r="I70" s="1">
        <v>25</v>
      </c>
      <c r="J70" s="2">
        <f t="shared" si="20"/>
        <v>0.64171636749077332</v>
      </c>
      <c r="K70" s="1">
        <v>29.5</v>
      </c>
      <c r="L70" s="2">
        <f t="shared" si="21"/>
        <v>-0.654182199310128</v>
      </c>
      <c r="M70" s="1">
        <v>112</v>
      </c>
      <c r="N70" s="2">
        <f t="shared" si="22"/>
        <v>-0.35700486396504227</v>
      </c>
      <c r="O70" s="1">
        <v>4.45</v>
      </c>
      <c r="P70" s="2">
        <f>(STANDARDIZE(O70,$O$296,$O$297))*-1</f>
        <v>-7.0440952811736374E-2</v>
      </c>
      <c r="Q70" s="1">
        <v>7.49</v>
      </c>
      <c r="R70" s="2">
        <f>(STANDARDIZE(Q70,$Q$296,$Q$297))*-1</f>
        <v>-0.65895213756727122</v>
      </c>
      <c r="S70" s="2">
        <f t="shared" si="25"/>
        <v>-2.0730747832268097</v>
      </c>
      <c r="T70" s="2">
        <f t="shared" si="26"/>
        <v>-0.34551246387113493</v>
      </c>
      <c r="U70" s="6">
        <v>6</v>
      </c>
      <c r="V70" s="15">
        <v>176</v>
      </c>
      <c r="W70">
        <f t="shared" si="23"/>
        <v>146</v>
      </c>
      <c r="AF70" s="6">
        <v>7</v>
      </c>
      <c r="AG70" s="13">
        <v>250</v>
      </c>
      <c r="AH70" s="11" t="s">
        <v>477</v>
      </c>
      <c r="AI70" s="12" t="s">
        <v>478</v>
      </c>
    </row>
    <row r="71" spans="1:35" ht="32.25" thickBot="1" x14ac:dyDescent="0.3">
      <c r="A71">
        <v>2013</v>
      </c>
      <c r="B71" s="5" t="s">
        <v>369</v>
      </c>
      <c r="C71" t="s">
        <v>11</v>
      </c>
      <c r="D71" t="s">
        <v>370</v>
      </c>
      <c r="E71" s="1">
        <v>70</v>
      </c>
      <c r="F71" s="1">
        <v>186</v>
      </c>
      <c r="G71" s="1">
        <v>4.5599999999999996</v>
      </c>
      <c r="H71" s="2">
        <f t="shared" si="24"/>
        <v>0.74992406522701238</v>
      </c>
      <c r="I71" s="1">
        <v>15</v>
      </c>
      <c r="J71" s="2">
        <f t="shared" si="20"/>
        <v>-0.78026876501718978</v>
      </c>
      <c r="K71" s="1">
        <v>33</v>
      </c>
      <c r="L71" s="2">
        <f t="shared" si="21"/>
        <v>0.15599228796964487</v>
      </c>
      <c r="M71" s="1">
        <v>122</v>
      </c>
      <c r="N71" s="2">
        <f t="shared" si="22"/>
        <v>0.69880929068416031</v>
      </c>
      <c r="O71" s="1"/>
      <c r="P71" s="2"/>
      <c r="Q71" s="1"/>
      <c r="R71" s="2"/>
      <c r="S71" s="2">
        <f t="shared" si="25"/>
        <v>0.82445687886362773</v>
      </c>
      <c r="T71" s="2">
        <f t="shared" si="26"/>
        <v>0.20611421971590693</v>
      </c>
      <c r="V71" s="32"/>
      <c r="AF71" s="6">
        <v>4</v>
      </c>
      <c r="AG71" s="14">
        <v>105</v>
      </c>
      <c r="AH71" s="11" t="s">
        <v>479</v>
      </c>
      <c r="AI71" s="12" t="s">
        <v>42</v>
      </c>
    </row>
    <row r="72" spans="1:35" ht="32.25" thickBot="1" x14ac:dyDescent="0.3">
      <c r="A72">
        <v>2013</v>
      </c>
      <c r="B72" s="5" t="s">
        <v>196</v>
      </c>
      <c r="C72" t="s">
        <v>29</v>
      </c>
      <c r="D72" t="s">
        <v>130</v>
      </c>
      <c r="E72" s="1">
        <v>73</v>
      </c>
      <c r="F72" s="1">
        <v>214</v>
      </c>
      <c r="G72" s="1">
        <v>4.57</v>
      </c>
      <c r="H72" s="2">
        <f t="shared" si="24"/>
        <v>0.71676762172142527</v>
      </c>
      <c r="I72" s="1">
        <v>15</v>
      </c>
      <c r="J72" s="2">
        <f t="shared" si="20"/>
        <v>-0.78026876501718978</v>
      </c>
      <c r="K72" s="1">
        <v>36</v>
      </c>
      <c r="L72" s="2">
        <f t="shared" si="21"/>
        <v>0.85042756278087872</v>
      </c>
      <c r="M72" s="1">
        <v>115</v>
      </c>
      <c r="N72" s="2">
        <f t="shared" si="22"/>
        <v>-4.0260617570281487E-2</v>
      </c>
      <c r="O72" s="1">
        <v>4.5</v>
      </c>
      <c r="P72" s="2">
        <f t="shared" ref="P72:P80" si="27">(STANDARDIZE(O72,$O$296,$O$297))*-1</f>
        <v>-0.24947140295081643</v>
      </c>
      <c r="Q72" s="1"/>
      <c r="R72" s="2"/>
      <c r="S72" s="2">
        <f t="shared" si="25"/>
        <v>0.49719439896401624</v>
      </c>
      <c r="T72" s="2">
        <f t="shared" si="26"/>
        <v>9.9438879792803248E-2</v>
      </c>
      <c r="U72" s="6">
        <v>1</v>
      </c>
      <c r="V72" s="16">
        <v>27</v>
      </c>
      <c r="W72">
        <f t="shared" ref="W72:W82" si="28">RANK(V72,$V$2:$V$294,1)</f>
        <v>26</v>
      </c>
      <c r="AF72" s="6">
        <v>3</v>
      </c>
      <c r="AG72" s="17">
        <v>91</v>
      </c>
      <c r="AH72" s="11" t="s">
        <v>480</v>
      </c>
      <c r="AI72" s="12" t="s">
        <v>57</v>
      </c>
    </row>
    <row r="73" spans="1:35" ht="16.5" thickBot="1" x14ac:dyDescent="0.3">
      <c r="A73">
        <v>2013</v>
      </c>
      <c r="B73" s="5" t="s">
        <v>295</v>
      </c>
      <c r="C73" t="s">
        <v>11</v>
      </c>
      <c r="D73" t="s">
        <v>142</v>
      </c>
      <c r="E73" s="1">
        <v>71.88</v>
      </c>
      <c r="F73" s="1">
        <v>201</v>
      </c>
      <c r="G73" s="1">
        <v>4.37</v>
      </c>
      <c r="H73" s="2">
        <f t="shared" si="24"/>
        <v>1.3798964918331242</v>
      </c>
      <c r="I73" s="1"/>
      <c r="J73" s="2"/>
      <c r="K73" s="1">
        <v>36</v>
      </c>
      <c r="L73" s="2">
        <f t="shared" si="21"/>
        <v>0.85042756278087872</v>
      </c>
      <c r="M73" s="1">
        <v>122</v>
      </c>
      <c r="N73" s="2">
        <f t="shared" si="22"/>
        <v>0.69880929068416031</v>
      </c>
      <c r="O73" s="1">
        <v>4.32</v>
      </c>
      <c r="P73" s="2">
        <f t="shared" si="27"/>
        <v>0.39503821754987306</v>
      </c>
      <c r="Q73" s="1">
        <v>6.95</v>
      </c>
      <c r="R73" s="2">
        <f>(STANDARDIZE(Q73,$Q$296,$Q$297))*-1</f>
        <v>0.67280179532589068</v>
      </c>
      <c r="S73" s="2">
        <f t="shared" si="25"/>
        <v>3.9969733581739275</v>
      </c>
      <c r="T73" s="2">
        <f t="shared" si="26"/>
        <v>0.7993946716347855</v>
      </c>
      <c r="U73">
        <v>1</v>
      </c>
      <c r="V73" s="32">
        <v>9</v>
      </c>
      <c r="W73">
        <f t="shared" si="28"/>
        <v>9</v>
      </c>
      <c r="AF73" s="6"/>
      <c r="AG73" s="15"/>
      <c r="AH73" s="11"/>
      <c r="AI73" s="12"/>
    </row>
    <row r="74" spans="1:35" ht="16.5" thickBot="1" x14ac:dyDescent="0.3">
      <c r="A74">
        <v>2013</v>
      </c>
      <c r="B74" s="5" t="s">
        <v>280</v>
      </c>
      <c r="C74" t="s">
        <v>11</v>
      </c>
      <c r="D74" t="s">
        <v>281</v>
      </c>
      <c r="E74" s="1">
        <v>72.88</v>
      </c>
      <c r="F74" s="1">
        <v>187</v>
      </c>
      <c r="G74" s="1">
        <v>4.54</v>
      </c>
      <c r="H74" s="2">
        <f t="shared" si="24"/>
        <v>0.81623695223818082</v>
      </c>
      <c r="I74" s="1">
        <v>4</v>
      </c>
      <c r="J74" s="2">
        <f>(STANDARDIZE(I74,$I$296,$I$297))</f>
        <v>-2.3444524107759492</v>
      </c>
      <c r="K74" s="1">
        <v>36</v>
      </c>
      <c r="L74" s="2">
        <f t="shared" si="21"/>
        <v>0.85042756278087872</v>
      </c>
      <c r="M74" s="1">
        <v>126</v>
      </c>
      <c r="N74" s="2">
        <f t="shared" si="22"/>
        <v>1.1211349525438414</v>
      </c>
      <c r="O74" s="1">
        <v>4.32</v>
      </c>
      <c r="P74" s="2">
        <f t="shared" si="27"/>
        <v>0.39503821754987306</v>
      </c>
      <c r="Q74" s="1">
        <v>7.17</v>
      </c>
      <c r="R74" s="2">
        <f>(STANDARDIZE(Q74,$Q$296,$Q$297))*-1</f>
        <v>0.13023537822126979</v>
      </c>
      <c r="S74" s="2">
        <f t="shared" si="25"/>
        <v>0.96862065255809449</v>
      </c>
      <c r="T74" s="2">
        <f t="shared" si="26"/>
        <v>0.16143677542634907</v>
      </c>
      <c r="U74" s="6">
        <v>7</v>
      </c>
      <c r="V74" s="22">
        <v>210</v>
      </c>
      <c r="W74">
        <f t="shared" si="28"/>
        <v>166</v>
      </c>
      <c r="AF74" s="6"/>
      <c r="AG74" s="17"/>
      <c r="AH74" s="11"/>
      <c r="AI74" s="12"/>
    </row>
    <row r="75" spans="1:35" ht="16.5" thickBot="1" x14ac:dyDescent="0.3">
      <c r="A75">
        <v>2013</v>
      </c>
      <c r="B75" s="5" t="s">
        <v>335</v>
      </c>
      <c r="C75" t="s">
        <v>29</v>
      </c>
      <c r="D75" t="s">
        <v>336</v>
      </c>
      <c r="E75" s="1">
        <v>70.5</v>
      </c>
      <c r="F75" s="1">
        <v>199</v>
      </c>
      <c r="G75" s="1">
        <v>4.43</v>
      </c>
      <c r="H75" s="2">
        <f t="shared" si="24"/>
        <v>1.180957830799616</v>
      </c>
      <c r="I75" s="1"/>
      <c r="J75" s="2"/>
      <c r="K75" s="1">
        <v>36.5</v>
      </c>
      <c r="L75" s="2">
        <f t="shared" si="21"/>
        <v>0.96616677524941774</v>
      </c>
      <c r="M75" s="1">
        <v>123</v>
      </c>
      <c r="N75" s="2">
        <f t="shared" si="22"/>
        <v>0.80439070614908059</v>
      </c>
      <c r="O75" s="1">
        <v>4.22</v>
      </c>
      <c r="P75" s="2">
        <f t="shared" si="27"/>
        <v>0.7530991178280364</v>
      </c>
      <c r="Q75" s="1">
        <v>7.09</v>
      </c>
      <c r="R75" s="2">
        <f>(STANDARDIZE(Q75,$Q$296,$Q$297))*-1</f>
        <v>0.32753225716840506</v>
      </c>
      <c r="S75" s="2">
        <f t="shared" si="25"/>
        <v>4.0321466871945564</v>
      </c>
      <c r="T75" s="2">
        <f t="shared" si="26"/>
        <v>0.80642933743891132</v>
      </c>
      <c r="U75" s="6">
        <v>5</v>
      </c>
      <c r="V75" s="18">
        <v>135</v>
      </c>
      <c r="W75">
        <f t="shared" si="28"/>
        <v>116</v>
      </c>
      <c r="AF75" s="6"/>
      <c r="AG75" s="14"/>
      <c r="AH75" s="11"/>
      <c r="AI75" s="12"/>
    </row>
    <row r="76" spans="1:35" ht="16.5" thickBot="1" x14ac:dyDescent="0.3">
      <c r="A76">
        <v>2013</v>
      </c>
      <c r="B76" s="5" t="s">
        <v>388</v>
      </c>
      <c r="C76" t="s">
        <v>11</v>
      </c>
      <c r="D76" t="s">
        <v>389</v>
      </c>
      <c r="E76" s="1">
        <v>71.63</v>
      </c>
      <c r="F76" s="1">
        <v>190</v>
      </c>
      <c r="G76" s="1">
        <v>4.38</v>
      </c>
      <c r="H76" s="2">
        <f t="shared" si="24"/>
        <v>1.34674004832754</v>
      </c>
      <c r="I76" s="1">
        <v>16</v>
      </c>
      <c r="J76" s="2">
        <f>(STANDARDIZE(I76,$I$296,$I$297))</f>
        <v>-0.63807025176639354</v>
      </c>
      <c r="K76" s="1">
        <v>37.5</v>
      </c>
      <c r="L76" s="2">
        <f t="shared" si="21"/>
        <v>1.1976452001864957</v>
      </c>
      <c r="M76" s="1">
        <v>125</v>
      </c>
      <c r="N76" s="2">
        <f t="shared" si="22"/>
        <v>1.0155535370789213</v>
      </c>
      <c r="O76" s="1">
        <v>3.85</v>
      </c>
      <c r="P76" s="2">
        <f t="shared" si="27"/>
        <v>2.0779244488572322</v>
      </c>
      <c r="Q76" s="1"/>
      <c r="R76" s="2"/>
      <c r="S76" s="2">
        <f t="shared" si="25"/>
        <v>4.999792982683795</v>
      </c>
      <c r="T76" s="2">
        <f t="shared" si="26"/>
        <v>0.999958596536759</v>
      </c>
      <c r="U76" s="6">
        <v>1</v>
      </c>
      <c r="V76" s="16">
        <v>22</v>
      </c>
      <c r="W76">
        <f t="shared" si="28"/>
        <v>21</v>
      </c>
      <c r="AF76" s="6"/>
      <c r="AG76" s="18"/>
      <c r="AH76" s="11"/>
      <c r="AI76" s="12"/>
    </row>
    <row r="77" spans="1:35" ht="16.5" thickBot="1" x14ac:dyDescent="0.3">
      <c r="A77">
        <v>2013</v>
      </c>
      <c r="B77" s="5" t="s">
        <v>375</v>
      </c>
      <c r="C77" t="s">
        <v>23</v>
      </c>
      <c r="D77" t="s">
        <v>109</v>
      </c>
      <c r="E77" s="1">
        <v>79</v>
      </c>
      <c r="F77" s="1">
        <v>266</v>
      </c>
      <c r="G77" s="1">
        <v>4.72</v>
      </c>
      <c r="H77" s="2">
        <f t="shared" si="24"/>
        <v>0.21942096913765319</v>
      </c>
      <c r="I77" s="1">
        <v>14</v>
      </c>
      <c r="J77" s="2">
        <f>(STANDARDIZE(I77,$I$296,$I$297))</f>
        <v>-0.92246727826798613</v>
      </c>
      <c r="K77" s="1">
        <v>35</v>
      </c>
      <c r="L77" s="2">
        <f t="shared" si="21"/>
        <v>0.61894913784380079</v>
      </c>
      <c r="M77" s="1">
        <v>128</v>
      </c>
      <c r="N77" s="2">
        <f t="shared" si="22"/>
        <v>1.332297783473682</v>
      </c>
      <c r="O77" s="1">
        <v>4.3</v>
      </c>
      <c r="P77" s="2">
        <f t="shared" si="27"/>
        <v>0.46665039760550697</v>
      </c>
      <c r="Q77" s="1">
        <v>6.89</v>
      </c>
      <c r="R77" s="2">
        <f>(STANDARDIZE(Q77,$Q$296,$Q$297))*-1</f>
        <v>0.8207744545362432</v>
      </c>
      <c r="S77" s="2">
        <f t="shared" si="25"/>
        <v>2.5356254643289002</v>
      </c>
      <c r="T77" s="2">
        <f t="shared" si="26"/>
        <v>0.42260424405481672</v>
      </c>
      <c r="U77" s="6">
        <v>4</v>
      </c>
      <c r="V77" s="14">
        <v>132</v>
      </c>
      <c r="W77">
        <f t="shared" si="28"/>
        <v>113</v>
      </c>
      <c r="AF77" s="6"/>
      <c r="AG77" s="10"/>
      <c r="AH77" s="11"/>
      <c r="AI77" s="12"/>
    </row>
    <row r="78" spans="1:35" ht="16.5" thickBot="1" x14ac:dyDescent="0.3">
      <c r="A78">
        <v>2013</v>
      </c>
      <c r="B78" s="5" t="s">
        <v>195</v>
      </c>
      <c r="C78" t="s">
        <v>84</v>
      </c>
      <c r="D78" t="s">
        <v>109</v>
      </c>
      <c r="E78" s="1">
        <v>73.38</v>
      </c>
      <c r="F78" s="1">
        <v>243</v>
      </c>
      <c r="G78" s="1">
        <v>4.76</v>
      </c>
      <c r="H78" s="2">
        <f t="shared" si="24"/>
        <v>8.6795195115313389E-2</v>
      </c>
      <c r="I78" s="1">
        <v>15</v>
      </c>
      <c r="J78" s="2">
        <f>(STANDARDIZE(I78,$I$296,$I$297))</f>
        <v>-0.78026876501718978</v>
      </c>
      <c r="K78" s="1">
        <v>33</v>
      </c>
      <c r="L78" s="2">
        <f t="shared" si="21"/>
        <v>0.15599228796964487</v>
      </c>
      <c r="M78" s="1">
        <v>113</v>
      </c>
      <c r="N78" s="2">
        <f t="shared" si="22"/>
        <v>-0.25142344850012199</v>
      </c>
      <c r="O78" s="1">
        <v>4.26</v>
      </c>
      <c r="P78" s="2">
        <f t="shared" si="27"/>
        <v>0.60987475771677169</v>
      </c>
      <c r="Q78" s="1">
        <v>7.3</v>
      </c>
      <c r="R78" s="2">
        <f>(STANDARDIZE(Q78,$Q$296,$Q$297))*-1</f>
        <v>-0.19037205006782446</v>
      </c>
      <c r="S78" s="2">
        <f t="shared" si="25"/>
        <v>-0.36940202278340617</v>
      </c>
      <c r="T78" s="2">
        <f t="shared" si="26"/>
        <v>-6.1567003797234364E-2</v>
      </c>
      <c r="U78" s="6">
        <v>6</v>
      </c>
      <c r="V78" s="15">
        <v>185</v>
      </c>
      <c r="W78">
        <f t="shared" si="28"/>
        <v>152</v>
      </c>
      <c r="AF78" s="6"/>
      <c r="AG78" s="14"/>
      <c r="AH78" s="11"/>
      <c r="AI78" s="12"/>
    </row>
    <row r="79" spans="1:35" ht="16.5" thickBot="1" x14ac:dyDescent="0.3">
      <c r="A79">
        <v>2013</v>
      </c>
      <c r="B79" s="5" t="s">
        <v>238</v>
      </c>
      <c r="C79" t="s">
        <v>23</v>
      </c>
      <c r="D79" t="s">
        <v>47</v>
      </c>
      <c r="E79" s="1">
        <v>78.25</v>
      </c>
      <c r="F79" s="1">
        <v>248</v>
      </c>
      <c r="G79" s="1">
        <v>4.5999999999999996</v>
      </c>
      <c r="H79" s="2">
        <f t="shared" si="24"/>
        <v>0.61729829120467261</v>
      </c>
      <c r="I79" s="1"/>
      <c r="J79" s="2"/>
      <c r="K79" s="1">
        <v>32.5</v>
      </c>
      <c r="L79" s="2">
        <f t="shared" si="21"/>
        <v>4.0253075501105885E-2</v>
      </c>
      <c r="M79" s="1">
        <v>122</v>
      </c>
      <c r="N79" s="2">
        <f t="shared" si="22"/>
        <v>0.69880929068416031</v>
      </c>
      <c r="O79" s="1">
        <v>4.3499999999999996</v>
      </c>
      <c r="P79" s="2">
        <f t="shared" si="27"/>
        <v>0.28761994746642694</v>
      </c>
      <c r="Q79" s="1">
        <v>7.02</v>
      </c>
      <c r="R79" s="2">
        <f>(STANDARDIZE(Q79,$Q$296,$Q$297))*-1</f>
        <v>0.50016702624714893</v>
      </c>
      <c r="S79" s="2">
        <f t="shared" si="25"/>
        <v>2.1441476311035146</v>
      </c>
      <c r="T79" s="2">
        <f t="shared" si="26"/>
        <v>0.42882952622070292</v>
      </c>
      <c r="U79" s="6">
        <v>1</v>
      </c>
      <c r="V79" s="16">
        <v>3</v>
      </c>
      <c r="W79">
        <f t="shared" si="28"/>
        <v>3</v>
      </c>
      <c r="AF79" s="6"/>
      <c r="AG79" s="16"/>
      <c r="AH79" s="11"/>
      <c r="AI79" s="12"/>
    </row>
    <row r="80" spans="1:35" ht="16.5" thickBot="1" x14ac:dyDescent="0.3">
      <c r="A80">
        <v>2013</v>
      </c>
      <c r="B80" s="5" t="s">
        <v>350</v>
      </c>
      <c r="C80" t="s">
        <v>110</v>
      </c>
      <c r="D80" t="s">
        <v>10</v>
      </c>
      <c r="E80" s="1">
        <v>76.88</v>
      </c>
      <c r="F80" s="1">
        <v>262</v>
      </c>
      <c r="G80" s="1">
        <v>4.75</v>
      </c>
      <c r="H80" s="2">
        <f t="shared" si="24"/>
        <v>0.11995163862089761</v>
      </c>
      <c r="I80" s="1">
        <v>22</v>
      </c>
      <c r="J80" s="2">
        <f>(STANDARDIZE(I80,$I$296,$I$297))</f>
        <v>0.21512082773838442</v>
      </c>
      <c r="K80" s="1">
        <v>35</v>
      </c>
      <c r="L80" s="2">
        <f t="shared" si="21"/>
        <v>0.61894913784380079</v>
      </c>
      <c r="M80" s="1">
        <v>112</v>
      </c>
      <c r="N80" s="2">
        <f t="shared" si="22"/>
        <v>-0.35700486396504227</v>
      </c>
      <c r="O80" s="1">
        <v>4.5199999999999996</v>
      </c>
      <c r="P80" s="2">
        <f t="shared" si="27"/>
        <v>-0.32108358300644718</v>
      </c>
      <c r="Q80" s="1">
        <v>7.36</v>
      </c>
      <c r="R80" s="2">
        <f>(STANDARDIZE(Q80,$Q$296,$Q$297))*-1</f>
        <v>-0.338344709278177</v>
      </c>
      <c r="S80" s="2">
        <f t="shared" si="25"/>
        <v>-6.2411552046583663E-2</v>
      </c>
      <c r="T80" s="2">
        <f t="shared" si="26"/>
        <v>-1.0401925341097277E-2</v>
      </c>
      <c r="U80" s="6">
        <v>4</v>
      </c>
      <c r="V80" s="14">
        <v>106</v>
      </c>
      <c r="W80">
        <f t="shared" si="28"/>
        <v>93</v>
      </c>
      <c r="AF80" s="6"/>
      <c r="AG80" s="16"/>
      <c r="AH80" s="11"/>
      <c r="AI80" s="12"/>
    </row>
    <row r="81" spans="1:35" ht="16.5" thickBot="1" x14ac:dyDescent="0.3">
      <c r="A81">
        <v>2013</v>
      </c>
      <c r="B81" s="5" t="s">
        <v>197</v>
      </c>
      <c r="C81" t="s">
        <v>198</v>
      </c>
      <c r="D81" t="s">
        <v>97</v>
      </c>
      <c r="E81" s="1">
        <v>74</v>
      </c>
      <c r="F81" s="1">
        <v>193</v>
      </c>
      <c r="G81" s="1">
        <v>4.74</v>
      </c>
      <c r="H81" s="2">
        <f t="shared" si="24"/>
        <v>0.15310808212648183</v>
      </c>
      <c r="I81" s="1"/>
      <c r="J81" s="2"/>
      <c r="K81" s="1">
        <v>33.5</v>
      </c>
      <c r="L81" s="2">
        <f t="shared" si="21"/>
        <v>0.27173150043818384</v>
      </c>
      <c r="M81" s="1">
        <v>116</v>
      </c>
      <c r="N81" s="2">
        <f t="shared" si="22"/>
        <v>6.532079789463878E-2</v>
      </c>
      <c r="O81" s="1"/>
      <c r="P81" s="2"/>
      <c r="Q81" s="1"/>
      <c r="R81" s="2"/>
      <c r="S81" s="2">
        <f t="shared" si="25"/>
        <v>0.49016038045930449</v>
      </c>
      <c r="T81" s="2">
        <f t="shared" si="26"/>
        <v>0.16338679348643484</v>
      </c>
      <c r="U81" s="6">
        <v>6</v>
      </c>
      <c r="V81" s="15">
        <v>177</v>
      </c>
      <c r="W81">
        <f t="shared" si="28"/>
        <v>147</v>
      </c>
      <c r="AF81" s="6"/>
      <c r="AG81" s="13"/>
      <c r="AH81" s="11"/>
      <c r="AI81" s="12"/>
    </row>
    <row r="82" spans="1:35" ht="32.25" thickBot="1" x14ac:dyDescent="0.3">
      <c r="A82">
        <v>2013</v>
      </c>
      <c r="B82" s="5" t="s">
        <v>170</v>
      </c>
      <c r="C82" t="s">
        <v>11</v>
      </c>
      <c r="D82" t="s">
        <v>171</v>
      </c>
      <c r="E82" s="1">
        <v>71.13</v>
      </c>
      <c r="F82" s="1">
        <v>201</v>
      </c>
      <c r="G82" s="1">
        <v>4.47</v>
      </c>
      <c r="H82" s="2">
        <f t="shared" si="24"/>
        <v>1.0483320567772763</v>
      </c>
      <c r="I82" s="1">
        <v>22</v>
      </c>
      <c r="J82" s="2">
        <f>(STANDARDIZE(I82,$I$296,$I$297))</f>
        <v>0.21512082773838442</v>
      </c>
      <c r="K82" s="1">
        <v>38</v>
      </c>
      <c r="L82" s="2">
        <f t="shared" si="21"/>
        <v>1.3133844126550347</v>
      </c>
      <c r="M82" s="1">
        <v>125</v>
      </c>
      <c r="N82" s="2">
        <f t="shared" si="22"/>
        <v>1.0155535370789213</v>
      </c>
      <c r="O82" s="1">
        <v>4.1500000000000004</v>
      </c>
      <c r="P82" s="2">
        <f>(STANDARDIZE(O82,$O$296,$O$297))*-1</f>
        <v>1.0037417480227471</v>
      </c>
      <c r="Q82" s="1">
        <v>6.7</v>
      </c>
      <c r="R82" s="2">
        <f>(STANDARDIZE(Q82,$Q$296,$Q$297))*-1</f>
        <v>1.2893545420356878</v>
      </c>
      <c r="S82" s="2">
        <f t="shared" si="25"/>
        <v>5.8854871243080522</v>
      </c>
      <c r="T82" s="2">
        <f t="shared" si="26"/>
        <v>0.98091452071800866</v>
      </c>
      <c r="U82" s="6">
        <v>3</v>
      </c>
      <c r="V82" s="17">
        <v>64</v>
      </c>
      <c r="W82">
        <f t="shared" si="28"/>
        <v>58</v>
      </c>
      <c r="AF82" s="6">
        <v>6</v>
      </c>
      <c r="AG82" s="15">
        <v>170</v>
      </c>
      <c r="AH82" s="11" t="s">
        <v>481</v>
      </c>
      <c r="AI82" s="12" t="s">
        <v>292</v>
      </c>
    </row>
    <row r="83" spans="1:35" ht="16.5" thickBot="1" x14ac:dyDescent="0.3">
      <c r="A83">
        <v>2013</v>
      </c>
      <c r="B83" s="5" t="s">
        <v>80</v>
      </c>
      <c r="C83" t="s">
        <v>81</v>
      </c>
      <c r="D83" t="s">
        <v>33</v>
      </c>
      <c r="E83" s="1">
        <v>73.25</v>
      </c>
      <c r="F83" s="1">
        <v>213</v>
      </c>
      <c r="G83" s="1">
        <v>4.74</v>
      </c>
      <c r="H83" s="2">
        <f t="shared" si="24"/>
        <v>0.15310808212648183</v>
      </c>
      <c r="I83" s="1">
        <v>11</v>
      </c>
      <c r="J83" s="2">
        <f>(STANDARDIZE(I83,$I$296,$I$297))</f>
        <v>-1.349062818020375</v>
      </c>
      <c r="K83" s="1">
        <v>29</v>
      </c>
      <c r="L83" s="2">
        <f t="shared" si="21"/>
        <v>-0.76992141177866702</v>
      </c>
      <c r="M83" s="1">
        <v>110</v>
      </c>
      <c r="N83" s="2">
        <f t="shared" si="22"/>
        <v>-0.56816769489488284</v>
      </c>
      <c r="O83" s="1"/>
      <c r="P83" s="2"/>
      <c r="Q83" s="1"/>
      <c r="R83" s="2"/>
      <c r="S83" s="2">
        <f t="shared" si="25"/>
        <v>-2.534043842567443</v>
      </c>
      <c r="T83" s="2">
        <f t="shared" si="26"/>
        <v>-0.63351096064186074</v>
      </c>
      <c r="V83" s="32"/>
      <c r="AF83" s="6"/>
      <c r="AG83" s="16"/>
      <c r="AH83" s="11"/>
      <c r="AI83" s="12"/>
    </row>
    <row r="84" spans="1:35" ht="16.5" thickBot="1" x14ac:dyDescent="0.3">
      <c r="A84">
        <v>2013</v>
      </c>
      <c r="B84" s="5" t="s">
        <v>271</v>
      </c>
      <c r="C84" t="s">
        <v>45</v>
      </c>
      <c r="D84" t="s">
        <v>97</v>
      </c>
      <c r="E84" s="1">
        <v>76.63</v>
      </c>
      <c r="F84" s="1">
        <v>237</v>
      </c>
      <c r="G84" s="1">
        <v>4.6500000000000004</v>
      </c>
      <c r="H84" s="2">
        <f t="shared" si="24"/>
        <v>0.45151607367674562</v>
      </c>
      <c r="I84" s="1"/>
      <c r="J84" s="2"/>
      <c r="K84" s="1">
        <v>34</v>
      </c>
      <c r="L84" s="2">
        <f t="shared" si="21"/>
        <v>0.3874707129067228</v>
      </c>
      <c r="M84" s="1">
        <v>118</v>
      </c>
      <c r="N84" s="2">
        <f t="shared" si="22"/>
        <v>0.2764836288244793</v>
      </c>
      <c r="O84" s="1">
        <v>4.21</v>
      </c>
      <c r="P84" s="2">
        <f>(STANDARDIZE(O84,$O$296,$O$297))*-1</f>
        <v>0.78890520785585172</v>
      </c>
      <c r="Q84" s="1">
        <v>7.08</v>
      </c>
      <c r="R84" s="2">
        <f>(STANDARDIZE(Q84,$Q$296,$Q$297))*-1</f>
        <v>0.35219436703679641</v>
      </c>
      <c r="S84" s="2">
        <f t="shared" si="25"/>
        <v>2.256569990300596</v>
      </c>
      <c r="T84" s="2">
        <f t="shared" si="26"/>
        <v>0.45131399806011918</v>
      </c>
      <c r="U84" s="6">
        <v>1</v>
      </c>
      <c r="V84" s="16">
        <v>16</v>
      </c>
      <c r="W84">
        <f>RANK(V84,$V$2:$V$294,1)</f>
        <v>15</v>
      </c>
      <c r="AF84" s="6"/>
      <c r="AG84" s="13"/>
      <c r="AH84" s="11"/>
      <c r="AI84" s="12"/>
    </row>
    <row r="85" spans="1:35" ht="16.5" thickBot="1" x14ac:dyDescent="0.3">
      <c r="A85">
        <v>2013</v>
      </c>
      <c r="B85" s="5" t="s">
        <v>400</v>
      </c>
      <c r="C85" t="s">
        <v>16</v>
      </c>
      <c r="D85" t="s">
        <v>401</v>
      </c>
      <c r="E85" s="1">
        <v>75.38</v>
      </c>
      <c r="F85" s="1">
        <v>300</v>
      </c>
      <c r="G85" s="1">
        <v>5.0599999999999996</v>
      </c>
      <c r="H85" s="2">
        <f t="shared" si="24"/>
        <v>-0.90789811005223364</v>
      </c>
      <c r="I85" s="1">
        <v>24</v>
      </c>
      <c r="J85" s="2">
        <f>(STANDARDIZE(I85,$I$296,$I$297))</f>
        <v>0.49951785423997708</v>
      </c>
      <c r="K85" s="1">
        <v>30</v>
      </c>
      <c r="L85" s="2">
        <f t="shared" si="21"/>
        <v>-0.53844298684158898</v>
      </c>
      <c r="M85" s="1">
        <v>107</v>
      </c>
      <c r="N85" s="2">
        <f t="shared" si="22"/>
        <v>-0.88491194128964357</v>
      </c>
      <c r="O85" s="1">
        <v>5</v>
      </c>
      <c r="P85" s="2">
        <f>(STANDARDIZE(O85,$O$296,$O$297))*-1</f>
        <v>-2.0397759043416235</v>
      </c>
      <c r="Q85" s="1">
        <v>7.77</v>
      </c>
      <c r="R85" s="2">
        <f>(STANDARDIZE(Q85,$Q$296,$Q$297))*-1</f>
        <v>-1.3494912138822424</v>
      </c>
      <c r="S85" s="2">
        <f t="shared" si="25"/>
        <v>-5.2210023021673546</v>
      </c>
      <c r="T85" s="2">
        <f t="shared" si="26"/>
        <v>-0.87016705036122577</v>
      </c>
      <c r="U85" s="6">
        <v>4</v>
      </c>
      <c r="V85" s="14">
        <v>116</v>
      </c>
      <c r="W85">
        <f>RANK(V85,$V$2:$V$294,1)</f>
        <v>102</v>
      </c>
      <c r="AF85" s="6"/>
      <c r="AG85" s="16"/>
      <c r="AH85" s="11"/>
      <c r="AI85" s="12"/>
    </row>
    <row r="86" spans="1:35" ht="16.5" thickBot="1" x14ac:dyDescent="0.3">
      <c r="A86">
        <v>2013</v>
      </c>
      <c r="B86" s="5" t="s">
        <v>430</v>
      </c>
      <c r="C86" t="s">
        <v>113</v>
      </c>
      <c r="D86" t="s">
        <v>15</v>
      </c>
      <c r="E86" s="1">
        <v>71</v>
      </c>
      <c r="F86" s="1">
        <v>209</v>
      </c>
      <c r="G86" s="1">
        <v>4.4400000000000004</v>
      </c>
      <c r="H86" s="2">
        <f t="shared" si="24"/>
        <v>1.1478013872940289</v>
      </c>
      <c r="I86" s="1"/>
      <c r="J86" s="2"/>
      <c r="K86" s="1">
        <v>39</v>
      </c>
      <c r="L86" s="2">
        <f t="shared" si="21"/>
        <v>1.5448628375921127</v>
      </c>
      <c r="M86" s="1">
        <v>134</v>
      </c>
      <c r="N86" s="2">
        <f t="shared" si="22"/>
        <v>1.9657862762632035</v>
      </c>
      <c r="O86" s="1">
        <v>4.07</v>
      </c>
      <c r="P86" s="2">
        <f>(STANDARDIZE(O86,$O$296,$O$297))*-1</f>
        <v>1.2901904682452765</v>
      </c>
      <c r="Q86" s="1"/>
      <c r="R86" s="2"/>
      <c r="S86" s="2">
        <f t="shared" si="25"/>
        <v>5.9486409693946207</v>
      </c>
      <c r="T86" s="2">
        <f t="shared" si="26"/>
        <v>1.4871602423486552</v>
      </c>
      <c r="U86" s="6">
        <v>5</v>
      </c>
      <c r="V86" s="18">
        <v>136</v>
      </c>
      <c r="W86">
        <f>RANK(V86,$V$2:$V$294,1)</f>
        <v>117</v>
      </c>
      <c r="AF86" s="6"/>
      <c r="AG86" s="13"/>
      <c r="AH86" s="11"/>
      <c r="AI86" s="12"/>
    </row>
    <row r="87" spans="1:35" ht="16.5" thickBot="1" x14ac:dyDescent="0.3">
      <c r="A87">
        <v>2013</v>
      </c>
      <c r="B87" s="5" t="s">
        <v>252</v>
      </c>
      <c r="C87" t="s">
        <v>20</v>
      </c>
      <c r="D87" t="s">
        <v>142</v>
      </c>
      <c r="E87" s="1">
        <v>73</v>
      </c>
      <c r="F87" s="1">
        <v>220</v>
      </c>
      <c r="G87" s="1">
        <v>4.55</v>
      </c>
      <c r="H87" s="2">
        <f t="shared" si="24"/>
        <v>0.7830805087325966</v>
      </c>
      <c r="I87" s="1"/>
      <c r="J87" s="2"/>
      <c r="K87" s="1"/>
      <c r="L87" s="2"/>
      <c r="M87" s="1"/>
      <c r="N87" s="2"/>
      <c r="O87" s="1"/>
      <c r="P87" s="2"/>
      <c r="Q87" s="1"/>
      <c r="R87" s="2"/>
      <c r="S87" s="2">
        <f t="shared" si="25"/>
        <v>0.7830805087325966</v>
      </c>
      <c r="T87" s="2">
        <f t="shared" si="26"/>
        <v>0.7830805087325966</v>
      </c>
      <c r="U87" s="6">
        <v>2</v>
      </c>
      <c r="V87" s="10">
        <v>61</v>
      </c>
      <c r="W87">
        <f>RANK(V87,$V$2:$V$294,1)</f>
        <v>55</v>
      </c>
      <c r="AF87" s="6"/>
      <c r="AG87" s="10"/>
      <c r="AH87" s="11"/>
      <c r="AI87" s="12"/>
    </row>
    <row r="88" spans="1:35" ht="16.5" thickBot="1" x14ac:dyDescent="0.3">
      <c r="A88">
        <v>2013</v>
      </c>
      <c r="B88" s="5" t="s">
        <v>250</v>
      </c>
      <c r="C88" t="s">
        <v>16</v>
      </c>
      <c r="D88" t="s">
        <v>251</v>
      </c>
      <c r="E88" s="1">
        <v>76.13</v>
      </c>
      <c r="F88" s="1">
        <v>317</v>
      </c>
      <c r="G88" s="1">
        <v>5.31</v>
      </c>
      <c r="H88" s="2">
        <f t="shared" si="24"/>
        <v>-1.7368091976918567</v>
      </c>
      <c r="I88" s="1">
        <v>23</v>
      </c>
      <c r="J88" s="2">
        <f t="shared" ref="J88:J96" si="29">(STANDARDIZE(I88,$I$296,$I$297))</f>
        <v>0.35731934098918072</v>
      </c>
      <c r="K88" s="1">
        <v>22.2</v>
      </c>
      <c r="L88" s="2">
        <f>(STANDARDIZE(K88,$K$296,$K$297))</f>
        <v>-2.3439747013507972</v>
      </c>
      <c r="M88" s="1">
        <v>105</v>
      </c>
      <c r="N88" s="2">
        <f t="shared" ref="N88:N101" si="30">(STANDARDIZE(M88,$M$296,$M$297))</f>
        <v>-1.0960747722194841</v>
      </c>
      <c r="O88" s="1">
        <v>4.6500000000000004</v>
      </c>
      <c r="P88" s="2">
        <f>(STANDARDIZE(O88,$O$296,$O$297))*-1</f>
        <v>-0.78656275336805981</v>
      </c>
      <c r="Q88" s="1">
        <v>7.72</v>
      </c>
      <c r="R88" s="2">
        <f>(STANDARDIZE(Q88,$Q$296,$Q$297))*-1</f>
        <v>-1.2261806645402835</v>
      </c>
      <c r="S88" s="2">
        <f t="shared" si="25"/>
        <v>-6.8322827481813002</v>
      </c>
      <c r="T88" s="2">
        <f t="shared" si="26"/>
        <v>-1.1387137913635501</v>
      </c>
      <c r="U88" s="6">
        <v>4</v>
      </c>
      <c r="V88" s="14">
        <v>108</v>
      </c>
      <c r="W88">
        <f>RANK(V88,$V$2:$V$294,1)</f>
        <v>95</v>
      </c>
      <c r="AF88" s="6"/>
      <c r="AG88" s="10"/>
      <c r="AH88" s="11"/>
      <c r="AI88" s="12"/>
    </row>
    <row r="89" spans="1:35" ht="16.5" thickBot="1" x14ac:dyDescent="0.3">
      <c r="A89">
        <v>2013</v>
      </c>
      <c r="B89" s="5" t="s">
        <v>101</v>
      </c>
      <c r="C89" t="s">
        <v>8</v>
      </c>
      <c r="D89" t="s">
        <v>102</v>
      </c>
      <c r="E89" s="1">
        <v>78.88</v>
      </c>
      <c r="F89" s="1">
        <v>316</v>
      </c>
      <c r="G89" s="1">
        <v>5.21</v>
      </c>
      <c r="H89" s="2">
        <f t="shared" si="24"/>
        <v>-1.4052447626360087</v>
      </c>
      <c r="I89" s="1">
        <v>24</v>
      </c>
      <c r="J89" s="2">
        <f t="shared" si="29"/>
        <v>0.49951785423997708</v>
      </c>
      <c r="K89" s="1">
        <v>28.5</v>
      </c>
      <c r="L89" s="2">
        <f>(STANDARDIZE(K89,$K$296,$K$297))</f>
        <v>-0.88566062424720593</v>
      </c>
      <c r="M89" s="1">
        <v>108</v>
      </c>
      <c r="N89" s="2">
        <f t="shared" si="30"/>
        <v>-0.77933052582472329</v>
      </c>
      <c r="O89" s="1">
        <v>4.7</v>
      </c>
      <c r="P89" s="2">
        <f>(STANDARDIZE(O89,$O$296,$O$297))*-1</f>
        <v>-0.96559320350713984</v>
      </c>
      <c r="Q89" s="1">
        <v>7.81</v>
      </c>
      <c r="R89" s="2">
        <f>(STANDARDIZE(Q89,$Q$296,$Q$297))*-1</f>
        <v>-1.4481396533558102</v>
      </c>
      <c r="S89" s="2">
        <f t="shared" si="25"/>
        <v>-4.9844509153309104</v>
      </c>
      <c r="T89" s="2">
        <f t="shared" si="26"/>
        <v>-0.83074181922181844</v>
      </c>
      <c r="V89" s="32"/>
      <c r="AF89" s="6"/>
      <c r="AG89" s="14"/>
      <c r="AH89" s="11"/>
      <c r="AI89" s="12"/>
    </row>
    <row r="90" spans="1:35" ht="16.5" thickBot="1" x14ac:dyDescent="0.3">
      <c r="A90">
        <v>2013</v>
      </c>
      <c r="B90" s="5" t="s">
        <v>138</v>
      </c>
      <c r="C90" t="s">
        <v>8</v>
      </c>
      <c r="D90" t="s">
        <v>139</v>
      </c>
      <c r="E90" s="1">
        <v>79.25</v>
      </c>
      <c r="F90" s="1">
        <v>306</v>
      </c>
      <c r="G90" s="1">
        <v>5.05</v>
      </c>
      <c r="H90" s="2">
        <f t="shared" si="24"/>
        <v>-0.87474166654664942</v>
      </c>
      <c r="I90" s="1">
        <v>27</v>
      </c>
      <c r="J90" s="2">
        <f t="shared" si="29"/>
        <v>0.92611339399236603</v>
      </c>
      <c r="K90" s="1">
        <v>28.5</v>
      </c>
      <c r="L90" s="2">
        <f>(STANDARDIZE(K90,$K$296,$K$297))</f>
        <v>-0.88566062424720593</v>
      </c>
      <c r="M90" s="1">
        <v>116</v>
      </c>
      <c r="N90" s="2">
        <f t="shared" si="30"/>
        <v>6.532079789463878E-2</v>
      </c>
      <c r="O90" s="1">
        <v>4.4400000000000004</v>
      </c>
      <c r="P90" s="2">
        <f>(STANDARDIZE(O90,$O$296,$O$297))*-1</f>
        <v>-3.4634862783920993E-2</v>
      </c>
      <c r="Q90" s="1">
        <v>7.59</v>
      </c>
      <c r="R90" s="2">
        <f>(STANDARDIZE(Q90,$Q$296,$Q$297))*-1</f>
        <v>-0.90557323625118924</v>
      </c>
      <c r="S90" s="2">
        <f t="shared" si="25"/>
        <v>-1.7091761979419609</v>
      </c>
      <c r="T90" s="2">
        <f t="shared" si="26"/>
        <v>-0.28486269965699346</v>
      </c>
      <c r="U90">
        <v>1</v>
      </c>
      <c r="V90">
        <v>1</v>
      </c>
      <c r="W90">
        <f>RANK(V90,$V$2:$V$294,1)</f>
        <v>1</v>
      </c>
      <c r="AF90" s="6"/>
      <c r="AG90" s="10"/>
      <c r="AH90" s="11"/>
      <c r="AI90" s="12"/>
    </row>
    <row r="91" spans="1:35" ht="16.5" thickBot="1" x14ac:dyDescent="0.3">
      <c r="A91">
        <v>2013</v>
      </c>
      <c r="B91" s="5" t="s">
        <v>189</v>
      </c>
      <c r="C91" t="s">
        <v>16</v>
      </c>
      <c r="D91" t="s">
        <v>190</v>
      </c>
      <c r="E91" s="1">
        <v>76.13</v>
      </c>
      <c r="F91" s="1">
        <v>320</v>
      </c>
      <c r="G91" s="1">
        <v>5.25</v>
      </c>
      <c r="H91" s="2">
        <f t="shared" si="24"/>
        <v>-1.5378705366583485</v>
      </c>
      <c r="I91" s="1">
        <v>36</v>
      </c>
      <c r="J91" s="2">
        <f t="shared" si="29"/>
        <v>2.2059000132495328</v>
      </c>
      <c r="K91" s="1">
        <v>28</v>
      </c>
      <c r="L91" s="2">
        <f>(STANDARDIZE(K91,$K$296,$K$297))</f>
        <v>-1.0013998367157448</v>
      </c>
      <c r="M91" s="1">
        <v>95</v>
      </c>
      <c r="N91" s="2">
        <f t="shared" si="30"/>
        <v>-2.1518889268686867</v>
      </c>
      <c r="O91" s="1">
        <v>5.09</v>
      </c>
      <c r="P91" s="2">
        <f>(STANDARDIZE(O91,$O$296,$O$297))*-1</f>
        <v>-2.3620307145919681</v>
      </c>
      <c r="Q91" s="1">
        <v>7.99</v>
      </c>
      <c r="R91" s="2">
        <f>(STANDARDIZE(Q91,$Q$296,$Q$297))*-1</f>
        <v>-1.8920576309868655</v>
      </c>
      <c r="S91" s="2">
        <f t="shared" si="25"/>
        <v>-6.7393476325720805</v>
      </c>
      <c r="T91" s="2">
        <f t="shared" si="26"/>
        <v>-1.1232246054286801</v>
      </c>
      <c r="U91" s="6">
        <v>7</v>
      </c>
      <c r="V91" s="13">
        <v>225</v>
      </c>
      <c r="W91">
        <f>RANK(V91,$V$2:$V$294,1)</f>
        <v>176</v>
      </c>
      <c r="AF91" s="6"/>
      <c r="AG91" s="17"/>
      <c r="AH91" s="11"/>
      <c r="AI91" s="12"/>
    </row>
    <row r="92" spans="1:35" ht="16.5" thickBot="1" x14ac:dyDescent="0.3">
      <c r="A92">
        <v>2013</v>
      </c>
      <c r="B92" s="5" t="s">
        <v>328</v>
      </c>
      <c r="C92" t="s">
        <v>77</v>
      </c>
      <c r="D92" t="s">
        <v>124</v>
      </c>
      <c r="E92" s="1">
        <v>73.25</v>
      </c>
      <c r="F92" s="1">
        <v>213</v>
      </c>
      <c r="G92" s="1">
        <v>4.53</v>
      </c>
      <c r="H92" s="2">
        <f t="shared" si="24"/>
        <v>0.84939339574376505</v>
      </c>
      <c r="I92" s="1">
        <v>17</v>
      </c>
      <c r="J92" s="2">
        <f t="shared" si="29"/>
        <v>-0.49587173851559718</v>
      </c>
      <c r="K92" s="1">
        <v>40.5</v>
      </c>
      <c r="L92" s="2">
        <f>(STANDARDIZE(K92,$K$296,$K$297))</f>
        <v>1.8920804749977296</v>
      </c>
      <c r="M92" s="1">
        <v>134</v>
      </c>
      <c r="N92" s="2">
        <f t="shared" si="30"/>
        <v>1.9657862762632035</v>
      </c>
      <c r="O92" s="1">
        <v>4.22</v>
      </c>
      <c r="P92" s="2">
        <f>(STANDARDIZE(O92,$O$296,$O$297))*-1</f>
        <v>0.7530991178280364</v>
      </c>
      <c r="Q92" s="1">
        <v>6.99</v>
      </c>
      <c r="R92" s="2">
        <f>(STANDARDIZE(Q92,$Q$296,$Q$297))*-1</f>
        <v>0.57415335585232308</v>
      </c>
      <c r="S92" s="2">
        <f t="shared" si="25"/>
        <v>5.5386408821694602</v>
      </c>
      <c r="T92" s="2">
        <f t="shared" si="26"/>
        <v>0.92310681369490999</v>
      </c>
      <c r="U92" s="6">
        <v>1</v>
      </c>
      <c r="V92" s="16">
        <v>18</v>
      </c>
      <c r="W92">
        <f>RANK(V92,$V$2:$V$294,1)</f>
        <v>17</v>
      </c>
      <c r="AF92" s="6"/>
      <c r="AG92" s="17"/>
      <c r="AH92" s="11"/>
      <c r="AI92" s="12"/>
    </row>
    <row r="93" spans="1:35" ht="16.5" thickBot="1" x14ac:dyDescent="0.3">
      <c r="A93">
        <v>2013</v>
      </c>
      <c r="B93" s="5" t="s">
        <v>342</v>
      </c>
      <c r="C93" t="s">
        <v>84</v>
      </c>
      <c r="D93" t="s">
        <v>70</v>
      </c>
      <c r="E93" s="1">
        <v>74</v>
      </c>
      <c r="F93" s="1">
        <v>247</v>
      </c>
      <c r="G93" s="1">
        <v>4.75</v>
      </c>
      <c r="H93" s="2">
        <f t="shared" si="24"/>
        <v>0.11995163862089761</v>
      </c>
      <c r="I93" s="1">
        <v>24</v>
      </c>
      <c r="J93" s="2">
        <f t="shared" si="29"/>
        <v>0.49951785423997708</v>
      </c>
      <c r="K93" s="1"/>
      <c r="L93" s="2"/>
      <c r="M93" s="1">
        <v>114</v>
      </c>
      <c r="N93" s="2">
        <f t="shared" si="30"/>
        <v>-0.14584203303520174</v>
      </c>
      <c r="O93" s="1"/>
      <c r="P93" s="2"/>
      <c r="Q93" s="1"/>
      <c r="R93" s="2"/>
      <c r="S93" s="2">
        <f t="shared" si="25"/>
        <v>0.473627459825673</v>
      </c>
      <c r="T93" s="2">
        <f t="shared" si="26"/>
        <v>0.15787581994189101</v>
      </c>
      <c r="V93" s="32"/>
      <c r="AF93" s="6"/>
      <c r="AG93" s="10"/>
      <c r="AH93" s="11"/>
      <c r="AI93" s="12"/>
    </row>
    <row r="94" spans="1:35" ht="16.5" thickBot="1" x14ac:dyDescent="0.3">
      <c r="A94">
        <v>2013</v>
      </c>
      <c r="B94" s="5" t="s">
        <v>118</v>
      </c>
      <c r="C94" t="s">
        <v>50</v>
      </c>
      <c r="D94" t="s">
        <v>97</v>
      </c>
      <c r="E94" s="1">
        <v>74.13</v>
      </c>
      <c r="F94" s="1">
        <v>292</v>
      </c>
      <c r="G94" s="1">
        <v>5.0599999999999996</v>
      </c>
      <c r="H94" s="2">
        <f t="shared" si="24"/>
        <v>-0.90789811005223364</v>
      </c>
      <c r="I94" s="1">
        <v>23</v>
      </c>
      <c r="J94" s="2">
        <f t="shared" si="29"/>
        <v>0.35731934098918072</v>
      </c>
      <c r="K94" s="1">
        <v>30</v>
      </c>
      <c r="L94" s="2">
        <f t="shared" ref="L94:L99" si="31">(STANDARDIZE(K94,$K$296,$K$297))</f>
        <v>-0.53844298684158898</v>
      </c>
      <c r="M94" s="1">
        <v>103</v>
      </c>
      <c r="N94" s="2">
        <f t="shared" si="30"/>
        <v>-1.3072376031493247</v>
      </c>
      <c r="O94" s="1">
        <v>4.88</v>
      </c>
      <c r="P94" s="2">
        <f>(STANDARDIZE(O94,$O$296,$O$297))*-1</f>
        <v>-1.6101028240078294</v>
      </c>
      <c r="Q94" s="1">
        <v>7.61</v>
      </c>
      <c r="R94" s="2">
        <f>(STANDARDIZE(Q94,$Q$296,$Q$297))*-1</f>
        <v>-0.95489745598797415</v>
      </c>
      <c r="S94" s="2">
        <f t="shared" si="25"/>
        <v>-4.9612596390497705</v>
      </c>
      <c r="T94" s="2">
        <f t="shared" si="26"/>
        <v>-0.82687660650829509</v>
      </c>
      <c r="U94" s="6">
        <v>7</v>
      </c>
      <c r="V94" s="13">
        <v>229</v>
      </c>
      <c r="W94">
        <f>RANK(V94,$V$2:$V$294,1)</f>
        <v>180</v>
      </c>
      <c r="AF94" s="6"/>
      <c r="AG94" s="10"/>
      <c r="AH94" s="11"/>
      <c r="AI94" s="12"/>
    </row>
    <row r="95" spans="1:35" ht="48" thickBot="1" x14ac:dyDescent="0.3">
      <c r="A95">
        <v>2013</v>
      </c>
      <c r="B95" s="5" t="s">
        <v>21</v>
      </c>
      <c r="C95" t="s">
        <v>23</v>
      </c>
      <c r="D95" t="s">
        <v>22</v>
      </c>
      <c r="E95" s="1">
        <v>77.25</v>
      </c>
      <c r="F95" s="1">
        <v>271</v>
      </c>
      <c r="G95" s="1">
        <v>4.63</v>
      </c>
      <c r="H95" s="2">
        <f t="shared" si="24"/>
        <v>0.51782896068791706</v>
      </c>
      <c r="I95" s="1">
        <v>21</v>
      </c>
      <c r="J95" s="2">
        <f t="shared" si="29"/>
        <v>7.2922314487588097E-2</v>
      </c>
      <c r="K95" s="1">
        <v>34.5</v>
      </c>
      <c r="L95" s="2">
        <f t="shared" si="31"/>
        <v>0.50320992537526177</v>
      </c>
      <c r="M95" s="1">
        <v>118</v>
      </c>
      <c r="N95" s="2">
        <f t="shared" si="30"/>
        <v>0.2764836288244793</v>
      </c>
      <c r="O95" s="1">
        <v>4.26</v>
      </c>
      <c r="P95" s="2">
        <f>(STANDARDIZE(O95,$O$296,$O$297))*-1</f>
        <v>0.60987475771677169</v>
      </c>
      <c r="Q95" s="1">
        <v>7.11</v>
      </c>
      <c r="R95" s="2">
        <f>(STANDARDIZE(Q95,$Q$296,$Q$297))*-1</f>
        <v>0.27820803743162015</v>
      </c>
      <c r="S95" s="2">
        <f t="shared" si="25"/>
        <v>2.2585276245236381</v>
      </c>
      <c r="T95" s="2">
        <f t="shared" si="26"/>
        <v>0.37642127075393966</v>
      </c>
      <c r="U95">
        <v>1</v>
      </c>
      <c r="V95" s="32">
        <v>5</v>
      </c>
      <c r="W95">
        <f>RANK(V95,$V$2:$V$294,1)</f>
        <v>5</v>
      </c>
      <c r="AF95" s="6">
        <v>6</v>
      </c>
      <c r="AG95" s="15">
        <v>175</v>
      </c>
      <c r="AH95" s="11" t="s">
        <v>482</v>
      </c>
      <c r="AI95" s="12" t="s">
        <v>99</v>
      </c>
    </row>
    <row r="96" spans="1:35" ht="16.5" thickBot="1" x14ac:dyDescent="0.3">
      <c r="A96">
        <v>2013</v>
      </c>
      <c r="B96" s="5" t="s">
        <v>156</v>
      </c>
      <c r="C96" t="s">
        <v>16</v>
      </c>
      <c r="D96" t="s">
        <v>157</v>
      </c>
      <c r="E96" s="1">
        <v>77.88</v>
      </c>
      <c r="F96" s="1">
        <v>318</v>
      </c>
      <c r="G96" s="1">
        <v>5.33</v>
      </c>
      <c r="H96" s="2">
        <f t="shared" si="24"/>
        <v>-1.803122084703028</v>
      </c>
      <c r="I96" s="1">
        <v>28</v>
      </c>
      <c r="J96" s="2">
        <f t="shared" si="29"/>
        <v>1.0683119072431624</v>
      </c>
      <c r="K96" s="1">
        <v>30</v>
      </c>
      <c r="L96" s="2">
        <f t="shared" si="31"/>
        <v>-0.53844298684158898</v>
      </c>
      <c r="M96" s="1">
        <v>108</v>
      </c>
      <c r="N96" s="2">
        <f t="shared" si="30"/>
        <v>-0.77933052582472329</v>
      </c>
      <c r="O96" s="1">
        <v>4.75</v>
      </c>
      <c r="P96" s="2">
        <f>(STANDARDIZE(O96,$O$296,$O$297))*-1</f>
        <v>-1.14462365364622</v>
      </c>
      <c r="Q96" s="1">
        <v>7.65</v>
      </c>
      <c r="R96" s="2">
        <f>(STANDARDIZE(Q96,$Q$296,$Q$297))*-1</f>
        <v>-1.0535458954615418</v>
      </c>
      <c r="S96" s="2">
        <f t="shared" si="25"/>
        <v>-4.2507532392339398</v>
      </c>
      <c r="T96" s="2">
        <f t="shared" si="26"/>
        <v>-0.70845887320565659</v>
      </c>
      <c r="U96" s="6">
        <v>7</v>
      </c>
      <c r="V96" s="13">
        <v>227</v>
      </c>
      <c r="W96">
        <f>RANK(V96,$V$2:$V$294,1)</f>
        <v>178</v>
      </c>
      <c r="AF96" s="6"/>
      <c r="AG96" s="13"/>
      <c r="AH96" s="11"/>
      <c r="AI96" s="12"/>
    </row>
    <row r="97" spans="1:35" ht="16.5" thickBot="1" x14ac:dyDescent="0.3">
      <c r="A97">
        <v>2013</v>
      </c>
      <c r="B97" s="5" t="s">
        <v>133</v>
      </c>
      <c r="C97" t="s">
        <v>110</v>
      </c>
      <c r="D97" t="s">
        <v>134</v>
      </c>
      <c r="E97" s="1">
        <v>77.88</v>
      </c>
      <c r="F97" s="1">
        <v>254</v>
      </c>
      <c r="G97" s="1">
        <v>4.84</v>
      </c>
      <c r="H97" s="2">
        <f t="shared" si="24"/>
        <v>-0.17845635292936621</v>
      </c>
      <c r="I97" s="1"/>
      <c r="J97" s="2"/>
      <c r="K97" s="1">
        <v>32</v>
      </c>
      <c r="L97" s="2">
        <f t="shared" si="31"/>
        <v>-7.5486136967433101E-2</v>
      </c>
      <c r="M97" s="1">
        <v>114</v>
      </c>
      <c r="N97" s="2">
        <f t="shared" si="30"/>
        <v>-0.14584203303520174</v>
      </c>
      <c r="O97" s="1">
        <v>4.3099999999999996</v>
      </c>
      <c r="P97" s="2">
        <f>(STANDARDIZE(O97,$O$296,$O$297))*-1</f>
        <v>0.4308443075776916</v>
      </c>
      <c r="Q97" s="1">
        <v>7.07</v>
      </c>
      <c r="R97" s="2">
        <f>(STANDARDIZE(Q97,$Q$296,$Q$297))*-1</f>
        <v>0.37685647690518775</v>
      </c>
      <c r="S97" s="2">
        <f t="shared" si="25"/>
        <v>0.40791626155087829</v>
      </c>
      <c r="T97" s="2">
        <f t="shared" si="26"/>
        <v>8.1583252310175658E-2</v>
      </c>
      <c r="U97" s="6">
        <v>2</v>
      </c>
      <c r="V97" s="10">
        <v>47</v>
      </c>
      <c r="W97">
        <f>RANK(V97,$V$2:$V$294,1)</f>
        <v>42</v>
      </c>
      <c r="AF97" s="6"/>
      <c r="AG97" s="16"/>
      <c r="AH97" s="11"/>
      <c r="AI97" s="12"/>
    </row>
    <row r="98" spans="1:35" ht="16.5" thickBot="1" x14ac:dyDescent="0.3">
      <c r="A98">
        <v>2013</v>
      </c>
      <c r="B98" s="5" t="s">
        <v>352</v>
      </c>
      <c r="C98" t="s">
        <v>45</v>
      </c>
      <c r="D98" t="s">
        <v>28</v>
      </c>
      <c r="E98" s="1">
        <v>74.38</v>
      </c>
      <c r="F98" s="1">
        <v>218</v>
      </c>
      <c r="G98" s="1">
        <v>4.58</v>
      </c>
      <c r="H98" s="2">
        <f t="shared" si="24"/>
        <v>0.68361117821584105</v>
      </c>
      <c r="I98" s="1"/>
      <c r="J98" s="2"/>
      <c r="K98" s="1">
        <v>33.5</v>
      </c>
      <c r="L98" s="2">
        <f t="shared" si="31"/>
        <v>0.27173150043818384</v>
      </c>
      <c r="M98" s="1">
        <v>124</v>
      </c>
      <c r="N98" s="2">
        <f t="shared" si="30"/>
        <v>0.90997212161400087</v>
      </c>
      <c r="O98" s="1"/>
      <c r="P98" s="2"/>
      <c r="Q98" s="1"/>
      <c r="R98" s="2"/>
      <c r="S98" s="2">
        <f t="shared" si="25"/>
        <v>1.8653148002680258</v>
      </c>
      <c r="T98" s="2">
        <f t="shared" si="26"/>
        <v>0.62177160008934196</v>
      </c>
      <c r="U98" s="6">
        <v>2</v>
      </c>
      <c r="V98" s="10">
        <v>39</v>
      </c>
      <c r="W98">
        <f>RANK(V98,$V$2:$V$294,1)</f>
        <v>37</v>
      </c>
      <c r="AF98" s="6"/>
      <c r="AG98" s="22"/>
      <c r="AH98" s="20"/>
      <c r="AI98" s="21"/>
    </row>
    <row r="99" spans="1:35" ht="32.25" thickBot="1" x14ac:dyDescent="0.3">
      <c r="A99">
        <v>2013</v>
      </c>
      <c r="B99" s="5" t="s">
        <v>429</v>
      </c>
      <c r="C99" t="s">
        <v>20</v>
      </c>
      <c r="D99" t="s">
        <v>243</v>
      </c>
      <c r="E99" s="1">
        <v>70.5</v>
      </c>
      <c r="F99" s="1">
        <v>218</v>
      </c>
      <c r="G99" s="1">
        <v>4.75</v>
      </c>
      <c r="H99" s="2">
        <f t="shared" si="24"/>
        <v>0.11995163862089761</v>
      </c>
      <c r="I99" s="1">
        <v>22</v>
      </c>
      <c r="J99" s="2">
        <f t="shared" ref="J99:J108" si="32">(STANDARDIZE(I99,$I$296,$I$297))</f>
        <v>0.21512082773838442</v>
      </c>
      <c r="K99" s="1">
        <v>34.5</v>
      </c>
      <c r="L99" s="2">
        <f t="shared" si="31"/>
        <v>0.50320992537526177</v>
      </c>
      <c r="M99" s="1">
        <v>119</v>
      </c>
      <c r="N99" s="2">
        <f t="shared" si="30"/>
        <v>0.38206504428939958</v>
      </c>
      <c r="O99" s="1"/>
      <c r="P99" s="2"/>
      <c r="Q99" s="1"/>
      <c r="R99" s="2"/>
      <c r="S99" s="2">
        <f t="shared" si="25"/>
        <v>1.2203474360239435</v>
      </c>
      <c r="T99" s="2">
        <f t="shared" si="26"/>
        <v>0.30508685900598587</v>
      </c>
      <c r="V99" s="32"/>
      <c r="AF99" s="6">
        <v>4</v>
      </c>
      <c r="AG99" s="14">
        <v>122</v>
      </c>
      <c r="AH99" s="11" t="s">
        <v>483</v>
      </c>
      <c r="AI99" s="12" t="s">
        <v>484</v>
      </c>
    </row>
    <row r="100" spans="1:35" ht="16.5" thickBot="1" x14ac:dyDescent="0.3">
      <c r="A100">
        <v>2013</v>
      </c>
      <c r="B100" s="5" t="s">
        <v>194</v>
      </c>
      <c r="C100" t="s">
        <v>84</v>
      </c>
      <c r="D100" t="s">
        <v>193</v>
      </c>
      <c r="E100" s="1">
        <v>73</v>
      </c>
      <c r="F100" s="1">
        <v>243</v>
      </c>
      <c r="G100" s="1">
        <v>4.78</v>
      </c>
      <c r="H100" s="2">
        <f t="shared" si="24"/>
        <v>2.0482308104142016E-2</v>
      </c>
      <c r="I100" s="1">
        <v>22</v>
      </c>
      <c r="J100" s="2">
        <f t="shared" si="32"/>
        <v>0.21512082773838442</v>
      </c>
      <c r="K100" s="1"/>
      <c r="L100" s="2"/>
      <c r="M100" s="1">
        <v>119</v>
      </c>
      <c r="N100" s="2">
        <f t="shared" si="30"/>
        <v>0.38206504428939958</v>
      </c>
      <c r="O100" s="1"/>
      <c r="P100" s="2"/>
      <c r="Q100" s="1"/>
      <c r="R100" s="2"/>
      <c r="S100" s="2">
        <f t="shared" si="25"/>
        <v>0.61766818013192604</v>
      </c>
      <c r="T100" s="2">
        <f t="shared" si="26"/>
        <v>0.20588939337730869</v>
      </c>
      <c r="U100" s="6">
        <v>4</v>
      </c>
      <c r="V100" s="14">
        <v>120</v>
      </c>
      <c r="W100">
        <f>RANK(V100,$V$2:$V$294,1)</f>
        <v>105</v>
      </c>
      <c r="AF100" s="6"/>
      <c r="AG100" s="15"/>
      <c r="AH100" s="11"/>
      <c r="AI100" s="12"/>
    </row>
    <row r="101" spans="1:35" ht="32.25" thickBot="1" x14ac:dyDescent="0.3">
      <c r="A101">
        <v>2013</v>
      </c>
      <c r="B101" s="5" t="s">
        <v>61</v>
      </c>
      <c r="C101" t="s">
        <v>20</v>
      </c>
      <c r="D101" t="s">
        <v>62</v>
      </c>
      <c r="E101" s="1">
        <v>68.38</v>
      </c>
      <c r="F101" s="1">
        <v>202</v>
      </c>
      <c r="G101" s="1">
        <v>4.53</v>
      </c>
      <c r="H101" s="2">
        <f t="shared" si="24"/>
        <v>0.84939339574376505</v>
      </c>
      <c r="I101" s="1">
        <v>19</v>
      </c>
      <c r="J101" s="2">
        <f t="shared" si="32"/>
        <v>-0.21147471201400453</v>
      </c>
      <c r="K101" s="1">
        <v>33.5</v>
      </c>
      <c r="L101" s="2">
        <f>(STANDARDIZE(K101,$K$296,$K$297))</f>
        <v>0.27173150043818384</v>
      </c>
      <c r="M101" s="1">
        <v>122</v>
      </c>
      <c r="N101" s="2">
        <f t="shared" si="30"/>
        <v>0.69880929068416031</v>
      </c>
      <c r="O101" s="1">
        <v>4.12</v>
      </c>
      <c r="P101" s="2">
        <f>(STANDARDIZE(O101,$O$296,$O$297))*-1</f>
        <v>1.1111600181061965</v>
      </c>
      <c r="Q101" s="1">
        <v>6.91</v>
      </c>
      <c r="R101" s="2">
        <f>(STANDARDIZE(Q101,$Q$296,$Q$297))*-1</f>
        <v>0.77145023479945829</v>
      </c>
      <c r="S101" s="2">
        <f t="shared" si="25"/>
        <v>3.4910697277577594</v>
      </c>
      <c r="T101" s="2">
        <f t="shared" si="26"/>
        <v>0.58184495462629326</v>
      </c>
      <c r="U101" s="6">
        <v>2</v>
      </c>
      <c r="V101" s="10">
        <v>37</v>
      </c>
      <c r="W101">
        <f>RANK(V101,$V$2:$V$294,1)</f>
        <v>35</v>
      </c>
      <c r="AF101" s="6">
        <v>5</v>
      </c>
      <c r="AG101" s="18">
        <v>155</v>
      </c>
      <c r="AH101" s="11" t="s">
        <v>485</v>
      </c>
      <c r="AI101" s="12" t="s">
        <v>31</v>
      </c>
    </row>
    <row r="102" spans="1:35" ht="16.5" thickBot="1" x14ac:dyDescent="0.3">
      <c r="A102">
        <v>2013</v>
      </c>
      <c r="B102" s="5" t="s">
        <v>329</v>
      </c>
      <c r="C102" t="s">
        <v>11</v>
      </c>
      <c r="D102" t="s">
        <v>251</v>
      </c>
      <c r="E102" s="1">
        <v>68.25</v>
      </c>
      <c r="F102" s="1">
        <v>190</v>
      </c>
      <c r="G102" s="1">
        <v>4.46</v>
      </c>
      <c r="H102" s="2">
        <f t="shared" si="24"/>
        <v>1.0814885002828605</v>
      </c>
      <c r="I102" s="1">
        <v>10</v>
      </c>
      <c r="J102" s="2">
        <f t="shared" si="32"/>
        <v>-1.4912613312711713</v>
      </c>
      <c r="K102" s="1"/>
      <c r="L102" s="2"/>
      <c r="M102" s="1"/>
      <c r="N102" s="2"/>
      <c r="O102" s="1"/>
      <c r="P102" s="2"/>
      <c r="Q102" s="1"/>
      <c r="R102" s="2"/>
      <c r="S102" s="2">
        <f t="shared" si="25"/>
        <v>-0.40977283098831085</v>
      </c>
      <c r="T102" s="2">
        <f t="shared" si="26"/>
        <v>-0.20488641549415543</v>
      </c>
      <c r="V102" s="32"/>
      <c r="AF102" s="6"/>
      <c r="AG102" s="14"/>
      <c r="AH102" s="11"/>
      <c r="AI102" s="12"/>
    </row>
    <row r="103" spans="1:35" ht="48" thickBot="1" x14ac:dyDescent="0.3">
      <c r="A103">
        <v>2013</v>
      </c>
      <c r="B103" s="5" t="s">
        <v>384</v>
      </c>
      <c r="C103" t="s">
        <v>16</v>
      </c>
      <c r="D103" t="s">
        <v>89</v>
      </c>
      <c r="E103" s="1">
        <v>75.25</v>
      </c>
      <c r="F103" s="1">
        <v>320</v>
      </c>
      <c r="G103" s="1">
        <v>5.1100000000000003</v>
      </c>
      <c r="H103" s="2">
        <f t="shared" si="24"/>
        <v>-1.0736803275801605</v>
      </c>
      <c r="I103" s="1">
        <v>27</v>
      </c>
      <c r="J103" s="2">
        <f t="shared" si="32"/>
        <v>0.92611339399236603</v>
      </c>
      <c r="K103" s="1"/>
      <c r="L103" s="2"/>
      <c r="M103" s="1"/>
      <c r="N103" s="2"/>
      <c r="O103" s="1">
        <v>4.63</v>
      </c>
      <c r="P103" s="2">
        <f t="shared" ref="P103:P111" si="33">(STANDARDIZE(O103,$O$296,$O$297))*-1</f>
        <v>-0.71495057331242584</v>
      </c>
      <c r="Q103" s="1">
        <v>7.45</v>
      </c>
      <c r="R103" s="2">
        <f t="shared" ref="R103:R111" si="34">(STANDARDIZE(Q103,$Q$296,$Q$297))*-1</f>
        <v>-0.56030369809370362</v>
      </c>
      <c r="S103" s="2">
        <f t="shared" si="25"/>
        <v>-1.4228212049939239</v>
      </c>
      <c r="T103" s="2">
        <f t="shared" si="26"/>
        <v>-0.35570530124848099</v>
      </c>
      <c r="U103" s="6">
        <v>3</v>
      </c>
      <c r="V103" s="17">
        <v>86</v>
      </c>
      <c r="W103">
        <f>RANK(V103,$V$2:$V$294,1)</f>
        <v>77</v>
      </c>
      <c r="AF103" s="6">
        <v>7</v>
      </c>
      <c r="AG103" s="13">
        <v>208</v>
      </c>
      <c r="AH103" s="11" t="s">
        <v>486</v>
      </c>
      <c r="AI103" s="12" t="s">
        <v>487</v>
      </c>
    </row>
    <row r="104" spans="1:35" ht="16.5" thickBot="1" x14ac:dyDescent="0.3">
      <c r="A104">
        <v>2013</v>
      </c>
      <c r="B104" s="5" t="s">
        <v>386</v>
      </c>
      <c r="C104" t="s">
        <v>16</v>
      </c>
      <c r="D104" t="s">
        <v>387</v>
      </c>
      <c r="E104" s="1">
        <v>75.63</v>
      </c>
      <c r="F104" s="1">
        <v>307</v>
      </c>
      <c r="G104" s="1">
        <v>5.09</v>
      </c>
      <c r="H104" s="2">
        <f t="shared" si="24"/>
        <v>-1.0073674405689892</v>
      </c>
      <c r="I104" s="1">
        <v>29</v>
      </c>
      <c r="J104" s="2">
        <f t="shared" si="32"/>
        <v>1.2105104204939587</v>
      </c>
      <c r="K104" s="1">
        <v>29.5</v>
      </c>
      <c r="L104" s="2">
        <f t="shared" ref="L104:L111" si="35">(STANDARDIZE(K104,$K$296,$K$297))</f>
        <v>-0.654182199310128</v>
      </c>
      <c r="M104" s="1">
        <v>109</v>
      </c>
      <c r="N104" s="2">
        <f t="shared" ref="N104:N111" si="36">(STANDARDIZE(M104,$M$296,$M$297))</f>
        <v>-0.67374911035980312</v>
      </c>
      <c r="O104" s="1">
        <v>4.6900000000000004</v>
      </c>
      <c r="P104" s="2">
        <f t="shared" si="33"/>
        <v>-0.92978711347932452</v>
      </c>
      <c r="Q104" s="1">
        <v>7.48</v>
      </c>
      <c r="R104" s="2">
        <f t="shared" si="34"/>
        <v>-0.63429002769887988</v>
      </c>
      <c r="S104" s="2">
        <f t="shared" si="25"/>
        <v>-2.6888654709231661</v>
      </c>
      <c r="T104" s="2">
        <f t="shared" si="26"/>
        <v>-0.44814424515386103</v>
      </c>
      <c r="V104" s="32"/>
      <c r="AF104" s="6"/>
      <c r="AG104" s="18"/>
      <c r="AH104" s="11"/>
      <c r="AI104" s="12"/>
    </row>
    <row r="105" spans="1:35" ht="16.5" thickBot="1" x14ac:dyDescent="0.3">
      <c r="A105">
        <v>2013</v>
      </c>
      <c r="B105" s="5" t="s">
        <v>410</v>
      </c>
      <c r="C105" t="s">
        <v>113</v>
      </c>
      <c r="D105" t="s">
        <v>411</v>
      </c>
      <c r="E105" s="1">
        <v>72</v>
      </c>
      <c r="F105" s="1">
        <v>213</v>
      </c>
      <c r="G105" s="1">
        <v>4.57</v>
      </c>
      <c r="H105" s="2">
        <f t="shared" si="24"/>
        <v>0.71676762172142527</v>
      </c>
      <c r="I105" s="1">
        <v>17</v>
      </c>
      <c r="J105" s="2">
        <f t="shared" si="32"/>
        <v>-0.49587173851559718</v>
      </c>
      <c r="K105" s="1">
        <v>35</v>
      </c>
      <c r="L105" s="2">
        <f t="shared" si="35"/>
        <v>0.61894913784380079</v>
      </c>
      <c r="M105" s="1">
        <v>124</v>
      </c>
      <c r="N105" s="2">
        <f t="shared" si="36"/>
        <v>0.90997212161400087</v>
      </c>
      <c r="O105" s="1">
        <v>4.09</v>
      </c>
      <c r="P105" s="2">
        <f t="shared" si="33"/>
        <v>1.2185782881896459</v>
      </c>
      <c r="Q105" s="1">
        <v>7.02</v>
      </c>
      <c r="R105" s="2">
        <f t="shared" si="34"/>
        <v>0.50016702624714893</v>
      </c>
      <c r="S105" s="2">
        <f t="shared" si="25"/>
        <v>3.4685624571004245</v>
      </c>
      <c r="T105" s="2">
        <f t="shared" si="26"/>
        <v>0.57809374285007076</v>
      </c>
      <c r="U105" s="6">
        <v>3</v>
      </c>
      <c r="V105" s="17">
        <v>80</v>
      </c>
      <c r="W105">
        <f>RANK(V105,$V$2:$V$294,1)</f>
        <v>71</v>
      </c>
      <c r="AF105" s="6"/>
      <c r="AG105" s="13"/>
      <c r="AH105" s="11"/>
      <c r="AI105" s="12"/>
    </row>
    <row r="106" spans="1:35" ht="16.5" thickBot="1" x14ac:dyDescent="0.3">
      <c r="A106">
        <v>2013</v>
      </c>
      <c r="B106" s="5" t="s">
        <v>368</v>
      </c>
      <c r="C106" t="s">
        <v>110</v>
      </c>
      <c r="D106" t="s">
        <v>70</v>
      </c>
      <c r="E106" s="1">
        <v>75.38</v>
      </c>
      <c r="F106" s="1">
        <v>252</v>
      </c>
      <c r="G106" s="1">
        <v>4.6500000000000004</v>
      </c>
      <c r="H106" s="2">
        <f t="shared" si="24"/>
        <v>0.45151607367674562</v>
      </c>
      <c r="I106" s="1">
        <v>18</v>
      </c>
      <c r="J106" s="2">
        <f t="shared" si="32"/>
        <v>-0.35367322526480083</v>
      </c>
      <c r="K106" s="1">
        <v>34.5</v>
      </c>
      <c r="L106" s="2">
        <f t="shared" si="35"/>
        <v>0.50320992537526177</v>
      </c>
      <c r="M106" s="1">
        <v>116</v>
      </c>
      <c r="N106" s="2">
        <f t="shared" si="36"/>
        <v>6.532079789463878E-2</v>
      </c>
      <c r="O106" s="1">
        <v>4.2699999999999996</v>
      </c>
      <c r="P106" s="2">
        <f t="shared" si="33"/>
        <v>0.57406866768895626</v>
      </c>
      <c r="Q106" s="1">
        <v>7.12</v>
      </c>
      <c r="R106" s="2">
        <f t="shared" si="34"/>
        <v>0.2535459275632288</v>
      </c>
      <c r="S106" s="2">
        <f t="shared" si="25"/>
        <v>1.4939881669340305</v>
      </c>
      <c r="T106" s="2">
        <f t="shared" si="26"/>
        <v>0.2489980278223384</v>
      </c>
      <c r="V106" s="32"/>
      <c r="AF106" s="6"/>
      <c r="AG106" s="15"/>
      <c r="AH106" s="11"/>
      <c r="AI106" s="12"/>
    </row>
    <row r="107" spans="1:35" ht="48" thickBot="1" x14ac:dyDescent="0.3">
      <c r="A107">
        <v>2013</v>
      </c>
      <c r="B107" s="5" t="s">
        <v>230</v>
      </c>
      <c r="C107" t="s">
        <v>16</v>
      </c>
      <c r="D107" t="s">
        <v>231</v>
      </c>
      <c r="E107" s="1">
        <v>77</v>
      </c>
      <c r="F107" s="1">
        <v>313</v>
      </c>
      <c r="G107" s="1">
        <v>5.37</v>
      </c>
      <c r="H107" s="2">
        <f t="shared" si="24"/>
        <v>-1.9357478587253678</v>
      </c>
      <c r="I107" s="1">
        <v>17</v>
      </c>
      <c r="J107" s="2">
        <f t="shared" si="32"/>
        <v>-0.49587173851559718</v>
      </c>
      <c r="K107" s="1">
        <v>23</v>
      </c>
      <c r="L107" s="2">
        <f t="shared" si="35"/>
        <v>-2.1587919614011346</v>
      </c>
      <c r="M107" s="1">
        <v>92</v>
      </c>
      <c r="N107" s="2">
        <f t="shared" si="36"/>
        <v>-2.4686331732634477</v>
      </c>
      <c r="O107" s="1">
        <v>4.74</v>
      </c>
      <c r="P107" s="2">
        <f t="shared" si="33"/>
        <v>-1.1088175636184046</v>
      </c>
      <c r="Q107" s="1">
        <v>8.1199999999999992</v>
      </c>
      <c r="R107" s="2">
        <f t="shared" si="34"/>
        <v>-2.2126650592759574</v>
      </c>
      <c r="S107" s="2">
        <f t="shared" si="25"/>
        <v>-10.380527354799909</v>
      </c>
      <c r="T107" s="2">
        <f t="shared" si="26"/>
        <v>-1.7300878924666516</v>
      </c>
      <c r="V107" s="32"/>
      <c r="AF107" s="6">
        <v>2</v>
      </c>
      <c r="AG107" s="10">
        <v>33</v>
      </c>
      <c r="AH107" s="11" t="s">
        <v>488</v>
      </c>
      <c r="AI107" s="12" t="s">
        <v>112</v>
      </c>
    </row>
    <row r="108" spans="1:35" ht="16.5" thickBot="1" x14ac:dyDescent="0.3">
      <c r="A108">
        <v>2013</v>
      </c>
      <c r="B108" s="5" t="s">
        <v>376</v>
      </c>
      <c r="C108" t="s">
        <v>11</v>
      </c>
      <c r="D108" t="s">
        <v>180</v>
      </c>
      <c r="E108" s="1">
        <v>70.63</v>
      </c>
      <c r="F108" s="1">
        <v>192</v>
      </c>
      <c r="G108" s="1">
        <v>4.3899999999999997</v>
      </c>
      <c r="H108" s="2">
        <f t="shared" si="24"/>
        <v>1.3135836048219558</v>
      </c>
      <c r="I108" s="1">
        <v>22</v>
      </c>
      <c r="J108" s="2">
        <f t="shared" si="32"/>
        <v>0.21512082773838442</v>
      </c>
      <c r="K108" s="1">
        <v>35</v>
      </c>
      <c r="L108" s="2">
        <f t="shared" si="35"/>
        <v>0.61894913784380079</v>
      </c>
      <c r="M108" s="1">
        <v>127</v>
      </c>
      <c r="N108" s="2">
        <f t="shared" si="36"/>
        <v>1.2267163680087616</v>
      </c>
      <c r="O108" s="1">
        <v>4.0599999999999996</v>
      </c>
      <c r="P108" s="2">
        <f t="shared" si="33"/>
        <v>1.325996558273095</v>
      </c>
      <c r="Q108" s="1">
        <v>6.82</v>
      </c>
      <c r="R108" s="2">
        <f t="shared" si="34"/>
        <v>0.99340922361498485</v>
      </c>
      <c r="S108" s="2">
        <f t="shared" si="25"/>
        <v>5.6937757203009829</v>
      </c>
      <c r="T108" s="2">
        <f t="shared" si="26"/>
        <v>0.94896262005016385</v>
      </c>
      <c r="U108" s="6">
        <v>2</v>
      </c>
      <c r="V108" s="10">
        <v>54</v>
      </c>
      <c r="W108">
        <f>RANK(V108,$V$2:$V$294,1)</f>
        <v>49</v>
      </c>
      <c r="AF108" s="6"/>
      <c r="AG108" s="17"/>
      <c r="AH108" s="11"/>
      <c r="AI108" s="12"/>
    </row>
    <row r="109" spans="1:35" ht="32.25" thickBot="1" x14ac:dyDescent="0.3">
      <c r="A109">
        <v>2013</v>
      </c>
      <c r="B109" s="5" t="s">
        <v>392</v>
      </c>
      <c r="C109" t="s">
        <v>45</v>
      </c>
      <c r="D109" t="s">
        <v>207</v>
      </c>
      <c r="E109" s="1">
        <v>74.75</v>
      </c>
      <c r="F109" s="1">
        <v>226</v>
      </c>
      <c r="G109" s="1">
        <v>4.92</v>
      </c>
      <c r="H109" s="2">
        <f t="shared" si="24"/>
        <v>-0.44370790097404583</v>
      </c>
      <c r="I109" s="1"/>
      <c r="J109" s="2"/>
      <c r="K109" s="1">
        <v>32</v>
      </c>
      <c r="L109" s="2">
        <f t="shared" si="35"/>
        <v>-7.5486136967433101E-2</v>
      </c>
      <c r="M109" s="1">
        <v>116</v>
      </c>
      <c r="N109" s="2">
        <f t="shared" si="36"/>
        <v>6.532079789463878E-2</v>
      </c>
      <c r="O109" s="1">
        <v>4.5199999999999996</v>
      </c>
      <c r="P109" s="2">
        <f t="shared" si="33"/>
        <v>-0.32108358300644718</v>
      </c>
      <c r="Q109" s="1">
        <v>6.95</v>
      </c>
      <c r="R109" s="2">
        <f t="shared" si="34"/>
        <v>0.67280179532589068</v>
      </c>
      <c r="S109" s="2">
        <f t="shared" si="25"/>
        <v>-0.1021550277273966</v>
      </c>
      <c r="T109" s="2">
        <f t="shared" si="26"/>
        <v>-2.043100554547932E-2</v>
      </c>
      <c r="V109" s="32"/>
      <c r="AF109" s="6">
        <v>4</v>
      </c>
      <c r="AG109" s="14">
        <v>129</v>
      </c>
      <c r="AH109" s="11" t="s">
        <v>489</v>
      </c>
      <c r="AI109" s="12" t="s">
        <v>70</v>
      </c>
    </row>
    <row r="110" spans="1:35" ht="16.5" thickBot="1" x14ac:dyDescent="0.3">
      <c r="A110">
        <v>2013</v>
      </c>
      <c r="B110" s="5" t="s">
        <v>103</v>
      </c>
      <c r="C110" t="s">
        <v>84</v>
      </c>
      <c r="D110" t="s">
        <v>104</v>
      </c>
      <c r="E110" s="1">
        <v>75.5</v>
      </c>
      <c r="F110" s="1">
        <v>250</v>
      </c>
      <c r="G110" s="1">
        <v>4.6399999999999997</v>
      </c>
      <c r="H110" s="2">
        <f t="shared" si="24"/>
        <v>0.48467251718233278</v>
      </c>
      <c r="I110" s="1">
        <v>19</v>
      </c>
      <c r="J110" s="2">
        <f>(STANDARDIZE(I110,$I$296,$I$297))</f>
        <v>-0.21147471201400453</v>
      </c>
      <c r="K110" s="1">
        <v>41.5</v>
      </c>
      <c r="L110" s="2">
        <f t="shared" si="35"/>
        <v>2.1235588999348076</v>
      </c>
      <c r="M110" s="1">
        <v>139</v>
      </c>
      <c r="N110" s="2">
        <f t="shared" si="36"/>
        <v>2.4936933535878048</v>
      </c>
      <c r="O110" s="1">
        <v>4.32</v>
      </c>
      <c r="P110" s="2">
        <f t="shared" si="33"/>
        <v>0.39503821754987306</v>
      </c>
      <c r="Q110" s="1">
        <v>7.1</v>
      </c>
      <c r="R110" s="2">
        <f t="shared" si="34"/>
        <v>0.30287014730001371</v>
      </c>
      <c r="S110" s="2">
        <f t="shared" si="25"/>
        <v>5.5883584235408268</v>
      </c>
      <c r="T110" s="2">
        <f t="shared" si="26"/>
        <v>0.93139307059013776</v>
      </c>
      <c r="U110" s="6">
        <v>2</v>
      </c>
      <c r="V110" s="10">
        <v>52</v>
      </c>
      <c r="W110">
        <f>RANK(V110,$V$2:$V$294,1)</f>
        <v>47</v>
      </c>
      <c r="AF110" s="6"/>
      <c r="AG110" s="14"/>
      <c r="AH110" s="11"/>
      <c r="AI110" s="12"/>
    </row>
    <row r="111" spans="1:35" ht="16.5" thickBot="1" x14ac:dyDescent="0.3">
      <c r="A111">
        <v>2013</v>
      </c>
      <c r="B111" s="5" t="s">
        <v>353</v>
      </c>
      <c r="C111" t="s">
        <v>50</v>
      </c>
      <c r="D111" t="s">
        <v>354</v>
      </c>
      <c r="E111" s="1">
        <v>75.38</v>
      </c>
      <c r="F111" s="1">
        <v>302</v>
      </c>
      <c r="G111" s="1">
        <v>5.08</v>
      </c>
      <c r="H111" s="2">
        <f t="shared" si="24"/>
        <v>-0.97421099706340497</v>
      </c>
      <c r="I111" s="1">
        <v>28</v>
      </c>
      <c r="J111" s="2">
        <f>(STANDARDIZE(I111,$I$296,$I$297))</f>
        <v>1.0683119072431624</v>
      </c>
      <c r="K111" s="1">
        <v>32.5</v>
      </c>
      <c r="L111" s="2">
        <f t="shared" si="35"/>
        <v>4.0253075501105885E-2</v>
      </c>
      <c r="M111" s="1">
        <v>115</v>
      </c>
      <c r="N111" s="2">
        <f t="shared" si="36"/>
        <v>-4.0260617570281487E-2</v>
      </c>
      <c r="O111" s="1">
        <v>4.3899999999999997</v>
      </c>
      <c r="P111" s="2">
        <f t="shared" si="33"/>
        <v>0.14439558735516225</v>
      </c>
      <c r="Q111" s="1">
        <v>7.2</v>
      </c>
      <c r="R111" s="2">
        <f t="shared" si="34"/>
        <v>5.6249048616093519E-2</v>
      </c>
      <c r="S111" s="2">
        <f t="shared" si="25"/>
        <v>0.29473800408183759</v>
      </c>
      <c r="T111" s="2">
        <f t="shared" si="26"/>
        <v>4.9123000680306263E-2</v>
      </c>
      <c r="U111" s="6">
        <v>7</v>
      </c>
      <c r="V111" s="13">
        <v>241</v>
      </c>
      <c r="W111">
        <f>RANK(V111,$V$2:$V$294,1)</f>
        <v>190</v>
      </c>
      <c r="AF111" s="6"/>
      <c r="AG111" s="10"/>
      <c r="AH111" s="11"/>
      <c r="AI111" s="12"/>
    </row>
    <row r="112" spans="1:35" ht="16.5" thickBot="1" x14ac:dyDescent="0.3">
      <c r="A112">
        <v>2013</v>
      </c>
      <c r="B112" s="5" t="s">
        <v>236</v>
      </c>
      <c r="C112" t="s">
        <v>84</v>
      </c>
      <c r="D112" t="s">
        <v>106</v>
      </c>
      <c r="E112" s="1">
        <v>75</v>
      </c>
      <c r="F112" s="1">
        <v>241</v>
      </c>
      <c r="G112" s="1">
        <v>4.74</v>
      </c>
      <c r="H112" s="2">
        <f t="shared" si="24"/>
        <v>0.15310808212648183</v>
      </c>
      <c r="I112" s="1"/>
      <c r="J112" s="2"/>
      <c r="K112" s="1"/>
      <c r="L112" s="2"/>
      <c r="M112" s="1"/>
      <c r="N112" s="2"/>
      <c r="O112" s="1"/>
      <c r="P112" s="2"/>
      <c r="Q112" s="1"/>
      <c r="R112" s="2"/>
      <c r="S112" s="2">
        <f t="shared" si="25"/>
        <v>0.15310808212648183</v>
      </c>
      <c r="T112" s="2">
        <f t="shared" si="26"/>
        <v>0.15310808212648183</v>
      </c>
      <c r="U112" s="6">
        <v>1</v>
      </c>
      <c r="V112" s="16">
        <v>17</v>
      </c>
      <c r="W112">
        <f>RANK(V112,$V$2:$V$294,1)</f>
        <v>16</v>
      </c>
      <c r="AF112" s="6"/>
      <c r="AG112" s="10"/>
      <c r="AH112" s="11"/>
      <c r="AI112" s="12"/>
    </row>
    <row r="113" spans="1:35" ht="16.5" thickBot="1" x14ac:dyDescent="0.3">
      <c r="A113">
        <v>2013</v>
      </c>
      <c r="B113" s="5" t="s">
        <v>403</v>
      </c>
      <c r="C113" t="s">
        <v>8</v>
      </c>
      <c r="D113" t="s">
        <v>104</v>
      </c>
      <c r="E113" s="1">
        <v>76.38</v>
      </c>
      <c r="F113" s="1">
        <v>313</v>
      </c>
      <c r="G113" s="1">
        <v>5.44</v>
      </c>
      <c r="H113" s="2">
        <f t="shared" si="24"/>
        <v>-2.1678429632644631</v>
      </c>
      <c r="I113" s="1">
        <v>23</v>
      </c>
      <c r="J113" s="2">
        <f>(STANDARDIZE(I113,$I$296,$I$297))</f>
        <v>0.35731934098918072</v>
      </c>
      <c r="K113" s="1">
        <v>21</v>
      </c>
      <c r="L113" s="2">
        <f>(STANDARDIZE(K113,$K$296,$K$297))</f>
        <v>-2.6217488112752907</v>
      </c>
      <c r="M113" s="1">
        <v>94</v>
      </c>
      <c r="N113" s="2">
        <f>(STANDARDIZE(M113,$M$296,$M$297))</f>
        <v>-2.2574703423336069</v>
      </c>
      <c r="O113" s="1">
        <v>5.07</v>
      </c>
      <c r="P113" s="2">
        <f>(STANDARDIZE(O113,$O$296,$O$297))*-1</f>
        <v>-2.2904185345363373</v>
      </c>
      <c r="Q113" s="1">
        <v>8.23</v>
      </c>
      <c r="R113" s="2">
        <f>(STANDARDIZE(Q113,$Q$296,$Q$297))*-1</f>
        <v>-2.4839482678282714</v>
      </c>
      <c r="S113" s="2">
        <f t="shared" si="25"/>
        <v>-11.464109578248788</v>
      </c>
      <c r="T113" s="2">
        <f t="shared" si="26"/>
        <v>-1.9106849297081314</v>
      </c>
      <c r="V113" s="32"/>
      <c r="AF113" s="6"/>
      <c r="AG113" s="10"/>
      <c r="AH113" s="11"/>
      <c r="AI113" s="12"/>
    </row>
    <row r="114" spans="1:35" ht="16.5" thickBot="1" x14ac:dyDescent="0.3">
      <c r="A114">
        <v>2013</v>
      </c>
      <c r="B114" s="5" t="s">
        <v>214</v>
      </c>
      <c r="C114" t="s">
        <v>20</v>
      </c>
      <c r="D114" t="s">
        <v>57</v>
      </c>
      <c r="E114" s="1">
        <v>67.38</v>
      </c>
      <c r="F114" s="1">
        <v>203</v>
      </c>
      <c r="G114" s="1">
        <v>4.68</v>
      </c>
      <c r="H114" s="2">
        <f t="shared" si="24"/>
        <v>0.35204674315999301</v>
      </c>
      <c r="I114" s="1">
        <v>20</v>
      </c>
      <c r="J114" s="2">
        <f>(STANDARDIZE(I114,$I$296,$I$297))</f>
        <v>-6.9276198763208216E-2</v>
      </c>
      <c r="K114" s="1">
        <v>29</v>
      </c>
      <c r="L114" s="2">
        <f>(STANDARDIZE(K114,$K$296,$K$297))</f>
        <v>-0.76992141177866702</v>
      </c>
      <c r="M114" s="1">
        <v>110</v>
      </c>
      <c r="N114" s="2">
        <f>(STANDARDIZE(M114,$M$296,$M$297))</f>
        <v>-0.56816769489488284</v>
      </c>
      <c r="O114" s="1"/>
      <c r="P114" s="2"/>
      <c r="Q114" s="1"/>
      <c r="R114" s="2"/>
      <c r="S114" s="2">
        <f t="shared" si="25"/>
        <v>-1.0553185622767651</v>
      </c>
      <c r="T114" s="2">
        <f t="shared" si="26"/>
        <v>-0.26382964056919128</v>
      </c>
      <c r="U114" s="6">
        <v>7</v>
      </c>
      <c r="V114" s="22">
        <v>228</v>
      </c>
      <c r="W114">
        <f>RANK(V114,$V$2:$V$294,1)</f>
        <v>179</v>
      </c>
      <c r="AF114" s="6"/>
      <c r="AG114" s="16"/>
      <c r="AH114" s="11"/>
      <c r="AI114" s="12"/>
    </row>
    <row r="115" spans="1:35" ht="32.25" thickBot="1" x14ac:dyDescent="0.3">
      <c r="A115">
        <v>2013</v>
      </c>
      <c r="B115" s="5" t="s">
        <v>365</v>
      </c>
      <c r="C115" t="s">
        <v>113</v>
      </c>
      <c r="D115" t="s">
        <v>44</v>
      </c>
      <c r="E115" s="1">
        <v>72.75</v>
      </c>
      <c r="F115" s="1">
        <v>202</v>
      </c>
      <c r="G115" s="1">
        <v>4.6399999999999997</v>
      </c>
      <c r="H115" s="2">
        <f t="shared" si="24"/>
        <v>0.48467251718233278</v>
      </c>
      <c r="I115" s="1">
        <v>17</v>
      </c>
      <c r="J115" s="2">
        <f>(STANDARDIZE(I115,$I$296,$I$297))</f>
        <v>-0.49587173851559718</v>
      </c>
      <c r="K115" s="1">
        <v>36</v>
      </c>
      <c r="L115" s="2">
        <f>(STANDARDIZE(K115,$K$296,$K$297))</f>
        <v>0.85042756278087872</v>
      </c>
      <c r="M115" s="1">
        <v>122</v>
      </c>
      <c r="N115" s="2">
        <f>(STANDARDIZE(M115,$M$296,$M$297))</f>
        <v>0.69880929068416031</v>
      </c>
      <c r="O115" s="1">
        <v>4.34</v>
      </c>
      <c r="P115" s="2">
        <f>(STANDARDIZE(O115,$O$296,$O$297))*-1</f>
        <v>0.32342603749424231</v>
      </c>
      <c r="Q115" s="1">
        <v>6.68</v>
      </c>
      <c r="R115" s="2">
        <f>(STANDARDIZE(Q115,$Q$296,$Q$297))*-1</f>
        <v>1.3386787617724727</v>
      </c>
      <c r="S115" s="2">
        <f t="shared" si="25"/>
        <v>3.2001424313984899</v>
      </c>
      <c r="T115" s="2">
        <f t="shared" si="26"/>
        <v>0.53335707189974835</v>
      </c>
      <c r="AF115" s="6">
        <v>5</v>
      </c>
      <c r="AG115" s="18">
        <v>143</v>
      </c>
      <c r="AH115" s="11" t="s">
        <v>490</v>
      </c>
      <c r="AI115" s="12" t="s">
        <v>130</v>
      </c>
    </row>
    <row r="116" spans="1:35" ht="32.25" thickBot="1" x14ac:dyDescent="0.3">
      <c r="A116">
        <v>2013</v>
      </c>
      <c r="B116" s="5" t="s">
        <v>30</v>
      </c>
      <c r="C116" t="s">
        <v>16</v>
      </c>
      <c r="D116" t="s">
        <v>31</v>
      </c>
      <c r="E116" s="1">
        <v>75.38</v>
      </c>
      <c r="F116" s="1">
        <v>302</v>
      </c>
      <c r="G116" s="1">
        <v>5.03</v>
      </c>
      <c r="H116" s="2">
        <f t="shared" si="24"/>
        <v>-0.80842877953548098</v>
      </c>
      <c r="I116" s="1"/>
      <c r="J116" s="2"/>
      <c r="K116" s="1">
        <v>26.5</v>
      </c>
      <c r="L116" s="2">
        <f>(STANDARDIZE(K116,$K$296,$K$297))</f>
        <v>-1.3486174741213619</v>
      </c>
      <c r="M116" s="1"/>
      <c r="N116" s="2"/>
      <c r="O116" s="1">
        <v>4.4400000000000004</v>
      </c>
      <c r="P116" s="2">
        <f>(STANDARDIZE(O116,$O$296,$O$297))*-1</f>
        <v>-3.4634862783920993E-2</v>
      </c>
      <c r="Q116" s="1">
        <v>7.26</v>
      </c>
      <c r="R116" s="2">
        <f>(STANDARDIZE(Q116,$Q$296,$Q$297))*-1</f>
        <v>-9.1723610594256821E-2</v>
      </c>
      <c r="S116" s="2">
        <f t="shared" si="25"/>
        <v>-2.2834047270350206</v>
      </c>
      <c r="T116" s="2">
        <f t="shared" si="26"/>
        <v>-0.57085118175875516</v>
      </c>
      <c r="U116" s="6">
        <v>6</v>
      </c>
      <c r="V116" s="15">
        <v>196</v>
      </c>
      <c r="W116">
        <f>RANK(V116,$V$2:$V$294,1)</f>
        <v>160</v>
      </c>
      <c r="AF116" s="6">
        <v>3</v>
      </c>
      <c r="AG116" s="17">
        <v>87</v>
      </c>
      <c r="AH116" s="11" t="s">
        <v>192</v>
      </c>
      <c r="AI116" s="12" t="s">
        <v>193</v>
      </c>
    </row>
    <row r="117" spans="1:35" ht="32.25" thickBot="1" x14ac:dyDescent="0.3">
      <c r="A117">
        <v>2013</v>
      </c>
      <c r="B117" s="5" t="s">
        <v>219</v>
      </c>
      <c r="C117" t="s">
        <v>84</v>
      </c>
      <c r="D117" t="s">
        <v>72</v>
      </c>
      <c r="E117" s="1">
        <v>72.5</v>
      </c>
      <c r="F117" s="1">
        <v>243</v>
      </c>
      <c r="G117" s="1">
        <v>4.54</v>
      </c>
      <c r="H117" s="2">
        <f t="shared" si="24"/>
        <v>0.81623695223818082</v>
      </c>
      <c r="I117" s="1">
        <v>27</v>
      </c>
      <c r="J117" s="2">
        <f t="shared" ref="J117:J124" si="37">(STANDARDIZE(I117,$I$296,$I$297))</f>
        <v>0.92611339399236603</v>
      </c>
      <c r="K117" s="1"/>
      <c r="L117" s="2"/>
      <c r="M117" s="1"/>
      <c r="N117" s="2"/>
      <c r="O117" s="1"/>
      <c r="P117" s="2"/>
      <c r="Q117" s="1"/>
      <c r="R117" s="2"/>
      <c r="S117" s="2">
        <f t="shared" si="25"/>
        <v>1.742350346230547</v>
      </c>
      <c r="T117" s="2">
        <f t="shared" si="26"/>
        <v>0.87117517311527348</v>
      </c>
      <c r="U117" s="6">
        <v>4</v>
      </c>
      <c r="V117" s="14">
        <v>104</v>
      </c>
      <c r="W117">
        <f>RANK(V117,$V$2:$V$294,1)</f>
        <v>92</v>
      </c>
      <c r="AF117" s="6">
        <v>5</v>
      </c>
      <c r="AG117" s="18">
        <v>163</v>
      </c>
      <c r="AH117" s="11" t="s">
        <v>296</v>
      </c>
      <c r="AI117" s="12" t="s">
        <v>95</v>
      </c>
    </row>
    <row r="118" spans="1:35" ht="32.25" thickBot="1" x14ac:dyDescent="0.3">
      <c r="A118">
        <v>2013</v>
      </c>
      <c r="B118" s="5" t="s">
        <v>414</v>
      </c>
      <c r="C118" t="s">
        <v>50</v>
      </c>
      <c r="D118" t="s">
        <v>142</v>
      </c>
      <c r="E118" s="1">
        <v>75.38</v>
      </c>
      <c r="F118" s="1">
        <v>323</v>
      </c>
      <c r="G118" s="1">
        <v>4.9400000000000004</v>
      </c>
      <c r="H118" s="2">
        <f t="shared" si="24"/>
        <v>-0.51002078798521722</v>
      </c>
      <c r="I118" s="1">
        <v>30</v>
      </c>
      <c r="J118" s="2">
        <f t="shared" si="37"/>
        <v>1.3527089337447549</v>
      </c>
      <c r="K118" s="1"/>
      <c r="L118" s="2"/>
      <c r="M118" s="1"/>
      <c r="N118" s="2"/>
      <c r="O118" s="1"/>
      <c r="P118" s="2"/>
      <c r="Q118" s="1"/>
      <c r="R118" s="2"/>
      <c r="S118" s="2">
        <f t="shared" si="25"/>
        <v>0.84268814575953765</v>
      </c>
      <c r="T118" s="2">
        <f t="shared" si="26"/>
        <v>0.42134407287976883</v>
      </c>
      <c r="U118" s="6">
        <v>5</v>
      </c>
      <c r="V118" s="18">
        <v>137</v>
      </c>
      <c r="W118">
        <f>RANK(V118,$V$2:$V$294,1)</f>
        <v>118</v>
      </c>
      <c r="AF118" s="6">
        <v>7</v>
      </c>
      <c r="AG118" s="13">
        <v>218</v>
      </c>
      <c r="AH118" s="11" t="s">
        <v>317</v>
      </c>
      <c r="AI118" s="12" t="s">
        <v>318</v>
      </c>
    </row>
    <row r="119" spans="1:35" ht="32.25" thickBot="1" x14ac:dyDescent="0.3">
      <c r="A119">
        <v>2013</v>
      </c>
      <c r="B119" s="5" t="s">
        <v>248</v>
      </c>
      <c r="C119" t="s">
        <v>23</v>
      </c>
      <c r="D119" t="s">
        <v>249</v>
      </c>
      <c r="E119" s="1">
        <v>78.25</v>
      </c>
      <c r="F119" s="1">
        <v>269</v>
      </c>
      <c r="G119" s="1">
        <v>4.83</v>
      </c>
      <c r="H119" s="2">
        <f t="shared" si="24"/>
        <v>-0.14529990942378199</v>
      </c>
      <c r="I119" s="1">
        <v>24</v>
      </c>
      <c r="J119" s="2">
        <f t="shared" si="37"/>
        <v>0.49951785423997708</v>
      </c>
      <c r="K119" s="1">
        <v>34</v>
      </c>
      <c r="L119" s="2">
        <f>(STANDARDIZE(K119,$K$296,$K$297))</f>
        <v>0.3874707129067228</v>
      </c>
      <c r="M119" s="1">
        <v>117</v>
      </c>
      <c r="N119" s="2">
        <f>(STANDARDIZE(M119,$M$296,$M$297))</f>
        <v>0.17090221335955905</v>
      </c>
      <c r="O119" s="1">
        <v>4.46</v>
      </c>
      <c r="P119" s="2">
        <f>(STANDARDIZE(O119,$O$296,$O$297))*-1</f>
        <v>-0.10624704283955175</v>
      </c>
      <c r="Q119" s="1">
        <v>7.17</v>
      </c>
      <c r="R119" s="2">
        <f>(STANDARDIZE(Q119,$Q$296,$Q$297))*-1</f>
        <v>0.13023537822126979</v>
      </c>
      <c r="S119" s="2">
        <f t="shared" si="25"/>
        <v>0.9365792064641949</v>
      </c>
      <c r="T119" s="2">
        <f t="shared" si="26"/>
        <v>0.15609653441069915</v>
      </c>
      <c r="U119" s="6">
        <v>7</v>
      </c>
      <c r="V119" s="13">
        <v>212</v>
      </c>
      <c r="W119">
        <f>RANK(V119,$V$2:$V$294,1)</f>
        <v>167</v>
      </c>
      <c r="AF119" s="6">
        <v>3</v>
      </c>
      <c r="AG119" s="17">
        <v>85</v>
      </c>
      <c r="AH119" s="11" t="s">
        <v>327</v>
      </c>
      <c r="AI119" s="12" t="s">
        <v>72</v>
      </c>
    </row>
    <row r="120" spans="1:35" ht="16.5" thickBot="1" x14ac:dyDescent="0.3">
      <c r="A120">
        <v>2013</v>
      </c>
      <c r="B120" s="5" t="s">
        <v>267</v>
      </c>
      <c r="C120" t="s">
        <v>100</v>
      </c>
      <c r="D120" t="s">
        <v>28</v>
      </c>
      <c r="E120" s="1">
        <v>75.38</v>
      </c>
      <c r="F120" s="1">
        <v>310</v>
      </c>
      <c r="G120" s="1">
        <v>5.2</v>
      </c>
      <c r="H120" s="2">
        <f t="shared" si="24"/>
        <v>-1.3720883191304245</v>
      </c>
      <c r="I120" s="1">
        <v>25</v>
      </c>
      <c r="J120" s="2">
        <f t="shared" si="37"/>
        <v>0.64171636749077332</v>
      </c>
      <c r="K120" s="1">
        <v>25</v>
      </c>
      <c r="L120" s="2">
        <f>(STANDARDIZE(K120,$K$296,$K$297))</f>
        <v>-1.6958351115269787</v>
      </c>
      <c r="M120" s="1">
        <v>98</v>
      </c>
      <c r="N120" s="2">
        <f>(STANDARDIZE(M120,$M$296,$M$297))</f>
        <v>-1.835144680473926</v>
      </c>
      <c r="O120" s="1">
        <v>4.83</v>
      </c>
      <c r="P120" s="2">
        <f>(STANDARDIZE(O120,$O$296,$O$297))*-1</f>
        <v>-1.4310723738687492</v>
      </c>
      <c r="Q120" s="1">
        <v>7.6</v>
      </c>
      <c r="R120" s="2">
        <f>(STANDARDIZE(Q120,$Q$296,$Q$297))*-1</f>
        <v>-0.93023534611958059</v>
      </c>
      <c r="S120" s="2">
        <f t="shared" si="25"/>
        <v>-6.6226594636288851</v>
      </c>
      <c r="T120" s="2">
        <f t="shared" si="26"/>
        <v>-1.1037765772714809</v>
      </c>
      <c r="V120" s="32"/>
      <c r="AF120" s="6"/>
      <c r="AG120" s="18"/>
      <c r="AH120" s="11"/>
      <c r="AI120" s="12"/>
    </row>
    <row r="121" spans="1:35" ht="16.5" thickBot="1" x14ac:dyDescent="0.3">
      <c r="A121">
        <v>2013</v>
      </c>
      <c r="B121" s="5" t="s">
        <v>76</v>
      </c>
      <c r="C121" t="s">
        <v>77</v>
      </c>
      <c r="D121" t="s">
        <v>47</v>
      </c>
      <c r="E121" s="1">
        <v>69.88</v>
      </c>
      <c r="F121" s="1">
        <v>204</v>
      </c>
      <c r="G121" s="1">
        <v>4.6399999999999997</v>
      </c>
      <c r="H121" s="2">
        <f t="shared" si="24"/>
        <v>0.48467251718233278</v>
      </c>
      <c r="I121" s="1">
        <v>27</v>
      </c>
      <c r="J121" s="2">
        <f t="shared" si="37"/>
        <v>0.92611339399236603</v>
      </c>
      <c r="K121" s="1"/>
      <c r="L121" s="2"/>
      <c r="M121" s="1"/>
      <c r="N121" s="2"/>
      <c r="O121" s="1"/>
      <c r="P121" s="2"/>
      <c r="Q121" s="1"/>
      <c r="R121" s="2"/>
      <c r="S121" s="2">
        <f t="shared" si="25"/>
        <v>1.4107859111746988</v>
      </c>
      <c r="T121" s="2">
        <f t="shared" si="26"/>
        <v>0.70539295558734938</v>
      </c>
      <c r="U121" s="6">
        <v>6</v>
      </c>
      <c r="V121" s="15">
        <v>192</v>
      </c>
      <c r="W121">
        <f>RANK(V121,$V$2:$V$294,1)</f>
        <v>158</v>
      </c>
      <c r="AF121" s="6"/>
      <c r="AG121" s="14"/>
      <c r="AH121" s="11"/>
      <c r="AI121" s="12"/>
    </row>
    <row r="122" spans="1:35" ht="16.5" thickBot="1" x14ac:dyDescent="0.3">
      <c r="A122">
        <v>2013</v>
      </c>
      <c r="B122" s="5" t="s">
        <v>220</v>
      </c>
      <c r="C122" t="s">
        <v>50</v>
      </c>
      <c r="D122" t="s">
        <v>106</v>
      </c>
      <c r="E122" s="1">
        <v>75.63</v>
      </c>
      <c r="F122" s="1">
        <v>346</v>
      </c>
      <c r="G122" s="1">
        <v>5.21</v>
      </c>
      <c r="H122" s="2">
        <f t="shared" si="24"/>
        <v>-1.4052447626360087</v>
      </c>
      <c r="I122" s="1">
        <v>30</v>
      </c>
      <c r="J122" s="2">
        <f t="shared" si="37"/>
        <v>1.3527089337447549</v>
      </c>
      <c r="K122" s="1"/>
      <c r="L122" s="2"/>
      <c r="M122" s="1"/>
      <c r="N122" s="2"/>
      <c r="O122" s="1"/>
      <c r="P122" s="2"/>
      <c r="Q122" s="1"/>
      <c r="R122" s="2"/>
      <c r="S122" s="2">
        <f t="shared" si="25"/>
        <v>-5.2535828891253855E-2</v>
      </c>
      <c r="T122" s="2">
        <f t="shared" si="26"/>
        <v>-2.6267914445626928E-2</v>
      </c>
      <c r="U122" s="6">
        <v>3</v>
      </c>
      <c r="V122" s="17">
        <v>82</v>
      </c>
      <c r="W122">
        <f>RANK(V122,$V$2:$V$294,1)</f>
        <v>73</v>
      </c>
      <c r="AF122" s="6"/>
      <c r="AG122" s="18"/>
      <c r="AH122" s="11"/>
      <c r="AI122" s="12"/>
    </row>
    <row r="123" spans="1:35" ht="16.5" thickBot="1" x14ac:dyDescent="0.3">
      <c r="A123">
        <v>2013</v>
      </c>
      <c r="B123" s="5" t="s">
        <v>263</v>
      </c>
      <c r="C123" t="s">
        <v>84</v>
      </c>
      <c r="D123" t="s">
        <v>264</v>
      </c>
      <c r="E123" s="1">
        <v>71.38</v>
      </c>
      <c r="F123" s="1">
        <v>233</v>
      </c>
      <c r="G123" s="1">
        <v>4.84</v>
      </c>
      <c r="H123" s="2">
        <f t="shared" si="24"/>
        <v>-0.17845635292936621</v>
      </c>
      <c r="I123" s="1">
        <v>25</v>
      </c>
      <c r="J123" s="2">
        <f t="shared" si="37"/>
        <v>0.64171636749077332</v>
      </c>
      <c r="K123" s="1">
        <v>35.5</v>
      </c>
      <c r="L123" s="2">
        <f>(STANDARDIZE(K123,$K$296,$K$297))</f>
        <v>0.73468835031233981</v>
      </c>
      <c r="M123" s="1">
        <v>117</v>
      </c>
      <c r="N123" s="2">
        <f>(STANDARDIZE(M123,$M$296,$M$297))</f>
        <v>0.17090221335955905</v>
      </c>
      <c r="O123" s="1">
        <v>4.3</v>
      </c>
      <c r="P123" s="2">
        <f>(STANDARDIZE(O123,$O$296,$O$297))*-1</f>
        <v>0.46665039760550697</v>
      </c>
      <c r="Q123" s="1">
        <v>6.91</v>
      </c>
      <c r="R123" s="2">
        <f>(STANDARDIZE(Q123,$Q$296,$Q$297))*-1</f>
        <v>0.77145023479945829</v>
      </c>
      <c r="S123" s="2">
        <f t="shared" si="25"/>
        <v>2.6069512106382713</v>
      </c>
      <c r="T123" s="2">
        <f t="shared" si="26"/>
        <v>0.43449186843971188</v>
      </c>
      <c r="V123" s="32"/>
      <c r="AF123" s="6"/>
      <c r="AG123" s="15"/>
      <c r="AH123" s="11"/>
      <c r="AI123" s="12"/>
    </row>
    <row r="124" spans="1:35" ht="16.5" thickBot="1" x14ac:dyDescent="0.3">
      <c r="A124">
        <v>2013</v>
      </c>
      <c r="B124" s="5" t="s">
        <v>408</v>
      </c>
      <c r="C124" t="s">
        <v>8</v>
      </c>
      <c r="D124" t="s">
        <v>102</v>
      </c>
      <c r="E124" s="1">
        <v>79</v>
      </c>
      <c r="F124" s="1">
        <v>315</v>
      </c>
      <c r="G124" s="1">
        <v>5.46</v>
      </c>
      <c r="H124" s="2">
        <f t="shared" si="24"/>
        <v>-2.2341558502756316</v>
      </c>
      <c r="I124" s="1">
        <v>22</v>
      </c>
      <c r="J124" s="2">
        <f t="shared" si="37"/>
        <v>0.21512082773838442</v>
      </c>
      <c r="K124" s="1">
        <v>25</v>
      </c>
      <c r="L124" s="2">
        <f>(STANDARDIZE(K124,$K$296,$K$297))</f>
        <v>-1.6958351115269787</v>
      </c>
      <c r="M124" s="1">
        <v>105</v>
      </c>
      <c r="N124" s="2">
        <f>(STANDARDIZE(M124,$M$296,$M$297))</f>
        <v>-1.0960747722194841</v>
      </c>
      <c r="O124" s="1">
        <v>4.8099999999999996</v>
      </c>
      <c r="P124" s="2">
        <f>(STANDARDIZE(O124,$O$296,$O$297))*-1</f>
        <v>-1.3594601938131154</v>
      </c>
      <c r="Q124" s="1">
        <v>7.9</v>
      </c>
      <c r="R124" s="2">
        <f>(STANDARDIZE(Q124,$Q$296,$Q$297))*-1</f>
        <v>-1.6700986421713389</v>
      </c>
      <c r="S124" s="2">
        <f t="shared" si="25"/>
        <v>-7.8405037422681643</v>
      </c>
      <c r="T124" s="2">
        <f t="shared" si="26"/>
        <v>-1.3067506237113606</v>
      </c>
      <c r="V124" s="32"/>
      <c r="AF124" s="6"/>
      <c r="AG124" s="13"/>
      <c r="AH124" s="11"/>
      <c r="AI124" s="12"/>
    </row>
    <row r="125" spans="1:35" ht="32.25" thickBot="1" x14ac:dyDescent="0.3">
      <c r="A125">
        <v>2013</v>
      </c>
      <c r="B125" s="5" t="s">
        <v>111</v>
      </c>
      <c r="C125" t="s">
        <v>113</v>
      </c>
      <c r="D125" t="s">
        <v>112</v>
      </c>
      <c r="E125" s="1">
        <v>72.25</v>
      </c>
      <c r="F125" s="1">
        <v>217</v>
      </c>
      <c r="G125" s="1">
        <v>4.5599999999999996</v>
      </c>
      <c r="H125" s="2">
        <f t="shared" si="24"/>
        <v>0.74992406522701238</v>
      </c>
      <c r="I125" s="1"/>
      <c r="J125" s="2"/>
      <c r="K125" s="1">
        <v>38.5</v>
      </c>
      <c r="L125" s="2">
        <f>(STANDARDIZE(K125,$K$296,$K$297))</f>
        <v>1.4291236251235737</v>
      </c>
      <c r="M125" s="1"/>
      <c r="N125" s="2"/>
      <c r="O125" s="1"/>
      <c r="P125" s="2"/>
      <c r="Q125" s="1"/>
      <c r="R125" s="2"/>
      <c r="S125" s="2">
        <f t="shared" si="25"/>
        <v>2.1790476903505862</v>
      </c>
      <c r="T125" s="2">
        <f t="shared" si="26"/>
        <v>1.0895238451752931</v>
      </c>
      <c r="V125" s="32"/>
      <c r="AF125" s="6">
        <v>6</v>
      </c>
      <c r="AG125" s="15">
        <v>186</v>
      </c>
      <c r="AH125" s="11" t="s">
        <v>491</v>
      </c>
      <c r="AI125" s="12" t="s">
        <v>217</v>
      </c>
    </row>
    <row r="126" spans="1:35" ht="16.5" thickBot="1" x14ac:dyDescent="0.3">
      <c r="A126">
        <v>2013</v>
      </c>
      <c r="B126" s="5" t="s">
        <v>147</v>
      </c>
      <c r="C126" t="s">
        <v>20</v>
      </c>
      <c r="D126" t="s">
        <v>31</v>
      </c>
      <c r="E126" s="1">
        <v>70</v>
      </c>
      <c r="F126" s="1">
        <v>205</v>
      </c>
      <c r="G126" s="1">
        <v>4.49</v>
      </c>
      <c r="H126" s="2">
        <f t="shared" si="24"/>
        <v>0.98201916976610482</v>
      </c>
      <c r="I126" s="1">
        <v>18</v>
      </c>
      <c r="J126" s="2">
        <f>(STANDARDIZE(I126,$I$296,$I$297))</f>
        <v>-0.35367322526480083</v>
      </c>
      <c r="K126" s="1">
        <v>31.5</v>
      </c>
      <c r="L126" s="2">
        <f>(STANDARDIZE(K126,$K$296,$K$297))</f>
        <v>-0.19122534943597208</v>
      </c>
      <c r="M126" s="1">
        <v>115</v>
      </c>
      <c r="N126" s="2">
        <f>(STANDARDIZE(M126,$M$296,$M$297))</f>
        <v>-4.0260617570281487E-2</v>
      </c>
      <c r="O126" s="1">
        <v>4.3099999999999996</v>
      </c>
      <c r="P126" s="2">
        <f>(STANDARDIZE(O126,$O$296,$O$297))*-1</f>
        <v>0.4308443075776916</v>
      </c>
      <c r="Q126" s="1">
        <v>6.89</v>
      </c>
      <c r="R126" s="2">
        <f>(STANDARDIZE(Q126,$Q$296,$Q$297))*-1</f>
        <v>0.8207744545362432</v>
      </c>
      <c r="S126" s="2">
        <f t="shared" si="25"/>
        <v>1.6484787396089853</v>
      </c>
      <c r="T126" s="2">
        <f t="shared" si="26"/>
        <v>0.27474645660149755</v>
      </c>
      <c r="U126" s="6">
        <v>4</v>
      </c>
      <c r="V126" s="14">
        <v>125</v>
      </c>
      <c r="W126">
        <f>RANK(V126,$V$2:$V$294,1)</f>
        <v>108</v>
      </c>
      <c r="AF126" s="6"/>
      <c r="AG126" s="10"/>
      <c r="AH126" s="11"/>
      <c r="AI126" s="12"/>
    </row>
    <row r="127" spans="1:35" ht="16.5" thickBot="1" x14ac:dyDescent="0.3">
      <c r="A127">
        <v>2013</v>
      </c>
      <c r="B127" s="5" t="s">
        <v>177</v>
      </c>
      <c r="C127" t="s">
        <v>50</v>
      </c>
      <c r="D127" t="s">
        <v>70</v>
      </c>
      <c r="E127" s="1">
        <v>74.88</v>
      </c>
      <c r="F127" s="1">
        <v>320</v>
      </c>
      <c r="G127" s="1">
        <v>5.31</v>
      </c>
      <c r="H127" s="2">
        <f t="shared" si="24"/>
        <v>-1.7368091976918567</v>
      </c>
      <c r="I127" s="1"/>
      <c r="J127" s="2"/>
      <c r="K127" s="1">
        <v>26</v>
      </c>
      <c r="L127" s="2">
        <f>(STANDARDIZE(K127,$K$296,$K$297))</f>
        <v>-1.4643566865899009</v>
      </c>
      <c r="M127" s="1">
        <v>104</v>
      </c>
      <c r="N127" s="2">
        <f>(STANDARDIZE(M127,$M$296,$M$297))</f>
        <v>-1.2016561876844043</v>
      </c>
      <c r="O127" s="1">
        <v>4.6100000000000003</v>
      </c>
      <c r="P127" s="2">
        <f>(STANDARDIZE(O127,$O$296,$O$297))*-1</f>
        <v>-0.64333839325679509</v>
      </c>
      <c r="Q127" s="1">
        <v>7.59</v>
      </c>
      <c r="R127" s="2">
        <f>(STANDARDIZE(Q127,$Q$296,$Q$297))*-1</f>
        <v>-0.90557323625118924</v>
      </c>
      <c r="S127" s="2">
        <f t="shared" si="25"/>
        <v>-5.9517337014741454</v>
      </c>
      <c r="T127" s="2">
        <f t="shared" si="26"/>
        <v>-1.1903467402948291</v>
      </c>
      <c r="U127" s="6">
        <v>2</v>
      </c>
      <c r="V127" s="10">
        <v>49</v>
      </c>
      <c r="W127">
        <f>RANK(V127,$V$2:$V$294,1)</f>
        <v>44</v>
      </c>
      <c r="AF127" s="6"/>
      <c r="AG127" s="16"/>
      <c r="AH127" s="11"/>
      <c r="AI127" s="12"/>
    </row>
    <row r="128" spans="1:35" ht="48" thickBot="1" x14ac:dyDescent="0.3">
      <c r="A128">
        <v>2013</v>
      </c>
      <c r="B128" s="5" t="s">
        <v>9</v>
      </c>
      <c r="C128" t="s">
        <v>11</v>
      </c>
      <c r="D128" t="s">
        <v>10</v>
      </c>
      <c r="E128" s="1">
        <v>70.25</v>
      </c>
      <c r="F128" s="1">
        <v>185</v>
      </c>
      <c r="G128" s="1">
        <v>4.4800000000000004</v>
      </c>
      <c r="H128" s="2">
        <f t="shared" si="24"/>
        <v>1.0151756132716891</v>
      </c>
      <c r="I128" s="1">
        <v>16</v>
      </c>
      <c r="J128" s="2">
        <f t="shared" ref="J128:J138" si="38">(STANDARDIZE(I128,$I$296,$I$297))</f>
        <v>-0.63807025176639354</v>
      </c>
      <c r="K128" s="1"/>
      <c r="L128" s="2"/>
      <c r="M128" s="1"/>
      <c r="N128" s="2"/>
      <c r="O128" s="1"/>
      <c r="P128" s="2"/>
      <c r="Q128" s="1"/>
      <c r="R128" s="2"/>
      <c r="S128" s="2">
        <f t="shared" si="25"/>
        <v>0.37710536150529561</v>
      </c>
      <c r="T128" s="2">
        <f t="shared" si="26"/>
        <v>0.18855268075264781</v>
      </c>
      <c r="V128" s="32"/>
      <c r="AF128" s="6">
        <v>6</v>
      </c>
      <c r="AG128" s="15">
        <v>200</v>
      </c>
      <c r="AH128" s="11" t="s">
        <v>492</v>
      </c>
      <c r="AI128" s="12" t="s">
        <v>99</v>
      </c>
    </row>
    <row r="129" spans="1:35" ht="32.25" thickBot="1" x14ac:dyDescent="0.3">
      <c r="A129">
        <v>2013</v>
      </c>
      <c r="B129" s="5" t="s">
        <v>39</v>
      </c>
      <c r="C129" t="s">
        <v>11</v>
      </c>
      <c r="D129" t="s">
        <v>40</v>
      </c>
      <c r="E129" s="1">
        <v>74</v>
      </c>
      <c r="F129" s="1">
        <v>185</v>
      </c>
      <c r="G129" s="1">
        <v>4.6100000000000003</v>
      </c>
      <c r="H129" s="2">
        <f t="shared" si="24"/>
        <v>0.58414184769908539</v>
      </c>
      <c r="I129" s="1">
        <v>10</v>
      </c>
      <c r="J129" s="2">
        <f t="shared" si="38"/>
        <v>-1.4912613312711713</v>
      </c>
      <c r="K129" s="1">
        <v>34</v>
      </c>
      <c r="L129" s="2">
        <f t="shared" ref="L129:L136" si="39">(STANDARDIZE(K129,$K$296,$K$297))</f>
        <v>0.3874707129067228</v>
      </c>
      <c r="M129" s="1">
        <v>125</v>
      </c>
      <c r="N129" s="2">
        <f t="shared" ref="N129:N136" si="40">(STANDARDIZE(M129,$M$296,$M$297))</f>
        <v>1.0155535370789213</v>
      </c>
      <c r="O129" s="1">
        <v>4.2699999999999996</v>
      </c>
      <c r="P129" s="2">
        <f t="shared" ref="P129:P136" si="41">(STANDARDIZE(O129,$O$296,$O$297))*-1</f>
        <v>0.57406866768895626</v>
      </c>
      <c r="Q129" s="1">
        <v>6.97</v>
      </c>
      <c r="R129" s="2">
        <f t="shared" ref="R129:R136" si="42">(STANDARDIZE(Q129,$Q$296,$Q$297))*-1</f>
        <v>0.62347757558910799</v>
      </c>
      <c r="S129" s="2">
        <f t="shared" si="25"/>
        <v>1.6934510096916224</v>
      </c>
      <c r="T129" s="2">
        <f t="shared" si="26"/>
        <v>0.28224183494860372</v>
      </c>
      <c r="U129" s="6">
        <v>2</v>
      </c>
      <c r="V129" s="10">
        <v>43</v>
      </c>
      <c r="W129">
        <f>RANK(V129,$V$2:$V$294,1)</f>
        <v>40</v>
      </c>
      <c r="AF129" s="6">
        <v>2</v>
      </c>
      <c r="AG129" s="10">
        <v>44</v>
      </c>
      <c r="AH129" s="11" t="s">
        <v>493</v>
      </c>
      <c r="AI129" s="12" t="s">
        <v>225</v>
      </c>
    </row>
    <row r="130" spans="1:35" ht="16.5" thickBot="1" x14ac:dyDescent="0.3">
      <c r="A130">
        <v>2013</v>
      </c>
      <c r="B130" s="5" t="s">
        <v>71</v>
      </c>
      <c r="C130" t="s">
        <v>53</v>
      </c>
      <c r="D130" t="s">
        <v>72</v>
      </c>
      <c r="E130" s="1">
        <v>72.88</v>
      </c>
      <c r="F130" s="1">
        <v>245</v>
      </c>
      <c r="G130" s="1">
        <v>4.6100000000000003</v>
      </c>
      <c r="H130" s="2">
        <f t="shared" ref="H130:H193" si="43">(STANDARDIZE(G130,$G$296,$G$297))*-1</f>
        <v>0.58414184769908539</v>
      </c>
      <c r="I130" s="1">
        <v>22</v>
      </c>
      <c r="J130" s="2">
        <f t="shared" si="38"/>
        <v>0.21512082773838442</v>
      </c>
      <c r="K130" s="1">
        <v>32.5</v>
      </c>
      <c r="L130" s="2">
        <f t="shared" si="39"/>
        <v>4.0253075501105885E-2</v>
      </c>
      <c r="M130" s="1">
        <v>118</v>
      </c>
      <c r="N130" s="2">
        <f t="shared" si="40"/>
        <v>0.2764836288244793</v>
      </c>
      <c r="O130" s="1">
        <v>4.24</v>
      </c>
      <c r="P130" s="2">
        <f t="shared" si="41"/>
        <v>0.68148693777240243</v>
      </c>
      <c r="Q130" s="1">
        <v>6.99</v>
      </c>
      <c r="R130" s="2">
        <f t="shared" si="42"/>
        <v>0.57415335585232308</v>
      </c>
      <c r="S130" s="2">
        <f t="shared" ref="S130:S193" si="44">H130+J130+L130+N130+P130+R130</f>
        <v>2.3716396733877807</v>
      </c>
      <c r="T130" s="2">
        <f t="shared" ref="T130:T193" si="45">AVERAGE(H130,J130,L130,N130,P130,R130)</f>
        <v>0.39527327889796343</v>
      </c>
      <c r="U130" s="6">
        <v>2</v>
      </c>
      <c r="V130" s="10">
        <v>50</v>
      </c>
      <c r="W130">
        <f>RANK(V130,$V$2:$V$294,1)</f>
        <v>45</v>
      </c>
      <c r="AF130" s="6"/>
      <c r="AG130" s="17"/>
      <c r="AH130" s="11"/>
      <c r="AI130" s="12"/>
    </row>
    <row r="131" spans="1:35" ht="32.25" thickBot="1" x14ac:dyDescent="0.3">
      <c r="A131">
        <v>2013</v>
      </c>
      <c r="B131" s="5" t="s">
        <v>107</v>
      </c>
      <c r="C131" t="s">
        <v>16</v>
      </c>
      <c r="D131" t="s">
        <v>62</v>
      </c>
      <c r="E131" s="1">
        <v>74.13</v>
      </c>
      <c r="F131" s="1">
        <v>311</v>
      </c>
      <c r="G131" s="1">
        <v>5.07</v>
      </c>
      <c r="H131" s="2">
        <f t="shared" si="43"/>
        <v>-0.94105455355782075</v>
      </c>
      <c r="I131" s="1">
        <v>35</v>
      </c>
      <c r="J131" s="2">
        <f t="shared" si="38"/>
        <v>2.0637014999987366</v>
      </c>
      <c r="K131" s="1">
        <v>27</v>
      </c>
      <c r="L131" s="2">
        <f t="shared" si="39"/>
        <v>-1.2328782616528229</v>
      </c>
      <c r="M131" s="1">
        <v>108</v>
      </c>
      <c r="N131" s="2">
        <f t="shared" si="40"/>
        <v>-0.77933052582472329</v>
      </c>
      <c r="O131" s="1">
        <v>4.84</v>
      </c>
      <c r="P131" s="2">
        <f t="shared" si="41"/>
        <v>-1.4668784638965646</v>
      </c>
      <c r="Q131" s="1">
        <v>7.78</v>
      </c>
      <c r="R131" s="2">
        <f t="shared" si="42"/>
        <v>-1.374153323750636</v>
      </c>
      <c r="S131" s="2">
        <f t="shared" si="44"/>
        <v>-3.730593628683831</v>
      </c>
      <c r="T131" s="2">
        <f t="shared" si="45"/>
        <v>-0.62176560478063847</v>
      </c>
      <c r="U131">
        <v>1</v>
      </c>
      <c r="V131" s="32">
        <v>7</v>
      </c>
      <c r="W131">
        <f>RANK(V131,$V$2:$V$294,1)</f>
        <v>7</v>
      </c>
      <c r="AF131" s="6">
        <v>3</v>
      </c>
      <c r="AG131" s="17">
        <v>76</v>
      </c>
      <c r="AH131" s="11" t="s">
        <v>494</v>
      </c>
      <c r="AI131" s="12" t="s">
        <v>19</v>
      </c>
    </row>
    <row r="132" spans="1:35" ht="32.25" thickBot="1" x14ac:dyDescent="0.3">
      <c r="A132">
        <v>2013</v>
      </c>
      <c r="B132" s="5" t="s">
        <v>366</v>
      </c>
      <c r="C132" t="s">
        <v>53</v>
      </c>
      <c r="D132" t="s">
        <v>222</v>
      </c>
      <c r="E132" s="1">
        <v>75.75</v>
      </c>
      <c r="F132" s="1">
        <v>242</v>
      </c>
      <c r="G132" s="1">
        <v>4.68</v>
      </c>
      <c r="H132" s="2">
        <f t="shared" si="43"/>
        <v>0.35204674315999301</v>
      </c>
      <c r="I132" s="1">
        <v>19</v>
      </c>
      <c r="J132" s="2">
        <f t="shared" si="38"/>
        <v>-0.21147471201400453</v>
      </c>
      <c r="K132" s="1">
        <v>31</v>
      </c>
      <c r="L132" s="2">
        <f t="shared" si="39"/>
        <v>-0.30696456190451105</v>
      </c>
      <c r="M132" s="1">
        <v>118</v>
      </c>
      <c r="N132" s="2">
        <f t="shared" si="40"/>
        <v>0.2764836288244793</v>
      </c>
      <c r="O132" s="1">
        <v>4.53</v>
      </c>
      <c r="P132" s="2">
        <f t="shared" si="41"/>
        <v>-0.35688967303426572</v>
      </c>
      <c r="Q132" s="1">
        <v>7.44</v>
      </c>
      <c r="R132" s="2">
        <f t="shared" si="42"/>
        <v>-0.53564158822531227</v>
      </c>
      <c r="S132" s="2">
        <f t="shared" si="44"/>
        <v>-0.78244016319362131</v>
      </c>
      <c r="T132" s="2">
        <f t="shared" si="45"/>
        <v>-0.13040669386560355</v>
      </c>
      <c r="V132" s="32"/>
      <c r="AF132" s="6">
        <v>7</v>
      </c>
      <c r="AG132" s="13">
        <v>243</v>
      </c>
      <c r="AH132" s="11" t="s">
        <v>495</v>
      </c>
      <c r="AI132" s="12" t="s">
        <v>496</v>
      </c>
    </row>
    <row r="133" spans="1:35" ht="16.5" thickBot="1" x14ac:dyDescent="0.3">
      <c r="A133">
        <v>2013</v>
      </c>
      <c r="B133" s="5" t="s">
        <v>119</v>
      </c>
      <c r="C133" t="s">
        <v>8</v>
      </c>
      <c r="D133" t="s">
        <v>120</v>
      </c>
      <c r="E133" s="1">
        <v>78.63</v>
      </c>
      <c r="F133" s="1">
        <v>317</v>
      </c>
      <c r="G133" s="1">
        <v>5.25</v>
      </c>
      <c r="H133" s="2">
        <f t="shared" si="43"/>
        <v>-1.5378705366583485</v>
      </c>
      <c r="I133" s="1">
        <v>21</v>
      </c>
      <c r="J133" s="2">
        <f t="shared" si="38"/>
        <v>7.2922314487588097E-2</v>
      </c>
      <c r="K133" s="1">
        <v>24</v>
      </c>
      <c r="L133" s="2">
        <f t="shared" si="39"/>
        <v>-1.9273135364640568</v>
      </c>
      <c r="M133" s="1">
        <v>98</v>
      </c>
      <c r="N133" s="2">
        <f t="shared" si="40"/>
        <v>-1.835144680473926</v>
      </c>
      <c r="O133" s="1">
        <v>4.7699999999999996</v>
      </c>
      <c r="P133" s="2">
        <f t="shared" si="41"/>
        <v>-1.2162358337018506</v>
      </c>
      <c r="Q133" s="1">
        <v>7.91</v>
      </c>
      <c r="R133" s="2">
        <f t="shared" si="42"/>
        <v>-1.6947607520397303</v>
      </c>
      <c r="S133" s="2">
        <f t="shared" si="44"/>
        <v>-8.1384030248503247</v>
      </c>
      <c r="T133" s="2">
        <f t="shared" si="45"/>
        <v>-1.3564005041417209</v>
      </c>
      <c r="V133" s="32"/>
      <c r="AF133" s="6"/>
      <c r="AG133" s="15"/>
      <c r="AH133" s="11"/>
      <c r="AI133" s="12"/>
    </row>
    <row r="134" spans="1:35" ht="16.5" thickBot="1" x14ac:dyDescent="0.3">
      <c r="A134">
        <v>2013</v>
      </c>
      <c r="B134" s="5" t="s">
        <v>192</v>
      </c>
      <c r="C134" t="s">
        <v>50</v>
      </c>
      <c r="D134" t="s">
        <v>193</v>
      </c>
      <c r="E134" s="1">
        <v>73.25</v>
      </c>
      <c r="F134" s="1">
        <v>303</v>
      </c>
      <c r="G134" s="1">
        <v>5.23</v>
      </c>
      <c r="H134" s="2">
        <f t="shared" si="43"/>
        <v>-1.4715576496471801</v>
      </c>
      <c r="I134" s="1">
        <v>28</v>
      </c>
      <c r="J134" s="2">
        <f t="shared" si="38"/>
        <v>1.0683119072431624</v>
      </c>
      <c r="K134" s="1">
        <v>22.5</v>
      </c>
      <c r="L134" s="2">
        <f t="shared" si="39"/>
        <v>-2.2745311738696739</v>
      </c>
      <c r="M134" s="1">
        <v>103</v>
      </c>
      <c r="N134" s="2">
        <f t="shared" si="40"/>
        <v>-1.3072376031493247</v>
      </c>
      <c r="O134" s="1">
        <v>4.51</v>
      </c>
      <c r="P134" s="2">
        <f t="shared" si="41"/>
        <v>-0.28527749297863181</v>
      </c>
      <c r="Q134" s="1">
        <v>7.49</v>
      </c>
      <c r="R134" s="2">
        <f t="shared" si="42"/>
        <v>-0.65895213756727122</v>
      </c>
      <c r="S134" s="2">
        <f t="shared" si="44"/>
        <v>-4.9292441499689197</v>
      </c>
      <c r="T134" s="2">
        <f t="shared" si="45"/>
        <v>-0.82154069166148658</v>
      </c>
      <c r="U134" s="6">
        <v>3</v>
      </c>
      <c r="V134" s="17">
        <v>87</v>
      </c>
      <c r="W134">
        <f>RANK(V134,$V$2:$V$294,1)</f>
        <v>78</v>
      </c>
      <c r="AF134" s="6"/>
      <c r="AG134" s="23"/>
      <c r="AH134" s="20"/>
      <c r="AI134" s="21"/>
    </row>
    <row r="135" spans="1:35" ht="16.5" thickBot="1" x14ac:dyDescent="0.3">
      <c r="A135">
        <v>2013</v>
      </c>
      <c r="B135" s="5" t="s">
        <v>296</v>
      </c>
      <c r="C135" t="s">
        <v>8</v>
      </c>
      <c r="D135" t="s">
        <v>95</v>
      </c>
      <c r="E135" s="1">
        <v>77</v>
      </c>
      <c r="F135" s="1">
        <v>316</v>
      </c>
      <c r="G135" s="1">
        <v>5.37</v>
      </c>
      <c r="H135" s="2">
        <f t="shared" si="43"/>
        <v>-1.9357478587253678</v>
      </c>
      <c r="I135" s="1">
        <v>20</v>
      </c>
      <c r="J135" s="2">
        <f t="shared" si="38"/>
        <v>-6.9276198763208216E-2</v>
      </c>
      <c r="K135" s="1">
        <v>28.5</v>
      </c>
      <c r="L135" s="2">
        <f t="shared" si="39"/>
        <v>-0.88566062424720593</v>
      </c>
      <c r="M135" s="1">
        <v>101</v>
      </c>
      <c r="N135" s="2">
        <f t="shared" si="40"/>
        <v>-1.5184004340791653</v>
      </c>
      <c r="O135" s="1">
        <v>4.88</v>
      </c>
      <c r="P135" s="2">
        <f t="shared" si="41"/>
        <v>-1.6101028240078294</v>
      </c>
      <c r="Q135" s="1">
        <v>8.1</v>
      </c>
      <c r="R135" s="2">
        <f t="shared" si="42"/>
        <v>-2.1633408395391749</v>
      </c>
      <c r="S135" s="2">
        <f t="shared" si="44"/>
        <v>-8.1825287793619523</v>
      </c>
      <c r="T135" s="2">
        <f t="shared" si="45"/>
        <v>-1.3637547965603254</v>
      </c>
      <c r="U135" s="6">
        <v>5</v>
      </c>
      <c r="V135" s="18">
        <v>163</v>
      </c>
      <c r="W135">
        <f>RANK(V135,$V$2:$V$294,1)</f>
        <v>137</v>
      </c>
      <c r="AF135" s="6"/>
      <c r="AG135" s="16"/>
      <c r="AH135" s="11"/>
      <c r="AI135" s="12"/>
    </row>
    <row r="136" spans="1:35" ht="16.5" thickBot="1" x14ac:dyDescent="0.3">
      <c r="A136">
        <v>2013</v>
      </c>
      <c r="B136" s="5" t="s">
        <v>317</v>
      </c>
      <c r="C136" t="s">
        <v>11</v>
      </c>
      <c r="D136" t="s">
        <v>318</v>
      </c>
      <c r="E136" s="1">
        <v>71.88</v>
      </c>
      <c r="F136" s="1">
        <v>191</v>
      </c>
      <c r="G136" s="1">
        <v>4.54</v>
      </c>
      <c r="H136" s="2">
        <f t="shared" si="43"/>
        <v>0.81623695223818082</v>
      </c>
      <c r="I136" s="1">
        <v>8</v>
      </c>
      <c r="J136" s="2">
        <f t="shared" si="38"/>
        <v>-1.775658357772764</v>
      </c>
      <c r="K136" s="1">
        <v>30.5</v>
      </c>
      <c r="L136" s="2">
        <f t="shared" si="39"/>
        <v>-0.42270377437305001</v>
      </c>
      <c r="M136" s="1">
        <v>118</v>
      </c>
      <c r="N136" s="2">
        <f t="shared" si="40"/>
        <v>0.2764836288244793</v>
      </c>
      <c r="O136" s="1">
        <v>4.18</v>
      </c>
      <c r="P136" s="2">
        <f t="shared" si="41"/>
        <v>0.89632347793930101</v>
      </c>
      <c r="Q136" s="1">
        <v>6.87</v>
      </c>
      <c r="R136" s="2">
        <f t="shared" si="42"/>
        <v>0.8700986742730259</v>
      </c>
      <c r="S136" s="2">
        <f t="shared" si="44"/>
        <v>0.66078060112917281</v>
      </c>
      <c r="T136" s="2">
        <f t="shared" si="45"/>
        <v>0.11013010018819547</v>
      </c>
      <c r="U136" s="6">
        <v>7</v>
      </c>
      <c r="V136" s="13">
        <v>218</v>
      </c>
      <c r="W136">
        <f>RANK(V136,$V$2:$V$294,1)</f>
        <v>172</v>
      </c>
      <c r="AF136" s="6"/>
      <c r="AG136" s="13"/>
      <c r="AH136" s="11"/>
      <c r="AI136" s="12"/>
    </row>
    <row r="137" spans="1:35" ht="32.25" thickBot="1" x14ac:dyDescent="0.3">
      <c r="A137">
        <v>2013</v>
      </c>
      <c r="B137" s="5" t="s">
        <v>327</v>
      </c>
      <c r="C137" t="s">
        <v>110</v>
      </c>
      <c r="D137" t="s">
        <v>72</v>
      </c>
      <c r="E137" s="1">
        <v>74.5</v>
      </c>
      <c r="F137" s="1">
        <v>236</v>
      </c>
      <c r="G137" s="1">
        <v>4.72</v>
      </c>
      <c r="H137" s="2">
        <f t="shared" si="43"/>
        <v>0.21942096913765319</v>
      </c>
      <c r="I137" s="1">
        <v>16</v>
      </c>
      <c r="J137" s="2">
        <f t="shared" si="38"/>
        <v>-0.63807025176639354</v>
      </c>
      <c r="K137" s="1"/>
      <c r="L137" s="2"/>
      <c r="M137" s="1"/>
      <c r="N137" s="2"/>
      <c r="O137" s="1"/>
      <c r="P137" s="2"/>
      <c r="Q137" s="1"/>
      <c r="R137" s="2"/>
      <c r="S137" s="2">
        <f t="shared" si="44"/>
        <v>-0.41864928262874035</v>
      </c>
      <c r="T137" s="2">
        <f t="shared" si="45"/>
        <v>-0.20932464131437017</v>
      </c>
      <c r="U137" s="6">
        <v>3</v>
      </c>
      <c r="V137" s="17">
        <v>85</v>
      </c>
      <c r="W137">
        <f>RANK(V137,$V$2:$V$294,1)</f>
        <v>76</v>
      </c>
      <c r="AF137" s="6">
        <v>7</v>
      </c>
      <c r="AG137" s="13">
        <v>224</v>
      </c>
      <c r="AH137" s="11" t="s">
        <v>497</v>
      </c>
      <c r="AI137" s="12" t="s">
        <v>151</v>
      </c>
    </row>
    <row r="138" spans="1:35" ht="16.5" thickBot="1" x14ac:dyDescent="0.3">
      <c r="A138">
        <v>2013</v>
      </c>
      <c r="B138" s="5" t="s">
        <v>137</v>
      </c>
      <c r="C138" t="s">
        <v>110</v>
      </c>
      <c r="D138" t="s">
        <v>31</v>
      </c>
      <c r="E138" s="1">
        <v>79.38</v>
      </c>
      <c r="F138" s="1">
        <v>259</v>
      </c>
      <c r="G138" s="1">
        <v>4.82</v>
      </c>
      <c r="H138" s="2">
        <f t="shared" si="43"/>
        <v>-0.11214346591819778</v>
      </c>
      <c r="I138" s="1">
        <v>17</v>
      </c>
      <c r="J138" s="2">
        <f t="shared" si="38"/>
        <v>-0.49587173851559718</v>
      </c>
      <c r="K138" s="1"/>
      <c r="L138" s="2"/>
      <c r="M138" s="1"/>
      <c r="N138" s="2"/>
      <c r="O138" s="1"/>
      <c r="P138" s="2"/>
      <c r="Q138" s="1"/>
      <c r="R138" s="2"/>
      <c r="S138" s="2">
        <f t="shared" si="44"/>
        <v>-0.60801520443379498</v>
      </c>
      <c r="T138" s="2">
        <f t="shared" si="45"/>
        <v>-0.30400760221689749</v>
      </c>
      <c r="V138" s="32"/>
      <c r="AF138" s="6"/>
      <c r="AG138" s="10"/>
      <c r="AH138" s="11"/>
      <c r="AI138" s="12"/>
    </row>
    <row r="139" spans="1:35" ht="32.25" thickBot="1" x14ac:dyDescent="0.3">
      <c r="A139">
        <v>2013</v>
      </c>
      <c r="B139" s="5" t="s">
        <v>324</v>
      </c>
      <c r="C139" t="s">
        <v>20</v>
      </c>
      <c r="D139" t="s">
        <v>325</v>
      </c>
      <c r="E139" s="1">
        <v>72</v>
      </c>
      <c r="F139" s="1">
        <v>204</v>
      </c>
      <c r="G139" s="1">
        <v>4.63</v>
      </c>
      <c r="H139" s="2">
        <f t="shared" si="43"/>
        <v>0.51782896068791706</v>
      </c>
      <c r="I139" s="1"/>
      <c r="J139" s="2"/>
      <c r="K139" s="1">
        <v>35</v>
      </c>
      <c r="L139" s="2">
        <f>(STANDARDIZE(K139,$K$296,$K$297))</f>
        <v>0.61894913784380079</v>
      </c>
      <c r="M139" s="1">
        <v>123</v>
      </c>
      <c r="N139" s="2">
        <f>(STANDARDIZE(M139,$M$296,$M$297))</f>
        <v>0.80439070614908059</v>
      </c>
      <c r="O139" s="1"/>
      <c r="P139" s="2"/>
      <c r="Q139" s="1"/>
      <c r="R139" s="2"/>
      <c r="S139" s="2">
        <f t="shared" si="44"/>
        <v>1.9411688046807987</v>
      </c>
      <c r="T139" s="2">
        <f t="shared" si="45"/>
        <v>0.64705626822693285</v>
      </c>
      <c r="U139" s="6">
        <v>5</v>
      </c>
      <c r="V139" s="18">
        <v>151</v>
      </c>
      <c r="W139">
        <f>RANK(V139,$V$2:$V$294,1)</f>
        <v>129</v>
      </c>
      <c r="AF139" s="6">
        <v>4</v>
      </c>
      <c r="AG139" s="14">
        <v>121</v>
      </c>
      <c r="AH139" s="11" t="s">
        <v>498</v>
      </c>
      <c r="AI139" s="12" t="s">
        <v>499</v>
      </c>
    </row>
    <row r="140" spans="1:35" ht="16.5" thickBot="1" x14ac:dyDescent="0.3">
      <c r="A140">
        <v>2013</v>
      </c>
      <c r="B140" s="5" t="s">
        <v>73</v>
      </c>
      <c r="C140" t="s">
        <v>29</v>
      </c>
      <c r="D140" t="s">
        <v>74</v>
      </c>
      <c r="E140" s="1">
        <v>71.13</v>
      </c>
      <c r="F140" s="1">
        <v>206</v>
      </c>
      <c r="G140" s="1">
        <v>4.38</v>
      </c>
      <c r="H140" s="2">
        <f t="shared" si="43"/>
        <v>1.34674004832754</v>
      </c>
      <c r="I140" s="1">
        <v>22</v>
      </c>
      <c r="J140" s="2">
        <f>(STANDARDIZE(I140,$I$296,$I$297))</f>
        <v>0.21512082773838442</v>
      </c>
      <c r="K140" s="1">
        <v>34</v>
      </c>
      <c r="L140" s="2">
        <f>(STANDARDIZE(K140,$K$296,$K$297))</f>
        <v>0.3874707129067228</v>
      </c>
      <c r="M140" s="1">
        <v>131</v>
      </c>
      <c r="N140" s="2">
        <f>(STANDARDIZE(M140,$M$296,$M$297))</f>
        <v>1.6490420298684427</v>
      </c>
      <c r="O140" s="1">
        <v>4.0999999999999996</v>
      </c>
      <c r="P140" s="2">
        <f>(STANDARDIZE(O140,$O$296,$O$297))*-1</f>
        <v>1.1827721981618304</v>
      </c>
      <c r="Q140" s="1">
        <v>6.68</v>
      </c>
      <c r="R140" s="2">
        <f>(STANDARDIZE(Q140,$Q$296,$Q$297))*-1</f>
        <v>1.3386787617724727</v>
      </c>
      <c r="S140" s="2">
        <f t="shared" si="44"/>
        <v>6.1198245787753933</v>
      </c>
      <c r="T140" s="2">
        <f t="shared" si="45"/>
        <v>1.0199707631292323</v>
      </c>
      <c r="U140" s="6">
        <v>4</v>
      </c>
      <c r="V140" s="14">
        <v>102</v>
      </c>
      <c r="W140">
        <f>RANK(V140,$V$2:$V$294,1)</f>
        <v>90</v>
      </c>
      <c r="AF140" s="6"/>
      <c r="AG140" s="15"/>
      <c r="AH140" s="11"/>
      <c r="AI140" s="12"/>
    </row>
    <row r="141" spans="1:35" ht="16.5" thickBot="1" x14ac:dyDescent="0.3">
      <c r="A141">
        <v>2013</v>
      </c>
      <c r="B141" s="5" t="s">
        <v>75</v>
      </c>
      <c r="C141" t="s">
        <v>50</v>
      </c>
      <c r="D141" t="s">
        <v>40</v>
      </c>
      <c r="E141" s="1">
        <v>74.63</v>
      </c>
      <c r="F141" s="1">
        <v>310</v>
      </c>
      <c r="G141" s="1">
        <v>5.14</v>
      </c>
      <c r="H141" s="2">
        <f t="shared" si="43"/>
        <v>-1.1731496580969132</v>
      </c>
      <c r="I141" s="1">
        <v>32</v>
      </c>
      <c r="J141" s="2">
        <f>(STANDARDIZE(I141,$I$296,$I$297))</f>
        <v>1.6371059602463476</v>
      </c>
      <c r="K141" s="1">
        <v>26.5</v>
      </c>
      <c r="L141" s="2">
        <f>(STANDARDIZE(K141,$K$296,$K$297))</f>
        <v>-1.3486174741213619</v>
      </c>
      <c r="M141" s="1">
        <v>104</v>
      </c>
      <c r="N141" s="2">
        <f>(STANDARDIZE(M141,$M$296,$M$297))</f>
        <v>-1.2016561876844043</v>
      </c>
      <c r="O141" s="1">
        <v>4.6399999999999997</v>
      </c>
      <c r="P141" s="2">
        <f>(STANDARDIZE(O141,$O$296,$O$297))*-1</f>
        <v>-0.75075666334024127</v>
      </c>
      <c r="Q141" s="1">
        <v>7.16</v>
      </c>
      <c r="R141" s="2">
        <f>(STANDARDIZE(Q141,$Q$296,$Q$297))*-1</f>
        <v>0.15489748808966114</v>
      </c>
      <c r="S141" s="2">
        <f t="shared" si="44"/>
        <v>-2.6821765349069118</v>
      </c>
      <c r="T141" s="2">
        <f t="shared" si="45"/>
        <v>-0.44702942248448529</v>
      </c>
      <c r="U141" s="6">
        <v>5</v>
      </c>
      <c r="V141" s="18">
        <v>167</v>
      </c>
      <c r="W141">
        <f>RANK(V141,$V$2:$V$294,1)</f>
        <v>139</v>
      </c>
      <c r="AF141" s="6"/>
      <c r="AG141" s="14"/>
      <c r="AH141" s="11"/>
      <c r="AI141" s="12"/>
    </row>
    <row r="142" spans="1:35" ht="32.25" thickBot="1" x14ac:dyDescent="0.3">
      <c r="A142">
        <v>2013</v>
      </c>
      <c r="B142" s="5" t="s">
        <v>135</v>
      </c>
      <c r="C142" t="s">
        <v>77</v>
      </c>
      <c r="D142" t="s">
        <v>72</v>
      </c>
      <c r="E142" s="1">
        <v>73.13</v>
      </c>
      <c r="F142" s="1">
        <v>207</v>
      </c>
      <c r="G142" s="1">
        <v>4.58</v>
      </c>
      <c r="H142" s="2">
        <f t="shared" si="43"/>
        <v>0.68361117821584105</v>
      </c>
      <c r="I142" s="1"/>
      <c r="J142" s="2"/>
      <c r="K142" s="1">
        <v>34.5</v>
      </c>
      <c r="L142" s="2">
        <f>(STANDARDIZE(K142,$K$296,$K$297))</f>
        <v>0.50320992537526177</v>
      </c>
      <c r="M142" s="1">
        <v>123</v>
      </c>
      <c r="N142" s="2">
        <f>(STANDARDIZE(M142,$M$296,$M$297))</f>
        <v>0.80439070614908059</v>
      </c>
      <c r="O142" s="1">
        <v>4.0999999999999996</v>
      </c>
      <c r="P142" s="2">
        <f>(STANDARDIZE(O142,$O$296,$O$297))*-1</f>
        <v>1.1827721981618304</v>
      </c>
      <c r="Q142" s="1">
        <v>6.64</v>
      </c>
      <c r="R142" s="2">
        <f>(STANDARDIZE(Q142,$Q$296,$Q$297))*-1</f>
        <v>1.4373272012460403</v>
      </c>
      <c r="S142" s="2">
        <f t="shared" si="44"/>
        <v>4.6113112091480541</v>
      </c>
      <c r="T142" s="2">
        <f t="shared" si="45"/>
        <v>0.92226224182961081</v>
      </c>
      <c r="U142" s="6">
        <v>6</v>
      </c>
      <c r="V142" s="15">
        <v>169</v>
      </c>
      <c r="W142">
        <f>RANK(V142,$V$2:$V$294,1)</f>
        <v>141</v>
      </c>
      <c r="AF142" s="6">
        <v>2</v>
      </c>
      <c r="AG142" s="10">
        <v>46</v>
      </c>
      <c r="AH142" s="11" t="s">
        <v>500</v>
      </c>
      <c r="AI142" s="12" t="s">
        <v>47</v>
      </c>
    </row>
    <row r="143" spans="1:35" ht="16.5" thickBot="1" x14ac:dyDescent="0.3">
      <c r="A143">
        <v>2013</v>
      </c>
      <c r="B143" s="5" t="s">
        <v>199</v>
      </c>
      <c r="C143" t="s">
        <v>81</v>
      </c>
      <c r="D143" t="s">
        <v>200</v>
      </c>
      <c r="E143" s="1">
        <v>75.63</v>
      </c>
      <c r="F143" s="1">
        <v>232</v>
      </c>
      <c r="G143" s="1">
        <v>5.0599999999999996</v>
      </c>
      <c r="H143" s="2">
        <f t="shared" si="43"/>
        <v>-0.90789811005223364</v>
      </c>
      <c r="I143" s="1">
        <v>13</v>
      </c>
      <c r="J143" s="2">
        <f>(STANDARDIZE(I143,$I$296,$I$297))</f>
        <v>-1.0646657915187825</v>
      </c>
      <c r="K143" s="1"/>
      <c r="L143" s="2"/>
      <c r="M143" s="1"/>
      <c r="N143" s="2"/>
      <c r="O143" s="1"/>
      <c r="P143" s="2"/>
      <c r="Q143" s="1"/>
      <c r="R143" s="2"/>
      <c r="S143" s="2">
        <f t="shared" si="44"/>
        <v>-1.9725639015710161</v>
      </c>
      <c r="T143" s="2">
        <f t="shared" si="45"/>
        <v>-0.98628195078550807</v>
      </c>
      <c r="V143" s="32"/>
      <c r="AF143" s="6"/>
      <c r="AG143" s="17"/>
      <c r="AH143" s="11"/>
      <c r="AI143" s="12"/>
    </row>
    <row r="144" spans="1:35" ht="32.25" thickBot="1" x14ac:dyDescent="0.3">
      <c r="A144">
        <v>2013</v>
      </c>
      <c r="B144" s="5" t="s">
        <v>224</v>
      </c>
      <c r="C144" t="s">
        <v>11</v>
      </c>
      <c r="D144" t="s">
        <v>225</v>
      </c>
      <c r="E144" s="1">
        <v>69.38</v>
      </c>
      <c r="F144" s="1">
        <v>199</v>
      </c>
      <c r="G144" s="1">
        <v>4.6500000000000004</v>
      </c>
      <c r="H144" s="2">
        <f t="shared" si="43"/>
        <v>0.45151607367674562</v>
      </c>
      <c r="I144" s="1">
        <v>16</v>
      </c>
      <c r="J144" s="2">
        <f>(STANDARDIZE(I144,$I$296,$I$297))</f>
        <v>-0.63807025176639354</v>
      </c>
      <c r="K144" s="1">
        <v>35</v>
      </c>
      <c r="L144" s="2">
        <f t="shared" ref="L144:L156" si="46">(STANDARDIZE(K144,$K$296,$K$297))</f>
        <v>0.61894913784380079</v>
      </c>
      <c r="M144" s="1">
        <v>114</v>
      </c>
      <c r="N144" s="2">
        <f t="shared" ref="N144:N175" si="47">(STANDARDIZE(M144,$M$296,$M$297))</f>
        <v>-0.14584203303520174</v>
      </c>
      <c r="O144" s="1">
        <v>4.25</v>
      </c>
      <c r="P144" s="2">
        <f>(STANDARDIZE(O144,$O$296,$O$297))*-1</f>
        <v>0.64568084774458701</v>
      </c>
      <c r="Q144" s="1">
        <v>6.99</v>
      </c>
      <c r="R144" s="2">
        <f>(STANDARDIZE(Q144,$Q$296,$Q$297))*-1</f>
        <v>0.57415335585232308</v>
      </c>
      <c r="S144" s="2">
        <f t="shared" si="44"/>
        <v>1.5063871303158614</v>
      </c>
      <c r="T144" s="2">
        <f t="shared" si="45"/>
        <v>0.25106452171931021</v>
      </c>
      <c r="AF144" s="6">
        <v>4</v>
      </c>
      <c r="AG144" s="14">
        <v>130</v>
      </c>
      <c r="AH144" s="11" t="s">
        <v>501</v>
      </c>
      <c r="AI144" s="12" t="s">
        <v>502</v>
      </c>
    </row>
    <row r="145" spans="1:35" ht="16.5" thickBot="1" x14ac:dyDescent="0.3">
      <c r="A145">
        <v>2013</v>
      </c>
      <c r="B145" s="5" t="s">
        <v>108</v>
      </c>
      <c r="C145" t="s">
        <v>110</v>
      </c>
      <c r="D145" t="s">
        <v>109</v>
      </c>
      <c r="E145" s="1">
        <v>74.63</v>
      </c>
      <c r="F145" s="1">
        <v>258</v>
      </c>
      <c r="G145" s="1">
        <v>4.9400000000000004</v>
      </c>
      <c r="H145" s="2">
        <f t="shared" si="43"/>
        <v>-0.51002078798521722</v>
      </c>
      <c r="I145" s="1"/>
      <c r="J145" s="2"/>
      <c r="K145" s="1">
        <v>31.5</v>
      </c>
      <c r="L145" s="2">
        <f t="shared" si="46"/>
        <v>-0.19122534943597208</v>
      </c>
      <c r="M145" s="1">
        <v>116</v>
      </c>
      <c r="N145" s="2">
        <f t="shared" si="47"/>
        <v>6.532079789463878E-2</v>
      </c>
      <c r="O145" s="1">
        <v>4.45</v>
      </c>
      <c r="P145" s="2">
        <f>(STANDARDIZE(O145,$O$296,$O$297))*-1</f>
        <v>-7.0440952811736374E-2</v>
      </c>
      <c r="Q145" s="1">
        <v>7.12</v>
      </c>
      <c r="R145" s="2">
        <f>(STANDARDIZE(Q145,$Q$296,$Q$297))*-1</f>
        <v>0.2535459275632288</v>
      </c>
      <c r="S145" s="2">
        <f t="shared" si="44"/>
        <v>-0.45282036477505816</v>
      </c>
      <c r="T145" s="2">
        <f t="shared" si="45"/>
        <v>-9.0564072955011635E-2</v>
      </c>
      <c r="U145" s="6">
        <v>7</v>
      </c>
      <c r="V145" s="13">
        <v>254</v>
      </c>
      <c r="W145">
        <f>RANK(V145,$V$2:$V$294,1)</f>
        <v>196</v>
      </c>
      <c r="AF145" s="6"/>
      <c r="AG145" s="16"/>
      <c r="AH145" s="11"/>
      <c r="AI145" s="12"/>
    </row>
    <row r="146" spans="1:35" ht="16.5" thickBot="1" x14ac:dyDescent="0.3">
      <c r="A146">
        <v>2013</v>
      </c>
      <c r="B146" s="5" t="s">
        <v>205</v>
      </c>
      <c r="C146" t="s">
        <v>29</v>
      </c>
      <c r="D146" t="s">
        <v>79</v>
      </c>
      <c r="E146" s="1">
        <v>76</v>
      </c>
      <c r="F146" s="1">
        <v>196</v>
      </c>
      <c r="G146" s="1">
        <v>4.4400000000000004</v>
      </c>
      <c r="H146" s="2">
        <f t="shared" si="43"/>
        <v>1.1478013872940289</v>
      </c>
      <c r="I146" s="1"/>
      <c r="J146" s="2"/>
      <c r="K146" s="1">
        <v>39.5</v>
      </c>
      <c r="L146" s="2">
        <f t="shared" si="46"/>
        <v>1.6606020500606515</v>
      </c>
      <c r="M146" s="1">
        <v>136</v>
      </c>
      <c r="N146" s="2">
        <f t="shared" si="47"/>
        <v>2.1769491071930442</v>
      </c>
      <c r="O146" s="1">
        <v>4.33</v>
      </c>
      <c r="P146" s="2">
        <f>(STANDARDIZE(O146,$O$296,$O$297))*-1</f>
        <v>0.35923212752205769</v>
      </c>
      <c r="Q146" s="1"/>
      <c r="R146" s="2"/>
      <c r="S146" s="2">
        <f t="shared" si="44"/>
        <v>5.3445846720697823</v>
      </c>
      <c r="T146" s="2">
        <f t="shared" si="45"/>
        <v>1.3361461680174456</v>
      </c>
      <c r="U146" s="6">
        <v>2</v>
      </c>
      <c r="V146" s="10">
        <v>34</v>
      </c>
      <c r="W146">
        <f>RANK(V146,$V$2:$V$294,1)</f>
        <v>32</v>
      </c>
      <c r="AF146" s="6"/>
      <c r="AG146" s="14"/>
      <c r="AH146" s="11"/>
      <c r="AI146" s="12"/>
    </row>
    <row r="147" spans="1:35" ht="16.5" thickBot="1" x14ac:dyDescent="0.3">
      <c r="A147">
        <v>2013</v>
      </c>
      <c r="B147" s="5" t="s">
        <v>320</v>
      </c>
      <c r="C147" t="s">
        <v>16</v>
      </c>
      <c r="D147" t="s">
        <v>255</v>
      </c>
      <c r="E147" s="1">
        <v>76.5</v>
      </c>
      <c r="F147" s="1">
        <v>307</v>
      </c>
      <c r="G147" s="1">
        <v>5.14</v>
      </c>
      <c r="H147" s="2">
        <f t="shared" si="43"/>
        <v>-1.1731496580969132</v>
      </c>
      <c r="I147" s="1"/>
      <c r="J147" s="2"/>
      <c r="K147" s="1">
        <v>28.5</v>
      </c>
      <c r="L147" s="2">
        <f t="shared" si="46"/>
        <v>-0.88566062424720593</v>
      </c>
      <c r="M147" s="1">
        <v>103</v>
      </c>
      <c r="N147" s="2">
        <f t="shared" si="47"/>
        <v>-1.3072376031493247</v>
      </c>
      <c r="O147" s="1">
        <v>4.63</v>
      </c>
      <c r="P147" s="2">
        <f>(STANDARDIZE(O147,$O$296,$O$297))*-1</f>
        <v>-0.71495057331242584</v>
      </c>
      <c r="Q147" s="1">
        <v>7.45</v>
      </c>
      <c r="R147" s="2">
        <f>(STANDARDIZE(Q147,$Q$296,$Q$297))*-1</f>
        <v>-0.56030369809370362</v>
      </c>
      <c r="S147" s="2">
        <f t="shared" si="44"/>
        <v>-4.6413021568995738</v>
      </c>
      <c r="T147" s="2">
        <f t="shared" si="45"/>
        <v>-0.92826043137991476</v>
      </c>
      <c r="U147" s="6">
        <v>1</v>
      </c>
      <c r="V147" s="16">
        <v>19</v>
      </c>
      <c r="W147">
        <f>RANK(V147,$V$2:$V$294,1)</f>
        <v>18</v>
      </c>
      <c r="AF147" s="6"/>
      <c r="AG147" s="16"/>
      <c r="AH147" s="11"/>
      <c r="AI147" s="12"/>
    </row>
    <row r="148" spans="1:35" ht="16.5" thickBot="1" x14ac:dyDescent="0.3">
      <c r="A148">
        <v>2013</v>
      </c>
      <c r="B148" s="5" t="s">
        <v>406</v>
      </c>
      <c r="C148" t="s">
        <v>11</v>
      </c>
      <c r="D148" t="s">
        <v>52</v>
      </c>
      <c r="E148" s="1">
        <v>70.5</v>
      </c>
      <c r="F148" s="1">
        <v>195</v>
      </c>
      <c r="G148" s="1">
        <v>4.41</v>
      </c>
      <c r="H148" s="2">
        <f t="shared" si="43"/>
        <v>1.2472707178107845</v>
      </c>
      <c r="I148" s="1">
        <v>14</v>
      </c>
      <c r="J148" s="2">
        <f t="shared" ref="J148:J160" si="48">(STANDARDIZE(I148,$I$296,$I$297))</f>
        <v>-0.92246727826798613</v>
      </c>
      <c r="K148" s="1">
        <v>35</v>
      </c>
      <c r="L148" s="2">
        <f t="shared" si="46"/>
        <v>0.61894913784380079</v>
      </c>
      <c r="M148" s="1">
        <v>125</v>
      </c>
      <c r="N148" s="2">
        <f t="shared" si="47"/>
        <v>1.0155535370789213</v>
      </c>
      <c r="O148" s="1"/>
      <c r="P148" s="2"/>
      <c r="Q148" s="1"/>
      <c r="R148" s="2"/>
      <c r="S148" s="2">
        <f t="shared" si="44"/>
        <v>1.9593061144655204</v>
      </c>
      <c r="T148" s="2">
        <f t="shared" si="45"/>
        <v>0.4898265286163801</v>
      </c>
      <c r="U148" s="6">
        <v>3</v>
      </c>
      <c r="V148" s="17">
        <v>90</v>
      </c>
      <c r="W148">
        <f>RANK(V148,$V$2:$V$294,1)</f>
        <v>80</v>
      </c>
      <c r="AF148" s="6"/>
      <c r="AG148" s="17"/>
      <c r="AH148" s="11"/>
      <c r="AI148" s="12"/>
    </row>
    <row r="149" spans="1:35" ht="32.25" thickBot="1" x14ac:dyDescent="0.3">
      <c r="A149">
        <v>2013</v>
      </c>
      <c r="B149" s="5" t="s">
        <v>226</v>
      </c>
      <c r="C149" t="s">
        <v>113</v>
      </c>
      <c r="D149" t="s">
        <v>200</v>
      </c>
      <c r="E149" s="1">
        <v>71.63</v>
      </c>
      <c r="F149" s="1">
        <v>209</v>
      </c>
      <c r="G149" s="1">
        <v>4.54</v>
      </c>
      <c r="H149" s="2">
        <f t="shared" si="43"/>
        <v>0.81623695223818082</v>
      </c>
      <c r="I149" s="1">
        <v>12</v>
      </c>
      <c r="J149" s="2">
        <f t="shared" si="48"/>
        <v>-1.2068643047695788</v>
      </c>
      <c r="K149" s="1">
        <v>36.5</v>
      </c>
      <c r="L149" s="2">
        <f t="shared" si="46"/>
        <v>0.96616677524941774</v>
      </c>
      <c r="M149" s="1">
        <v>125</v>
      </c>
      <c r="N149" s="2">
        <f t="shared" si="47"/>
        <v>1.0155535370789213</v>
      </c>
      <c r="O149" s="1">
        <v>4.07</v>
      </c>
      <c r="P149" s="2">
        <f t="shared" ref="P149:P155" si="49">(STANDARDIZE(O149,$O$296,$O$297))*-1</f>
        <v>1.2901904682452765</v>
      </c>
      <c r="Q149" s="1">
        <v>6.77</v>
      </c>
      <c r="R149" s="2">
        <f>(STANDARDIZE(Q149,$Q$296,$Q$297))*-1</f>
        <v>1.116719772956946</v>
      </c>
      <c r="S149" s="2">
        <f t="shared" si="44"/>
        <v>3.9980032009991637</v>
      </c>
      <c r="T149" s="2">
        <f t="shared" si="45"/>
        <v>0.66633386683319396</v>
      </c>
      <c r="V149" s="32"/>
      <c r="AF149" s="6">
        <v>6</v>
      </c>
      <c r="AG149" s="15">
        <v>181</v>
      </c>
      <c r="AH149" s="11" t="s">
        <v>503</v>
      </c>
      <c r="AI149" s="12" t="s">
        <v>496</v>
      </c>
    </row>
    <row r="150" spans="1:35" ht="16.5" thickBot="1" x14ac:dyDescent="0.3">
      <c r="A150">
        <v>2013</v>
      </c>
      <c r="B150" s="5" t="s">
        <v>313</v>
      </c>
      <c r="C150" t="s">
        <v>84</v>
      </c>
      <c r="D150" t="s">
        <v>314</v>
      </c>
      <c r="E150" s="1">
        <v>73.75</v>
      </c>
      <c r="F150" s="1">
        <v>239</v>
      </c>
      <c r="G150" s="1">
        <v>4.9000000000000004</v>
      </c>
      <c r="H150" s="2">
        <f t="shared" si="43"/>
        <v>-0.37739501396287739</v>
      </c>
      <c r="I150" s="1">
        <v>17</v>
      </c>
      <c r="J150" s="2">
        <f t="shared" si="48"/>
        <v>-0.49587173851559718</v>
      </c>
      <c r="K150" s="1">
        <v>33</v>
      </c>
      <c r="L150" s="2">
        <f t="shared" si="46"/>
        <v>0.15599228796964487</v>
      </c>
      <c r="M150" s="1">
        <v>118</v>
      </c>
      <c r="N150" s="2">
        <f t="shared" si="47"/>
        <v>0.2764836288244793</v>
      </c>
      <c r="O150" s="1">
        <v>4.47</v>
      </c>
      <c r="P150" s="2">
        <f t="shared" si="49"/>
        <v>-0.14205313286736712</v>
      </c>
      <c r="Q150" s="1">
        <v>7.28</v>
      </c>
      <c r="R150" s="2">
        <f>(STANDARDIZE(Q150,$Q$296,$Q$297))*-1</f>
        <v>-0.14104783033104173</v>
      </c>
      <c r="S150" s="2">
        <f t="shared" si="44"/>
        <v>-0.72389179888275912</v>
      </c>
      <c r="T150" s="2">
        <f t="shared" si="45"/>
        <v>-0.12064863314712652</v>
      </c>
      <c r="V150" s="32"/>
      <c r="AF150" s="6"/>
      <c r="AG150" s="18"/>
      <c r="AH150" s="11"/>
      <c r="AI150" s="12"/>
    </row>
    <row r="151" spans="1:35" ht="16.5" thickBot="1" x14ac:dyDescent="0.3">
      <c r="A151">
        <v>2013</v>
      </c>
      <c r="B151" s="5" t="s">
        <v>382</v>
      </c>
      <c r="C151" t="s">
        <v>29</v>
      </c>
      <c r="D151" t="s">
        <v>243</v>
      </c>
      <c r="E151" s="1">
        <v>72.63</v>
      </c>
      <c r="F151" s="1">
        <v>193</v>
      </c>
      <c r="G151" s="1">
        <v>4.54</v>
      </c>
      <c r="H151" s="2">
        <f t="shared" si="43"/>
        <v>0.81623695223818082</v>
      </c>
      <c r="I151" s="1">
        <v>8</v>
      </c>
      <c r="J151" s="2">
        <f t="shared" si="48"/>
        <v>-1.775658357772764</v>
      </c>
      <c r="K151" s="1">
        <v>33.5</v>
      </c>
      <c r="L151" s="2">
        <f t="shared" si="46"/>
        <v>0.27173150043818384</v>
      </c>
      <c r="M151" s="1">
        <v>121</v>
      </c>
      <c r="N151" s="2">
        <f t="shared" si="47"/>
        <v>0.59322787521924014</v>
      </c>
      <c r="O151" s="1">
        <v>4.21</v>
      </c>
      <c r="P151" s="2">
        <f t="shared" si="49"/>
        <v>0.78890520785585172</v>
      </c>
      <c r="Q151" s="1">
        <v>6.88</v>
      </c>
      <c r="R151" s="2">
        <f>(STANDARDIZE(Q151,$Q$296,$Q$297))*-1</f>
        <v>0.84543656440463455</v>
      </c>
      <c r="S151" s="2">
        <f t="shared" si="44"/>
        <v>1.539879742383327</v>
      </c>
      <c r="T151" s="2">
        <f t="shared" si="45"/>
        <v>0.25664662373055452</v>
      </c>
      <c r="V151" s="32"/>
      <c r="AF151" s="6"/>
      <c r="AG151" s="17"/>
      <c r="AH151" s="11"/>
      <c r="AI151" s="12"/>
    </row>
    <row r="152" spans="1:35" ht="16.5" thickBot="1" x14ac:dyDescent="0.3">
      <c r="A152">
        <v>2013</v>
      </c>
      <c r="B152" s="5" t="s">
        <v>46</v>
      </c>
      <c r="C152" t="s">
        <v>20</v>
      </c>
      <c r="D152" t="s">
        <v>47</v>
      </c>
      <c r="E152" s="1">
        <v>69.25</v>
      </c>
      <c r="F152" s="1">
        <v>196</v>
      </c>
      <c r="G152" s="1">
        <v>4.5199999999999996</v>
      </c>
      <c r="H152" s="2">
        <f t="shared" si="43"/>
        <v>0.88254983924935215</v>
      </c>
      <c r="I152" s="1">
        <v>20</v>
      </c>
      <c r="J152" s="2">
        <f t="shared" si="48"/>
        <v>-6.9276198763208216E-2</v>
      </c>
      <c r="K152" s="1">
        <v>35.5</v>
      </c>
      <c r="L152" s="2">
        <f t="shared" si="46"/>
        <v>0.73468835031233981</v>
      </c>
      <c r="M152" s="1">
        <v>122</v>
      </c>
      <c r="N152" s="2">
        <f t="shared" si="47"/>
        <v>0.69880929068416031</v>
      </c>
      <c r="O152" s="1">
        <v>4.2</v>
      </c>
      <c r="P152" s="2">
        <f t="shared" si="49"/>
        <v>0.82471129788366715</v>
      </c>
      <c r="Q152" s="1">
        <v>6.87</v>
      </c>
      <c r="R152" s="2">
        <f>(STANDARDIZE(Q152,$Q$296,$Q$297))*-1</f>
        <v>0.8700986742730259</v>
      </c>
      <c r="S152" s="2">
        <f t="shared" si="44"/>
        <v>3.9415812536393373</v>
      </c>
      <c r="T152" s="2">
        <f t="shared" si="45"/>
        <v>0.65693020893988952</v>
      </c>
      <c r="U152" s="6">
        <v>6</v>
      </c>
      <c r="V152" s="15">
        <v>182</v>
      </c>
      <c r="W152">
        <f>RANK(V152,$V$2:$V$294,1)</f>
        <v>150</v>
      </c>
      <c r="AF152" s="6"/>
      <c r="AG152" s="10"/>
      <c r="AH152" s="11"/>
      <c r="AI152" s="12"/>
    </row>
    <row r="153" spans="1:35" ht="16.5" thickBot="1" x14ac:dyDescent="0.3">
      <c r="A153">
        <v>2013</v>
      </c>
      <c r="B153" s="5" t="s">
        <v>367</v>
      </c>
      <c r="C153" t="s">
        <v>29</v>
      </c>
      <c r="D153" t="s">
        <v>217</v>
      </c>
      <c r="E153" s="1">
        <v>72.5</v>
      </c>
      <c r="F153" s="1">
        <v>194</v>
      </c>
      <c r="G153" s="1">
        <v>4.38</v>
      </c>
      <c r="H153" s="2">
        <f t="shared" si="43"/>
        <v>1.34674004832754</v>
      </c>
      <c r="I153" s="1">
        <v>16</v>
      </c>
      <c r="J153" s="2">
        <f t="shared" si="48"/>
        <v>-0.63807025176639354</v>
      </c>
      <c r="K153" s="1">
        <v>33.5</v>
      </c>
      <c r="L153" s="2">
        <f t="shared" si="46"/>
        <v>0.27173150043818384</v>
      </c>
      <c r="M153" s="1">
        <v>124</v>
      </c>
      <c r="N153" s="2">
        <f t="shared" si="47"/>
        <v>0.90997212161400087</v>
      </c>
      <c r="O153" s="1">
        <v>4.3499999999999996</v>
      </c>
      <c r="P153" s="2">
        <f t="shared" si="49"/>
        <v>0.28761994746642694</v>
      </c>
      <c r="Q153" s="1"/>
      <c r="R153" s="2"/>
      <c r="S153" s="2">
        <f t="shared" si="44"/>
        <v>2.1779933660797584</v>
      </c>
      <c r="T153" s="2">
        <f t="shared" si="45"/>
        <v>0.43559867321595169</v>
      </c>
      <c r="U153" s="6">
        <v>5</v>
      </c>
      <c r="V153" s="23">
        <v>144</v>
      </c>
      <c r="W153">
        <f>RANK(V153,$V$2:$V$294,1)</f>
        <v>124</v>
      </c>
      <c r="AF153" s="6"/>
      <c r="AG153" s="14"/>
      <c r="AH153" s="11"/>
      <c r="AI153" s="12"/>
    </row>
    <row r="154" spans="1:35" ht="16.5" thickBot="1" x14ac:dyDescent="0.3">
      <c r="A154">
        <v>2013</v>
      </c>
      <c r="B154" s="5" t="s">
        <v>391</v>
      </c>
      <c r="C154" t="s">
        <v>77</v>
      </c>
      <c r="D154" t="s">
        <v>166</v>
      </c>
      <c r="E154" s="1">
        <v>73</v>
      </c>
      <c r="F154" s="1">
        <v>214</v>
      </c>
      <c r="G154" s="1">
        <v>4.63</v>
      </c>
      <c r="H154" s="2">
        <f t="shared" si="43"/>
        <v>0.51782896068791706</v>
      </c>
      <c r="I154" s="1">
        <v>15</v>
      </c>
      <c r="J154" s="2">
        <f t="shared" si="48"/>
        <v>-0.78026876501718978</v>
      </c>
      <c r="K154" s="1">
        <v>38</v>
      </c>
      <c r="L154" s="2">
        <f t="shared" si="46"/>
        <v>1.3133844126550347</v>
      </c>
      <c r="M154" s="1">
        <v>121</v>
      </c>
      <c r="N154" s="2">
        <f t="shared" si="47"/>
        <v>0.59322787521924014</v>
      </c>
      <c r="O154" s="1">
        <v>4.0599999999999996</v>
      </c>
      <c r="P154" s="2">
        <f t="shared" si="49"/>
        <v>1.325996558273095</v>
      </c>
      <c r="Q154" s="1">
        <v>6.78</v>
      </c>
      <c r="R154" s="2">
        <f>(STANDARDIZE(Q154,$Q$296,$Q$297))*-1</f>
        <v>1.0920576630885526</v>
      </c>
      <c r="S154" s="2">
        <f t="shared" si="44"/>
        <v>4.0622267049066494</v>
      </c>
      <c r="T154" s="2">
        <f t="shared" si="45"/>
        <v>0.67703778415110827</v>
      </c>
      <c r="U154" s="6">
        <v>1</v>
      </c>
      <c r="V154" s="16">
        <v>15</v>
      </c>
      <c r="W154">
        <f>RANK(V154,$V$2:$V$294,1)</f>
        <v>14</v>
      </c>
      <c r="AF154" s="6"/>
      <c r="AG154" s="17"/>
      <c r="AH154" s="11"/>
      <c r="AI154" s="12"/>
    </row>
    <row r="155" spans="1:35" ht="16.5" thickBot="1" x14ac:dyDescent="0.3">
      <c r="A155">
        <v>2013</v>
      </c>
      <c r="B155" s="5" t="s">
        <v>415</v>
      </c>
      <c r="C155" t="s">
        <v>20</v>
      </c>
      <c r="D155" t="s">
        <v>117</v>
      </c>
      <c r="E155" s="1">
        <v>68.13</v>
      </c>
      <c r="F155" s="1">
        <v>196</v>
      </c>
      <c r="G155" s="1">
        <v>4.4800000000000004</v>
      </c>
      <c r="H155" s="2">
        <f t="shared" si="43"/>
        <v>1.0151756132716891</v>
      </c>
      <c r="I155" s="1">
        <v>17</v>
      </c>
      <c r="J155" s="2">
        <f t="shared" si="48"/>
        <v>-0.49587173851559718</v>
      </c>
      <c r="K155" s="1">
        <v>35</v>
      </c>
      <c r="L155" s="2">
        <f t="shared" si="46"/>
        <v>0.61894913784380079</v>
      </c>
      <c r="M155" s="1">
        <v>118</v>
      </c>
      <c r="N155" s="2">
        <f t="shared" si="47"/>
        <v>0.2764836288244793</v>
      </c>
      <c r="O155" s="1">
        <v>4.1500000000000004</v>
      </c>
      <c r="P155" s="2">
        <f t="shared" si="49"/>
        <v>1.0037417480227471</v>
      </c>
      <c r="Q155" s="1">
        <v>7.15</v>
      </c>
      <c r="R155" s="2">
        <f>(STANDARDIZE(Q155,$Q$296,$Q$297))*-1</f>
        <v>0.17955959795805251</v>
      </c>
      <c r="S155" s="2">
        <f t="shared" si="44"/>
        <v>2.598037987405172</v>
      </c>
      <c r="T155" s="2">
        <f t="shared" si="45"/>
        <v>0.43300633123419535</v>
      </c>
      <c r="U155" s="6">
        <v>7</v>
      </c>
      <c r="V155" s="13">
        <v>230</v>
      </c>
      <c r="W155">
        <f>RANK(V155,$V$2:$V$294,1)</f>
        <v>181</v>
      </c>
      <c r="AF155" s="6"/>
      <c r="AG155" s="16"/>
      <c r="AH155" s="11"/>
      <c r="AI155" s="12"/>
    </row>
    <row r="156" spans="1:35" ht="32.25" thickBot="1" x14ac:dyDescent="0.3">
      <c r="A156">
        <v>2013</v>
      </c>
      <c r="B156" s="5" t="s">
        <v>298</v>
      </c>
      <c r="C156" t="s">
        <v>53</v>
      </c>
      <c r="D156" t="s">
        <v>124</v>
      </c>
      <c r="E156" s="1">
        <v>71.75</v>
      </c>
      <c r="F156" s="1">
        <v>246</v>
      </c>
      <c r="G156" s="1">
        <v>4.8099999999999996</v>
      </c>
      <c r="H156" s="2">
        <f t="shared" si="43"/>
        <v>-7.898702241261063E-2</v>
      </c>
      <c r="I156" s="1">
        <v>25</v>
      </c>
      <c r="J156" s="2">
        <f t="shared" si="48"/>
        <v>0.64171636749077332</v>
      </c>
      <c r="K156" s="1">
        <v>33</v>
      </c>
      <c r="L156" s="2">
        <f t="shared" si="46"/>
        <v>0.15599228796964487</v>
      </c>
      <c r="M156" s="1">
        <v>119</v>
      </c>
      <c r="N156" s="2">
        <f t="shared" si="47"/>
        <v>0.38206504428939958</v>
      </c>
      <c r="O156" s="1"/>
      <c r="P156" s="2"/>
      <c r="Q156" s="1"/>
      <c r="R156" s="2"/>
      <c r="S156" s="2">
        <f t="shared" si="44"/>
        <v>1.1007866773372073</v>
      </c>
      <c r="T156" s="2">
        <f t="shared" si="45"/>
        <v>0.27519666933430181</v>
      </c>
      <c r="U156" s="6">
        <v>2</v>
      </c>
      <c r="V156" s="10">
        <v>45</v>
      </c>
      <c r="W156">
        <f>RANK(V156,$V$2:$V$294,1)</f>
        <v>41</v>
      </c>
      <c r="AF156" s="6">
        <v>5</v>
      </c>
      <c r="AG156" s="18">
        <v>158</v>
      </c>
      <c r="AH156" s="11" t="s">
        <v>504</v>
      </c>
      <c r="AI156" s="12" t="s">
        <v>505</v>
      </c>
    </row>
    <row r="157" spans="1:35" ht="16.5" thickBot="1" x14ac:dyDescent="0.3">
      <c r="A157">
        <v>2013</v>
      </c>
      <c r="B157" s="5" t="s">
        <v>326</v>
      </c>
      <c r="C157" t="s">
        <v>53</v>
      </c>
      <c r="D157" t="s">
        <v>62</v>
      </c>
      <c r="E157" s="1">
        <v>73.38</v>
      </c>
      <c r="F157" s="1">
        <v>243</v>
      </c>
      <c r="G157" s="1">
        <v>4.72</v>
      </c>
      <c r="H157" s="2">
        <f t="shared" si="43"/>
        <v>0.21942096913765319</v>
      </c>
      <c r="I157" s="1">
        <v>23</v>
      </c>
      <c r="J157" s="2">
        <f t="shared" si="48"/>
        <v>0.35731934098918072</v>
      </c>
      <c r="K157" s="1"/>
      <c r="L157" s="2"/>
      <c r="M157" s="1">
        <v>113</v>
      </c>
      <c r="N157" s="2">
        <f t="shared" si="47"/>
        <v>-0.25142344850012199</v>
      </c>
      <c r="O157" s="1"/>
      <c r="P157" s="2"/>
      <c r="Q157" s="1"/>
      <c r="R157" s="2"/>
      <c r="S157" s="2">
        <f t="shared" si="44"/>
        <v>0.32531686162671192</v>
      </c>
      <c r="T157" s="2">
        <f t="shared" si="45"/>
        <v>0.10843895387557063</v>
      </c>
      <c r="V157" s="32"/>
      <c r="AF157" s="6"/>
      <c r="AG157" s="14"/>
      <c r="AH157" s="11"/>
      <c r="AI157" s="12"/>
    </row>
    <row r="158" spans="1:35" ht="16.5" thickBot="1" x14ac:dyDescent="0.3">
      <c r="A158">
        <v>2013</v>
      </c>
      <c r="B158" s="5" t="s">
        <v>433</v>
      </c>
      <c r="C158" t="s">
        <v>11</v>
      </c>
      <c r="D158" t="s">
        <v>42</v>
      </c>
      <c r="E158" s="1">
        <v>71</v>
      </c>
      <c r="F158" s="1">
        <v>210</v>
      </c>
      <c r="G158" s="1">
        <v>4.53</v>
      </c>
      <c r="H158" s="2">
        <f t="shared" si="43"/>
        <v>0.84939339574376505</v>
      </c>
      <c r="I158" s="1">
        <v>17</v>
      </c>
      <c r="J158" s="2">
        <f t="shared" si="48"/>
        <v>-0.49587173851559718</v>
      </c>
      <c r="K158" s="1">
        <v>33.5</v>
      </c>
      <c r="L158" s="2">
        <f t="shared" ref="L158:L173" si="50">(STANDARDIZE(K158,$K$296,$K$297))</f>
        <v>0.27173150043818384</v>
      </c>
      <c r="M158" s="1">
        <v>117</v>
      </c>
      <c r="N158" s="2">
        <f t="shared" si="47"/>
        <v>0.17090221335955905</v>
      </c>
      <c r="O158" s="1">
        <v>4.18</v>
      </c>
      <c r="P158" s="2">
        <f t="shared" ref="P158:P173" si="51">(STANDARDIZE(O158,$O$296,$O$297))*-1</f>
        <v>0.89632347793930101</v>
      </c>
      <c r="Q158" s="1">
        <v>6.95</v>
      </c>
      <c r="R158" s="2">
        <f t="shared" ref="R158:R173" si="52">(STANDARDIZE(Q158,$Q$296,$Q$297))*-1</f>
        <v>0.67280179532589068</v>
      </c>
      <c r="S158" s="2">
        <f t="shared" si="44"/>
        <v>2.3652806442911025</v>
      </c>
      <c r="T158" s="2">
        <f t="shared" si="45"/>
        <v>0.39421344071518377</v>
      </c>
      <c r="U158" s="6">
        <v>6</v>
      </c>
      <c r="V158" s="15">
        <v>202</v>
      </c>
      <c r="W158">
        <f>RANK(V158,$V$2:$V$294,1)</f>
        <v>164</v>
      </c>
      <c r="AF158" s="6"/>
      <c r="AG158" s="10"/>
      <c r="AH158" s="11"/>
      <c r="AI158" s="12"/>
    </row>
    <row r="159" spans="1:35" ht="16.5" thickBot="1" x14ac:dyDescent="0.3">
      <c r="A159">
        <v>2013</v>
      </c>
      <c r="B159" s="5" t="s">
        <v>174</v>
      </c>
      <c r="C159" t="s">
        <v>84</v>
      </c>
      <c r="D159" t="s">
        <v>57</v>
      </c>
      <c r="E159" s="1">
        <v>72.75</v>
      </c>
      <c r="F159" s="1">
        <v>241</v>
      </c>
      <c r="G159" s="1">
        <v>4.71</v>
      </c>
      <c r="H159" s="2">
        <f t="shared" si="43"/>
        <v>0.25257741264323741</v>
      </c>
      <c r="I159" s="1">
        <v>17</v>
      </c>
      <c r="J159" s="2">
        <f t="shared" si="48"/>
        <v>-0.49587173851559718</v>
      </c>
      <c r="K159" s="1">
        <v>30</v>
      </c>
      <c r="L159" s="2">
        <f t="shared" si="50"/>
        <v>-0.53844298684158898</v>
      </c>
      <c r="M159" s="1">
        <v>116</v>
      </c>
      <c r="N159" s="2">
        <f t="shared" si="47"/>
        <v>6.532079789463878E-2</v>
      </c>
      <c r="O159" s="1">
        <v>4.2</v>
      </c>
      <c r="P159" s="2">
        <f t="shared" si="51"/>
        <v>0.82471129788366715</v>
      </c>
      <c r="Q159" s="1">
        <v>7.58</v>
      </c>
      <c r="R159" s="2">
        <f t="shared" si="52"/>
        <v>-0.88091112638279789</v>
      </c>
      <c r="S159" s="2">
        <f t="shared" si="44"/>
        <v>-0.77261634331844076</v>
      </c>
      <c r="T159" s="2">
        <f t="shared" si="45"/>
        <v>-0.12876939055307346</v>
      </c>
      <c r="U159" s="6">
        <v>4</v>
      </c>
      <c r="V159" s="14">
        <v>117</v>
      </c>
      <c r="W159">
        <f>RANK(V159,$V$2:$V$294,1)</f>
        <v>103</v>
      </c>
      <c r="AF159" s="6"/>
      <c r="AG159" s="13"/>
      <c r="AH159" s="11"/>
      <c r="AI159" s="12"/>
    </row>
    <row r="160" spans="1:35" ht="16.5" thickBot="1" x14ac:dyDescent="0.3">
      <c r="A160">
        <v>2013</v>
      </c>
      <c r="B160" s="5" t="s">
        <v>114</v>
      </c>
      <c r="C160" t="s">
        <v>20</v>
      </c>
      <c r="D160" t="s">
        <v>33</v>
      </c>
      <c r="E160" s="1">
        <v>71.38</v>
      </c>
      <c r="F160" s="1">
        <v>227</v>
      </c>
      <c r="G160" s="1">
        <v>4.37</v>
      </c>
      <c r="H160" s="2">
        <f t="shared" si="43"/>
        <v>1.3798964918331242</v>
      </c>
      <c r="I160" s="1">
        <v>31</v>
      </c>
      <c r="J160" s="2">
        <f t="shared" si="48"/>
        <v>1.4949074469955512</v>
      </c>
      <c r="K160" s="1">
        <v>33.5</v>
      </c>
      <c r="L160" s="2">
        <f t="shared" si="50"/>
        <v>0.27173150043818384</v>
      </c>
      <c r="M160" s="1">
        <v>121</v>
      </c>
      <c r="N160" s="2">
        <f t="shared" si="47"/>
        <v>0.59322787521924014</v>
      </c>
      <c r="O160" s="1">
        <v>4.38</v>
      </c>
      <c r="P160" s="2">
        <f t="shared" si="51"/>
        <v>0.18020167738297763</v>
      </c>
      <c r="Q160" s="1">
        <v>6.96</v>
      </c>
      <c r="R160" s="2">
        <f t="shared" si="52"/>
        <v>0.64813968545749934</v>
      </c>
      <c r="S160" s="2">
        <f t="shared" si="44"/>
        <v>4.5681046773265761</v>
      </c>
      <c r="T160" s="2">
        <f t="shared" si="45"/>
        <v>0.76135077955442931</v>
      </c>
      <c r="U160" s="6">
        <v>3</v>
      </c>
      <c r="V160" s="17">
        <v>96</v>
      </c>
      <c r="W160">
        <f>RANK(V160,$V$2:$V$294,1)</f>
        <v>85</v>
      </c>
    </row>
    <row r="161" spans="1:23" x14ac:dyDescent="0.25">
      <c r="A161">
        <v>2013</v>
      </c>
      <c r="B161" s="5" t="s">
        <v>154</v>
      </c>
      <c r="C161" t="s">
        <v>50</v>
      </c>
      <c r="D161" t="s">
        <v>106</v>
      </c>
      <c r="E161" s="1">
        <v>77.38</v>
      </c>
      <c r="F161" s="1">
        <v>342</v>
      </c>
      <c r="G161" s="1">
        <v>5.44</v>
      </c>
      <c r="H161" s="2">
        <f t="shared" si="43"/>
        <v>-2.1678429632644631</v>
      </c>
      <c r="I161" s="1"/>
      <c r="J161" s="2"/>
      <c r="K161" s="1">
        <v>26.5</v>
      </c>
      <c r="L161" s="2">
        <f t="shared" si="50"/>
        <v>-1.3486174741213619</v>
      </c>
      <c r="M161" s="1">
        <v>96</v>
      </c>
      <c r="N161" s="2">
        <f t="shared" si="47"/>
        <v>-2.0463075114037665</v>
      </c>
      <c r="O161" s="1">
        <v>5.27</v>
      </c>
      <c r="P161" s="2">
        <f t="shared" si="51"/>
        <v>-3.0065403350926578</v>
      </c>
      <c r="Q161" s="1">
        <v>8.11</v>
      </c>
      <c r="R161" s="2">
        <f t="shared" si="52"/>
        <v>-2.1880029494075663</v>
      </c>
      <c r="S161" s="2">
        <f t="shared" si="44"/>
        <v>-10.757311233289817</v>
      </c>
      <c r="T161" s="2">
        <f t="shared" si="45"/>
        <v>-2.1514622466579634</v>
      </c>
      <c r="V161" s="32"/>
    </row>
    <row r="162" spans="1:23" ht="16.5" thickBot="1" x14ac:dyDescent="0.3">
      <c r="A162">
        <v>2013</v>
      </c>
      <c r="B162" s="5" t="s">
        <v>262</v>
      </c>
      <c r="C162" t="s">
        <v>8</v>
      </c>
      <c r="D162" t="s">
        <v>47</v>
      </c>
      <c r="E162" s="1">
        <v>78.13</v>
      </c>
      <c r="F162" s="1">
        <v>313</v>
      </c>
      <c r="G162" s="1">
        <v>4.9400000000000004</v>
      </c>
      <c r="H162" s="2">
        <f t="shared" si="43"/>
        <v>-0.51002078798521722</v>
      </c>
      <c r="I162" s="1"/>
      <c r="J162" s="2"/>
      <c r="K162" s="1">
        <v>28</v>
      </c>
      <c r="L162" s="2">
        <f t="shared" si="50"/>
        <v>-1.0013998367157448</v>
      </c>
      <c r="M162" s="1">
        <v>107</v>
      </c>
      <c r="N162" s="2">
        <f t="shared" si="47"/>
        <v>-0.88491194128964357</v>
      </c>
      <c r="O162" s="1">
        <v>4.63</v>
      </c>
      <c r="P162" s="2">
        <f t="shared" si="51"/>
        <v>-0.71495057331242584</v>
      </c>
      <c r="Q162" s="1">
        <v>7.83</v>
      </c>
      <c r="R162" s="2">
        <f t="shared" si="52"/>
        <v>-1.4974638730925951</v>
      </c>
      <c r="S162" s="2">
        <f t="shared" si="44"/>
        <v>-4.6087470123956269</v>
      </c>
      <c r="T162" s="2">
        <f t="shared" si="45"/>
        <v>-0.9217494024791254</v>
      </c>
      <c r="U162" s="6">
        <v>1</v>
      </c>
      <c r="V162" s="16">
        <v>20</v>
      </c>
      <c r="W162">
        <f>RANK(V162,$V$2:$V$294,1)</f>
        <v>19</v>
      </c>
    </row>
    <row r="163" spans="1:23" x14ac:dyDescent="0.25">
      <c r="A163">
        <v>2013</v>
      </c>
      <c r="B163" s="5" t="s">
        <v>268</v>
      </c>
      <c r="C163" t="s">
        <v>16</v>
      </c>
      <c r="D163" t="s">
        <v>269</v>
      </c>
      <c r="E163" s="1">
        <v>74</v>
      </c>
      <c r="F163" s="1">
        <v>317</v>
      </c>
      <c r="G163" s="1">
        <v>5.48</v>
      </c>
      <c r="H163" s="2">
        <f t="shared" si="43"/>
        <v>-2.3004687372868031</v>
      </c>
      <c r="I163" s="1">
        <v>35</v>
      </c>
      <c r="J163" s="2">
        <f>(STANDARDIZE(I163,$I$296,$I$297))</f>
        <v>2.0637014999987366</v>
      </c>
      <c r="K163" s="1">
        <v>23</v>
      </c>
      <c r="L163" s="2">
        <f t="shared" si="50"/>
        <v>-2.1587919614011346</v>
      </c>
      <c r="M163" s="1">
        <v>95</v>
      </c>
      <c r="N163" s="2">
        <f t="shared" si="47"/>
        <v>-2.1518889268686867</v>
      </c>
      <c r="O163" s="1">
        <v>4.82</v>
      </c>
      <c r="P163" s="2">
        <f t="shared" si="51"/>
        <v>-1.395266283840934</v>
      </c>
      <c r="Q163" s="1">
        <v>8.07</v>
      </c>
      <c r="R163" s="2">
        <f t="shared" si="52"/>
        <v>-2.089354509934001</v>
      </c>
      <c r="S163" s="2">
        <f t="shared" si="44"/>
        <v>-8.0320689193328221</v>
      </c>
      <c r="T163" s="2">
        <f t="shared" si="45"/>
        <v>-1.338678153222137</v>
      </c>
    </row>
    <row r="164" spans="1:23" ht="16.5" thickBot="1" x14ac:dyDescent="0.3">
      <c r="A164">
        <v>2013</v>
      </c>
      <c r="B164" s="5" t="s">
        <v>237</v>
      </c>
      <c r="C164" t="s">
        <v>45</v>
      </c>
      <c r="D164" t="s">
        <v>217</v>
      </c>
      <c r="E164" s="1">
        <v>76.13</v>
      </c>
      <c r="F164" s="1">
        <v>225</v>
      </c>
      <c r="G164" s="1">
        <v>5.1100000000000003</v>
      </c>
      <c r="H164" s="2">
        <f t="shared" si="43"/>
        <v>-1.0736803275801605</v>
      </c>
      <c r="I164" s="1"/>
      <c r="J164" s="2"/>
      <c r="K164" s="1">
        <v>31</v>
      </c>
      <c r="L164" s="2">
        <f t="shared" si="50"/>
        <v>-0.30696456190451105</v>
      </c>
      <c r="M164" s="1">
        <v>115</v>
      </c>
      <c r="N164" s="2">
        <f t="shared" si="47"/>
        <v>-4.0260617570281487E-2</v>
      </c>
      <c r="O164" s="1">
        <v>4.3</v>
      </c>
      <c r="P164" s="2">
        <f t="shared" si="51"/>
        <v>0.46665039760550697</v>
      </c>
      <c r="Q164" s="1">
        <v>7.12</v>
      </c>
      <c r="R164" s="2">
        <f t="shared" si="52"/>
        <v>0.2535459275632288</v>
      </c>
      <c r="S164" s="2">
        <f t="shared" si="44"/>
        <v>-0.70070918188621722</v>
      </c>
      <c r="T164" s="2">
        <f t="shared" si="45"/>
        <v>-0.14014183637724345</v>
      </c>
      <c r="U164" s="6">
        <v>4</v>
      </c>
      <c r="V164" s="14">
        <v>115</v>
      </c>
      <c r="W164">
        <f>RANK(V164,$V$2:$V$294,1)</f>
        <v>101</v>
      </c>
    </row>
    <row r="165" spans="1:23" x14ac:dyDescent="0.25">
      <c r="A165">
        <v>2013</v>
      </c>
      <c r="B165" s="5" t="s">
        <v>227</v>
      </c>
      <c r="C165" t="s">
        <v>8</v>
      </c>
      <c r="D165" t="s">
        <v>217</v>
      </c>
      <c r="E165" s="1">
        <v>78</v>
      </c>
      <c r="F165" s="1">
        <v>303</v>
      </c>
      <c r="G165" s="1">
        <v>4.72</v>
      </c>
      <c r="H165" s="2">
        <f t="shared" si="43"/>
        <v>0.21942096913765319</v>
      </c>
      <c r="I165" s="1">
        <v>28</v>
      </c>
      <c r="J165" s="2">
        <f>(STANDARDIZE(I165,$I$296,$I$297))</f>
        <v>1.0683119072431624</v>
      </c>
      <c r="K165" s="1">
        <v>34</v>
      </c>
      <c r="L165" s="2">
        <f t="shared" si="50"/>
        <v>0.3874707129067228</v>
      </c>
      <c r="M165" s="1">
        <v>118</v>
      </c>
      <c r="N165" s="2">
        <f t="shared" si="47"/>
        <v>0.2764836288244793</v>
      </c>
      <c r="O165" s="1">
        <v>4.5199999999999996</v>
      </c>
      <c r="P165" s="2">
        <f t="shared" si="51"/>
        <v>-0.32108358300644718</v>
      </c>
      <c r="Q165" s="1">
        <v>7.31</v>
      </c>
      <c r="R165" s="2">
        <f t="shared" si="52"/>
        <v>-0.21503415993621583</v>
      </c>
      <c r="S165" s="2">
        <f t="shared" si="44"/>
        <v>1.4155694751693546</v>
      </c>
      <c r="T165" s="2">
        <f t="shared" si="45"/>
        <v>0.23592824586155911</v>
      </c>
      <c r="U165">
        <v>1</v>
      </c>
      <c r="V165" s="32">
        <v>4</v>
      </c>
      <c r="W165">
        <f>RANK(V165,$V$2:$V$294,1)</f>
        <v>4</v>
      </c>
    </row>
    <row r="166" spans="1:23" x14ac:dyDescent="0.25">
      <c r="A166">
        <v>2013</v>
      </c>
      <c r="B166" s="5" t="s">
        <v>343</v>
      </c>
      <c r="C166" t="s">
        <v>29</v>
      </c>
      <c r="D166" t="s">
        <v>344</v>
      </c>
      <c r="E166" s="1">
        <v>71.13</v>
      </c>
      <c r="F166" s="1">
        <v>204</v>
      </c>
      <c r="G166" s="1">
        <v>4.46</v>
      </c>
      <c r="H166" s="2">
        <f t="shared" si="43"/>
        <v>1.0814885002828605</v>
      </c>
      <c r="I166" s="1">
        <v>20</v>
      </c>
      <c r="J166" s="2">
        <f>(STANDARDIZE(I166,$I$296,$I$297))</f>
        <v>-6.9276198763208216E-2</v>
      </c>
      <c r="K166" s="1">
        <v>33.5</v>
      </c>
      <c r="L166" s="2">
        <f t="shared" si="50"/>
        <v>0.27173150043818384</v>
      </c>
      <c r="M166" s="1">
        <v>119</v>
      </c>
      <c r="N166" s="2">
        <f t="shared" si="47"/>
        <v>0.38206504428939958</v>
      </c>
      <c r="O166" s="1">
        <v>4.38</v>
      </c>
      <c r="P166" s="2">
        <f t="shared" si="51"/>
        <v>0.18020167738297763</v>
      </c>
      <c r="Q166" s="1">
        <v>7.1</v>
      </c>
      <c r="R166" s="2">
        <f t="shared" si="52"/>
        <v>0.30287014730001371</v>
      </c>
      <c r="S166" s="2">
        <f t="shared" si="44"/>
        <v>2.1490806709302266</v>
      </c>
      <c r="T166" s="2">
        <f t="shared" si="45"/>
        <v>0.35818011182170445</v>
      </c>
      <c r="V166" s="32"/>
    </row>
    <row r="167" spans="1:23" ht="16.5" thickBot="1" x14ac:dyDescent="0.3">
      <c r="A167">
        <v>2013</v>
      </c>
      <c r="B167" s="5" t="s">
        <v>396</v>
      </c>
      <c r="C167" t="s">
        <v>16</v>
      </c>
      <c r="D167" t="s">
        <v>397</v>
      </c>
      <c r="E167" s="1">
        <v>75</v>
      </c>
      <c r="F167" s="1">
        <v>332</v>
      </c>
      <c r="G167" s="1">
        <v>5.58</v>
      </c>
      <c r="H167" s="2">
        <f t="shared" si="43"/>
        <v>-2.6320331723426511</v>
      </c>
      <c r="I167" s="1">
        <v>28</v>
      </c>
      <c r="J167" s="2">
        <f>(STANDARDIZE(I167,$I$296,$I$297))</f>
        <v>1.0683119072431624</v>
      </c>
      <c r="K167" s="1">
        <v>22.5</v>
      </c>
      <c r="L167" s="2">
        <f t="shared" si="50"/>
        <v>-2.2745311738696739</v>
      </c>
      <c r="M167" s="1">
        <v>96</v>
      </c>
      <c r="N167" s="2">
        <f t="shared" si="47"/>
        <v>-2.0463075114037665</v>
      </c>
      <c r="O167" s="1">
        <v>5.0999999999999996</v>
      </c>
      <c r="P167" s="2">
        <f t="shared" si="51"/>
        <v>-2.3978368046197835</v>
      </c>
      <c r="Q167" s="1">
        <v>7.78</v>
      </c>
      <c r="R167" s="2">
        <f t="shared" si="52"/>
        <v>-1.374153323750636</v>
      </c>
      <c r="S167" s="2">
        <f t="shared" si="44"/>
        <v>-9.6565500787433489</v>
      </c>
      <c r="T167" s="2">
        <f t="shared" si="45"/>
        <v>-1.6094250131238914</v>
      </c>
      <c r="U167" s="6">
        <v>3</v>
      </c>
      <c r="V167" s="17">
        <v>65</v>
      </c>
      <c r="W167">
        <f t="shared" ref="W167:W172" si="53">RANK(V167,$V$2:$V$294,1)</f>
        <v>59</v>
      </c>
    </row>
    <row r="168" spans="1:23" ht="16.5" thickBot="1" x14ac:dyDescent="0.3">
      <c r="A168">
        <v>2013</v>
      </c>
      <c r="B168" s="5" t="s">
        <v>123</v>
      </c>
      <c r="C168" t="s">
        <v>23</v>
      </c>
      <c r="D168" t="s">
        <v>124</v>
      </c>
      <c r="E168" s="1">
        <v>76</v>
      </c>
      <c r="F168" s="1">
        <v>277</v>
      </c>
      <c r="G168" s="1">
        <v>4.8</v>
      </c>
      <c r="H168" s="2">
        <f t="shared" si="43"/>
        <v>-4.5830578907026409E-2</v>
      </c>
      <c r="I168" s="1"/>
      <c r="J168" s="2"/>
      <c r="K168" s="1">
        <v>33</v>
      </c>
      <c r="L168" s="2">
        <f t="shared" si="50"/>
        <v>0.15599228796964487</v>
      </c>
      <c r="M168" s="1">
        <v>119</v>
      </c>
      <c r="N168" s="2">
        <f t="shared" si="47"/>
        <v>0.38206504428939958</v>
      </c>
      <c r="O168" s="1">
        <v>4.51</v>
      </c>
      <c r="P168" s="2">
        <f t="shared" si="51"/>
        <v>-0.28527749297863181</v>
      </c>
      <c r="Q168" s="1">
        <v>7.03</v>
      </c>
      <c r="R168" s="2">
        <f t="shared" si="52"/>
        <v>0.47550491637875542</v>
      </c>
      <c r="S168" s="2">
        <f t="shared" si="44"/>
        <v>0.68245417675214171</v>
      </c>
      <c r="T168" s="2">
        <f t="shared" si="45"/>
        <v>0.13649083535042833</v>
      </c>
      <c r="U168" s="6">
        <v>5</v>
      </c>
      <c r="V168" s="18">
        <v>142</v>
      </c>
      <c r="W168">
        <f t="shared" si="53"/>
        <v>123</v>
      </c>
    </row>
    <row r="169" spans="1:23" ht="16.5" thickBot="1" x14ac:dyDescent="0.3">
      <c r="A169">
        <v>2013</v>
      </c>
      <c r="B169" s="5" t="s">
        <v>286</v>
      </c>
      <c r="C169" t="s">
        <v>11</v>
      </c>
      <c r="D169" t="s">
        <v>134</v>
      </c>
      <c r="E169" s="1">
        <v>69.63</v>
      </c>
      <c r="F169" s="1">
        <v>193</v>
      </c>
      <c r="G169" s="1">
        <v>4.54</v>
      </c>
      <c r="H169" s="2">
        <f t="shared" si="43"/>
        <v>0.81623695223818082</v>
      </c>
      <c r="I169" s="1">
        <v>10</v>
      </c>
      <c r="J169" s="2">
        <f t="shared" ref="J169:J178" si="54">(STANDARDIZE(I169,$I$296,$I$297))</f>
        <v>-1.4912613312711713</v>
      </c>
      <c r="K169" s="1">
        <v>34.5</v>
      </c>
      <c r="L169" s="2">
        <f t="shared" si="50"/>
        <v>0.50320992537526177</v>
      </c>
      <c r="M169" s="1">
        <v>119</v>
      </c>
      <c r="N169" s="2">
        <f t="shared" si="47"/>
        <v>0.38206504428939958</v>
      </c>
      <c r="O169" s="1">
        <v>4.2699999999999996</v>
      </c>
      <c r="P169" s="2">
        <f t="shared" si="51"/>
        <v>0.57406866768895626</v>
      </c>
      <c r="Q169" s="1">
        <v>6.81</v>
      </c>
      <c r="R169" s="2">
        <f t="shared" si="52"/>
        <v>1.0180713334833784</v>
      </c>
      <c r="S169" s="2">
        <f t="shared" si="44"/>
        <v>1.8023905918040055</v>
      </c>
      <c r="T169" s="2">
        <f t="shared" si="45"/>
        <v>0.30039843196733423</v>
      </c>
      <c r="U169" s="6">
        <v>3</v>
      </c>
      <c r="V169" s="17">
        <v>68</v>
      </c>
      <c r="W169">
        <f t="shared" si="53"/>
        <v>62</v>
      </c>
    </row>
    <row r="170" spans="1:23" ht="16.5" thickBot="1" x14ac:dyDescent="0.3">
      <c r="A170">
        <v>2013</v>
      </c>
      <c r="B170" s="5" t="s">
        <v>60</v>
      </c>
      <c r="C170" t="s">
        <v>20</v>
      </c>
      <c r="D170" t="s">
        <v>10</v>
      </c>
      <c r="E170" s="1">
        <v>73.38</v>
      </c>
      <c r="F170" s="1">
        <v>230</v>
      </c>
      <c r="G170" s="1">
        <v>4.5999999999999996</v>
      </c>
      <c r="H170" s="2">
        <f t="shared" si="43"/>
        <v>0.61729829120467261</v>
      </c>
      <c r="I170" s="1">
        <v>24</v>
      </c>
      <c r="J170" s="2">
        <f t="shared" si="54"/>
        <v>0.49951785423997708</v>
      </c>
      <c r="K170" s="1">
        <v>31.5</v>
      </c>
      <c r="L170" s="2">
        <f t="shared" si="50"/>
        <v>-0.19122534943597208</v>
      </c>
      <c r="M170" s="1">
        <v>118</v>
      </c>
      <c r="N170" s="2">
        <f t="shared" si="47"/>
        <v>0.2764836288244793</v>
      </c>
      <c r="O170" s="1">
        <v>4.24</v>
      </c>
      <c r="P170" s="2">
        <f t="shared" si="51"/>
        <v>0.68148693777240243</v>
      </c>
      <c r="Q170" s="1">
        <v>6.75</v>
      </c>
      <c r="R170" s="2">
        <f t="shared" si="52"/>
        <v>1.1660439926937287</v>
      </c>
      <c r="S170" s="2">
        <f t="shared" si="44"/>
        <v>3.0496053552992879</v>
      </c>
      <c r="T170" s="2">
        <f t="shared" si="45"/>
        <v>0.50826755921654798</v>
      </c>
      <c r="U170" s="6">
        <v>2</v>
      </c>
      <c r="V170" s="10">
        <v>48</v>
      </c>
      <c r="W170">
        <f t="shared" si="53"/>
        <v>43</v>
      </c>
    </row>
    <row r="171" spans="1:23" ht="16.5" thickBot="1" x14ac:dyDescent="0.3">
      <c r="A171">
        <v>2013</v>
      </c>
      <c r="B171" s="5" t="s">
        <v>385</v>
      </c>
      <c r="C171" t="s">
        <v>110</v>
      </c>
      <c r="D171" t="s">
        <v>132</v>
      </c>
      <c r="E171" s="1">
        <v>80</v>
      </c>
      <c r="F171" s="1">
        <v>260</v>
      </c>
      <c r="G171" s="1">
        <v>4.8600000000000003</v>
      </c>
      <c r="H171" s="2">
        <f t="shared" si="43"/>
        <v>-0.24476923994053759</v>
      </c>
      <c r="I171" s="1">
        <v>17</v>
      </c>
      <c r="J171" s="2">
        <f t="shared" si="54"/>
        <v>-0.49587173851559718</v>
      </c>
      <c r="K171" s="1">
        <v>31</v>
      </c>
      <c r="L171" s="2">
        <f t="shared" si="50"/>
        <v>-0.30696456190451105</v>
      </c>
      <c r="M171" s="1">
        <v>113</v>
      </c>
      <c r="N171" s="2">
        <f t="shared" si="47"/>
        <v>-0.25142344850012199</v>
      </c>
      <c r="O171" s="1">
        <v>4.57</v>
      </c>
      <c r="P171" s="2">
        <f t="shared" si="51"/>
        <v>-0.50011403314553038</v>
      </c>
      <c r="Q171" s="1">
        <v>7.09</v>
      </c>
      <c r="R171" s="2">
        <f t="shared" si="52"/>
        <v>0.32753225716840506</v>
      </c>
      <c r="S171" s="2">
        <f t="shared" si="44"/>
        <v>-1.4716107648378931</v>
      </c>
      <c r="T171" s="2">
        <f t="shared" si="45"/>
        <v>-0.24526846080631551</v>
      </c>
      <c r="U171" s="6">
        <v>4</v>
      </c>
      <c r="V171" s="14">
        <v>133</v>
      </c>
      <c r="W171">
        <f t="shared" si="53"/>
        <v>114</v>
      </c>
    </row>
    <row r="172" spans="1:23" ht="16.5" thickBot="1" x14ac:dyDescent="0.3">
      <c r="A172">
        <v>2013</v>
      </c>
      <c r="B172" s="5" t="s">
        <v>341</v>
      </c>
      <c r="C172" t="s">
        <v>11</v>
      </c>
      <c r="D172" t="s">
        <v>57</v>
      </c>
      <c r="E172" s="1">
        <v>71.13</v>
      </c>
      <c r="F172" s="1">
        <v>191</v>
      </c>
      <c r="G172" s="1">
        <v>4.5599999999999996</v>
      </c>
      <c r="H172" s="2">
        <f t="shared" si="43"/>
        <v>0.74992406522701238</v>
      </c>
      <c r="I172" s="1">
        <v>14</v>
      </c>
      <c r="J172" s="2">
        <f t="shared" si="54"/>
        <v>-0.92246727826798613</v>
      </c>
      <c r="K172" s="1">
        <v>32.5</v>
      </c>
      <c r="L172" s="2">
        <f t="shared" si="50"/>
        <v>4.0253075501105885E-2</v>
      </c>
      <c r="M172" s="1">
        <v>116</v>
      </c>
      <c r="N172" s="2">
        <f t="shared" si="47"/>
        <v>6.532079789463878E-2</v>
      </c>
      <c r="O172" s="1">
        <v>4.0599999999999996</v>
      </c>
      <c r="P172" s="2">
        <f t="shared" si="51"/>
        <v>1.325996558273095</v>
      </c>
      <c r="Q172" s="1">
        <v>6.69</v>
      </c>
      <c r="R172" s="2">
        <f t="shared" si="52"/>
        <v>1.3140166519040792</v>
      </c>
      <c r="S172" s="2">
        <f t="shared" si="44"/>
        <v>2.5730438705319454</v>
      </c>
      <c r="T172" s="2">
        <f t="shared" si="45"/>
        <v>0.42884064508865755</v>
      </c>
      <c r="U172" s="6">
        <v>3</v>
      </c>
      <c r="V172" s="17">
        <v>83</v>
      </c>
      <c r="W172">
        <f t="shared" si="53"/>
        <v>74</v>
      </c>
    </row>
    <row r="173" spans="1:23" x14ac:dyDescent="0.25">
      <c r="A173">
        <v>2013</v>
      </c>
      <c r="B173" s="5" t="s">
        <v>319</v>
      </c>
      <c r="C173" t="s">
        <v>65</v>
      </c>
      <c r="D173" t="s">
        <v>97</v>
      </c>
      <c r="E173" s="1">
        <v>71.38</v>
      </c>
      <c r="F173" s="1">
        <v>227</v>
      </c>
      <c r="G173" s="1">
        <v>4.7</v>
      </c>
      <c r="H173" s="2">
        <f t="shared" si="43"/>
        <v>0.28573385614882163</v>
      </c>
      <c r="I173" s="1">
        <v>17</v>
      </c>
      <c r="J173" s="2">
        <f t="shared" si="54"/>
        <v>-0.49587173851559718</v>
      </c>
      <c r="K173" s="1">
        <v>30</v>
      </c>
      <c r="L173" s="2">
        <f t="shared" si="50"/>
        <v>-0.53844298684158898</v>
      </c>
      <c r="M173" s="1">
        <v>114</v>
      </c>
      <c r="N173" s="2">
        <f t="shared" si="47"/>
        <v>-0.14584203303520174</v>
      </c>
      <c r="O173" s="1">
        <v>4.55</v>
      </c>
      <c r="P173" s="2">
        <f t="shared" si="51"/>
        <v>-0.42850185308989652</v>
      </c>
      <c r="Q173" s="1">
        <v>7.28</v>
      </c>
      <c r="R173" s="2">
        <f t="shared" si="52"/>
        <v>-0.14104783033104173</v>
      </c>
      <c r="S173" s="2">
        <f t="shared" si="44"/>
        <v>-1.4639725856645045</v>
      </c>
      <c r="T173" s="2">
        <f t="shared" si="45"/>
        <v>-0.24399543094408407</v>
      </c>
      <c r="V173" s="32"/>
    </row>
    <row r="174" spans="1:23" x14ac:dyDescent="0.25">
      <c r="A174">
        <v>2013</v>
      </c>
      <c r="B174" s="5" t="s">
        <v>208</v>
      </c>
      <c r="C174" t="s">
        <v>209</v>
      </c>
      <c r="D174" t="s">
        <v>126</v>
      </c>
      <c r="E174" s="1">
        <v>77</v>
      </c>
      <c r="F174" s="1">
        <v>258</v>
      </c>
      <c r="G174" s="1">
        <v>5.05</v>
      </c>
      <c r="H174" s="2">
        <f t="shared" si="43"/>
        <v>-0.87474166654664942</v>
      </c>
      <c r="I174" s="1">
        <v>24</v>
      </c>
      <c r="J174" s="2">
        <f t="shared" si="54"/>
        <v>0.49951785423997708</v>
      </c>
      <c r="K174" s="1"/>
      <c r="L174" s="2"/>
      <c r="M174" s="1">
        <v>106</v>
      </c>
      <c r="N174" s="2">
        <f t="shared" si="47"/>
        <v>-0.99049335675456385</v>
      </c>
      <c r="O174" s="1"/>
      <c r="P174" s="2"/>
      <c r="Q174" s="1"/>
      <c r="R174" s="2"/>
      <c r="S174" s="2">
        <f t="shared" si="44"/>
        <v>-1.3657171690612362</v>
      </c>
      <c r="T174" s="2">
        <f t="shared" si="45"/>
        <v>-0.4552390563537454</v>
      </c>
      <c r="V174" s="32"/>
    </row>
    <row r="175" spans="1:23" x14ac:dyDescent="0.25">
      <c r="A175">
        <v>2013</v>
      </c>
      <c r="B175" s="5" t="s">
        <v>221</v>
      </c>
      <c r="C175" t="s">
        <v>8</v>
      </c>
      <c r="D175" t="s">
        <v>222</v>
      </c>
      <c r="E175" s="1">
        <v>78</v>
      </c>
      <c r="F175" s="1">
        <v>306</v>
      </c>
      <c r="G175" s="1">
        <v>5.3</v>
      </c>
      <c r="H175" s="2">
        <f t="shared" si="43"/>
        <v>-1.7036527541862725</v>
      </c>
      <c r="I175" s="1">
        <v>27</v>
      </c>
      <c r="J175" s="2">
        <f t="shared" si="54"/>
        <v>0.92611339399236603</v>
      </c>
      <c r="K175" s="1">
        <v>28.5</v>
      </c>
      <c r="L175" s="2">
        <f>(STANDARDIZE(K175,$K$296,$K$297))</f>
        <v>-0.88566062424720593</v>
      </c>
      <c r="M175" s="1">
        <v>106</v>
      </c>
      <c r="N175" s="2">
        <f t="shared" si="47"/>
        <v>-0.99049335675456385</v>
      </c>
      <c r="O175" s="1">
        <v>4.68</v>
      </c>
      <c r="P175" s="2">
        <f>(STANDARDIZE(O175,$O$296,$O$297))*-1</f>
        <v>-0.89398102345150587</v>
      </c>
      <c r="Q175" s="1">
        <v>7.4</v>
      </c>
      <c r="R175" s="2">
        <f>(STANDARDIZE(Q175,$Q$296,$Q$297))*-1</f>
        <v>-0.43699314875174461</v>
      </c>
      <c r="S175" s="2">
        <f t="shared" si="44"/>
        <v>-3.9846675133989264</v>
      </c>
      <c r="T175" s="2">
        <f t="shared" si="45"/>
        <v>-0.66411125223315437</v>
      </c>
      <c r="U175">
        <v>1</v>
      </c>
      <c r="V175" s="32">
        <v>2</v>
      </c>
      <c r="W175">
        <f>RANK(V175,$V$2:$V$294,1)</f>
        <v>2</v>
      </c>
    </row>
    <row r="176" spans="1:23" x14ac:dyDescent="0.25">
      <c r="A176">
        <v>2013</v>
      </c>
      <c r="B176" s="5" t="s">
        <v>273</v>
      </c>
      <c r="C176" t="s">
        <v>8</v>
      </c>
      <c r="D176" t="s">
        <v>274</v>
      </c>
      <c r="E176" s="1">
        <v>80.5</v>
      </c>
      <c r="F176" s="1">
        <v>315</v>
      </c>
      <c r="G176" s="1">
        <v>5.34</v>
      </c>
      <c r="H176" s="2">
        <f t="shared" si="43"/>
        <v>-1.8362785282086123</v>
      </c>
      <c r="I176" s="1">
        <v>31</v>
      </c>
      <c r="J176" s="2">
        <f t="shared" si="54"/>
        <v>1.4949074469955512</v>
      </c>
      <c r="K176" s="1"/>
      <c r="L176" s="2"/>
      <c r="M176" s="1"/>
      <c r="N176" s="2"/>
      <c r="O176" s="1"/>
      <c r="P176" s="2"/>
      <c r="Q176" s="1"/>
      <c r="R176" s="2"/>
      <c r="S176" s="2">
        <f t="shared" si="44"/>
        <v>-0.34137108121306103</v>
      </c>
      <c r="T176" s="2">
        <f t="shared" si="45"/>
        <v>-0.17068554060653052</v>
      </c>
      <c r="V176" s="32"/>
    </row>
    <row r="177" spans="1:35" ht="16.5" thickBot="1" x14ac:dyDescent="0.3">
      <c r="A177">
        <v>2013</v>
      </c>
      <c r="B177" s="5" t="s">
        <v>164</v>
      </c>
      <c r="C177" t="s">
        <v>23</v>
      </c>
      <c r="D177" t="s">
        <v>130</v>
      </c>
      <c r="E177" s="1">
        <v>75.63</v>
      </c>
      <c r="F177" s="1">
        <v>276</v>
      </c>
      <c r="G177" s="1">
        <v>4.87</v>
      </c>
      <c r="H177" s="2">
        <f t="shared" si="43"/>
        <v>-0.27792568344612179</v>
      </c>
      <c r="I177" s="1">
        <v>26</v>
      </c>
      <c r="J177" s="2">
        <f t="shared" si="54"/>
        <v>0.78391488074156968</v>
      </c>
      <c r="K177" s="1">
        <v>31.5</v>
      </c>
      <c r="L177" s="2">
        <f>(STANDARDIZE(K177,$K$296,$K$297))</f>
        <v>-0.19122534943597208</v>
      </c>
      <c r="M177" s="1">
        <v>114</v>
      </c>
      <c r="N177" s="2">
        <f>(STANDARDIZE(M177,$M$296,$M$297))</f>
        <v>-0.14584203303520174</v>
      </c>
      <c r="O177" s="1"/>
      <c r="P177" s="2"/>
      <c r="Q177" s="1"/>
      <c r="R177" s="2"/>
      <c r="S177" s="2">
        <f t="shared" si="44"/>
        <v>0.16892181482427407</v>
      </c>
      <c r="T177" s="2">
        <f t="shared" si="45"/>
        <v>4.2230453706068517E-2</v>
      </c>
      <c r="U177" s="6">
        <v>4</v>
      </c>
      <c r="V177" s="14">
        <v>127</v>
      </c>
      <c r="W177">
        <f>RANK(V177,$V$2:$V$294,1)</f>
        <v>110</v>
      </c>
    </row>
    <row r="178" spans="1:35" x14ac:dyDescent="0.25">
      <c r="A178">
        <v>2013</v>
      </c>
      <c r="B178" s="5" t="s">
        <v>143</v>
      </c>
      <c r="C178" t="s">
        <v>8</v>
      </c>
      <c r="D178" t="s">
        <v>144</v>
      </c>
      <c r="E178" s="1">
        <v>76.75</v>
      </c>
      <c r="F178" s="1">
        <v>318</v>
      </c>
      <c r="G178" s="1">
        <v>5.3</v>
      </c>
      <c r="H178" s="2">
        <f t="shared" si="43"/>
        <v>-1.7036527541862725</v>
      </c>
      <c r="I178" s="1">
        <v>25</v>
      </c>
      <c r="J178" s="2">
        <f t="shared" si="54"/>
        <v>0.64171636749077332</v>
      </c>
      <c r="K178" s="1">
        <v>23.5</v>
      </c>
      <c r="L178" s="2">
        <f>(STANDARDIZE(K178,$K$296,$K$297))</f>
        <v>-2.0430527489325958</v>
      </c>
      <c r="M178" s="1">
        <v>102</v>
      </c>
      <c r="N178" s="2">
        <f>(STANDARDIZE(M178,$M$296,$M$297))</f>
        <v>-1.4128190186142449</v>
      </c>
      <c r="O178" s="1">
        <v>5.0599999999999996</v>
      </c>
      <c r="P178" s="2">
        <f>(STANDARDIZE(O178,$O$296,$O$297))*-1</f>
        <v>-2.2546124445085187</v>
      </c>
      <c r="Q178" s="1">
        <v>8.11</v>
      </c>
      <c r="R178" s="2">
        <f>(STANDARDIZE(Q178,$Q$296,$Q$297))*-1</f>
        <v>-2.1880029494075663</v>
      </c>
      <c r="S178" s="2">
        <f t="shared" si="44"/>
        <v>-8.9604235481584258</v>
      </c>
      <c r="T178" s="2">
        <f t="shared" si="45"/>
        <v>-1.493403924693071</v>
      </c>
      <c r="V178" s="32"/>
    </row>
    <row r="179" spans="1:35" ht="16.5" thickBot="1" x14ac:dyDescent="0.3">
      <c r="A179">
        <v>2013</v>
      </c>
      <c r="B179" s="5" t="s">
        <v>378</v>
      </c>
      <c r="C179" t="s">
        <v>53</v>
      </c>
      <c r="D179" t="s">
        <v>99</v>
      </c>
      <c r="E179" s="1">
        <v>73.25</v>
      </c>
      <c r="F179" s="1">
        <v>241</v>
      </c>
      <c r="G179" s="1">
        <v>4.82</v>
      </c>
      <c r="H179" s="2">
        <f t="shared" si="43"/>
        <v>-0.11214346591819778</v>
      </c>
      <c r="I179" s="1"/>
      <c r="J179" s="2"/>
      <c r="K179" s="1">
        <v>33</v>
      </c>
      <c r="L179" s="2">
        <f>(STANDARDIZE(K179,$K$296,$K$297))</f>
        <v>0.15599228796964487</v>
      </c>
      <c r="M179" s="1">
        <v>113</v>
      </c>
      <c r="N179" s="2">
        <f>(STANDARDIZE(M179,$M$296,$M$297))</f>
        <v>-0.25142344850012199</v>
      </c>
      <c r="O179" s="1">
        <v>4.2699999999999996</v>
      </c>
      <c r="P179" s="2">
        <f>(STANDARDIZE(O179,$O$296,$O$297))*-1</f>
        <v>0.57406866768895626</v>
      </c>
      <c r="Q179" s="1">
        <v>7.13</v>
      </c>
      <c r="R179" s="2">
        <f>(STANDARDIZE(Q179,$Q$296,$Q$297))*-1</f>
        <v>0.22888381769483743</v>
      </c>
      <c r="S179" s="2">
        <f t="shared" si="44"/>
        <v>0.59537785893511874</v>
      </c>
      <c r="T179" s="2">
        <f t="shared" si="45"/>
        <v>0.11907557178702374</v>
      </c>
      <c r="U179" s="6">
        <v>2</v>
      </c>
      <c r="V179" s="10">
        <v>38</v>
      </c>
      <c r="W179">
        <f>RANK(V179,$V$2:$V$294,1)</f>
        <v>36</v>
      </c>
    </row>
    <row r="180" spans="1:35" ht="16.5" thickBot="1" x14ac:dyDescent="0.3">
      <c r="A180">
        <v>2013</v>
      </c>
      <c r="B180" s="5" t="s">
        <v>24</v>
      </c>
      <c r="C180" t="s">
        <v>11</v>
      </c>
      <c r="D180" t="s">
        <v>19</v>
      </c>
      <c r="E180" s="1">
        <v>71.38</v>
      </c>
      <c r="F180" s="1">
        <v>196</v>
      </c>
      <c r="G180" s="1">
        <v>4.63</v>
      </c>
      <c r="H180" s="2">
        <f t="shared" si="43"/>
        <v>0.51782896068791706</v>
      </c>
      <c r="I180" s="1">
        <v>12</v>
      </c>
      <c r="J180" s="2">
        <f>(STANDARDIZE(I180,$I$296,$I$297))</f>
        <v>-1.2068643047695788</v>
      </c>
      <c r="K180" s="1">
        <v>35</v>
      </c>
      <c r="L180" s="2">
        <f>(STANDARDIZE(K180,$K$296,$K$297))</f>
        <v>0.61894913784380079</v>
      </c>
      <c r="M180" s="1">
        <v>118</v>
      </c>
      <c r="N180" s="2">
        <f>(STANDARDIZE(M180,$M$296,$M$297))</f>
        <v>0.2764836288244793</v>
      </c>
      <c r="O180" s="1">
        <v>4.07</v>
      </c>
      <c r="P180" s="2">
        <f>(STANDARDIZE(O180,$O$296,$O$297))*-1</f>
        <v>1.2901904682452765</v>
      </c>
      <c r="Q180" s="1">
        <v>6.74</v>
      </c>
      <c r="R180" s="2">
        <f>(STANDARDIZE(Q180,$Q$296,$Q$297))*-1</f>
        <v>1.1907061025621202</v>
      </c>
      <c r="S180" s="2">
        <f t="shared" si="44"/>
        <v>2.687293993394015</v>
      </c>
      <c r="T180" s="2">
        <f t="shared" si="45"/>
        <v>0.44788233223233581</v>
      </c>
      <c r="U180" s="6">
        <v>7</v>
      </c>
      <c r="V180" s="13">
        <v>247</v>
      </c>
      <c r="W180">
        <f>RANK(V180,$V$2:$V$294,1)</f>
        <v>193</v>
      </c>
    </row>
    <row r="181" spans="1:35" ht="32.25" thickBot="1" x14ac:dyDescent="0.3">
      <c r="A181">
        <v>2013</v>
      </c>
      <c r="B181" s="5" t="s">
        <v>115</v>
      </c>
      <c r="C181" t="s">
        <v>29</v>
      </c>
      <c r="D181" t="s">
        <v>59</v>
      </c>
      <c r="E181" s="1">
        <v>75</v>
      </c>
      <c r="F181" s="1">
        <v>233</v>
      </c>
      <c r="G181" s="1">
        <v>4.5599999999999996</v>
      </c>
      <c r="H181" s="2">
        <f t="shared" si="43"/>
        <v>0.74992406522701238</v>
      </c>
      <c r="I181" s="1">
        <v>19</v>
      </c>
      <c r="J181" s="2">
        <f>(STANDARDIZE(I181,$I$296,$I$297))</f>
        <v>-0.21147471201400453</v>
      </c>
      <c r="K181" s="1">
        <v>39.5</v>
      </c>
      <c r="L181" s="2">
        <f>(STANDARDIZE(K181,$K$296,$K$297))</f>
        <v>1.6606020500606515</v>
      </c>
      <c r="M181" s="1">
        <v>120</v>
      </c>
      <c r="N181" s="2">
        <f>(STANDARDIZE(M181,$M$296,$M$297))</f>
        <v>0.48764645975431986</v>
      </c>
      <c r="O181" s="1"/>
      <c r="P181" s="2">
        <f>(STANDARDIZE(O181,$O$296,$O$297))*-1</f>
        <v>15.863269109566446</v>
      </c>
      <c r="Q181" s="1">
        <v>7.15</v>
      </c>
      <c r="R181" s="2">
        <f>(STANDARDIZE(Q181,$Q$296,$Q$297))*-1</f>
        <v>0.17955959795805251</v>
      </c>
      <c r="S181" s="2">
        <f t="shared" si="44"/>
        <v>18.72952657055248</v>
      </c>
      <c r="T181" s="2">
        <f t="shared" si="45"/>
        <v>3.1215877617587466</v>
      </c>
      <c r="V181" s="32"/>
      <c r="AF181" s="6">
        <v>7</v>
      </c>
      <c r="AG181" s="13">
        <v>252</v>
      </c>
      <c r="AH181" s="11" t="s">
        <v>506</v>
      </c>
      <c r="AI181" s="12" t="s">
        <v>57</v>
      </c>
    </row>
    <row r="182" spans="1:35" ht="16.5" thickBot="1" x14ac:dyDescent="0.3">
      <c r="A182">
        <v>2013</v>
      </c>
      <c r="B182" s="5" t="s">
        <v>253</v>
      </c>
      <c r="C182" t="s">
        <v>20</v>
      </c>
      <c r="D182" t="s">
        <v>109</v>
      </c>
      <c r="E182" s="1">
        <v>71</v>
      </c>
      <c r="F182" s="1">
        <v>219</v>
      </c>
      <c r="G182" s="1">
        <v>4.6500000000000004</v>
      </c>
      <c r="H182" s="2">
        <f t="shared" si="43"/>
        <v>0.45151607367674562</v>
      </c>
      <c r="I182" s="1"/>
      <c r="J182" s="2"/>
      <c r="K182" s="1"/>
      <c r="L182" s="2"/>
      <c r="M182" s="1"/>
      <c r="N182" s="2"/>
      <c r="O182" s="1"/>
      <c r="P182" s="2"/>
      <c r="Q182" s="1"/>
      <c r="R182" s="2"/>
      <c r="S182" s="2">
        <f t="shared" si="44"/>
        <v>0.45151607367674562</v>
      </c>
      <c r="T182" s="2">
        <f t="shared" si="45"/>
        <v>0.45151607367674562</v>
      </c>
      <c r="U182" s="6">
        <v>4</v>
      </c>
      <c r="V182" s="14">
        <v>131</v>
      </c>
      <c r="W182">
        <f>RANK(V182,$V$2:$V$294,1)</f>
        <v>112</v>
      </c>
      <c r="AF182" s="6"/>
      <c r="AG182" s="14"/>
      <c r="AH182" s="11"/>
      <c r="AI182" s="12"/>
    </row>
    <row r="183" spans="1:35" ht="16.5" thickBot="1" x14ac:dyDescent="0.3">
      <c r="A183">
        <v>2013</v>
      </c>
      <c r="B183" s="5" t="s">
        <v>203</v>
      </c>
      <c r="C183" t="s">
        <v>23</v>
      </c>
      <c r="D183" t="s">
        <v>204</v>
      </c>
      <c r="E183" s="1">
        <v>80.13</v>
      </c>
      <c r="F183" s="1">
        <v>277</v>
      </c>
      <c r="G183" s="1">
        <v>4.62</v>
      </c>
      <c r="H183" s="2">
        <f t="shared" si="43"/>
        <v>0.55098540419350117</v>
      </c>
      <c r="I183" s="1">
        <v>38</v>
      </c>
      <c r="J183" s="2">
        <f t="shared" ref="J183:J189" si="55">(STANDARDIZE(I183,$I$296,$I$297))</f>
        <v>2.4902970397511255</v>
      </c>
      <c r="K183" s="1">
        <v>34.5</v>
      </c>
      <c r="L183" s="2">
        <f t="shared" ref="L183:L188" si="56">(STANDARDIZE(K183,$K$296,$K$297))</f>
        <v>0.50320992537526177</v>
      </c>
      <c r="M183" s="1">
        <v>121</v>
      </c>
      <c r="N183" s="2">
        <f t="shared" ref="N183:N189" si="57">(STANDARDIZE(M183,$M$296,$M$297))</f>
        <v>0.59322787521924014</v>
      </c>
      <c r="O183" s="1">
        <v>4.51</v>
      </c>
      <c r="P183" s="2">
        <f t="shared" ref="P183:P188" si="58">(STANDARDIZE(O183,$O$296,$O$297))*-1</f>
        <v>-0.28527749297863181</v>
      </c>
      <c r="Q183" s="1">
        <v>7.07</v>
      </c>
      <c r="R183" s="2">
        <f t="shared" ref="R183:R188" si="59">(STANDARDIZE(Q183,$Q$296,$Q$297))*-1</f>
        <v>0.37685647690518775</v>
      </c>
      <c r="S183" s="2">
        <f t="shared" si="44"/>
        <v>4.2292992284656838</v>
      </c>
      <c r="T183" s="2">
        <f t="shared" si="45"/>
        <v>0.70488320474428068</v>
      </c>
      <c r="U183" s="6">
        <v>2</v>
      </c>
      <c r="V183" s="10">
        <v>53</v>
      </c>
      <c r="W183">
        <f>RANK(V183,$V$2:$V$294,1)</f>
        <v>48</v>
      </c>
      <c r="AF183" s="6"/>
      <c r="AG183" s="10"/>
      <c r="AH183" s="11"/>
      <c r="AI183" s="12"/>
    </row>
    <row r="184" spans="1:35" ht="16.5" thickBot="1" x14ac:dyDescent="0.3">
      <c r="A184">
        <v>2013</v>
      </c>
      <c r="B184" s="5" t="s">
        <v>183</v>
      </c>
      <c r="C184" t="s">
        <v>29</v>
      </c>
      <c r="D184" t="s">
        <v>57</v>
      </c>
      <c r="E184" s="1">
        <v>74.88</v>
      </c>
      <c r="F184" s="1">
        <v>231</v>
      </c>
      <c r="G184" s="1">
        <v>4.46</v>
      </c>
      <c r="H184" s="2">
        <f t="shared" si="43"/>
        <v>1.0814885002828605</v>
      </c>
      <c r="I184" s="1">
        <v>17</v>
      </c>
      <c r="J184" s="2">
        <f t="shared" si="55"/>
        <v>-0.49587173851559718</v>
      </c>
      <c r="K184" s="1">
        <v>38.5</v>
      </c>
      <c r="L184" s="2">
        <f t="shared" si="56"/>
        <v>1.4291236251235737</v>
      </c>
      <c r="M184" s="1">
        <v>129</v>
      </c>
      <c r="N184" s="2">
        <f t="shared" si="57"/>
        <v>1.4378791989386022</v>
      </c>
      <c r="O184" s="1">
        <v>4.33</v>
      </c>
      <c r="P184" s="2">
        <f t="shared" si="58"/>
        <v>0.35923212752205769</v>
      </c>
      <c r="Q184" s="1">
        <v>6.99</v>
      </c>
      <c r="R184" s="2">
        <f t="shared" si="59"/>
        <v>0.57415335585232308</v>
      </c>
      <c r="S184" s="2">
        <f t="shared" si="44"/>
        <v>4.3860050692038204</v>
      </c>
      <c r="T184" s="2">
        <f t="shared" si="45"/>
        <v>0.73100084486730343</v>
      </c>
      <c r="V184" s="32"/>
      <c r="AF184" s="6"/>
      <c r="AG184" s="17"/>
      <c r="AH184" s="11"/>
      <c r="AI184" s="12"/>
    </row>
    <row r="185" spans="1:35" ht="16.5" thickBot="1" x14ac:dyDescent="0.3">
      <c r="A185">
        <v>2013</v>
      </c>
      <c r="B185" s="5" t="s">
        <v>210</v>
      </c>
      <c r="C185" t="s">
        <v>16</v>
      </c>
      <c r="D185" t="s">
        <v>211</v>
      </c>
      <c r="E185" s="1">
        <v>77.38</v>
      </c>
      <c r="F185" s="1">
        <v>328</v>
      </c>
      <c r="G185" s="1">
        <v>5.65</v>
      </c>
      <c r="H185" s="2">
        <f t="shared" si="43"/>
        <v>-2.8641282768817464</v>
      </c>
      <c r="I185" s="1">
        <v>20</v>
      </c>
      <c r="J185" s="2">
        <f t="shared" si="55"/>
        <v>-6.9276198763208216E-2</v>
      </c>
      <c r="K185" s="1">
        <v>20.5</v>
      </c>
      <c r="L185" s="2">
        <f t="shared" si="56"/>
        <v>-2.7374880237438295</v>
      </c>
      <c r="M185" s="1">
        <v>91</v>
      </c>
      <c r="N185" s="2">
        <f t="shared" si="57"/>
        <v>-2.5742145887283678</v>
      </c>
      <c r="O185" s="1">
        <v>5.03</v>
      </c>
      <c r="P185" s="2">
        <f t="shared" si="58"/>
        <v>-2.1471941744250729</v>
      </c>
      <c r="Q185" s="1">
        <v>8.07</v>
      </c>
      <c r="R185" s="2">
        <f t="shared" si="59"/>
        <v>-2.089354509934001</v>
      </c>
      <c r="S185" s="2">
        <f t="shared" si="44"/>
        <v>-12.481655772476225</v>
      </c>
      <c r="T185" s="2">
        <f t="shared" si="45"/>
        <v>-2.0802759620793707</v>
      </c>
      <c r="AF185" s="6"/>
      <c r="AG185" s="13"/>
      <c r="AH185" s="11"/>
      <c r="AI185" s="12"/>
    </row>
    <row r="186" spans="1:35" ht="16.5" thickBot="1" x14ac:dyDescent="0.3">
      <c r="A186">
        <v>2013</v>
      </c>
      <c r="B186" s="5" t="s">
        <v>409</v>
      </c>
      <c r="C186" t="s">
        <v>29</v>
      </c>
      <c r="D186" t="s">
        <v>318</v>
      </c>
      <c r="E186" s="1">
        <v>71</v>
      </c>
      <c r="F186" s="1">
        <v>189</v>
      </c>
      <c r="G186" s="1">
        <v>4.45</v>
      </c>
      <c r="H186" s="2">
        <f t="shared" si="43"/>
        <v>1.1146449437884447</v>
      </c>
      <c r="I186" s="1">
        <v>20</v>
      </c>
      <c r="J186" s="2">
        <f t="shared" si="55"/>
        <v>-6.9276198763208216E-2</v>
      </c>
      <c r="K186" s="1">
        <v>37</v>
      </c>
      <c r="L186" s="2">
        <f t="shared" si="56"/>
        <v>1.0819059877179567</v>
      </c>
      <c r="M186" s="1">
        <v>120</v>
      </c>
      <c r="N186" s="2">
        <f t="shared" si="57"/>
        <v>0.48764645975431986</v>
      </c>
      <c r="O186" s="1">
        <v>4.0199999999999996</v>
      </c>
      <c r="P186" s="2">
        <f t="shared" si="58"/>
        <v>1.4692209183843599</v>
      </c>
      <c r="Q186" s="1">
        <v>6.8</v>
      </c>
      <c r="R186" s="2">
        <f t="shared" si="59"/>
        <v>1.0427334433517699</v>
      </c>
      <c r="S186" s="2">
        <f t="shared" si="44"/>
        <v>5.1268755542336422</v>
      </c>
      <c r="T186" s="2">
        <f t="shared" si="45"/>
        <v>0.8544792590389404</v>
      </c>
      <c r="U186" s="6">
        <v>3</v>
      </c>
      <c r="V186" s="17">
        <v>79</v>
      </c>
      <c r="W186">
        <f>RANK(V186,$V$2:$V$294,1)</f>
        <v>70</v>
      </c>
      <c r="AF186" s="6"/>
      <c r="AG186" s="17"/>
      <c r="AH186" s="11"/>
      <c r="AI186" s="12"/>
    </row>
    <row r="187" spans="1:35" ht="16.5" thickBot="1" x14ac:dyDescent="0.3">
      <c r="A187" s="33">
        <v>2013</v>
      </c>
      <c r="B187" s="34" t="s">
        <v>172</v>
      </c>
      <c r="C187" s="33" t="s">
        <v>110</v>
      </c>
      <c r="D187" s="33" t="s">
        <v>173</v>
      </c>
      <c r="E187" s="35">
        <v>75.25</v>
      </c>
      <c r="F187" s="35">
        <v>240</v>
      </c>
      <c r="G187" s="35">
        <v>4.7300000000000004</v>
      </c>
      <c r="H187" s="36">
        <f t="shared" si="43"/>
        <v>0.18626452563206602</v>
      </c>
      <c r="I187" s="35">
        <v>15</v>
      </c>
      <c r="J187" s="36">
        <f t="shared" si="55"/>
        <v>-0.78026876501718978</v>
      </c>
      <c r="K187" s="35">
        <v>30</v>
      </c>
      <c r="L187" s="36">
        <f t="shared" si="56"/>
        <v>-0.53844298684158898</v>
      </c>
      <c r="M187" s="35">
        <v>111</v>
      </c>
      <c r="N187" s="36">
        <f t="shared" si="57"/>
        <v>-0.46258627942996255</v>
      </c>
      <c r="O187" s="35">
        <v>4.3</v>
      </c>
      <c r="P187" s="36">
        <f t="shared" si="58"/>
        <v>0.46665039760550697</v>
      </c>
      <c r="Q187" s="35">
        <v>7.25</v>
      </c>
      <c r="R187" s="36">
        <f t="shared" si="59"/>
        <v>-6.7061500725865475E-2</v>
      </c>
      <c r="S187" s="36">
        <f t="shared" si="44"/>
        <v>-1.1954446087770336</v>
      </c>
      <c r="T187" s="36">
        <f t="shared" si="45"/>
        <v>-0.19924076812950561</v>
      </c>
      <c r="U187" s="37"/>
      <c r="V187" s="13"/>
      <c r="W187" s="33"/>
      <c r="AF187" s="6"/>
      <c r="AG187" s="14"/>
      <c r="AH187" s="11"/>
      <c r="AI187" s="12"/>
    </row>
    <row r="188" spans="1:35" ht="16.5" thickBot="1" x14ac:dyDescent="0.3">
      <c r="A188" s="33">
        <v>2013</v>
      </c>
      <c r="B188" s="34" t="s">
        <v>426</v>
      </c>
      <c r="C188" s="33" t="s">
        <v>29</v>
      </c>
      <c r="D188" s="33" t="s">
        <v>427</v>
      </c>
      <c r="E188" s="35">
        <v>74.63</v>
      </c>
      <c r="F188" s="35">
        <v>194</v>
      </c>
      <c r="G188" s="35">
        <v>4.51</v>
      </c>
      <c r="H188" s="36">
        <f t="shared" si="43"/>
        <v>0.91570628275493637</v>
      </c>
      <c r="I188" s="35">
        <v>7</v>
      </c>
      <c r="J188" s="36">
        <f t="shared" si="55"/>
        <v>-1.9178568710235604</v>
      </c>
      <c r="K188" s="35">
        <v>34.5</v>
      </c>
      <c r="L188" s="36">
        <f t="shared" si="56"/>
        <v>0.50320992537526177</v>
      </c>
      <c r="M188" s="35">
        <v>122</v>
      </c>
      <c r="N188" s="36">
        <f t="shared" si="57"/>
        <v>0.69880929068416031</v>
      </c>
      <c r="O188" s="35">
        <v>4.33</v>
      </c>
      <c r="P188" s="36">
        <f t="shared" si="58"/>
        <v>0.35923212752205769</v>
      </c>
      <c r="Q188" s="35">
        <v>6.65</v>
      </c>
      <c r="R188" s="36">
        <f t="shared" si="59"/>
        <v>1.4126650913776468</v>
      </c>
      <c r="S188" s="36">
        <f t="shared" si="44"/>
        <v>1.9717658466905026</v>
      </c>
      <c r="T188" s="36">
        <f t="shared" si="45"/>
        <v>0.32862764111508375</v>
      </c>
      <c r="U188" s="37">
        <v>7</v>
      </c>
      <c r="V188" s="29">
        <v>236</v>
      </c>
      <c r="W188">
        <f>RANK(V188,$V$2:$V$294,1)</f>
        <v>187</v>
      </c>
      <c r="AF188" s="6"/>
      <c r="AG188" s="16"/>
      <c r="AH188" s="11"/>
      <c r="AI188" s="12"/>
    </row>
    <row r="189" spans="1:35" ht="16.5" thickBot="1" x14ac:dyDescent="0.3">
      <c r="A189">
        <v>2013</v>
      </c>
      <c r="B189" s="5" t="s">
        <v>165</v>
      </c>
      <c r="C189" t="s">
        <v>29</v>
      </c>
      <c r="D189" t="s">
        <v>166</v>
      </c>
      <c r="E189" s="1">
        <v>68.88</v>
      </c>
      <c r="F189" s="1">
        <v>183</v>
      </c>
      <c r="G189" s="1">
        <v>4.2699999999999996</v>
      </c>
      <c r="H189" s="2">
        <f t="shared" si="43"/>
        <v>1.7114609268889751</v>
      </c>
      <c r="I189" s="1">
        <v>13</v>
      </c>
      <c r="J189" s="2">
        <f t="shared" si="55"/>
        <v>-1.0646657915187825</v>
      </c>
      <c r="K189" s="1"/>
      <c r="L189" s="2"/>
      <c r="M189" s="1">
        <v>132</v>
      </c>
      <c r="N189" s="2">
        <f t="shared" si="57"/>
        <v>1.7546234453333629</v>
      </c>
      <c r="O189" s="1"/>
      <c r="P189" s="2"/>
      <c r="Q189" s="1"/>
      <c r="R189" s="2"/>
      <c r="S189" s="2">
        <f t="shared" si="44"/>
        <v>2.4014185807035555</v>
      </c>
      <c r="T189" s="2">
        <f t="shared" si="45"/>
        <v>0.80047286023451847</v>
      </c>
      <c r="U189" s="6">
        <v>3</v>
      </c>
      <c r="V189" s="17">
        <v>78</v>
      </c>
      <c r="W189">
        <f>RANK(V189,$V$2:$V$294,1)</f>
        <v>69</v>
      </c>
      <c r="AF189" s="6"/>
      <c r="AG189" s="10"/>
      <c r="AH189" s="11"/>
      <c r="AI189" s="12"/>
    </row>
    <row r="190" spans="1:35" ht="16.5" thickBot="1" x14ac:dyDescent="0.3">
      <c r="A190">
        <v>2013</v>
      </c>
      <c r="B190" s="5" t="s">
        <v>43</v>
      </c>
      <c r="C190" t="s">
        <v>45</v>
      </c>
      <c r="D190" t="s">
        <v>44</v>
      </c>
      <c r="E190" s="1">
        <v>74</v>
      </c>
      <c r="F190" s="1">
        <v>230</v>
      </c>
      <c r="G190" s="1">
        <v>4.91</v>
      </c>
      <c r="H190" s="2">
        <f t="shared" si="43"/>
        <v>-0.41055145746846161</v>
      </c>
      <c r="I190" s="1"/>
      <c r="J190" s="2"/>
      <c r="K190" s="1"/>
      <c r="L190" s="2"/>
      <c r="M190" s="1"/>
      <c r="N190" s="2"/>
      <c r="O190" s="1"/>
      <c r="P190" s="2"/>
      <c r="Q190" s="1"/>
      <c r="R190" s="2"/>
      <c r="S190" s="2">
        <f t="shared" si="44"/>
        <v>-0.41055145746846161</v>
      </c>
      <c r="T190" s="2">
        <f t="shared" si="45"/>
        <v>-0.41055145746846161</v>
      </c>
      <c r="U190" s="6">
        <v>4</v>
      </c>
      <c r="V190" s="14">
        <v>98</v>
      </c>
      <c r="W190">
        <f>RANK(V190,$V$2:$V$294,1)</f>
        <v>87</v>
      </c>
      <c r="AF190" s="6"/>
      <c r="AG190" s="23"/>
      <c r="AH190" s="20"/>
      <c r="AI190" s="21"/>
    </row>
    <row r="191" spans="1:35" ht="63.75" thickBot="1" x14ac:dyDescent="0.3">
      <c r="A191">
        <v>2013</v>
      </c>
      <c r="B191" s="5" t="s">
        <v>128</v>
      </c>
      <c r="C191" t="s">
        <v>77</v>
      </c>
      <c r="D191" t="s">
        <v>72</v>
      </c>
      <c r="E191" s="1">
        <v>69.88</v>
      </c>
      <c r="F191" s="1">
        <v>208</v>
      </c>
      <c r="G191" s="1">
        <v>4.5</v>
      </c>
      <c r="H191" s="2">
        <f t="shared" si="43"/>
        <v>0.94886272626052059</v>
      </c>
      <c r="I191" s="1">
        <v>17</v>
      </c>
      <c r="J191" s="2">
        <f>(STANDARDIZE(I191,$I$296,$I$297))</f>
        <v>-0.49587173851559718</v>
      </c>
      <c r="K191" s="1">
        <v>35.5</v>
      </c>
      <c r="L191" s="2">
        <f t="shared" ref="L191:L199" si="60">(STANDARDIZE(K191,$K$296,$K$297))</f>
        <v>0.73468835031233981</v>
      </c>
      <c r="M191" s="1">
        <v>118</v>
      </c>
      <c r="N191" s="2">
        <f t="shared" ref="N191:N199" si="61">(STANDARDIZE(M191,$M$296,$M$297))</f>
        <v>0.2764836288244793</v>
      </c>
      <c r="O191" s="1"/>
      <c r="P191" s="2"/>
      <c r="Q191" s="1"/>
      <c r="R191" s="2"/>
      <c r="S191" s="2">
        <f t="shared" si="44"/>
        <v>1.4641629668817426</v>
      </c>
      <c r="T191" s="2">
        <f t="shared" si="45"/>
        <v>0.36604074172043566</v>
      </c>
      <c r="U191" s="6">
        <v>1</v>
      </c>
      <c r="V191" s="16">
        <v>32</v>
      </c>
      <c r="W191">
        <f>RANK(V191,$V$2:$V$294,1)</f>
        <v>31</v>
      </c>
      <c r="AF191" s="6">
        <v>7</v>
      </c>
      <c r="AG191" s="13">
        <v>242</v>
      </c>
      <c r="AH191" s="11" t="s">
        <v>507</v>
      </c>
      <c r="AI191" s="12" t="s">
        <v>508</v>
      </c>
    </row>
    <row r="192" spans="1:35" ht="16.5" thickBot="1" x14ac:dyDescent="0.3">
      <c r="A192">
        <v>2013</v>
      </c>
      <c r="B192" s="5" t="s">
        <v>150</v>
      </c>
      <c r="C192" t="s">
        <v>110</v>
      </c>
      <c r="D192" t="s">
        <v>151</v>
      </c>
      <c r="E192" s="1">
        <v>75.63</v>
      </c>
      <c r="F192" s="1">
        <v>242</v>
      </c>
      <c r="G192" s="1">
        <v>4.62</v>
      </c>
      <c r="H192" s="2">
        <f t="shared" si="43"/>
        <v>0.55098540419350117</v>
      </c>
      <c r="I192" s="1">
        <v>18</v>
      </c>
      <c r="J192" s="2">
        <f>(STANDARDIZE(I192,$I$296,$I$297))</f>
        <v>-0.35367322526480083</v>
      </c>
      <c r="K192" s="1">
        <v>35.5</v>
      </c>
      <c r="L192" s="2">
        <f t="shared" si="60"/>
        <v>0.73468835031233981</v>
      </c>
      <c r="M192" s="1">
        <v>115</v>
      </c>
      <c r="N192" s="2">
        <f t="shared" si="61"/>
        <v>-4.0260617570281487E-2</v>
      </c>
      <c r="O192" s="1">
        <v>4.3499999999999996</v>
      </c>
      <c r="P192" s="2">
        <f>(STANDARDIZE(O192,$O$296,$O$297))*-1</f>
        <v>0.28761994746642694</v>
      </c>
      <c r="Q192" s="1">
        <v>7.09</v>
      </c>
      <c r="R192" s="2">
        <f>(STANDARDIZE(Q192,$Q$296,$Q$297))*-1</f>
        <v>0.32753225716840506</v>
      </c>
      <c r="S192" s="2">
        <f t="shared" si="44"/>
        <v>1.5068921163055906</v>
      </c>
      <c r="T192" s="2">
        <f t="shared" si="45"/>
        <v>0.25114868605093177</v>
      </c>
      <c r="AF192" s="6"/>
      <c r="AG192" s="13"/>
      <c r="AH192" s="11"/>
      <c r="AI192" s="12"/>
    </row>
    <row r="193" spans="1:35" ht="32.25" thickBot="1" x14ac:dyDescent="0.3">
      <c r="A193">
        <v>2013</v>
      </c>
      <c r="B193" s="5" t="s">
        <v>347</v>
      </c>
      <c r="C193" t="s">
        <v>45</v>
      </c>
      <c r="D193" t="s">
        <v>348</v>
      </c>
      <c r="E193" s="1">
        <v>74.13</v>
      </c>
      <c r="F193" s="1">
        <v>213</v>
      </c>
      <c r="G193" s="1">
        <v>4.6900000000000004</v>
      </c>
      <c r="H193" s="2">
        <f t="shared" si="43"/>
        <v>0.31889029965440585</v>
      </c>
      <c r="I193" s="1"/>
      <c r="J193" s="2"/>
      <c r="K193" s="1">
        <v>31</v>
      </c>
      <c r="L193" s="2">
        <f t="shared" si="60"/>
        <v>-0.30696456190451105</v>
      </c>
      <c r="M193" s="1">
        <v>118</v>
      </c>
      <c r="N193" s="2">
        <f t="shared" si="61"/>
        <v>0.2764836288244793</v>
      </c>
      <c r="O193" s="1">
        <v>3.99</v>
      </c>
      <c r="P193" s="2">
        <f>(STANDARDIZE(O193,$O$296,$O$297))*-1</f>
        <v>1.5766391884678059</v>
      </c>
      <c r="Q193" s="1">
        <v>6.69</v>
      </c>
      <c r="R193" s="2">
        <f>(STANDARDIZE(Q193,$Q$296,$Q$297))*-1</f>
        <v>1.3140166519040792</v>
      </c>
      <c r="S193" s="2">
        <f t="shared" si="44"/>
        <v>3.1790652069462593</v>
      </c>
      <c r="T193" s="2">
        <f t="shared" si="45"/>
        <v>0.63581304138925188</v>
      </c>
      <c r="V193" s="32"/>
      <c r="AF193" s="6">
        <v>7</v>
      </c>
      <c r="AG193" s="13">
        <v>253</v>
      </c>
      <c r="AH193" s="11" t="s">
        <v>509</v>
      </c>
      <c r="AI193" s="12" t="s">
        <v>294</v>
      </c>
    </row>
    <row r="194" spans="1:35" ht="16.5" thickBot="1" x14ac:dyDescent="0.3">
      <c r="A194">
        <v>2013</v>
      </c>
      <c r="B194" s="5" t="s">
        <v>364</v>
      </c>
      <c r="C194" t="s">
        <v>100</v>
      </c>
      <c r="D194" t="s">
        <v>193</v>
      </c>
      <c r="E194" s="1">
        <v>75</v>
      </c>
      <c r="F194" s="1">
        <v>302</v>
      </c>
      <c r="G194" s="1">
        <v>5.43</v>
      </c>
      <c r="H194" s="2">
        <f t="shared" ref="H194:H257" si="62">(STANDARDIZE(G194,$G$296,$G$297))*-1</f>
        <v>-2.1346865197588762</v>
      </c>
      <c r="I194" s="1">
        <v>27</v>
      </c>
      <c r="J194" s="2">
        <f>(STANDARDIZE(I194,$I$296,$I$297))</f>
        <v>0.92611339399236603</v>
      </c>
      <c r="K194" s="1">
        <v>24</v>
      </c>
      <c r="L194" s="2">
        <f t="shared" si="60"/>
        <v>-1.9273135364640568</v>
      </c>
      <c r="M194" s="1">
        <v>92</v>
      </c>
      <c r="N194" s="2">
        <f t="shared" si="61"/>
        <v>-2.4686331732634477</v>
      </c>
      <c r="O194" s="1">
        <v>4.96</v>
      </c>
      <c r="P194" s="2">
        <f>(STANDARDIZE(O194,$O$296,$O$297))*-1</f>
        <v>-1.8965515442303587</v>
      </c>
      <c r="Q194" s="1">
        <v>7.9</v>
      </c>
      <c r="R194" s="2">
        <f>(STANDARDIZE(Q194,$Q$296,$Q$297))*-1</f>
        <v>-1.6700986421713389</v>
      </c>
      <c r="S194" s="2">
        <f t="shared" ref="S194:S257" si="63">H194+J194+L194+N194+P194+R194</f>
        <v>-9.1711700218957137</v>
      </c>
      <c r="T194" s="2">
        <f t="shared" ref="T194:T257" si="64">AVERAGE(H194,J194,L194,N194,P194,R194)</f>
        <v>-1.528528336982619</v>
      </c>
      <c r="V194" s="32"/>
      <c r="AF194" s="6"/>
      <c r="AG194" s="13"/>
      <c r="AH194" s="11"/>
      <c r="AI194" s="12"/>
    </row>
    <row r="195" spans="1:35" ht="32.25" thickBot="1" x14ac:dyDescent="0.3">
      <c r="A195">
        <v>2013</v>
      </c>
      <c r="B195" s="5" t="s">
        <v>390</v>
      </c>
      <c r="C195" t="s">
        <v>20</v>
      </c>
      <c r="D195" t="s">
        <v>74</v>
      </c>
      <c r="E195" s="1">
        <v>72.38</v>
      </c>
      <c r="F195" s="1">
        <v>221</v>
      </c>
      <c r="G195" s="1">
        <v>4.55</v>
      </c>
      <c r="H195" s="2">
        <f t="shared" si="62"/>
        <v>0.7830805087325966</v>
      </c>
      <c r="I195" s="1">
        <v>17</v>
      </c>
      <c r="J195" s="2">
        <f>(STANDARDIZE(I195,$I$296,$I$297))</f>
        <v>-0.49587173851559718</v>
      </c>
      <c r="K195" s="1">
        <v>35.5</v>
      </c>
      <c r="L195" s="2">
        <f t="shared" si="60"/>
        <v>0.73468835031233981</v>
      </c>
      <c r="M195" s="1">
        <v>118</v>
      </c>
      <c r="N195" s="2">
        <f t="shared" si="61"/>
        <v>0.2764836288244793</v>
      </c>
      <c r="O195" s="1"/>
      <c r="P195" s="2"/>
      <c r="Q195" s="1"/>
      <c r="R195" s="2"/>
      <c r="S195" s="2">
        <f t="shared" si="63"/>
        <v>1.2983807493538184</v>
      </c>
      <c r="T195" s="2">
        <f t="shared" si="64"/>
        <v>0.3245951873384546</v>
      </c>
      <c r="V195" s="32"/>
      <c r="AF195" s="6">
        <v>7</v>
      </c>
      <c r="AG195" s="13">
        <v>211</v>
      </c>
      <c r="AH195" s="11" t="s">
        <v>510</v>
      </c>
      <c r="AI195" s="12" t="s">
        <v>142</v>
      </c>
    </row>
    <row r="196" spans="1:35" ht="48" thickBot="1" x14ac:dyDescent="0.3">
      <c r="A196">
        <v>2013</v>
      </c>
      <c r="B196" s="5" t="s">
        <v>402</v>
      </c>
      <c r="C196" t="s">
        <v>8</v>
      </c>
      <c r="D196" t="s">
        <v>97</v>
      </c>
      <c r="E196" s="1">
        <v>77.13</v>
      </c>
      <c r="F196" s="1">
        <v>310</v>
      </c>
      <c r="G196" s="1">
        <v>5.29</v>
      </c>
      <c r="H196" s="2">
        <f t="shared" si="62"/>
        <v>-1.6704963106806883</v>
      </c>
      <c r="I196" s="1"/>
      <c r="J196" s="2"/>
      <c r="K196" s="1">
        <v>24.5</v>
      </c>
      <c r="L196" s="2">
        <f t="shared" si="60"/>
        <v>-1.8115743239955178</v>
      </c>
      <c r="M196" s="1">
        <v>103</v>
      </c>
      <c r="N196" s="2">
        <f t="shared" si="61"/>
        <v>-1.3072376031493247</v>
      </c>
      <c r="O196" s="1">
        <v>5.01</v>
      </c>
      <c r="P196" s="2">
        <f>(STANDARDIZE(O196,$O$296,$O$297))*-1</f>
        <v>-2.0755819943694389</v>
      </c>
      <c r="Q196" s="1">
        <v>8.31</v>
      </c>
      <c r="R196" s="2">
        <f>(STANDARDIZE(Q196,$Q$296,$Q$297))*-1</f>
        <v>-2.6812451467754066</v>
      </c>
      <c r="S196" s="2">
        <f t="shared" si="63"/>
        <v>-9.5461353789703765</v>
      </c>
      <c r="T196" s="2">
        <f t="shared" si="64"/>
        <v>-1.9092270757940752</v>
      </c>
      <c r="U196" s="6">
        <v>2</v>
      </c>
      <c r="V196" s="10">
        <v>42</v>
      </c>
      <c r="W196">
        <f>RANK(V196,$V$2:$V$294,1)</f>
        <v>39</v>
      </c>
      <c r="AF196" s="6">
        <v>7</v>
      </c>
      <c r="AG196" s="13">
        <v>207</v>
      </c>
      <c r="AH196" s="11" t="s">
        <v>511</v>
      </c>
      <c r="AI196" s="12" t="s">
        <v>512</v>
      </c>
    </row>
    <row r="197" spans="1:35" ht="16.5" thickBot="1" x14ac:dyDescent="0.3">
      <c r="A197">
        <v>2013</v>
      </c>
      <c r="B197" s="5" t="s">
        <v>206</v>
      </c>
      <c r="C197" t="s">
        <v>11</v>
      </c>
      <c r="D197" t="s">
        <v>207</v>
      </c>
      <c r="E197" s="1">
        <v>71.75</v>
      </c>
      <c r="F197" s="1">
        <v>197</v>
      </c>
      <c r="G197" s="1">
        <v>4.5599999999999996</v>
      </c>
      <c r="H197" s="2">
        <f t="shared" si="62"/>
        <v>0.74992406522701238</v>
      </c>
      <c r="I197" s="1">
        <v>12</v>
      </c>
      <c r="J197" s="2">
        <f t="shared" ref="J197:J203" si="65">(STANDARDIZE(I197,$I$296,$I$297))</f>
        <v>-1.2068643047695788</v>
      </c>
      <c r="K197" s="1">
        <v>33</v>
      </c>
      <c r="L197" s="2">
        <f t="shared" si="60"/>
        <v>0.15599228796964487</v>
      </c>
      <c r="M197" s="1">
        <v>121</v>
      </c>
      <c r="N197" s="2">
        <f t="shared" si="61"/>
        <v>0.59322787521924014</v>
      </c>
      <c r="O197" s="1">
        <v>4.2</v>
      </c>
      <c r="P197" s="2">
        <f>(STANDARDIZE(O197,$O$296,$O$297))*-1</f>
        <v>0.82471129788366715</v>
      </c>
      <c r="Q197" s="1">
        <v>6.78</v>
      </c>
      <c r="R197" s="2">
        <f>(STANDARDIZE(Q197,$Q$296,$Q$297))*-1</f>
        <v>1.0920576630885526</v>
      </c>
      <c r="S197" s="2">
        <f t="shared" si="63"/>
        <v>2.2090488846185385</v>
      </c>
      <c r="T197" s="2">
        <f t="shared" si="64"/>
        <v>0.36817481410308978</v>
      </c>
      <c r="U197" s="6">
        <v>5</v>
      </c>
      <c r="V197" s="23">
        <v>159</v>
      </c>
      <c r="W197">
        <f>RANK(V197,$V$2:$V$294,1)</f>
        <v>133</v>
      </c>
      <c r="AF197" s="6"/>
      <c r="AG197" s="18"/>
      <c r="AH197" s="11"/>
      <c r="AI197" s="12"/>
    </row>
    <row r="198" spans="1:35" ht="16.5" thickBot="1" x14ac:dyDescent="0.3">
      <c r="A198">
        <v>2013</v>
      </c>
      <c r="B198" s="5" t="s">
        <v>88</v>
      </c>
      <c r="C198" t="s">
        <v>23</v>
      </c>
      <c r="D198" t="s">
        <v>89</v>
      </c>
      <c r="E198" s="1">
        <v>77.38</v>
      </c>
      <c r="F198" s="1">
        <v>255</v>
      </c>
      <c r="G198" s="1">
        <v>4.78</v>
      </c>
      <c r="H198" s="2">
        <f t="shared" si="62"/>
        <v>2.0482308104142016E-2</v>
      </c>
      <c r="I198" s="1">
        <v>22</v>
      </c>
      <c r="J198" s="2">
        <f t="shared" si="65"/>
        <v>0.21512082773838442</v>
      </c>
      <c r="K198" s="1">
        <v>33</v>
      </c>
      <c r="L198" s="2">
        <f t="shared" si="60"/>
        <v>0.15599228796964487</v>
      </c>
      <c r="M198" s="1">
        <v>113</v>
      </c>
      <c r="N198" s="2">
        <f t="shared" si="61"/>
        <v>-0.25142344850012199</v>
      </c>
      <c r="O198" s="1">
        <v>4.4400000000000004</v>
      </c>
      <c r="P198" s="2">
        <f>(STANDARDIZE(O198,$O$296,$O$297))*-1</f>
        <v>-3.4634862783920993E-2</v>
      </c>
      <c r="Q198" s="1">
        <v>6.91</v>
      </c>
      <c r="R198" s="2">
        <f>(STANDARDIZE(Q198,$Q$296,$Q$297))*-1</f>
        <v>0.77145023479945829</v>
      </c>
      <c r="S198" s="2">
        <f t="shared" si="63"/>
        <v>0.87698734732758654</v>
      </c>
      <c r="T198" s="2">
        <f t="shared" si="64"/>
        <v>0.14616455788793109</v>
      </c>
      <c r="U198" s="6">
        <v>7</v>
      </c>
      <c r="V198" s="13">
        <v>226</v>
      </c>
      <c r="W198">
        <f>RANK(V198,$V$2:$V$294,1)</f>
        <v>177</v>
      </c>
      <c r="AF198" s="6"/>
      <c r="AG198" s="17"/>
      <c r="AH198" s="11"/>
      <c r="AI198" s="12"/>
    </row>
    <row r="199" spans="1:35" ht="16.5" thickBot="1" x14ac:dyDescent="0.3">
      <c r="A199">
        <v>2013</v>
      </c>
      <c r="B199" s="5" t="s">
        <v>145</v>
      </c>
      <c r="C199" t="s">
        <v>20</v>
      </c>
      <c r="D199" t="s">
        <v>124</v>
      </c>
      <c r="E199" s="1">
        <v>69.5</v>
      </c>
      <c r="F199" s="1">
        <v>210</v>
      </c>
      <c r="G199" s="1">
        <v>4.5</v>
      </c>
      <c r="H199" s="2">
        <f t="shared" si="62"/>
        <v>0.94886272626052059</v>
      </c>
      <c r="I199" s="1">
        <v>25</v>
      </c>
      <c r="J199" s="2">
        <f t="shared" si="65"/>
        <v>0.64171636749077332</v>
      </c>
      <c r="K199" s="1">
        <v>38.5</v>
      </c>
      <c r="L199" s="2">
        <f t="shared" si="60"/>
        <v>1.4291236251235737</v>
      </c>
      <c r="M199" s="1">
        <v>130</v>
      </c>
      <c r="N199" s="2">
        <f t="shared" si="61"/>
        <v>1.5434606144035226</v>
      </c>
      <c r="O199" s="1">
        <v>4.25</v>
      </c>
      <c r="P199" s="2">
        <f>(STANDARDIZE(O199,$O$296,$O$297))*-1</f>
        <v>0.64568084774458701</v>
      </c>
      <c r="Q199" s="1">
        <v>6.87</v>
      </c>
      <c r="R199" s="2">
        <f>(STANDARDIZE(Q199,$Q$296,$Q$297))*-1</f>
        <v>0.8700986742730259</v>
      </c>
      <c r="S199" s="2">
        <f t="shared" si="63"/>
        <v>6.0789428552960025</v>
      </c>
      <c r="T199" s="2">
        <f t="shared" si="64"/>
        <v>1.0131571425493338</v>
      </c>
      <c r="V199" s="32"/>
      <c r="AF199" s="6"/>
      <c r="AG199" s="15"/>
      <c r="AH199" s="11"/>
      <c r="AI199" s="12"/>
    </row>
    <row r="200" spans="1:35" ht="16.5" thickBot="1" x14ac:dyDescent="0.3">
      <c r="A200">
        <v>2013</v>
      </c>
      <c r="B200" s="5" t="s">
        <v>276</v>
      </c>
      <c r="C200" t="s">
        <v>84</v>
      </c>
      <c r="D200" t="s">
        <v>193</v>
      </c>
      <c r="E200" s="1">
        <v>73.88</v>
      </c>
      <c r="F200" s="1">
        <v>243</v>
      </c>
      <c r="G200" s="1">
        <v>4.83</v>
      </c>
      <c r="H200" s="2">
        <f t="shared" si="62"/>
        <v>-0.14529990942378199</v>
      </c>
      <c r="I200" s="1">
        <v>28</v>
      </c>
      <c r="J200" s="2">
        <f t="shared" si="65"/>
        <v>1.0683119072431624</v>
      </c>
      <c r="K200" s="1"/>
      <c r="L200" s="2"/>
      <c r="M200" s="1"/>
      <c r="N200" s="2"/>
      <c r="O200" s="1"/>
      <c r="P200" s="2"/>
      <c r="Q200" s="1"/>
      <c r="R200" s="2"/>
      <c r="S200" s="2">
        <f t="shared" si="63"/>
        <v>0.92301199781938037</v>
      </c>
      <c r="T200" s="2">
        <f t="shared" si="64"/>
        <v>0.46150599890969018</v>
      </c>
      <c r="U200" s="6">
        <v>7</v>
      </c>
      <c r="V200" s="13">
        <v>213</v>
      </c>
      <c r="W200">
        <f>RANK(V200,$V$2:$V$294,1)</f>
        <v>168</v>
      </c>
      <c r="AF200" s="6"/>
      <c r="AG200" s="10"/>
      <c r="AH200" s="11"/>
      <c r="AI200" s="12"/>
    </row>
    <row r="201" spans="1:35" ht="16.5" thickBot="1" x14ac:dyDescent="0.3">
      <c r="A201">
        <v>2013</v>
      </c>
      <c r="B201" s="5" t="s">
        <v>277</v>
      </c>
      <c r="C201" t="s">
        <v>20</v>
      </c>
      <c r="D201" t="s">
        <v>278</v>
      </c>
      <c r="E201" s="1">
        <v>69</v>
      </c>
      <c r="F201" s="1">
        <v>209</v>
      </c>
      <c r="G201" s="1">
        <v>4.54</v>
      </c>
      <c r="H201" s="2">
        <f t="shared" si="62"/>
        <v>0.81623695223818082</v>
      </c>
      <c r="I201" s="1">
        <v>20</v>
      </c>
      <c r="J201" s="2">
        <f t="shared" si="65"/>
        <v>-6.9276198763208216E-2</v>
      </c>
      <c r="K201" s="1"/>
      <c r="L201" s="2"/>
      <c r="M201" s="1"/>
      <c r="N201" s="2"/>
      <c r="O201" s="1">
        <v>4.43</v>
      </c>
      <c r="P201" s="2">
        <f t="shared" ref="P201:P212" si="66">(STANDARDIZE(O201,$O$296,$O$297))*-1</f>
        <v>1.1712272438975605E-3</v>
      </c>
      <c r="Q201" s="1">
        <v>7.21</v>
      </c>
      <c r="R201" s="2">
        <f>(STANDARDIZE(Q201,$Q$296,$Q$297))*-1</f>
        <v>3.1586938747702159E-2</v>
      </c>
      <c r="S201" s="2">
        <f t="shared" si="63"/>
        <v>0.77971891946657224</v>
      </c>
      <c r="T201" s="2">
        <f t="shared" si="64"/>
        <v>0.19492972986664306</v>
      </c>
      <c r="V201" s="32"/>
      <c r="AF201" s="6"/>
      <c r="AG201" s="18"/>
      <c r="AH201" s="11"/>
      <c r="AI201" s="12"/>
    </row>
    <row r="202" spans="1:35" ht="16.5" thickBot="1" x14ac:dyDescent="0.3">
      <c r="A202">
        <v>2013</v>
      </c>
      <c r="B202" s="5" t="s">
        <v>125</v>
      </c>
      <c r="C202" t="s">
        <v>11</v>
      </c>
      <c r="D202" t="s">
        <v>126</v>
      </c>
      <c r="E202" s="1">
        <v>69</v>
      </c>
      <c r="F202" s="1">
        <v>189</v>
      </c>
      <c r="G202" s="1">
        <v>4.5599999999999996</v>
      </c>
      <c r="H202" s="2">
        <f t="shared" si="62"/>
        <v>0.74992406522701238</v>
      </c>
      <c r="I202" s="1">
        <v>14</v>
      </c>
      <c r="J202" s="2">
        <f t="shared" si="65"/>
        <v>-0.92246727826798613</v>
      </c>
      <c r="K202" s="1">
        <v>36</v>
      </c>
      <c r="L202" s="2">
        <f t="shared" ref="L202:L213" si="67">(STANDARDIZE(K202,$K$296,$K$297))</f>
        <v>0.85042756278087872</v>
      </c>
      <c r="M202" s="1">
        <v>124</v>
      </c>
      <c r="N202" s="2">
        <f t="shared" ref="N202:N218" si="68">(STANDARDIZE(M202,$M$296,$M$297))</f>
        <v>0.90997212161400087</v>
      </c>
      <c r="O202" s="1">
        <v>4.18</v>
      </c>
      <c r="P202" s="2">
        <f t="shared" si="66"/>
        <v>0.89632347793930101</v>
      </c>
      <c r="Q202" s="1">
        <v>6.94</v>
      </c>
      <c r="R202" s="2">
        <f>(STANDARDIZE(Q202,$Q$296,$Q$297))*-1</f>
        <v>0.69746390519428203</v>
      </c>
      <c r="S202" s="2">
        <f t="shared" si="63"/>
        <v>3.181643854487489</v>
      </c>
      <c r="T202" s="2">
        <f t="shared" si="64"/>
        <v>0.53027397574791479</v>
      </c>
      <c r="V202" s="32"/>
      <c r="AF202" s="6"/>
      <c r="AG202" s="15"/>
      <c r="AH202" s="11"/>
      <c r="AI202" s="12"/>
    </row>
    <row r="203" spans="1:35" ht="32.25" thickBot="1" x14ac:dyDescent="0.3">
      <c r="A203">
        <v>2013</v>
      </c>
      <c r="B203" s="5" t="s">
        <v>158</v>
      </c>
      <c r="C203" t="s">
        <v>20</v>
      </c>
      <c r="D203" t="s">
        <v>72</v>
      </c>
      <c r="E203" s="1">
        <v>71.13</v>
      </c>
      <c r="F203" s="1">
        <v>208</v>
      </c>
      <c r="G203" s="1">
        <v>4.55</v>
      </c>
      <c r="H203" s="2">
        <f t="shared" si="62"/>
        <v>0.7830805087325966</v>
      </c>
      <c r="I203" s="1">
        <v>15</v>
      </c>
      <c r="J203" s="2">
        <f t="shared" si="65"/>
        <v>-0.78026876501718978</v>
      </c>
      <c r="K203" s="1">
        <v>30.5</v>
      </c>
      <c r="L203" s="2">
        <f t="shared" si="67"/>
        <v>-0.42270377437305001</v>
      </c>
      <c r="M203" s="1">
        <v>119</v>
      </c>
      <c r="N203" s="2">
        <f t="shared" si="68"/>
        <v>0.38206504428939958</v>
      </c>
      <c r="O203" s="1">
        <v>4.4000000000000004</v>
      </c>
      <c r="P203" s="2">
        <f t="shared" si="66"/>
        <v>0.10858949732734369</v>
      </c>
      <c r="Q203" s="1">
        <v>7.12</v>
      </c>
      <c r="R203" s="2">
        <f>(STANDARDIZE(Q203,$Q$296,$Q$297))*-1</f>
        <v>0.2535459275632288</v>
      </c>
      <c r="S203" s="2">
        <f t="shared" si="63"/>
        <v>0.32430843852232888</v>
      </c>
      <c r="T203" s="2">
        <f t="shared" si="64"/>
        <v>5.4051406420388144E-2</v>
      </c>
      <c r="U203" s="6">
        <v>5</v>
      </c>
      <c r="V203" s="18">
        <v>164</v>
      </c>
      <c r="W203">
        <f>RANK(V203,$V$2:$V$294,1)</f>
        <v>138</v>
      </c>
      <c r="AF203" s="6">
        <v>6</v>
      </c>
      <c r="AG203" s="15">
        <v>193</v>
      </c>
      <c r="AH203" s="11" t="s">
        <v>513</v>
      </c>
      <c r="AI203" s="12" t="s">
        <v>514</v>
      </c>
    </row>
    <row r="204" spans="1:35" ht="16.5" thickBot="1" x14ac:dyDescent="0.3">
      <c r="A204">
        <v>2013</v>
      </c>
      <c r="B204" s="5" t="s">
        <v>159</v>
      </c>
      <c r="C204" t="s">
        <v>45</v>
      </c>
      <c r="D204" t="s">
        <v>15</v>
      </c>
      <c r="E204" s="1">
        <v>79.13</v>
      </c>
      <c r="F204" s="1">
        <v>225</v>
      </c>
      <c r="G204" s="1">
        <v>4.9400000000000004</v>
      </c>
      <c r="H204" s="2">
        <f t="shared" si="62"/>
        <v>-0.51002078798521722</v>
      </c>
      <c r="I204" s="1"/>
      <c r="J204" s="2"/>
      <c r="K204" s="1">
        <v>26.5</v>
      </c>
      <c r="L204" s="2">
        <f t="shared" si="67"/>
        <v>-1.3486174741213619</v>
      </c>
      <c r="M204" s="1">
        <v>102</v>
      </c>
      <c r="N204" s="2">
        <f t="shared" si="68"/>
        <v>-1.4128190186142449</v>
      </c>
      <c r="O204" s="1">
        <v>4.5199999999999996</v>
      </c>
      <c r="P204" s="2">
        <f t="shared" si="66"/>
        <v>-0.32108358300644718</v>
      </c>
      <c r="Q204" s="1">
        <v>7.49</v>
      </c>
      <c r="R204" s="2">
        <f>(STANDARDIZE(Q204,$Q$296,$Q$297))*-1</f>
        <v>-0.65895213756727122</v>
      </c>
      <c r="S204" s="2">
        <f t="shared" si="63"/>
        <v>-4.2514930012945431</v>
      </c>
      <c r="T204" s="2">
        <f t="shared" si="64"/>
        <v>-0.85029860025890858</v>
      </c>
      <c r="U204" s="6">
        <v>3</v>
      </c>
      <c r="V204" s="17">
        <v>73</v>
      </c>
      <c r="W204">
        <f>RANK(V204,$V$2:$V$294,1)</f>
        <v>66</v>
      </c>
      <c r="AF204" s="6"/>
      <c r="AG204" s="15"/>
      <c r="AH204" s="11"/>
      <c r="AI204" s="12"/>
    </row>
    <row r="205" spans="1:35" ht="16.5" thickBot="1" x14ac:dyDescent="0.3">
      <c r="A205">
        <v>2013</v>
      </c>
      <c r="B205" s="5" t="s">
        <v>212</v>
      </c>
      <c r="C205" t="s">
        <v>20</v>
      </c>
      <c r="D205" t="s">
        <v>213</v>
      </c>
      <c r="E205" s="1">
        <v>70.5</v>
      </c>
      <c r="F205" s="1">
        <v>223</v>
      </c>
      <c r="G205" s="1">
        <v>4.53</v>
      </c>
      <c r="H205" s="2">
        <f t="shared" si="62"/>
        <v>0.84939339574376505</v>
      </c>
      <c r="I205" s="1">
        <v>28</v>
      </c>
      <c r="J205" s="2">
        <f t="shared" ref="J205:J216" si="69">(STANDARDIZE(I205,$I$296,$I$297))</f>
        <v>1.0683119072431624</v>
      </c>
      <c r="K205" s="1">
        <v>35</v>
      </c>
      <c r="L205" s="2">
        <f t="shared" si="67"/>
        <v>0.61894913784380079</v>
      </c>
      <c r="M205" s="1">
        <v>115</v>
      </c>
      <c r="N205" s="2">
        <f t="shared" si="68"/>
        <v>-4.0260617570281487E-2</v>
      </c>
      <c r="O205" s="1">
        <v>4.62</v>
      </c>
      <c r="P205" s="2">
        <f t="shared" si="66"/>
        <v>-0.67914448328461052</v>
      </c>
      <c r="Q205" s="1"/>
      <c r="R205" s="2"/>
      <c r="S205" s="2">
        <f t="shared" si="63"/>
        <v>1.8172493399758358</v>
      </c>
      <c r="T205" s="2">
        <f t="shared" si="64"/>
        <v>0.36344986799516715</v>
      </c>
      <c r="U205" s="6">
        <v>6</v>
      </c>
      <c r="V205" s="15">
        <v>189</v>
      </c>
      <c r="W205">
        <f>RANK(V205,$V$2:$V$294,1)</f>
        <v>155</v>
      </c>
      <c r="AF205" s="6"/>
      <c r="AG205" s="15"/>
      <c r="AH205" s="11"/>
      <c r="AI205" s="12"/>
    </row>
    <row r="206" spans="1:35" ht="16.5" thickBot="1" x14ac:dyDescent="0.3">
      <c r="A206">
        <v>2013</v>
      </c>
      <c r="B206" s="5" t="s">
        <v>37</v>
      </c>
      <c r="C206" t="s">
        <v>20</v>
      </c>
      <c r="D206" t="s">
        <v>38</v>
      </c>
      <c r="E206" s="1">
        <v>70.5</v>
      </c>
      <c r="F206" s="1">
        <v>214</v>
      </c>
      <c r="G206" s="1">
        <v>4.66</v>
      </c>
      <c r="H206" s="2">
        <f t="shared" si="62"/>
        <v>0.4183596301711614</v>
      </c>
      <c r="I206" s="1">
        <v>15</v>
      </c>
      <c r="J206" s="2">
        <f t="shared" si="69"/>
        <v>-0.78026876501718978</v>
      </c>
      <c r="K206" s="1">
        <v>32</v>
      </c>
      <c r="L206" s="2">
        <f t="shared" si="67"/>
        <v>-7.5486136967433101E-2</v>
      </c>
      <c r="M206" s="1">
        <v>118</v>
      </c>
      <c r="N206" s="2">
        <f t="shared" si="68"/>
        <v>0.2764836288244793</v>
      </c>
      <c r="O206" s="1">
        <v>4.4000000000000004</v>
      </c>
      <c r="P206" s="2">
        <f t="shared" si="66"/>
        <v>0.10858949732734369</v>
      </c>
      <c r="Q206" s="1">
        <v>6.88</v>
      </c>
      <c r="R206" s="2">
        <f t="shared" ref="R206:R212" si="70">(STANDARDIZE(Q206,$Q$296,$Q$297))*-1</f>
        <v>0.84543656440463455</v>
      </c>
      <c r="S206" s="2">
        <f t="shared" si="63"/>
        <v>0.79311441874299604</v>
      </c>
      <c r="T206" s="2">
        <f t="shared" si="64"/>
        <v>0.132185736457166</v>
      </c>
      <c r="U206" s="6">
        <v>2</v>
      </c>
      <c r="V206" s="10">
        <v>58</v>
      </c>
      <c r="W206">
        <f>RANK(V206,$V$2:$V$294,1)</f>
        <v>53</v>
      </c>
      <c r="AF206" s="6"/>
      <c r="AG206" s="13"/>
      <c r="AH206" s="11"/>
      <c r="AI206" s="12"/>
    </row>
    <row r="207" spans="1:35" ht="32.25" thickBot="1" x14ac:dyDescent="0.3">
      <c r="A207">
        <v>2013</v>
      </c>
      <c r="B207" s="5" t="s">
        <v>181</v>
      </c>
      <c r="C207" t="s">
        <v>20</v>
      </c>
      <c r="D207" t="s">
        <v>182</v>
      </c>
      <c r="E207" s="1">
        <v>68.25</v>
      </c>
      <c r="F207" s="1">
        <v>208</v>
      </c>
      <c r="G207" s="1">
        <v>4.68</v>
      </c>
      <c r="H207" s="2">
        <f t="shared" si="62"/>
        <v>0.35204674315999301</v>
      </c>
      <c r="I207" s="1">
        <v>19</v>
      </c>
      <c r="J207" s="2">
        <f t="shared" si="69"/>
        <v>-0.21147471201400453</v>
      </c>
      <c r="K207" s="1">
        <v>32.5</v>
      </c>
      <c r="L207" s="2">
        <f t="shared" si="67"/>
        <v>4.0253075501105885E-2</v>
      </c>
      <c r="M207" s="1">
        <v>113</v>
      </c>
      <c r="N207" s="2">
        <f t="shared" si="68"/>
        <v>-0.25142344850012199</v>
      </c>
      <c r="O207" s="1">
        <v>4.18</v>
      </c>
      <c r="P207" s="2">
        <f t="shared" si="66"/>
        <v>0.89632347793930101</v>
      </c>
      <c r="Q207" s="1">
        <v>6.95</v>
      </c>
      <c r="R207" s="2">
        <f t="shared" si="70"/>
        <v>0.67280179532589068</v>
      </c>
      <c r="S207" s="2">
        <f t="shared" si="63"/>
        <v>1.4985269314121641</v>
      </c>
      <c r="T207" s="2">
        <f t="shared" si="64"/>
        <v>0.24975448856869401</v>
      </c>
      <c r="V207" s="32"/>
      <c r="AF207" s="6">
        <v>4</v>
      </c>
      <c r="AG207" s="14">
        <v>99</v>
      </c>
      <c r="AH207" s="11" t="s">
        <v>515</v>
      </c>
      <c r="AI207" s="12" t="s">
        <v>142</v>
      </c>
    </row>
    <row r="208" spans="1:35" ht="16.5" thickBot="1" x14ac:dyDescent="0.3">
      <c r="A208">
        <v>2013</v>
      </c>
      <c r="B208" s="5" t="s">
        <v>201</v>
      </c>
      <c r="C208" t="s">
        <v>50</v>
      </c>
      <c r="D208" t="s">
        <v>202</v>
      </c>
      <c r="E208" s="1">
        <v>76</v>
      </c>
      <c r="F208" s="1">
        <v>329</v>
      </c>
      <c r="G208" s="1">
        <v>5.23</v>
      </c>
      <c r="H208" s="2">
        <f t="shared" si="62"/>
        <v>-1.4715576496471801</v>
      </c>
      <c r="I208" s="1">
        <v>22</v>
      </c>
      <c r="J208" s="2">
        <f t="shared" si="69"/>
        <v>0.21512082773838442</v>
      </c>
      <c r="K208" s="1">
        <v>26.5</v>
      </c>
      <c r="L208" s="2">
        <f t="shared" si="67"/>
        <v>-1.3486174741213619</v>
      </c>
      <c r="M208" s="1">
        <v>104</v>
      </c>
      <c r="N208" s="2">
        <f t="shared" si="68"/>
        <v>-1.2016561876844043</v>
      </c>
      <c r="O208" s="1">
        <v>4.7</v>
      </c>
      <c r="P208" s="2">
        <f t="shared" si="66"/>
        <v>-0.96559320350713984</v>
      </c>
      <c r="Q208" s="1">
        <v>7.85</v>
      </c>
      <c r="R208" s="2">
        <f t="shared" si="70"/>
        <v>-1.5467880928293778</v>
      </c>
      <c r="S208" s="2">
        <f t="shared" si="63"/>
        <v>-6.31909178005108</v>
      </c>
      <c r="T208" s="2">
        <f t="shared" si="64"/>
        <v>-1.0531819633418467</v>
      </c>
      <c r="U208" s="6">
        <v>5</v>
      </c>
      <c r="V208" s="18">
        <v>139</v>
      </c>
      <c r="W208">
        <f>RANK(V208,$V$2:$V$294,1)</f>
        <v>120</v>
      </c>
      <c r="AF208" s="6"/>
      <c r="AG208" s="18"/>
      <c r="AH208" s="11"/>
      <c r="AI208" s="12"/>
    </row>
    <row r="209" spans="1:35" ht="32.25" thickBot="1" x14ac:dyDescent="0.3">
      <c r="A209">
        <v>2013</v>
      </c>
      <c r="B209" s="5" t="s">
        <v>333</v>
      </c>
      <c r="C209" t="s">
        <v>110</v>
      </c>
      <c r="D209" t="s">
        <v>79</v>
      </c>
      <c r="E209" s="1">
        <v>75.25</v>
      </c>
      <c r="F209" s="1">
        <v>242</v>
      </c>
      <c r="G209" s="1">
        <v>4.8099999999999996</v>
      </c>
      <c r="H209" s="2">
        <f t="shared" si="62"/>
        <v>-7.898702241261063E-2</v>
      </c>
      <c r="I209" s="1">
        <v>17</v>
      </c>
      <c r="J209" s="2">
        <f t="shared" si="69"/>
        <v>-0.49587173851559718</v>
      </c>
      <c r="K209" s="1">
        <v>31</v>
      </c>
      <c r="L209" s="2">
        <f t="shared" si="67"/>
        <v>-0.30696456190451105</v>
      </c>
      <c r="M209" s="1">
        <v>112</v>
      </c>
      <c r="N209" s="2">
        <f t="shared" si="68"/>
        <v>-0.35700486396504227</v>
      </c>
      <c r="O209" s="1">
        <v>4.43</v>
      </c>
      <c r="P209" s="2">
        <f t="shared" si="66"/>
        <v>1.1712272438975605E-3</v>
      </c>
      <c r="Q209" s="1">
        <v>7.17</v>
      </c>
      <c r="R209" s="2">
        <f t="shared" si="70"/>
        <v>0.13023537822126979</v>
      </c>
      <c r="S209" s="2">
        <f t="shared" si="63"/>
        <v>-1.1074215813325938</v>
      </c>
      <c r="T209" s="2">
        <f t="shared" si="64"/>
        <v>-0.1845702635554323</v>
      </c>
      <c r="U209" s="6">
        <v>6</v>
      </c>
      <c r="V209" s="15">
        <v>184</v>
      </c>
      <c r="W209">
        <f>RANK(V209,$V$2:$V$294,1)</f>
        <v>151</v>
      </c>
      <c r="AF209" s="6">
        <v>4</v>
      </c>
      <c r="AG209" s="14">
        <v>119</v>
      </c>
      <c r="AH209" s="11" t="s">
        <v>380</v>
      </c>
      <c r="AI209" s="12" t="s">
        <v>516</v>
      </c>
    </row>
    <row r="210" spans="1:35" ht="48" thickBot="1" x14ac:dyDescent="0.3">
      <c r="A210">
        <v>2013</v>
      </c>
      <c r="B210" s="5" t="s">
        <v>416</v>
      </c>
      <c r="C210" t="s">
        <v>84</v>
      </c>
      <c r="D210" t="s">
        <v>70</v>
      </c>
      <c r="E210" s="1">
        <v>75</v>
      </c>
      <c r="F210" s="1">
        <v>241</v>
      </c>
      <c r="G210" s="1">
        <v>4.88</v>
      </c>
      <c r="H210" s="2">
        <f t="shared" si="62"/>
        <v>-0.31108212695170601</v>
      </c>
      <c r="I210" s="1">
        <v>24</v>
      </c>
      <c r="J210" s="2">
        <f t="shared" si="69"/>
        <v>0.49951785423997708</v>
      </c>
      <c r="K210" s="1">
        <v>35</v>
      </c>
      <c r="L210" s="2">
        <f t="shared" si="67"/>
        <v>0.61894913784380079</v>
      </c>
      <c r="M210" s="1">
        <v>113</v>
      </c>
      <c r="N210" s="2">
        <f t="shared" si="68"/>
        <v>-0.25142344850012199</v>
      </c>
      <c r="O210" s="1">
        <v>4.4400000000000004</v>
      </c>
      <c r="P210" s="2">
        <f t="shared" si="66"/>
        <v>-3.4634862783920993E-2</v>
      </c>
      <c r="Q210" s="1">
        <v>6.99</v>
      </c>
      <c r="R210" s="2">
        <f t="shared" si="70"/>
        <v>0.57415335585232308</v>
      </c>
      <c r="S210" s="2">
        <f t="shared" si="63"/>
        <v>1.095479909700352</v>
      </c>
      <c r="T210" s="2">
        <f t="shared" si="64"/>
        <v>0.18257998495005867</v>
      </c>
      <c r="V210" s="32"/>
      <c r="AF210" s="6">
        <v>5</v>
      </c>
      <c r="AG210" s="18">
        <v>146</v>
      </c>
      <c r="AH210" s="11" t="s">
        <v>517</v>
      </c>
      <c r="AI210" s="12" t="s">
        <v>518</v>
      </c>
    </row>
    <row r="211" spans="1:35" ht="32.25" thickBot="1" x14ac:dyDescent="0.3">
      <c r="A211">
        <v>2013</v>
      </c>
      <c r="B211" s="5" t="s">
        <v>417</v>
      </c>
      <c r="C211" t="s">
        <v>50</v>
      </c>
      <c r="D211" t="s">
        <v>418</v>
      </c>
      <c r="E211" s="1">
        <v>76.5</v>
      </c>
      <c r="F211" s="1">
        <v>309</v>
      </c>
      <c r="G211" s="1">
        <v>4.9400000000000004</v>
      </c>
      <c r="H211" s="2">
        <f t="shared" si="62"/>
        <v>-0.51002078798521722</v>
      </c>
      <c r="I211" s="1">
        <v>28</v>
      </c>
      <c r="J211" s="2">
        <f t="shared" si="69"/>
        <v>1.0683119072431624</v>
      </c>
      <c r="K211" s="1">
        <v>33</v>
      </c>
      <c r="L211" s="2">
        <f t="shared" si="67"/>
        <v>0.15599228796964487</v>
      </c>
      <c r="M211" s="1">
        <v>111</v>
      </c>
      <c r="N211" s="2">
        <f t="shared" si="68"/>
        <v>-0.46258627942996255</v>
      </c>
      <c r="O211" s="1">
        <v>4.6500000000000004</v>
      </c>
      <c r="P211" s="2">
        <f t="shared" si="66"/>
        <v>-0.78656275336805981</v>
      </c>
      <c r="Q211" s="1">
        <v>7.55</v>
      </c>
      <c r="R211" s="2">
        <f t="shared" si="70"/>
        <v>-0.80692479677762163</v>
      </c>
      <c r="S211" s="2">
        <f t="shared" si="63"/>
        <v>-1.3417904223480539</v>
      </c>
      <c r="T211" s="2">
        <f t="shared" si="64"/>
        <v>-0.22363173705800898</v>
      </c>
      <c r="U211" s="6">
        <v>7</v>
      </c>
      <c r="V211" s="13">
        <v>223</v>
      </c>
      <c r="W211">
        <f>RANK(V211,$V$2:$V$294,1)</f>
        <v>175</v>
      </c>
      <c r="AF211" s="6">
        <v>5</v>
      </c>
      <c r="AG211" s="18">
        <v>157</v>
      </c>
      <c r="AH211" s="11" t="s">
        <v>519</v>
      </c>
      <c r="AI211" s="12" t="s">
        <v>142</v>
      </c>
    </row>
    <row r="212" spans="1:35" ht="16.5" thickBot="1" x14ac:dyDescent="0.3">
      <c r="A212">
        <v>2013</v>
      </c>
      <c r="B212" s="5" t="s">
        <v>58</v>
      </c>
      <c r="C212" t="s">
        <v>8</v>
      </c>
      <c r="D212" t="s">
        <v>59</v>
      </c>
      <c r="E212" s="1">
        <v>77.25</v>
      </c>
      <c r="F212" s="1">
        <v>323</v>
      </c>
      <c r="G212" s="1">
        <v>5.2</v>
      </c>
      <c r="H212" s="2">
        <f t="shared" si="62"/>
        <v>-1.3720883191304245</v>
      </c>
      <c r="I212" s="1">
        <v>19</v>
      </c>
      <c r="J212" s="2">
        <f t="shared" si="69"/>
        <v>-0.21147471201400453</v>
      </c>
      <c r="K212" s="1">
        <v>29.5</v>
      </c>
      <c r="L212" s="2">
        <f t="shared" si="67"/>
        <v>-0.654182199310128</v>
      </c>
      <c r="M212" s="1">
        <v>109</v>
      </c>
      <c r="N212" s="2">
        <f t="shared" si="68"/>
        <v>-0.67374911035980312</v>
      </c>
      <c r="O212" s="1">
        <v>4.57</v>
      </c>
      <c r="P212" s="2">
        <f t="shared" si="66"/>
        <v>-0.50011403314553038</v>
      </c>
      <c r="Q212" s="1">
        <v>7.77</v>
      </c>
      <c r="R212" s="2">
        <f t="shared" si="70"/>
        <v>-1.3494912138822424</v>
      </c>
      <c r="S212" s="2">
        <f t="shared" si="63"/>
        <v>-4.7610995878421329</v>
      </c>
      <c r="T212" s="2">
        <f t="shared" si="64"/>
        <v>-0.79351659797368879</v>
      </c>
      <c r="V212" s="32"/>
      <c r="AF212" s="6"/>
      <c r="AG212" s="14"/>
      <c r="AH212" s="11"/>
      <c r="AI212" s="12"/>
    </row>
    <row r="213" spans="1:35" ht="16.5" thickBot="1" x14ac:dyDescent="0.3">
      <c r="A213">
        <v>2013</v>
      </c>
      <c r="B213" s="5" t="s">
        <v>239</v>
      </c>
      <c r="C213" t="s">
        <v>110</v>
      </c>
      <c r="D213" t="s">
        <v>36</v>
      </c>
      <c r="E213" s="1">
        <v>77.88</v>
      </c>
      <c r="F213" s="1">
        <v>269</v>
      </c>
      <c r="G213" s="1">
        <v>4.71</v>
      </c>
      <c r="H213" s="2">
        <f t="shared" si="62"/>
        <v>0.25257741264323741</v>
      </c>
      <c r="I213" s="1">
        <v>22</v>
      </c>
      <c r="J213" s="2">
        <f t="shared" si="69"/>
        <v>0.21512082773838442</v>
      </c>
      <c r="K213" s="1">
        <v>31.5</v>
      </c>
      <c r="L213" s="2">
        <f t="shared" si="67"/>
        <v>-0.19122534943597208</v>
      </c>
      <c r="M213" s="1">
        <v>113</v>
      </c>
      <c r="N213" s="2">
        <f t="shared" si="68"/>
        <v>-0.25142344850012199</v>
      </c>
      <c r="O213" s="1"/>
      <c r="P213" s="2"/>
      <c r="Q213" s="1"/>
      <c r="R213" s="2"/>
      <c r="S213" s="2">
        <f t="shared" si="63"/>
        <v>2.5049442445527759E-2</v>
      </c>
      <c r="T213" s="2">
        <f t="shared" si="64"/>
        <v>6.2623606113819397E-3</v>
      </c>
      <c r="U213" s="6">
        <v>6</v>
      </c>
      <c r="V213" s="15">
        <v>172</v>
      </c>
      <c r="W213">
        <f>RANK(V213,$V$2:$V$294,1)</f>
        <v>143</v>
      </c>
      <c r="AF213" s="6"/>
      <c r="AG213" s="13"/>
      <c r="AH213" s="11"/>
      <c r="AI213" s="12"/>
    </row>
    <row r="214" spans="1:35" ht="16.5" thickBot="1" x14ac:dyDescent="0.3">
      <c r="A214">
        <v>2013</v>
      </c>
      <c r="B214" s="5" t="s">
        <v>301</v>
      </c>
      <c r="C214" t="s">
        <v>84</v>
      </c>
      <c r="D214" t="s">
        <v>97</v>
      </c>
      <c r="E214" s="1">
        <v>73</v>
      </c>
      <c r="F214" s="1">
        <v>236</v>
      </c>
      <c r="G214" s="1">
        <v>4.71</v>
      </c>
      <c r="H214" s="2">
        <f t="shared" si="62"/>
        <v>0.25257741264323741</v>
      </c>
      <c r="I214" s="1">
        <v>17</v>
      </c>
      <c r="J214" s="2">
        <f t="shared" si="69"/>
        <v>-0.49587173851559718</v>
      </c>
      <c r="K214" s="1"/>
      <c r="L214" s="2"/>
      <c r="M214" s="1">
        <v>118</v>
      </c>
      <c r="N214" s="2">
        <f t="shared" si="68"/>
        <v>0.2764836288244793</v>
      </c>
      <c r="O214" s="1"/>
      <c r="P214" s="2"/>
      <c r="Q214" s="1"/>
      <c r="R214" s="2"/>
      <c r="S214" s="2">
        <f t="shared" si="63"/>
        <v>3.3189302952119526E-2</v>
      </c>
      <c r="T214" s="2">
        <f t="shared" si="64"/>
        <v>1.1063100984039842E-2</v>
      </c>
      <c r="U214" s="6">
        <v>6</v>
      </c>
      <c r="V214" s="15">
        <v>180</v>
      </c>
      <c r="W214">
        <f>RANK(V214,$V$2:$V$294,1)</f>
        <v>149</v>
      </c>
      <c r="AF214" s="6"/>
      <c r="AG214" s="15"/>
      <c r="AH214" s="11"/>
      <c r="AI214" s="12"/>
    </row>
    <row r="215" spans="1:35" ht="16.5" thickBot="1" x14ac:dyDescent="0.3">
      <c r="A215">
        <v>2013</v>
      </c>
      <c r="B215" s="5" t="s">
        <v>334</v>
      </c>
      <c r="C215" t="s">
        <v>11</v>
      </c>
      <c r="D215" t="s">
        <v>44</v>
      </c>
      <c r="E215" s="1">
        <v>67.25</v>
      </c>
      <c r="F215" s="1">
        <v>169</v>
      </c>
      <c r="G215" s="1">
        <v>4.53</v>
      </c>
      <c r="H215" s="2">
        <f t="shared" si="62"/>
        <v>0.84939339574376505</v>
      </c>
      <c r="I215" s="1">
        <v>10</v>
      </c>
      <c r="J215" s="2">
        <f t="shared" si="69"/>
        <v>-1.4912613312711713</v>
      </c>
      <c r="K215" s="1">
        <v>37.5</v>
      </c>
      <c r="L215" s="2">
        <f>(STANDARDIZE(K215,$K$296,$K$297))</f>
        <v>1.1976452001864957</v>
      </c>
      <c r="M215" s="1">
        <v>127</v>
      </c>
      <c r="N215" s="2">
        <f t="shared" si="68"/>
        <v>1.2267163680087616</v>
      </c>
      <c r="O215" s="1">
        <v>4.09</v>
      </c>
      <c r="P215" s="2">
        <f>(STANDARDIZE(O215,$O$296,$O$297))*-1</f>
        <v>1.2185782881896459</v>
      </c>
      <c r="Q215" s="1">
        <v>6.74</v>
      </c>
      <c r="R215" s="2">
        <f>(STANDARDIZE(Q215,$Q$296,$Q$297))*-1</f>
        <v>1.1907061025621202</v>
      </c>
      <c r="S215" s="2">
        <f t="shared" si="63"/>
        <v>4.1917780234196176</v>
      </c>
      <c r="T215" s="2">
        <f t="shared" si="64"/>
        <v>0.6986296705699363</v>
      </c>
      <c r="V215" s="32"/>
      <c r="AF215" s="6"/>
      <c r="AG215" s="18"/>
      <c r="AH215" s="11"/>
      <c r="AI215" s="12"/>
    </row>
    <row r="216" spans="1:35" ht="16.5" thickBot="1" x14ac:dyDescent="0.3">
      <c r="A216">
        <v>2013</v>
      </c>
      <c r="B216" s="5" t="s">
        <v>6</v>
      </c>
      <c r="C216" t="s">
        <v>8</v>
      </c>
      <c r="D216" t="s">
        <v>7</v>
      </c>
      <c r="E216" s="1">
        <v>77.38</v>
      </c>
      <c r="F216" s="1">
        <v>308</v>
      </c>
      <c r="G216" s="1">
        <v>5.45</v>
      </c>
      <c r="H216" s="2">
        <f t="shared" si="62"/>
        <v>-2.2009994067700474</v>
      </c>
      <c r="I216" s="1">
        <v>17</v>
      </c>
      <c r="J216" s="2">
        <f t="shared" si="69"/>
        <v>-0.49587173851559718</v>
      </c>
      <c r="K216" s="1">
        <v>23.5</v>
      </c>
      <c r="L216" s="2">
        <f>(STANDARDIZE(K216,$K$296,$K$297))</f>
        <v>-2.0430527489325958</v>
      </c>
      <c r="M216" s="1">
        <v>100</v>
      </c>
      <c r="N216" s="2">
        <f t="shared" si="68"/>
        <v>-1.6239818495440854</v>
      </c>
      <c r="O216" s="1">
        <v>4.84</v>
      </c>
      <c r="P216" s="2">
        <f>(STANDARDIZE(O216,$O$296,$O$297))*-1</f>
        <v>-1.4668784638965646</v>
      </c>
      <c r="Q216" s="1">
        <v>7.92</v>
      </c>
      <c r="R216" s="2">
        <f>(STANDARDIZE(Q216,$Q$296,$Q$297))*-1</f>
        <v>-1.7194228619081215</v>
      </c>
      <c r="S216" s="2">
        <f t="shared" si="63"/>
        <v>-9.550207069567012</v>
      </c>
      <c r="T216" s="2">
        <f t="shared" si="64"/>
        <v>-1.5917011782611687</v>
      </c>
      <c r="U216">
        <v>5</v>
      </c>
      <c r="V216" s="32">
        <v>141</v>
      </c>
      <c r="W216">
        <f>RANK(V216,$V$2:$V$294,1)</f>
        <v>122</v>
      </c>
      <c r="AF216" s="6"/>
      <c r="AG216" s="10"/>
      <c r="AH216" s="11"/>
      <c r="AI216" s="12"/>
    </row>
    <row r="217" spans="1:35" ht="32.25" thickBot="1" x14ac:dyDescent="0.3">
      <c r="A217">
        <v>2013</v>
      </c>
      <c r="B217" s="5" t="s">
        <v>279</v>
      </c>
      <c r="C217" t="s">
        <v>20</v>
      </c>
      <c r="D217" t="s">
        <v>257</v>
      </c>
      <c r="E217" s="1">
        <v>70.25</v>
      </c>
      <c r="F217" s="1">
        <v>168</v>
      </c>
      <c r="G217" s="1">
        <v>4.34</v>
      </c>
      <c r="H217" s="2">
        <f t="shared" si="62"/>
        <v>1.4793658223498798</v>
      </c>
      <c r="I217" s="1"/>
      <c r="J217" s="2"/>
      <c r="K217" s="1">
        <v>34</v>
      </c>
      <c r="L217" s="2">
        <f>(STANDARDIZE(K217,$K$296,$K$297))</f>
        <v>0.3874707129067228</v>
      </c>
      <c r="M217" s="1">
        <v>121</v>
      </c>
      <c r="N217" s="2">
        <f t="shared" si="68"/>
        <v>0.59322787521924014</v>
      </c>
      <c r="O217" s="1"/>
      <c r="P217" s="2"/>
      <c r="Q217" s="1"/>
      <c r="R217" s="2"/>
      <c r="S217" s="2">
        <f t="shared" si="63"/>
        <v>2.4600644104758427</v>
      </c>
      <c r="T217" s="2">
        <f t="shared" si="64"/>
        <v>0.82002147015861426</v>
      </c>
      <c r="V217" s="32"/>
      <c r="AF217" s="6">
        <v>2</v>
      </c>
      <c r="AG217" s="10">
        <v>41</v>
      </c>
      <c r="AH217" s="11" t="s">
        <v>432</v>
      </c>
      <c r="AI217" s="12" t="s">
        <v>499</v>
      </c>
    </row>
    <row r="218" spans="1:35" ht="32.25" thickBot="1" x14ac:dyDescent="0.3">
      <c r="A218">
        <v>2013</v>
      </c>
      <c r="B218" s="5" t="s">
        <v>228</v>
      </c>
      <c r="C218" t="s">
        <v>8</v>
      </c>
      <c r="D218" t="s">
        <v>95</v>
      </c>
      <c r="E218" s="1">
        <v>77.25</v>
      </c>
      <c r="F218" s="1">
        <v>331</v>
      </c>
      <c r="G218" s="1">
        <v>5.49</v>
      </c>
      <c r="H218" s="2">
        <f t="shared" si="62"/>
        <v>-2.3336251807923873</v>
      </c>
      <c r="I218" s="1"/>
      <c r="J218" s="2"/>
      <c r="K218" s="1">
        <v>22</v>
      </c>
      <c r="L218" s="2">
        <f>(STANDARDIZE(K218,$K$296,$K$297))</f>
        <v>-2.3902703863382126</v>
      </c>
      <c r="M218" s="1">
        <v>88</v>
      </c>
      <c r="N218" s="2">
        <f t="shared" si="68"/>
        <v>-2.8909588351231288</v>
      </c>
      <c r="O218" s="1">
        <v>5.0599999999999996</v>
      </c>
      <c r="P218" s="2">
        <f>(STANDARDIZE(O218,$O$296,$O$297))*-1</f>
        <v>-2.2546124445085187</v>
      </c>
      <c r="Q218" s="1">
        <v>8.06</v>
      </c>
      <c r="R218" s="2">
        <f>(STANDARDIZE(Q218,$Q$296,$Q$297))*-1</f>
        <v>-2.0646924000656095</v>
      </c>
      <c r="S218" s="2">
        <f t="shared" si="63"/>
        <v>-11.934159246827857</v>
      </c>
      <c r="T218" s="2">
        <f t="shared" si="64"/>
        <v>-2.3868318493655716</v>
      </c>
      <c r="V218" s="32"/>
      <c r="AF218" s="6">
        <v>6</v>
      </c>
      <c r="AG218" s="15">
        <v>183</v>
      </c>
      <c r="AH218" s="11" t="s">
        <v>520</v>
      </c>
      <c r="AI218" s="12" t="s">
        <v>521</v>
      </c>
    </row>
    <row r="219" spans="1:35" ht="32.25" thickBot="1" x14ac:dyDescent="0.3">
      <c r="A219">
        <v>2013</v>
      </c>
      <c r="B219" s="5" t="s">
        <v>261</v>
      </c>
      <c r="C219" t="s">
        <v>100</v>
      </c>
      <c r="D219" t="s">
        <v>124</v>
      </c>
      <c r="E219" s="1">
        <v>75.25</v>
      </c>
      <c r="F219" s="1">
        <v>304</v>
      </c>
      <c r="G219" s="1">
        <v>5.38</v>
      </c>
      <c r="H219" s="2">
        <f t="shared" si="62"/>
        <v>-1.968904302230952</v>
      </c>
      <c r="I219" s="1">
        <v>25</v>
      </c>
      <c r="J219" s="2">
        <f t="shared" ref="J219:J228" si="71">(STANDARDIZE(I219,$I$296,$I$297))</f>
        <v>0.64171636749077332</v>
      </c>
      <c r="K219" s="1"/>
      <c r="L219" s="2"/>
      <c r="M219" s="1"/>
      <c r="N219" s="2"/>
      <c r="O219" s="1"/>
      <c r="P219" s="2"/>
      <c r="Q219" s="1"/>
      <c r="R219" s="2"/>
      <c r="S219" s="2">
        <f t="shared" si="63"/>
        <v>-1.3271879347401787</v>
      </c>
      <c r="T219" s="2">
        <f t="shared" si="64"/>
        <v>-0.66359396737008935</v>
      </c>
      <c r="AF219" s="6">
        <v>6</v>
      </c>
      <c r="AG219" s="15">
        <v>201</v>
      </c>
      <c r="AH219" s="11" t="s">
        <v>522</v>
      </c>
      <c r="AI219" s="12" t="s">
        <v>171</v>
      </c>
    </row>
    <row r="220" spans="1:35" ht="48" thickBot="1" x14ac:dyDescent="0.3">
      <c r="A220">
        <v>2013</v>
      </c>
      <c r="B220" s="5" t="s">
        <v>266</v>
      </c>
      <c r="C220" t="s">
        <v>110</v>
      </c>
      <c r="D220" t="s">
        <v>257</v>
      </c>
      <c r="E220" s="1">
        <v>75.25</v>
      </c>
      <c r="F220" s="1">
        <v>258</v>
      </c>
      <c r="G220" s="1">
        <v>4.9400000000000004</v>
      </c>
      <c r="H220" s="2">
        <f t="shared" si="62"/>
        <v>-0.51002078798521722</v>
      </c>
      <c r="I220" s="1">
        <v>21</v>
      </c>
      <c r="J220" s="2">
        <f t="shared" si="71"/>
        <v>7.2922314487588097E-2</v>
      </c>
      <c r="K220" s="1">
        <v>30.5</v>
      </c>
      <c r="L220" s="2">
        <f t="shared" ref="L220:L246" si="72">(STANDARDIZE(K220,$K$296,$K$297))</f>
        <v>-0.42270377437305001</v>
      </c>
      <c r="M220" s="1">
        <v>112</v>
      </c>
      <c r="N220" s="2">
        <f t="shared" ref="N220:N232" si="73">(STANDARDIZE(M220,$M$296,$M$297))</f>
        <v>-0.35700486396504227</v>
      </c>
      <c r="O220" s="1">
        <v>4.3499999999999996</v>
      </c>
      <c r="P220" s="2">
        <f>(STANDARDIZE(O220,$O$296,$O$297))*-1</f>
        <v>0.28761994746642694</v>
      </c>
      <c r="Q220" s="1">
        <v>7.15</v>
      </c>
      <c r="R220" s="2">
        <f>(STANDARDIZE(Q220,$Q$296,$Q$297))*-1</f>
        <v>0.17955959795805251</v>
      </c>
      <c r="S220" s="2">
        <f t="shared" si="63"/>
        <v>-0.74962756641124184</v>
      </c>
      <c r="T220" s="2">
        <f t="shared" si="64"/>
        <v>-0.12493792773520697</v>
      </c>
      <c r="V220" s="32"/>
      <c r="AF220" s="6">
        <v>6</v>
      </c>
      <c r="AG220" s="15">
        <v>203</v>
      </c>
      <c r="AH220" s="11" t="s">
        <v>523</v>
      </c>
      <c r="AI220" s="12" t="s">
        <v>524</v>
      </c>
    </row>
    <row r="221" spans="1:35" ht="16.5" thickBot="1" x14ac:dyDescent="0.3">
      <c r="A221">
        <v>2013</v>
      </c>
      <c r="B221" s="5" t="s">
        <v>380</v>
      </c>
      <c r="C221" t="s">
        <v>77</v>
      </c>
      <c r="D221" t="s">
        <v>340</v>
      </c>
      <c r="E221" s="1">
        <v>72.5</v>
      </c>
      <c r="F221" s="1">
        <v>208</v>
      </c>
      <c r="G221" s="1">
        <v>4.6500000000000004</v>
      </c>
      <c r="H221" s="2">
        <f t="shared" si="62"/>
        <v>0.45151607367674562</v>
      </c>
      <c r="I221" s="1">
        <v>14</v>
      </c>
      <c r="J221" s="2">
        <f t="shared" si="71"/>
        <v>-0.92246727826798613</v>
      </c>
      <c r="K221" s="1">
        <v>35</v>
      </c>
      <c r="L221" s="2">
        <f t="shared" si="72"/>
        <v>0.61894913784380079</v>
      </c>
      <c r="M221" s="1">
        <v>122</v>
      </c>
      <c r="N221" s="2">
        <f t="shared" si="73"/>
        <v>0.69880929068416031</v>
      </c>
      <c r="O221" s="1"/>
      <c r="P221" s="2"/>
      <c r="Q221" s="1"/>
      <c r="R221" s="2"/>
      <c r="S221" s="2">
        <f t="shared" si="63"/>
        <v>0.84680722393672059</v>
      </c>
      <c r="T221" s="2">
        <f t="shared" si="64"/>
        <v>0.21170180598418015</v>
      </c>
      <c r="V221" s="32"/>
      <c r="AF221" s="6"/>
      <c r="AG221" s="14"/>
      <c r="AH221" s="11"/>
      <c r="AI221" s="12"/>
    </row>
    <row r="222" spans="1:35" ht="32.25" thickBot="1" x14ac:dyDescent="0.3">
      <c r="A222">
        <v>2013</v>
      </c>
      <c r="B222" s="5" t="s">
        <v>311</v>
      </c>
      <c r="C222" t="s">
        <v>29</v>
      </c>
      <c r="D222" t="s">
        <v>95</v>
      </c>
      <c r="E222" s="1">
        <v>72</v>
      </c>
      <c r="F222" s="1">
        <v>204</v>
      </c>
      <c r="G222" s="1">
        <v>4.53</v>
      </c>
      <c r="H222" s="2">
        <f t="shared" si="62"/>
        <v>0.84939339574376505</v>
      </c>
      <c r="I222" s="1">
        <v>8</v>
      </c>
      <c r="J222" s="2">
        <f t="shared" si="71"/>
        <v>-1.775658357772764</v>
      </c>
      <c r="K222" s="1">
        <v>33</v>
      </c>
      <c r="L222" s="2">
        <f t="shared" si="72"/>
        <v>0.15599228796964487</v>
      </c>
      <c r="M222" s="1">
        <v>118</v>
      </c>
      <c r="N222" s="2">
        <f t="shared" si="73"/>
        <v>0.2764836288244793</v>
      </c>
      <c r="O222" s="1">
        <v>4.01</v>
      </c>
      <c r="P222" s="2">
        <f t="shared" ref="P222:P228" si="74">(STANDARDIZE(O222,$O$296,$O$297))*-1</f>
        <v>1.5050270084121751</v>
      </c>
      <c r="Q222" s="1">
        <v>6.91</v>
      </c>
      <c r="R222" s="2">
        <f t="shared" ref="R222:R228" si="75">(STANDARDIZE(Q222,$Q$296,$Q$297))*-1</f>
        <v>0.77145023479945829</v>
      </c>
      <c r="S222" s="2">
        <f t="shared" si="63"/>
        <v>1.7826881979767584</v>
      </c>
      <c r="T222" s="2">
        <f t="shared" si="64"/>
        <v>0.29711469966279308</v>
      </c>
      <c r="U222" s="6">
        <v>4</v>
      </c>
      <c r="V222" s="14">
        <v>128</v>
      </c>
      <c r="W222">
        <f>RANK(V222,$V$2:$V$294,1)</f>
        <v>111</v>
      </c>
      <c r="AF222" s="6">
        <v>7</v>
      </c>
      <c r="AG222" s="13">
        <v>220</v>
      </c>
      <c r="AH222" s="11" t="s">
        <v>525</v>
      </c>
      <c r="AI222" s="12" t="s">
        <v>362</v>
      </c>
    </row>
    <row r="223" spans="1:35" ht="16.5" thickBot="1" x14ac:dyDescent="0.3">
      <c r="A223">
        <v>2013</v>
      </c>
      <c r="B223" s="5" t="s">
        <v>168</v>
      </c>
      <c r="C223" t="s">
        <v>20</v>
      </c>
      <c r="D223" t="s">
        <v>169</v>
      </c>
      <c r="E223" s="1">
        <v>69.13</v>
      </c>
      <c r="F223" s="1">
        <v>199</v>
      </c>
      <c r="G223" s="1">
        <v>4.8</v>
      </c>
      <c r="H223" s="2">
        <f t="shared" si="62"/>
        <v>-4.5830578907026409E-2</v>
      </c>
      <c r="I223" s="1">
        <v>18</v>
      </c>
      <c r="J223" s="2">
        <f t="shared" si="71"/>
        <v>-0.35367322526480083</v>
      </c>
      <c r="K223" s="1">
        <v>32.5</v>
      </c>
      <c r="L223" s="2">
        <f t="shared" si="72"/>
        <v>4.0253075501105885E-2</v>
      </c>
      <c r="M223" s="1">
        <v>112</v>
      </c>
      <c r="N223" s="2">
        <f t="shared" si="73"/>
        <v>-0.35700486396504227</v>
      </c>
      <c r="O223" s="1">
        <v>4.21</v>
      </c>
      <c r="P223" s="2">
        <f t="shared" si="74"/>
        <v>0.78890520785585172</v>
      </c>
      <c r="Q223" s="1">
        <v>7.17</v>
      </c>
      <c r="R223" s="2">
        <f t="shared" si="75"/>
        <v>0.13023537822126979</v>
      </c>
      <c r="S223" s="2">
        <f t="shared" si="63"/>
        <v>0.20288499344135785</v>
      </c>
      <c r="T223" s="2">
        <f t="shared" si="64"/>
        <v>3.3814165573559644E-2</v>
      </c>
      <c r="V223" s="32"/>
      <c r="AF223" s="6"/>
      <c r="AG223" s="15"/>
      <c r="AH223" s="11"/>
      <c r="AI223" s="12"/>
    </row>
    <row r="224" spans="1:35" ht="16.5" thickBot="1" x14ac:dyDescent="0.3">
      <c r="A224">
        <v>2013</v>
      </c>
      <c r="B224" s="5" t="s">
        <v>146</v>
      </c>
      <c r="C224" t="s">
        <v>8</v>
      </c>
      <c r="D224" t="s">
        <v>70</v>
      </c>
      <c r="E224" s="1">
        <v>79.63</v>
      </c>
      <c r="F224" s="1">
        <v>308</v>
      </c>
      <c r="G224" s="1">
        <v>5.14</v>
      </c>
      <c r="H224" s="2">
        <f t="shared" si="62"/>
        <v>-1.1731496580969132</v>
      </c>
      <c r="I224" s="1">
        <v>33</v>
      </c>
      <c r="J224" s="2">
        <f t="shared" si="71"/>
        <v>1.7793044734971439</v>
      </c>
      <c r="K224" s="1">
        <v>30</v>
      </c>
      <c r="L224" s="2">
        <f t="shared" si="72"/>
        <v>-0.53844298684158898</v>
      </c>
      <c r="M224" s="1">
        <v>113</v>
      </c>
      <c r="N224" s="2">
        <f t="shared" si="73"/>
        <v>-0.25142344850012199</v>
      </c>
      <c r="O224" s="1">
        <v>4.68</v>
      </c>
      <c r="P224" s="2">
        <f t="shared" si="74"/>
        <v>-0.89398102345150587</v>
      </c>
      <c r="Q224" s="1">
        <v>7.62</v>
      </c>
      <c r="R224" s="2">
        <f t="shared" si="75"/>
        <v>-0.9795595658563655</v>
      </c>
      <c r="S224" s="2">
        <f t="shared" si="63"/>
        <v>-2.0572522092493517</v>
      </c>
      <c r="T224" s="2">
        <f t="shared" si="64"/>
        <v>-0.34287536820822528</v>
      </c>
      <c r="U224" s="6">
        <v>7</v>
      </c>
      <c r="V224" s="13">
        <v>240</v>
      </c>
      <c r="W224">
        <f>RANK(V224,$V$2:$V$294,1)</f>
        <v>189</v>
      </c>
      <c r="AF224" s="6"/>
      <c r="AG224" s="13"/>
      <c r="AH224" s="11"/>
      <c r="AI224" s="12"/>
    </row>
    <row r="225" spans="1:35" ht="48" thickBot="1" x14ac:dyDescent="0.3">
      <c r="A225">
        <v>2013</v>
      </c>
      <c r="B225" s="5" t="s">
        <v>90</v>
      </c>
      <c r="C225" t="s">
        <v>20</v>
      </c>
      <c r="D225" t="s">
        <v>91</v>
      </c>
      <c r="E225" s="1">
        <v>70.25</v>
      </c>
      <c r="F225" s="1">
        <v>214</v>
      </c>
      <c r="G225" s="1">
        <v>4.7300000000000004</v>
      </c>
      <c r="H225" s="2">
        <f t="shared" si="62"/>
        <v>0.18626452563206602</v>
      </c>
      <c r="I225" s="1">
        <v>21</v>
      </c>
      <c r="J225" s="2">
        <f t="shared" si="71"/>
        <v>7.2922314487588097E-2</v>
      </c>
      <c r="K225" s="1">
        <v>39</v>
      </c>
      <c r="L225" s="2">
        <f t="shared" si="72"/>
        <v>1.5448628375921127</v>
      </c>
      <c r="M225" s="1">
        <v>125</v>
      </c>
      <c r="N225" s="2">
        <f t="shared" si="73"/>
        <v>1.0155535370789213</v>
      </c>
      <c r="O225" s="1">
        <v>4.09</v>
      </c>
      <c r="P225" s="2">
        <f t="shared" si="74"/>
        <v>1.2185782881896459</v>
      </c>
      <c r="Q225" s="1">
        <v>6.85</v>
      </c>
      <c r="R225" s="2">
        <f t="shared" si="75"/>
        <v>0.91942289400981081</v>
      </c>
      <c r="S225" s="2">
        <f t="shared" si="63"/>
        <v>4.9576043969901455</v>
      </c>
      <c r="T225" s="2">
        <f t="shared" si="64"/>
        <v>0.82626739949835759</v>
      </c>
      <c r="U225" s="6">
        <v>6</v>
      </c>
      <c r="V225" s="15">
        <v>190</v>
      </c>
      <c r="W225">
        <f>RANK(V225,$V$2:$V$294,1)</f>
        <v>156</v>
      </c>
      <c r="AF225" s="6">
        <v>5</v>
      </c>
      <c r="AG225" s="18">
        <v>165</v>
      </c>
      <c r="AH225" s="11" t="s">
        <v>526</v>
      </c>
      <c r="AI225" s="12" t="s">
        <v>476</v>
      </c>
    </row>
    <row r="226" spans="1:35" ht="16.5" thickBot="1" x14ac:dyDescent="0.3">
      <c r="A226">
        <v>2013</v>
      </c>
      <c r="B226" s="5" t="s">
        <v>395</v>
      </c>
      <c r="C226" t="s">
        <v>8</v>
      </c>
      <c r="D226" t="s">
        <v>38</v>
      </c>
      <c r="E226" s="1">
        <v>77.88</v>
      </c>
      <c r="F226" s="1">
        <v>308</v>
      </c>
      <c r="G226" s="1">
        <v>5.17</v>
      </c>
      <c r="H226" s="2">
        <f t="shared" si="62"/>
        <v>-1.2726189886136687</v>
      </c>
      <c r="I226" s="1">
        <v>20</v>
      </c>
      <c r="J226" s="2">
        <f t="shared" si="71"/>
        <v>-6.9276198763208216E-2</v>
      </c>
      <c r="K226" s="1">
        <v>31.5</v>
      </c>
      <c r="L226" s="2">
        <f t="shared" si="72"/>
        <v>-0.19122534943597208</v>
      </c>
      <c r="M226" s="1">
        <v>101</v>
      </c>
      <c r="N226" s="2">
        <f t="shared" si="73"/>
        <v>-1.5184004340791653</v>
      </c>
      <c r="O226" s="1">
        <v>4.91</v>
      </c>
      <c r="P226" s="2">
        <f t="shared" si="74"/>
        <v>-1.7175210940912786</v>
      </c>
      <c r="Q226" s="1">
        <v>7.94</v>
      </c>
      <c r="R226" s="2">
        <f t="shared" si="75"/>
        <v>-1.7687470816449065</v>
      </c>
      <c r="S226" s="2">
        <f t="shared" si="63"/>
        <v>-6.5377891466281994</v>
      </c>
      <c r="T226" s="2">
        <f t="shared" si="64"/>
        <v>-1.0896315244380332</v>
      </c>
      <c r="U226" s="6">
        <v>5</v>
      </c>
      <c r="V226" s="18">
        <v>168</v>
      </c>
      <c r="W226">
        <f>RANK(V226,$V$2:$V$294,1)</f>
        <v>140</v>
      </c>
      <c r="AF226" s="6"/>
      <c r="AG226" s="17"/>
      <c r="AH226" s="11"/>
      <c r="AI226" s="12"/>
    </row>
    <row r="227" spans="1:35" ht="16.5" thickBot="1" x14ac:dyDescent="0.3">
      <c r="A227">
        <v>2013</v>
      </c>
      <c r="B227" s="5" t="s">
        <v>339</v>
      </c>
      <c r="C227" t="s">
        <v>20</v>
      </c>
      <c r="D227" t="s">
        <v>340</v>
      </c>
      <c r="E227" s="1">
        <v>65.75</v>
      </c>
      <c r="F227" s="1">
        <v>190</v>
      </c>
      <c r="G227" s="1">
        <v>4.8</v>
      </c>
      <c r="H227" s="2">
        <f t="shared" si="62"/>
        <v>-4.5830578907026409E-2</v>
      </c>
      <c r="I227" s="1">
        <v>15</v>
      </c>
      <c r="J227" s="2">
        <f t="shared" si="71"/>
        <v>-0.78026876501718978</v>
      </c>
      <c r="K227" s="1">
        <v>34</v>
      </c>
      <c r="L227" s="2">
        <f t="shared" si="72"/>
        <v>0.3874707129067228</v>
      </c>
      <c r="M227" s="1">
        <v>114</v>
      </c>
      <c r="N227" s="2">
        <f t="shared" si="73"/>
        <v>-0.14584203303520174</v>
      </c>
      <c r="O227" s="1">
        <v>4.25</v>
      </c>
      <c r="P227" s="2">
        <f t="shared" si="74"/>
        <v>0.64568084774458701</v>
      </c>
      <c r="Q227" s="1">
        <v>6.97</v>
      </c>
      <c r="R227" s="2">
        <f t="shared" si="75"/>
        <v>0.62347757558910799</v>
      </c>
      <c r="S227" s="2">
        <f t="shared" si="63"/>
        <v>0.6846877592809999</v>
      </c>
      <c r="T227" s="2">
        <f t="shared" si="64"/>
        <v>0.11411462654683331</v>
      </c>
      <c r="AF227" s="6"/>
      <c r="AG227" s="18"/>
      <c r="AH227" s="11"/>
      <c r="AI227" s="12"/>
    </row>
    <row r="228" spans="1:35" ht="16.5" thickBot="1" x14ac:dyDescent="0.3">
      <c r="A228">
        <v>2013</v>
      </c>
      <c r="B228" s="5" t="s">
        <v>12</v>
      </c>
      <c r="C228" t="s">
        <v>11</v>
      </c>
      <c r="D228" t="s">
        <v>13</v>
      </c>
      <c r="E228" s="1">
        <v>70.13</v>
      </c>
      <c r="F228" s="1">
        <v>188</v>
      </c>
      <c r="G228" s="1">
        <v>4.3899999999999997</v>
      </c>
      <c r="H228" s="2">
        <f t="shared" si="62"/>
        <v>1.3135836048219558</v>
      </c>
      <c r="I228" s="1">
        <v>17</v>
      </c>
      <c r="J228" s="2">
        <f t="shared" si="71"/>
        <v>-0.49587173851559718</v>
      </c>
      <c r="K228" s="1">
        <v>40</v>
      </c>
      <c r="L228" s="2">
        <f t="shared" si="72"/>
        <v>1.7763412625291906</v>
      </c>
      <c r="M228" s="1">
        <v>132</v>
      </c>
      <c r="N228" s="2">
        <f t="shared" si="73"/>
        <v>1.7546234453333629</v>
      </c>
      <c r="O228" s="1">
        <v>4.2300000000000004</v>
      </c>
      <c r="P228" s="2">
        <f t="shared" si="74"/>
        <v>0.71729302780021775</v>
      </c>
      <c r="Q228" s="1">
        <v>6.89</v>
      </c>
      <c r="R228" s="2">
        <f t="shared" si="75"/>
        <v>0.8207744545362432</v>
      </c>
      <c r="S228" s="2">
        <f t="shared" si="63"/>
        <v>5.886744056505373</v>
      </c>
      <c r="T228" s="2">
        <f t="shared" si="64"/>
        <v>0.98112400941756217</v>
      </c>
      <c r="U228">
        <v>2</v>
      </c>
      <c r="V228" s="32">
        <v>60</v>
      </c>
      <c r="W228">
        <f>RANK(V228,$V$2:$V$294,1)</f>
        <v>54</v>
      </c>
      <c r="AF228" s="6"/>
      <c r="AG228" s="24"/>
      <c r="AH228" s="20"/>
      <c r="AI228" s="21"/>
    </row>
    <row r="229" spans="1:35" ht="32.25" thickBot="1" x14ac:dyDescent="0.3">
      <c r="A229">
        <v>2013</v>
      </c>
      <c r="B229" s="5" t="s">
        <v>258</v>
      </c>
      <c r="C229" t="s">
        <v>113</v>
      </c>
      <c r="D229" t="s">
        <v>142</v>
      </c>
      <c r="E229" s="1">
        <v>73.25</v>
      </c>
      <c r="F229" s="1">
        <v>220</v>
      </c>
      <c r="G229" s="1">
        <v>4.66</v>
      </c>
      <c r="H229" s="2">
        <f t="shared" si="62"/>
        <v>0.4183596301711614</v>
      </c>
      <c r="I229" s="1"/>
      <c r="J229" s="2"/>
      <c r="K229" s="1">
        <v>33.5</v>
      </c>
      <c r="L229" s="2">
        <f t="shared" si="72"/>
        <v>0.27173150043818384</v>
      </c>
      <c r="M229" s="1">
        <v>117</v>
      </c>
      <c r="N229" s="2">
        <f t="shared" si="73"/>
        <v>0.17090221335955905</v>
      </c>
      <c r="O229" s="1"/>
      <c r="P229" s="2"/>
      <c r="Q229" s="1"/>
      <c r="R229" s="2"/>
      <c r="S229" s="2">
        <f t="shared" si="63"/>
        <v>0.86099334396890426</v>
      </c>
      <c r="T229" s="2">
        <f t="shared" si="64"/>
        <v>0.2869977813229681</v>
      </c>
      <c r="V229" s="32"/>
      <c r="AF229" s="6">
        <v>7</v>
      </c>
      <c r="AG229" s="13">
        <v>249</v>
      </c>
      <c r="AH229" s="11" t="s">
        <v>527</v>
      </c>
      <c r="AI229" s="12" t="s">
        <v>394</v>
      </c>
    </row>
    <row r="230" spans="1:35" ht="16.5" thickBot="1" x14ac:dyDescent="0.3">
      <c r="A230">
        <v>2013</v>
      </c>
      <c r="B230" s="5" t="s">
        <v>432</v>
      </c>
      <c r="C230" t="s">
        <v>29</v>
      </c>
      <c r="D230" t="s">
        <v>44</v>
      </c>
      <c r="E230" s="1">
        <v>73</v>
      </c>
      <c r="F230" s="1">
        <v>201</v>
      </c>
      <c r="G230" s="1">
        <v>4.51</v>
      </c>
      <c r="H230" s="2">
        <f t="shared" si="62"/>
        <v>0.91570628275493637</v>
      </c>
      <c r="I230" s="1">
        <v>14</v>
      </c>
      <c r="J230" s="2">
        <f>(STANDARDIZE(I230,$I$296,$I$297))</f>
        <v>-0.92246727826798613</v>
      </c>
      <c r="K230" s="1">
        <v>33.5</v>
      </c>
      <c r="L230" s="2">
        <f t="shared" si="72"/>
        <v>0.27173150043818384</v>
      </c>
      <c r="M230" s="1">
        <v>117</v>
      </c>
      <c r="N230" s="2">
        <f t="shared" si="73"/>
        <v>0.17090221335955905</v>
      </c>
      <c r="O230" s="1">
        <v>4.47</v>
      </c>
      <c r="P230" s="2">
        <f>(STANDARDIZE(O230,$O$296,$O$297))*-1</f>
        <v>-0.14205313286736712</v>
      </c>
      <c r="Q230" s="1">
        <v>7.15</v>
      </c>
      <c r="R230" s="2">
        <f>(STANDARDIZE(Q230,$Q$296,$Q$297))*-1</f>
        <v>0.17955959795805251</v>
      </c>
      <c r="S230" s="2">
        <f t="shared" si="63"/>
        <v>0.47337918337537854</v>
      </c>
      <c r="T230" s="2">
        <f t="shared" si="64"/>
        <v>7.8896530562563086E-2</v>
      </c>
      <c r="V230" s="32"/>
      <c r="AF230" s="6"/>
      <c r="AG230" s="14"/>
      <c r="AH230" s="11"/>
      <c r="AI230" s="12"/>
    </row>
    <row r="231" spans="1:35" ht="16.5" thickBot="1" x14ac:dyDescent="0.3">
      <c r="A231">
        <v>2013</v>
      </c>
      <c r="B231" s="5" t="s">
        <v>372</v>
      </c>
      <c r="C231" t="s">
        <v>11</v>
      </c>
      <c r="D231" t="s">
        <v>49</v>
      </c>
      <c r="E231" s="1">
        <v>71.25</v>
      </c>
      <c r="F231" s="1">
        <v>189</v>
      </c>
      <c r="G231" s="1">
        <v>4.42</v>
      </c>
      <c r="H231" s="2">
        <f t="shared" si="62"/>
        <v>1.2141142743052002</v>
      </c>
      <c r="I231" s="1">
        <v>11</v>
      </c>
      <c r="J231" s="2">
        <f>(STANDARDIZE(I231,$I$296,$I$297))</f>
        <v>-1.349062818020375</v>
      </c>
      <c r="K231" s="1">
        <v>37</v>
      </c>
      <c r="L231" s="2">
        <f t="shared" si="72"/>
        <v>1.0819059877179567</v>
      </c>
      <c r="M231" s="1">
        <v>124</v>
      </c>
      <c r="N231" s="2">
        <f t="shared" si="73"/>
        <v>0.90997212161400087</v>
      </c>
      <c r="O231" s="1"/>
      <c r="P231" s="2"/>
      <c r="Q231" s="1"/>
      <c r="R231" s="2"/>
      <c r="S231" s="2">
        <f t="shared" si="63"/>
        <v>1.8569295656167828</v>
      </c>
      <c r="T231" s="2">
        <f t="shared" si="64"/>
        <v>0.4642323914041957</v>
      </c>
      <c r="AF231" s="6"/>
      <c r="AG231" s="16"/>
      <c r="AH231" s="11"/>
      <c r="AI231" s="12"/>
    </row>
    <row r="232" spans="1:35" ht="16.5" thickBot="1" x14ac:dyDescent="0.3">
      <c r="A232">
        <v>2013</v>
      </c>
      <c r="B232" s="5" t="s">
        <v>355</v>
      </c>
      <c r="C232" t="s">
        <v>29</v>
      </c>
      <c r="D232" t="s">
        <v>97</v>
      </c>
      <c r="E232" s="1">
        <v>76.38</v>
      </c>
      <c r="F232" s="1">
        <v>225</v>
      </c>
      <c r="G232" s="1">
        <v>4.51</v>
      </c>
      <c r="H232" s="2">
        <f t="shared" si="62"/>
        <v>0.91570628275493637</v>
      </c>
      <c r="I232" s="1"/>
      <c r="J232" s="2"/>
      <c r="K232" s="1">
        <v>34.5</v>
      </c>
      <c r="L232" s="2">
        <f t="shared" si="72"/>
        <v>0.50320992537526177</v>
      </c>
      <c r="M232" s="1">
        <v>120</v>
      </c>
      <c r="N232" s="2">
        <f t="shared" si="73"/>
        <v>0.48764645975431986</v>
      </c>
      <c r="O232" s="1">
        <v>4.07</v>
      </c>
      <c r="P232" s="2">
        <f t="shared" ref="P232:P237" si="76">(STANDARDIZE(O232,$O$296,$O$297))*-1</f>
        <v>1.2901904682452765</v>
      </c>
      <c r="Q232" s="1">
        <v>7.03</v>
      </c>
      <c r="R232" s="2">
        <f>(STANDARDIZE(Q232,$Q$296,$Q$297))*-1</f>
        <v>0.47550491637875542</v>
      </c>
      <c r="S232" s="2">
        <f t="shared" si="63"/>
        <v>3.6722580525085502</v>
      </c>
      <c r="T232" s="2">
        <f t="shared" si="64"/>
        <v>0.73445161050171004</v>
      </c>
      <c r="V232" s="32"/>
      <c r="AF232" s="6"/>
      <c r="AG232" s="17"/>
      <c r="AH232" s="11"/>
      <c r="AI232" s="12"/>
    </row>
    <row r="233" spans="1:35" ht="16.5" thickBot="1" x14ac:dyDescent="0.3">
      <c r="A233">
        <v>2013</v>
      </c>
      <c r="B233" s="5" t="s">
        <v>152</v>
      </c>
      <c r="C233" t="s">
        <v>8</v>
      </c>
      <c r="D233" t="s">
        <v>153</v>
      </c>
      <c r="E233" s="1">
        <v>78.25</v>
      </c>
      <c r="F233" s="1">
        <v>334</v>
      </c>
      <c r="G233" s="1">
        <v>5.24</v>
      </c>
      <c r="H233" s="2">
        <f t="shared" si="62"/>
        <v>-1.5047140931527643</v>
      </c>
      <c r="I233" s="1">
        <v>28</v>
      </c>
      <c r="J233" s="2">
        <f>(STANDARDIZE(I233,$I$296,$I$297))</f>
        <v>1.0683119072431624</v>
      </c>
      <c r="K233" s="1">
        <v>23</v>
      </c>
      <c r="L233" s="2">
        <f t="shared" si="72"/>
        <v>-2.1587919614011346</v>
      </c>
      <c r="M233" s="1"/>
      <c r="N233" s="2"/>
      <c r="O233" s="1">
        <v>5.24</v>
      </c>
      <c r="P233" s="2">
        <f t="shared" si="76"/>
        <v>-2.8991220650092115</v>
      </c>
      <c r="Q233" s="1"/>
      <c r="R233" s="2"/>
      <c r="S233" s="2">
        <f t="shared" si="63"/>
        <v>-5.4943162123199478</v>
      </c>
      <c r="T233" s="2">
        <f t="shared" si="64"/>
        <v>-1.373579053079987</v>
      </c>
      <c r="V233" s="32"/>
      <c r="AF233" s="6"/>
      <c r="AG233" s="16"/>
      <c r="AH233" s="11"/>
      <c r="AI233" s="12"/>
    </row>
    <row r="234" spans="1:35" ht="16.5" thickBot="1" x14ac:dyDescent="0.3">
      <c r="A234">
        <v>2013</v>
      </c>
      <c r="B234" s="5" t="s">
        <v>291</v>
      </c>
      <c r="C234" t="s">
        <v>77</v>
      </c>
      <c r="D234" t="s">
        <v>292</v>
      </c>
      <c r="E234" s="1">
        <v>71.63</v>
      </c>
      <c r="F234" s="1">
        <v>203</v>
      </c>
      <c r="G234" s="1">
        <v>4.62</v>
      </c>
      <c r="H234" s="2">
        <f t="shared" si="62"/>
        <v>0.55098540419350117</v>
      </c>
      <c r="I234" s="1"/>
      <c r="J234" s="2"/>
      <c r="K234" s="1">
        <v>36.5</v>
      </c>
      <c r="L234" s="2">
        <f t="shared" si="72"/>
        <v>0.96616677524941774</v>
      </c>
      <c r="M234" s="1">
        <v>123</v>
      </c>
      <c r="N234" s="2">
        <f t="shared" ref="N234:N246" si="77">(STANDARDIZE(M234,$M$296,$M$297))</f>
        <v>0.80439070614908059</v>
      </c>
      <c r="O234" s="1">
        <v>4.2699999999999996</v>
      </c>
      <c r="P234" s="2">
        <f t="shared" si="76"/>
        <v>0.57406866768895626</v>
      </c>
      <c r="Q234" s="1">
        <v>6.97</v>
      </c>
      <c r="R234" s="2">
        <f>(STANDARDIZE(Q234,$Q$296,$Q$297))*-1</f>
        <v>0.62347757558910799</v>
      </c>
      <c r="S234" s="2">
        <f t="shared" si="63"/>
        <v>3.5190891288700641</v>
      </c>
      <c r="T234" s="2">
        <f t="shared" si="64"/>
        <v>0.70381782577401286</v>
      </c>
      <c r="V234" s="32"/>
      <c r="AF234" s="6"/>
      <c r="AG234" s="17"/>
      <c r="AH234" s="11"/>
      <c r="AI234" s="12"/>
    </row>
    <row r="235" spans="1:35" ht="32.25" thickBot="1" x14ac:dyDescent="0.3">
      <c r="A235">
        <v>2013</v>
      </c>
      <c r="B235" s="5" t="s">
        <v>305</v>
      </c>
      <c r="C235" t="s">
        <v>45</v>
      </c>
      <c r="D235" t="s">
        <v>255</v>
      </c>
      <c r="E235" s="1">
        <v>74.13</v>
      </c>
      <c r="F235" s="1">
        <v>227</v>
      </c>
      <c r="G235" s="1">
        <v>5.0599999999999996</v>
      </c>
      <c r="H235" s="2">
        <f t="shared" si="62"/>
        <v>-0.90789811005223364</v>
      </c>
      <c r="I235" s="1"/>
      <c r="J235" s="2"/>
      <c r="K235" s="1">
        <v>28.5</v>
      </c>
      <c r="L235" s="2">
        <f t="shared" si="72"/>
        <v>-0.88566062424720593</v>
      </c>
      <c r="M235" s="1">
        <v>105</v>
      </c>
      <c r="N235" s="2">
        <f t="shared" si="77"/>
        <v>-1.0960747722194841</v>
      </c>
      <c r="O235" s="1">
        <v>4.53</v>
      </c>
      <c r="P235" s="2">
        <f t="shared" si="76"/>
        <v>-0.35688967303426572</v>
      </c>
      <c r="Q235" s="1">
        <v>7.34</v>
      </c>
      <c r="R235" s="2">
        <f>(STANDARDIZE(Q235,$Q$296,$Q$297))*-1</f>
        <v>-0.28902048954139209</v>
      </c>
      <c r="S235" s="2">
        <f t="shared" si="63"/>
        <v>-3.5355436690945816</v>
      </c>
      <c r="T235" s="2">
        <f t="shared" si="64"/>
        <v>-0.70710873381891637</v>
      </c>
      <c r="U235" s="6">
        <v>4</v>
      </c>
      <c r="V235" s="14">
        <v>110</v>
      </c>
      <c r="W235">
        <f>RANK(V235,$V$2:$V$294,1)</f>
        <v>97</v>
      </c>
      <c r="AF235" s="6">
        <v>6</v>
      </c>
      <c r="AG235" s="15">
        <v>194</v>
      </c>
      <c r="AH235" s="11" t="s">
        <v>528</v>
      </c>
      <c r="AI235" s="12" t="s">
        <v>459</v>
      </c>
    </row>
    <row r="236" spans="1:35" ht="32.25" thickBot="1" x14ac:dyDescent="0.3">
      <c r="A236">
        <v>2013</v>
      </c>
      <c r="B236" s="5" t="s">
        <v>358</v>
      </c>
      <c r="C236" t="s">
        <v>29</v>
      </c>
      <c r="D236" t="s">
        <v>359</v>
      </c>
      <c r="E236" s="1">
        <v>73.25</v>
      </c>
      <c r="F236" s="1">
        <v>204</v>
      </c>
      <c r="G236" s="1">
        <v>4.4800000000000004</v>
      </c>
      <c r="H236" s="2">
        <f t="shared" si="62"/>
        <v>1.0151756132716891</v>
      </c>
      <c r="I236" s="1">
        <v>15</v>
      </c>
      <c r="J236" s="2">
        <f>(STANDARDIZE(I236,$I$296,$I$297))</f>
        <v>-0.78026876501718978</v>
      </c>
      <c r="K236" s="1">
        <v>33.5</v>
      </c>
      <c r="L236" s="2">
        <f t="shared" si="72"/>
        <v>0.27173150043818384</v>
      </c>
      <c r="M236" s="1">
        <v>119</v>
      </c>
      <c r="N236" s="2">
        <f t="shared" si="77"/>
        <v>0.38206504428939958</v>
      </c>
      <c r="O236" s="1">
        <v>4.07</v>
      </c>
      <c r="P236" s="2">
        <f t="shared" si="76"/>
        <v>1.2901904682452765</v>
      </c>
      <c r="Q236" s="1">
        <v>6.72</v>
      </c>
      <c r="R236" s="2">
        <f>(STANDARDIZE(Q236,$Q$296,$Q$297))*-1</f>
        <v>1.2400303222989051</v>
      </c>
      <c r="S236" s="2">
        <f t="shared" si="63"/>
        <v>3.418924183526264</v>
      </c>
      <c r="T236" s="2">
        <f t="shared" si="64"/>
        <v>0.56982069725437734</v>
      </c>
      <c r="V236" s="32"/>
      <c r="AF236" s="6">
        <v>6</v>
      </c>
      <c r="AG236" s="15">
        <v>205</v>
      </c>
      <c r="AH236" s="11" t="s">
        <v>529</v>
      </c>
      <c r="AI236" s="12" t="s">
        <v>217</v>
      </c>
    </row>
    <row r="237" spans="1:35" ht="16.5" thickBot="1" x14ac:dyDescent="0.3">
      <c r="A237">
        <v>2013</v>
      </c>
      <c r="B237" s="5" t="s">
        <v>373</v>
      </c>
      <c r="C237" t="s">
        <v>29</v>
      </c>
      <c r="D237" t="s">
        <v>222</v>
      </c>
      <c r="E237" s="1">
        <v>72.13</v>
      </c>
      <c r="F237" s="1">
        <v>205</v>
      </c>
      <c r="G237" s="1">
        <v>4.34</v>
      </c>
      <c r="H237" s="2">
        <f t="shared" si="62"/>
        <v>1.4793658223498798</v>
      </c>
      <c r="I237" s="1">
        <v>16</v>
      </c>
      <c r="J237" s="2">
        <f>(STANDARDIZE(I237,$I$296,$I$297))</f>
        <v>-0.63807025176639354</v>
      </c>
      <c r="K237" s="1">
        <v>37</v>
      </c>
      <c r="L237" s="2">
        <f t="shared" si="72"/>
        <v>1.0819059877179567</v>
      </c>
      <c r="M237" s="1">
        <v>125</v>
      </c>
      <c r="N237" s="2">
        <f t="shared" si="77"/>
        <v>1.0155535370789213</v>
      </c>
      <c r="O237" s="1">
        <v>4.25</v>
      </c>
      <c r="P237" s="2">
        <f t="shared" si="76"/>
        <v>0.64568084774458701</v>
      </c>
      <c r="Q237" s="1">
        <v>6.76</v>
      </c>
      <c r="R237" s="2">
        <f>(STANDARDIZE(Q237,$Q$296,$Q$297))*-1</f>
        <v>1.1413818828253375</v>
      </c>
      <c r="S237" s="2">
        <f t="shared" si="63"/>
        <v>4.7258178259502888</v>
      </c>
      <c r="T237" s="2">
        <f t="shared" si="64"/>
        <v>0.78763630432504816</v>
      </c>
      <c r="U237" s="6">
        <v>6</v>
      </c>
      <c r="V237" s="15">
        <v>174</v>
      </c>
      <c r="W237">
        <f t="shared" ref="W237:W249" si="78">RANK(V237,$V$2:$V$294,1)</f>
        <v>145</v>
      </c>
      <c r="AF237" s="6"/>
      <c r="AG237" s="18"/>
      <c r="AH237" s="11"/>
      <c r="AI237" s="12"/>
    </row>
    <row r="238" spans="1:35" ht="16.5" thickBot="1" x14ac:dyDescent="0.3">
      <c r="A238">
        <v>2013</v>
      </c>
      <c r="B238" s="5" t="s">
        <v>51</v>
      </c>
      <c r="C238" t="s">
        <v>53</v>
      </c>
      <c r="D238" t="s">
        <v>52</v>
      </c>
      <c r="E238" s="1">
        <v>72.88</v>
      </c>
      <c r="F238" s="1">
        <v>246</v>
      </c>
      <c r="G238" s="1">
        <v>4.91</v>
      </c>
      <c r="H238" s="2">
        <f t="shared" si="62"/>
        <v>-0.41055145746846161</v>
      </c>
      <c r="I238" s="1">
        <v>22</v>
      </c>
      <c r="J238" s="2">
        <f>(STANDARDIZE(I238,$I$296,$I$297))</f>
        <v>0.21512082773838442</v>
      </c>
      <c r="K238" s="1">
        <v>32.5</v>
      </c>
      <c r="L238" s="2">
        <f t="shared" si="72"/>
        <v>4.0253075501105885E-2</v>
      </c>
      <c r="M238" s="1">
        <v>117</v>
      </c>
      <c r="N238" s="2">
        <f t="shared" si="77"/>
        <v>0.17090221335955905</v>
      </c>
      <c r="O238" s="1"/>
      <c r="P238" s="2"/>
      <c r="Q238" s="1"/>
      <c r="R238" s="2"/>
      <c r="S238" s="2">
        <f t="shared" si="63"/>
        <v>1.5724659130587737E-2</v>
      </c>
      <c r="T238" s="2">
        <f t="shared" si="64"/>
        <v>3.9311647826469343E-3</v>
      </c>
      <c r="U238" s="6">
        <v>7</v>
      </c>
      <c r="V238" s="13">
        <v>232</v>
      </c>
      <c r="W238">
        <f t="shared" si="78"/>
        <v>183</v>
      </c>
      <c r="AF238" s="6"/>
      <c r="AG238" s="16"/>
      <c r="AH238" s="11"/>
      <c r="AI238" s="12"/>
    </row>
    <row r="239" spans="1:35" ht="16.5" thickBot="1" x14ac:dyDescent="0.3">
      <c r="A239">
        <v>2013</v>
      </c>
      <c r="B239" s="5" t="s">
        <v>300</v>
      </c>
      <c r="C239" t="s">
        <v>23</v>
      </c>
      <c r="D239" t="s">
        <v>124</v>
      </c>
      <c r="E239" s="1">
        <v>75.25</v>
      </c>
      <c r="F239" s="1">
        <v>262</v>
      </c>
      <c r="G239" s="1">
        <v>4.8099999999999996</v>
      </c>
      <c r="H239" s="2">
        <f t="shared" si="62"/>
        <v>-7.898702241261063E-2</v>
      </c>
      <c r="I239" s="1"/>
      <c r="J239" s="2"/>
      <c r="K239" s="1">
        <v>34.5</v>
      </c>
      <c r="L239" s="2">
        <f t="shared" si="72"/>
        <v>0.50320992537526177</v>
      </c>
      <c r="M239" s="1">
        <v>114</v>
      </c>
      <c r="N239" s="2">
        <f t="shared" si="77"/>
        <v>-0.14584203303520174</v>
      </c>
      <c r="O239" s="1">
        <v>4.51</v>
      </c>
      <c r="P239" s="2">
        <f>(STANDARDIZE(O239,$O$296,$O$297))*-1</f>
        <v>-0.28527749297863181</v>
      </c>
      <c r="Q239" s="1">
        <v>7.18</v>
      </c>
      <c r="R239" s="2">
        <f>(STANDARDIZE(Q239,$Q$296,$Q$297))*-1</f>
        <v>0.10557326835287843</v>
      </c>
      <c r="S239" s="2">
        <f t="shared" si="63"/>
        <v>9.8676645301695995E-2</v>
      </c>
      <c r="T239" s="2">
        <f t="shared" si="64"/>
        <v>1.9735329060339198E-2</v>
      </c>
      <c r="U239" s="6">
        <v>3</v>
      </c>
      <c r="V239" s="17">
        <v>95</v>
      </c>
      <c r="W239">
        <f t="shared" si="78"/>
        <v>84</v>
      </c>
      <c r="AF239" s="6"/>
      <c r="AG239" s="17"/>
      <c r="AH239" s="11"/>
      <c r="AI239" s="12"/>
    </row>
    <row r="240" spans="1:35" ht="16.5" thickBot="1" x14ac:dyDescent="0.3">
      <c r="A240">
        <v>2013</v>
      </c>
      <c r="B240" s="5" t="s">
        <v>105</v>
      </c>
      <c r="C240" t="s">
        <v>11</v>
      </c>
      <c r="D240" t="s">
        <v>106</v>
      </c>
      <c r="E240" s="1">
        <v>72.13</v>
      </c>
      <c r="F240" s="1">
        <v>216</v>
      </c>
      <c r="G240" s="1">
        <v>4.41</v>
      </c>
      <c r="H240" s="2">
        <f t="shared" si="62"/>
        <v>1.2472707178107845</v>
      </c>
      <c r="I240" s="1"/>
      <c r="J240" s="2"/>
      <c r="K240" s="1">
        <v>34.5</v>
      </c>
      <c r="L240" s="2">
        <f t="shared" si="72"/>
        <v>0.50320992537526177</v>
      </c>
      <c r="M240" s="1">
        <v>117</v>
      </c>
      <c r="N240" s="2">
        <f t="shared" si="77"/>
        <v>0.17090221335955905</v>
      </c>
      <c r="O240" s="1">
        <v>4.3</v>
      </c>
      <c r="P240" s="2">
        <f>(STANDARDIZE(O240,$O$296,$O$297))*-1</f>
        <v>0.46665039760550697</v>
      </c>
      <c r="Q240" s="1">
        <v>7.1</v>
      </c>
      <c r="R240" s="2">
        <f>(STANDARDIZE(Q240,$Q$296,$Q$297))*-1</f>
        <v>0.30287014730001371</v>
      </c>
      <c r="S240" s="2">
        <f t="shared" si="63"/>
        <v>2.6909034014511262</v>
      </c>
      <c r="T240" s="2">
        <f t="shared" si="64"/>
        <v>0.53818068029022526</v>
      </c>
      <c r="U240" s="6">
        <v>5</v>
      </c>
      <c r="V240" s="18">
        <v>134</v>
      </c>
      <c r="W240">
        <f t="shared" si="78"/>
        <v>115</v>
      </c>
      <c r="AF240" s="6"/>
      <c r="AG240" s="18"/>
      <c r="AH240" s="11"/>
      <c r="AI240" s="12"/>
    </row>
    <row r="241" spans="1:35" ht="16.5" thickBot="1" x14ac:dyDescent="0.3">
      <c r="A241">
        <v>2013</v>
      </c>
      <c r="B241" s="5" t="s">
        <v>312</v>
      </c>
      <c r="C241" t="s">
        <v>84</v>
      </c>
      <c r="D241" t="s">
        <v>222</v>
      </c>
      <c r="E241" s="1">
        <v>73.25</v>
      </c>
      <c r="F241" s="1">
        <v>229</v>
      </c>
      <c r="G241" s="1">
        <v>4.75</v>
      </c>
      <c r="H241" s="2">
        <f t="shared" si="62"/>
        <v>0.11995163862089761</v>
      </c>
      <c r="I241" s="1">
        <v>22</v>
      </c>
      <c r="J241" s="2">
        <f>(STANDARDIZE(I241,$I$296,$I$297))</f>
        <v>0.21512082773838442</v>
      </c>
      <c r="K241" s="1">
        <v>35</v>
      </c>
      <c r="L241" s="2">
        <f t="shared" si="72"/>
        <v>0.61894913784380079</v>
      </c>
      <c r="M241" s="1">
        <v>119</v>
      </c>
      <c r="N241" s="2">
        <f t="shared" si="77"/>
        <v>0.38206504428939958</v>
      </c>
      <c r="O241" s="1"/>
      <c r="P241" s="2"/>
      <c r="Q241" s="1"/>
      <c r="R241" s="2"/>
      <c r="S241" s="2">
        <f t="shared" si="63"/>
        <v>1.3360866484924823</v>
      </c>
      <c r="T241" s="2">
        <f t="shared" si="64"/>
        <v>0.33402166212312057</v>
      </c>
      <c r="U241" s="6">
        <v>4</v>
      </c>
      <c r="V241" s="24">
        <v>118</v>
      </c>
      <c r="W241">
        <f t="shared" si="78"/>
        <v>104</v>
      </c>
      <c r="AF241" s="6"/>
      <c r="AG241" s="13"/>
      <c r="AH241" s="11"/>
      <c r="AI241" s="12"/>
    </row>
    <row r="242" spans="1:35" ht="16.5" thickBot="1" x14ac:dyDescent="0.3">
      <c r="A242">
        <v>2013</v>
      </c>
      <c r="B242" s="5" t="s">
        <v>381</v>
      </c>
      <c r="C242" t="s">
        <v>113</v>
      </c>
      <c r="D242" t="s">
        <v>255</v>
      </c>
      <c r="E242" s="1">
        <v>68.88</v>
      </c>
      <c r="F242" s="1">
        <v>213</v>
      </c>
      <c r="G242" s="1">
        <v>4.42</v>
      </c>
      <c r="H242" s="2">
        <f t="shared" si="62"/>
        <v>1.2141142743052002</v>
      </c>
      <c r="I242" s="1">
        <v>28</v>
      </c>
      <c r="J242" s="2">
        <f>(STANDARDIZE(I242,$I$296,$I$297))</f>
        <v>1.0683119072431624</v>
      </c>
      <c r="K242" s="1">
        <v>40.5</v>
      </c>
      <c r="L242" s="2">
        <f t="shared" si="72"/>
        <v>1.8920804749977296</v>
      </c>
      <c r="M242" s="1">
        <v>133</v>
      </c>
      <c r="N242" s="2">
        <f t="shared" si="77"/>
        <v>1.8602048607982833</v>
      </c>
      <c r="O242" s="1">
        <v>4.26</v>
      </c>
      <c r="P242" s="2">
        <f>(STANDARDIZE(O242,$O$296,$O$297))*-1</f>
        <v>0.60987475771677169</v>
      </c>
      <c r="Q242" s="1"/>
      <c r="R242" s="2"/>
      <c r="S242" s="2">
        <f t="shared" si="63"/>
        <v>6.6445862750611466</v>
      </c>
      <c r="T242" s="2">
        <f t="shared" si="64"/>
        <v>1.3289172550122292</v>
      </c>
      <c r="U242" s="6">
        <v>4</v>
      </c>
      <c r="V242" s="14">
        <v>111</v>
      </c>
      <c r="W242">
        <f t="shared" si="78"/>
        <v>98</v>
      </c>
      <c r="AF242" s="6"/>
      <c r="AG242" s="18"/>
      <c r="AH242" s="11"/>
      <c r="AI242" s="12"/>
    </row>
    <row r="243" spans="1:35" ht="32.25" thickBot="1" x14ac:dyDescent="0.3">
      <c r="A243">
        <v>2013</v>
      </c>
      <c r="B243" s="5" t="s">
        <v>140</v>
      </c>
      <c r="C243" t="s">
        <v>50</v>
      </c>
      <c r="D243" t="s">
        <v>72</v>
      </c>
      <c r="E243" s="1">
        <v>74.63</v>
      </c>
      <c r="F243" s="1">
        <v>297</v>
      </c>
      <c r="G243" s="1">
        <v>4.92</v>
      </c>
      <c r="H243" s="2">
        <f t="shared" si="62"/>
        <v>-0.44370790097404583</v>
      </c>
      <c r="I243" s="1"/>
      <c r="J243" s="2"/>
      <c r="K243" s="1">
        <v>30</v>
      </c>
      <c r="L243" s="2">
        <f t="shared" si="72"/>
        <v>-0.53844298684158898</v>
      </c>
      <c r="M243" s="1">
        <v>106</v>
      </c>
      <c r="N243" s="2">
        <f t="shared" si="77"/>
        <v>-0.99049335675456385</v>
      </c>
      <c r="O243" s="1">
        <v>4.75</v>
      </c>
      <c r="P243" s="2">
        <f>(STANDARDIZE(O243,$O$296,$O$297))*-1</f>
        <v>-1.14462365364622</v>
      </c>
      <c r="Q243" s="1">
        <v>7.4</v>
      </c>
      <c r="R243" s="2">
        <f>(STANDARDIZE(Q243,$Q$296,$Q$297))*-1</f>
        <v>-0.43699314875174461</v>
      </c>
      <c r="S243" s="2">
        <f t="shared" si="63"/>
        <v>-3.554261046968163</v>
      </c>
      <c r="T243" s="2">
        <f t="shared" si="64"/>
        <v>-0.71085220939363258</v>
      </c>
      <c r="U243" s="6">
        <v>1</v>
      </c>
      <c r="V243" s="16">
        <v>23</v>
      </c>
      <c r="W243">
        <f t="shared" si="78"/>
        <v>22</v>
      </c>
      <c r="AF243" s="6">
        <v>5</v>
      </c>
      <c r="AG243" s="18">
        <v>147</v>
      </c>
      <c r="AH243" s="11" t="s">
        <v>530</v>
      </c>
      <c r="AI243" s="12" t="s">
        <v>531</v>
      </c>
    </row>
    <row r="244" spans="1:35" ht="16.5" thickBot="1" x14ac:dyDescent="0.3">
      <c r="A244">
        <v>2013</v>
      </c>
      <c r="B244" s="5" t="s">
        <v>419</v>
      </c>
      <c r="C244" t="s">
        <v>113</v>
      </c>
      <c r="D244" t="s">
        <v>106</v>
      </c>
      <c r="E244" s="1">
        <v>71.88</v>
      </c>
      <c r="F244" s="1">
        <v>213</v>
      </c>
      <c r="G244" s="1">
        <v>4.46</v>
      </c>
      <c r="H244" s="2">
        <f t="shared" si="62"/>
        <v>1.0814885002828605</v>
      </c>
      <c r="I244" s="1">
        <v>25</v>
      </c>
      <c r="J244" s="2">
        <f>(STANDARDIZE(I244,$I$296,$I$297))</f>
        <v>0.64171636749077332</v>
      </c>
      <c r="K244" s="1">
        <v>36</v>
      </c>
      <c r="L244" s="2">
        <f t="shared" si="72"/>
        <v>0.85042756278087872</v>
      </c>
      <c r="M244" s="1">
        <v>120</v>
      </c>
      <c r="N244" s="2">
        <f t="shared" si="77"/>
        <v>0.48764645975431986</v>
      </c>
      <c r="O244" s="1">
        <v>4.25</v>
      </c>
      <c r="P244" s="2">
        <f>(STANDARDIZE(O244,$O$296,$O$297))*-1</f>
        <v>0.64568084774458701</v>
      </c>
      <c r="Q244" s="1">
        <v>7.01</v>
      </c>
      <c r="R244" s="2">
        <f>(STANDARDIZE(Q244,$Q$296,$Q$297))*-1</f>
        <v>0.52482913611554027</v>
      </c>
      <c r="S244" s="2">
        <f t="shared" si="63"/>
        <v>4.2317888741689593</v>
      </c>
      <c r="T244" s="2">
        <f t="shared" si="64"/>
        <v>0.70529814569482652</v>
      </c>
      <c r="U244" s="6">
        <v>3</v>
      </c>
      <c r="V244" s="17">
        <v>84</v>
      </c>
      <c r="W244">
        <f t="shared" si="78"/>
        <v>75</v>
      </c>
      <c r="AF244" s="6"/>
      <c r="AG244" s="16"/>
      <c r="AH244" s="11"/>
      <c r="AI244" s="12"/>
    </row>
    <row r="245" spans="1:35" ht="16.5" thickBot="1" x14ac:dyDescent="0.3">
      <c r="A245">
        <v>2013</v>
      </c>
      <c r="B245" s="5" t="s">
        <v>331</v>
      </c>
      <c r="C245" t="s">
        <v>50</v>
      </c>
      <c r="D245" t="s">
        <v>163</v>
      </c>
      <c r="E245" s="1">
        <v>74.5</v>
      </c>
      <c r="F245" s="1">
        <v>294</v>
      </c>
      <c r="G245" s="1">
        <v>5.0199999999999996</v>
      </c>
      <c r="H245" s="2">
        <f t="shared" si="62"/>
        <v>-0.77527233602989387</v>
      </c>
      <c r="I245" s="1">
        <v>30</v>
      </c>
      <c r="J245" s="2">
        <f>(STANDARDIZE(I245,$I$296,$I$297))</f>
        <v>1.3527089337447549</v>
      </c>
      <c r="K245" s="1">
        <v>32</v>
      </c>
      <c r="L245" s="2">
        <f t="shared" si="72"/>
        <v>-7.5486136967433101E-2</v>
      </c>
      <c r="M245" s="1">
        <v>116</v>
      </c>
      <c r="N245" s="2">
        <f t="shared" si="77"/>
        <v>6.532079789463878E-2</v>
      </c>
      <c r="O245" s="1"/>
      <c r="P245" s="2"/>
      <c r="Q245" s="1"/>
      <c r="R245" s="2"/>
      <c r="S245" s="2">
        <f t="shared" si="63"/>
        <v>0.56727125864206662</v>
      </c>
      <c r="T245" s="2">
        <f t="shared" si="64"/>
        <v>0.14181781466051666</v>
      </c>
      <c r="U245" s="6">
        <v>1</v>
      </c>
      <c r="V245" s="16">
        <v>13</v>
      </c>
      <c r="W245">
        <f t="shared" si="78"/>
        <v>12</v>
      </c>
      <c r="AF245" s="6"/>
      <c r="AG245" s="13"/>
      <c r="AH245" s="11"/>
      <c r="AI245" s="12"/>
    </row>
    <row r="246" spans="1:35" ht="16.5" thickBot="1" x14ac:dyDescent="0.3">
      <c r="A246">
        <v>2013</v>
      </c>
      <c r="B246" s="5" t="s">
        <v>303</v>
      </c>
      <c r="C246" t="s">
        <v>84</v>
      </c>
      <c r="D246" t="s">
        <v>171</v>
      </c>
      <c r="E246" s="1">
        <v>72.75</v>
      </c>
      <c r="F246" s="1">
        <v>245</v>
      </c>
      <c r="G246" s="1">
        <v>4.6500000000000004</v>
      </c>
      <c r="H246" s="2">
        <f t="shared" si="62"/>
        <v>0.45151607367674562</v>
      </c>
      <c r="I246" s="1">
        <v>29</v>
      </c>
      <c r="J246" s="2">
        <f>(STANDARDIZE(I246,$I$296,$I$297))</f>
        <v>1.2105104204939587</v>
      </c>
      <c r="K246" s="1">
        <v>38</v>
      </c>
      <c r="L246" s="2">
        <f t="shared" si="72"/>
        <v>1.3133844126550347</v>
      </c>
      <c r="M246" s="1">
        <v>127</v>
      </c>
      <c r="N246" s="2">
        <f t="shared" si="77"/>
        <v>1.2267163680087616</v>
      </c>
      <c r="O246" s="1">
        <v>4.3099999999999996</v>
      </c>
      <c r="P246" s="2">
        <f>(STANDARDIZE(O246,$O$296,$O$297))*-1</f>
        <v>0.4308443075776916</v>
      </c>
      <c r="Q246" s="1">
        <v>7.49</v>
      </c>
      <c r="R246" s="2">
        <f>(STANDARDIZE(Q246,$Q$296,$Q$297))*-1</f>
        <v>-0.65895213756727122</v>
      </c>
      <c r="S246" s="2">
        <f t="shared" si="63"/>
        <v>3.9740194448449215</v>
      </c>
      <c r="T246" s="2">
        <f t="shared" si="64"/>
        <v>0.66233657414082026</v>
      </c>
      <c r="U246" s="6">
        <v>3</v>
      </c>
      <c r="V246" s="17">
        <v>66</v>
      </c>
      <c r="W246">
        <f t="shared" si="78"/>
        <v>60</v>
      </c>
      <c r="AF246" s="6"/>
      <c r="AG246" s="17"/>
      <c r="AH246" s="11"/>
      <c r="AI246" s="12"/>
    </row>
    <row r="247" spans="1:35" ht="16.5" thickBot="1" x14ac:dyDescent="0.3">
      <c r="A247">
        <v>2013</v>
      </c>
      <c r="B247" s="5" t="s">
        <v>272</v>
      </c>
      <c r="C247" t="s">
        <v>23</v>
      </c>
      <c r="D247" t="s">
        <v>74</v>
      </c>
      <c r="E247" s="1">
        <v>73.88</v>
      </c>
      <c r="F247" s="1">
        <v>256</v>
      </c>
      <c r="G247" s="1">
        <v>4.78</v>
      </c>
      <c r="H247" s="2">
        <f t="shared" si="62"/>
        <v>2.0482308104142016E-2</v>
      </c>
      <c r="I247" s="1">
        <v>30</v>
      </c>
      <c r="J247" s="2">
        <f>(STANDARDIZE(I247,$I$296,$I$297))</f>
        <v>1.3527089337447549</v>
      </c>
      <c r="K247" s="1"/>
      <c r="L247" s="2"/>
      <c r="M247" s="1"/>
      <c r="N247" s="2"/>
      <c r="O247" s="1"/>
      <c r="P247" s="2"/>
      <c r="Q247" s="1"/>
      <c r="R247" s="2"/>
      <c r="S247" s="2">
        <f t="shared" si="63"/>
        <v>1.373191241848897</v>
      </c>
      <c r="T247" s="2">
        <f t="shared" si="64"/>
        <v>0.68659562092444848</v>
      </c>
      <c r="U247" s="6">
        <v>5</v>
      </c>
      <c r="V247" s="18">
        <v>153</v>
      </c>
      <c r="W247">
        <f t="shared" si="78"/>
        <v>130</v>
      </c>
      <c r="AF247" s="6"/>
      <c r="AG247" s="18"/>
      <c r="AH247" s="11"/>
      <c r="AI247" s="12"/>
    </row>
    <row r="248" spans="1:35" ht="16.5" thickBot="1" x14ac:dyDescent="0.3">
      <c r="A248">
        <v>2013</v>
      </c>
      <c r="B248" s="5" t="s">
        <v>265</v>
      </c>
      <c r="C248" t="s">
        <v>50</v>
      </c>
      <c r="D248" t="s">
        <v>249</v>
      </c>
      <c r="E248" s="1">
        <v>76</v>
      </c>
      <c r="F248" s="1">
        <v>320</v>
      </c>
      <c r="G248" s="1">
        <v>5.14</v>
      </c>
      <c r="H248" s="2">
        <f t="shared" si="62"/>
        <v>-1.1731496580969132</v>
      </c>
      <c r="I248" s="1"/>
      <c r="J248" s="2"/>
      <c r="K248" s="1"/>
      <c r="L248" s="2"/>
      <c r="M248" s="1"/>
      <c r="N248" s="2"/>
      <c r="O248" s="1"/>
      <c r="P248" s="2"/>
      <c r="Q248" s="1"/>
      <c r="R248" s="2"/>
      <c r="S248" s="2">
        <f t="shared" si="63"/>
        <v>-1.1731496580969132</v>
      </c>
      <c r="T248" s="2">
        <f t="shared" si="64"/>
        <v>-1.1731496580969132</v>
      </c>
      <c r="U248" s="6">
        <v>1</v>
      </c>
      <c r="V248" s="16">
        <v>14</v>
      </c>
      <c r="W248">
        <f t="shared" si="78"/>
        <v>13</v>
      </c>
      <c r="AF248" s="6"/>
      <c r="AG248" s="18"/>
      <c r="AH248" s="11"/>
      <c r="AI248" s="12"/>
    </row>
    <row r="249" spans="1:35" ht="16.5" thickBot="1" x14ac:dyDescent="0.3">
      <c r="A249">
        <v>2013</v>
      </c>
      <c r="B249" s="5" t="s">
        <v>34</v>
      </c>
      <c r="C249" t="s">
        <v>29</v>
      </c>
      <c r="D249" t="s">
        <v>28</v>
      </c>
      <c r="E249" s="1">
        <v>70.25</v>
      </c>
      <c r="F249" s="1">
        <v>193</v>
      </c>
      <c r="G249" s="1">
        <v>4.5199999999999996</v>
      </c>
      <c r="H249" s="2">
        <f t="shared" si="62"/>
        <v>0.88254983924935215</v>
      </c>
      <c r="I249" s="1">
        <v>11</v>
      </c>
      <c r="J249" s="2">
        <f>(STANDARDIZE(I249,$I$296,$I$297))</f>
        <v>-1.349062818020375</v>
      </c>
      <c r="K249" s="1">
        <v>34.5</v>
      </c>
      <c r="L249" s="2">
        <f t="shared" ref="L249:L269" si="79">(STANDARDIZE(K249,$K$296,$K$297))</f>
        <v>0.50320992537526177</v>
      </c>
      <c r="M249" s="1">
        <v>117</v>
      </c>
      <c r="N249" s="2">
        <f t="shared" ref="N249:N269" si="80">(STANDARDIZE(M249,$M$296,$M$297))</f>
        <v>0.17090221335955905</v>
      </c>
      <c r="O249" s="1">
        <v>4.09</v>
      </c>
      <c r="P249" s="2">
        <f t="shared" ref="P249:P264" si="81">(STANDARDIZE(O249,$O$296,$O$297))*-1</f>
        <v>1.2185782881896459</v>
      </c>
      <c r="Q249" s="1">
        <v>6.81</v>
      </c>
      <c r="R249" s="2">
        <f>(STANDARDIZE(Q249,$Q$296,$Q$297))*-1</f>
        <v>1.0180713334833784</v>
      </c>
      <c r="S249" s="2">
        <f t="shared" si="63"/>
        <v>2.4442487816368224</v>
      </c>
      <c r="T249" s="2">
        <f t="shared" si="64"/>
        <v>0.40737479693947037</v>
      </c>
      <c r="U249" s="6">
        <v>3</v>
      </c>
      <c r="V249" s="17">
        <v>92</v>
      </c>
      <c r="W249">
        <f t="shared" si="78"/>
        <v>81</v>
      </c>
      <c r="AF249" s="6"/>
      <c r="AG249" s="16"/>
      <c r="AH249" s="11"/>
      <c r="AI249" s="12"/>
    </row>
    <row r="250" spans="1:35" ht="16.5" thickBot="1" x14ac:dyDescent="0.3">
      <c r="A250">
        <v>2013</v>
      </c>
      <c r="B250" s="5" t="s">
        <v>215</v>
      </c>
      <c r="C250" t="s">
        <v>20</v>
      </c>
      <c r="D250" t="s">
        <v>42</v>
      </c>
      <c r="E250" s="1">
        <v>70.5</v>
      </c>
      <c r="F250" s="1">
        <v>213</v>
      </c>
      <c r="G250" s="1">
        <v>4.68</v>
      </c>
      <c r="H250" s="2">
        <f t="shared" si="62"/>
        <v>0.35204674315999301</v>
      </c>
      <c r="I250" s="1">
        <v>15</v>
      </c>
      <c r="J250" s="2">
        <f>(STANDARDIZE(I250,$I$296,$I$297))</f>
        <v>-0.78026876501718978</v>
      </c>
      <c r="K250" s="1">
        <v>31</v>
      </c>
      <c r="L250" s="2">
        <f t="shared" si="79"/>
        <v>-0.30696456190451105</v>
      </c>
      <c r="M250" s="1">
        <v>117</v>
      </c>
      <c r="N250" s="2">
        <f t="shared" si="80"/>
        <v>0.17090221335955905</v>
      </c>
      <c r="O250" s="1">
        <v>4.4400000000000004</v>
      </c>
      <c r="P250" s="2">
        <f t="shared" si="81"/>
        <v>-3.4634862783920993E-2</v>
      </c>
      <c r="Q250" s="1">
        <v>6.97</v>
      </c>
      <c r="R250" s="2">
        <f>(STANDARDIZE(Q250,$Q$296,$Q$297))*-1</f>
        <v>0.62347757558910799</v>
      </c>
      <c r="S250" s="2">
        <f t="shared" si="63"/>
        <v>2.4558342403038225E-2</v>
      </c>
      <c r="T250" s="2">
        <f t="shared" si="64"/>
        <v>4.0930570671730377E-3</v>
      </c>
      <c r="V250" s="32"/>
      <c r="AF250" s="6"/>
      <c r="AG250" s="17"/>
      <c r="AH250" s="11"/>
      <c r="AI250" s="12"/>
    </row>
    <row r="251" spans="1:35" s="33" customFormat="1" ht="16.5" thickBot="1" x14ac:dyDescent="0.3">
      <c r="A251">
        <v>2013</v>
      </c>
      <c r="B251" s="5" t="s">
        <v>377</v>
      </c>
      <c r="C251" t="s">
        <v>20</v>
      </c>
      <c r="D251" t="s">
        <v>132</v>
      </c>
      <c r="E251" s="71">
        <v>69.13</v>
      </c>
      <c r="F251" s="71">
        <v>214</v>
      </c>
      <c r="G251" s="71">
        <v>4.76</v>
      </c>
      <c r="H251" s="2">
        <f t="shared" si="62"/>
        <v>8.6795195115313389E-2</v>
      </c>
      <c r="I251" s="71">
        <v>17</v>
      </c>
      <c r="J251" s="2">
        <f>(STANDARDIZE(I251,$I$296,$I$297))</f>
        <v>-0.49587173851559718</v>
      </c>
      <c r="K251" s="71">
        <v>30</v>
      </c>
      <c r="L251" s="2">
        <f t="shared" si="79"/>
        <v>-0.53844298684158898</v>
      </c>
      <c r="M251" s="71">
        <v>110</v>
      </c>
      <c r="N251" s="2">
        <f t="shared" si="80"/>
        <v>-0.56816769489488284</v>
      </c>
      <c r="O251" s="71">
        <v>4.5</v>
      </c>
      <c r="P251" s="2">
        <f t="shared" si="81"/>
        <v>-0.24947140295081643</v>
      </c>
      <c r="Q251" s="71">
        <v>7.13</v>
      </c>
      <c r="R251" s="2">
        <f>(STANDARDIZE(Q251,$Q$296,$Q$297))*-1</f>
        <v>0.22888381769483743</v>
      </c>
      <c r="S251" s="2">
        <f t="shared" si="63"/>
        <v>-1.5362748103927348</v>
      </c>
      <c r="T251" s="2">
        <f t="shared" si="64"/>
        <v>-0.25604580173212249</v>
      </c>
      <c r="U251" s="6">
        <v>5</v>
      </c>
      <c r="V251" s="18">
        <v>140</v>
      </c>
      <c r="W251">
        <f>RANK(V251,$V$2:$V$294,1)</f>
        <v>121</v>
      </c>
      <c r="AF251" s="37"/>
      <c r="AG251" s="13"/>
      <c r="AH251" s="38"/>
      <c r="AI251" s="39"/>
    </row>
    <row r="252" spans="1:35" ht="16.5" thickBot="1" x14ac:dyDescent="0.3">
      <c r="A252">
        <v>2013</v>
      </c>
      <c r="B252" s="5" t="s">
        <v>293</v>
      </c>
      <c r="C252" t="s">
        <v>8</v>
      </c>
      <c r="D252" t="s">
        <v>294</v>
      </c>
      <c r="E252" s="1">
        <v>75.75</v>
      </c>
      <c r="F252" s="1">
        <v>314</v>
      </c>
      <c r="G252" s="1">
        <v>5.23</v>
      </c>
      <c r="H252" s="2">
        <f t="shared" si="62"/>
        <v>-1.4715576496471801</v>
      </c>
      <c r="I252" s="1"/>
      <c r="J252" s="2"/>
      <c r="K252" s="1">
        <v>28.5</v>
      </c>
      <c r="L252" s="2">
        <f t="shared" si="79"/>
        <v>-0.88566062424720593</v>
      </c>
      <c r="M252" s="1">
        <v>104</v>
      </c>
      <c r="N252" s="2">
        <f t="shared" si="80"/>
        <v>-1.2016561876844043</v>
      </c>
      <c r="O252" s="1">
        <v>4.87</v>
      </c>
      <c r="P252" s="2">
        <f t="shared" si="81"/>
        <v>-1.574296733980014</v>
      </c>
      <c r="Q252" s="1"/>
      <c r="R252" s="2"/>
      <c r="S252" s="2">
        <f t="shared" si="63"/>
        <v>-5.1331711955588037</v>
      </c>
      <c r="T252" s="2">
        <f t="shared" si="64"/>
        <v>-1.2832927988897009</v>
      </c>
      <c r="V252" s="32"/>
      <c r="AF252" s="6"/>
      <c r="AG252" s="18"/>
      <c r="AH252" s="11"/>
      <c r="AI252" s="12"/>
    </row>
    <row r="253" spans="1:35" ht="16.5" thickBot="1" x14ac:dyDescent="0.3">
      <c r="A253">
        <v>2013</v>
      </c>
      <c r="B253" s="5" t="s">
        <v>56</v>
      </c>
      <c r="C253" t="s">
        <v>53</v>
      </c>
      <c r="D253" t="s">
        <v>57</v>
      </c>
      <c r="E253" s="1">
        <v>72.88</v>
      </c>
      <c r="F253" s="1">
        <v>240</v>
      </c>
      <c r="G253" s="1">
        <v>4.84</v>
      </c>
      <c r="H253" s="2">
        <f t="shared" si="62"/>
        <v>-0.17845635292936621</v>
      </c>
      <c r="I253" s="1">
        <v>19</v>
      </c>
      <c r="J253" s="2">
        <f t="shared" ref="J253:J259" si="82">(STANDARDIZE(I253,$I$296,$I$297))</f>
        <v>-0.21147471201400453</v>
      </c>
      <c r="K253" s="1">
        <v>33</v>
      </c>
      <c r="L253" s="2">
        <f t="shared" si="79"/>
        <v>0.15599228796964487</v>
      </c>
      <c r="M253" s="1">
        <v>118</v>
      </c>
      <c r="N253" s="2">
        <f t="shared" si="80"/>
        <v>0.2764836288244793</v>
      </c>
      <c r="O253" s="1">
        <v>4.2</v>
      </c>
      <c r="P253" s="2">
        <f t="shared" si="81"/>
        <v>0.82471129788366715</v>
      </c>
      <c r="Q253" s="1">
        <v>6.99</v>
      </c>
      <c r="R253" s="2">
        <f t="shared" ref="R253:R261" si="83">(STANDARDIZE(Q253,$Q$296,$Q$297))*-1</f>
        <v>0.57415335585232308</v>
      </c>
      <c r="S253" s="2">
        <f t="shared" si="63"/>
        <v>1.4414095055867437</v>
      </c>
      <c r="T253" s="2">
        <f t="shared" si="64"/>
        <v>0.24023491759779061</v>
      </c>
      <c r="U253" s="6">
        <v>7</v>
      </c>
      <c r="V253" s="13">
        <v>235</v>
      </c>
      <c r="W253">
        <f>RANK(V253,$V$2:$V$294,1)</f>
        <v>186</v>
      </c>
      <c r="AF253" s="6"/>
      <c r="AG253" s="18"/>
      <c r="AH253" s="11"/>
      <c r="AI253" s="12"/>
    </row>
    <row r="254" spans="1:35" ht="16.5" thickBot="1" x14ac:dyDescent="0.3">
      <c r="A254">
        <v>2013</v>
      </c>
      <c r="B254" s="5" t="s">
        <v>420</v>
      </c>
      <c r="C254" t="s">
        <v>11</v>
      </c>
      <c r="D254" t="s">
        <v>19</v>
      </c>
      <c r="E254" s="1">
        <v>68.88</v>
      </c>
      <c r="F254" s="1">
        <v>181</v>
      </c>
      <c r="G254" s="1">
        <v>4.42</v>
      </c>
      <c r="H254" s="2">
        <f t="shared" si="62"/>
        <v>1.2141142743052002</v>
      </c>
      <c r="I254" s="1">
        <v>12</v>
      </c>
      <c r="J254" s="2">
        <f t="shared" si="82"/>
        <v>-1.2068643047695788</v>
      </c>
      <c r="K254" s="1">
        <v>40.5</v>
      </c>
      <c r="L254" s="2">
        <f t="shared" si="79"/>
        <v>1.8920804749977296</v>
      </c>
      <c r="M254" s="1">
        <v>128</v>
      </c>
      <c r="N254" s="2">
        <f t="shared" si="80"/>
        <v>1.332297783473682</v>
      </c>
      <c r="O254" s="1">
        <v>4.0999999999999996</v>
      </c>
      <c r="P254" s="2">
        <f t="shared" si="81"/>
        <v>1.1827721981618304</v>
      </c>
      <c r="Q254" s="1">
        <v>6.89</v>
      </c>
      <c r="R254" s="2">
        <f t="shared" si="83"/>
        <v>0.8207744545362432</v>
      </c>
      <c r="S254" s="2">
        <f t="shared" si="63"/>
        <v>5.2351748807051068</v>
      </c>
      <c r="T254" s="2">
        <f t="shared" si="64"/>
        <v>0.87252914678418447</v>
      </c>
      <c r="U254" s="6">
        <v>5</v>
      </c>
      <c r="V254" s="18">
        <v>145</v>
      </c>
      <c r="W254">
        <f>RANK(V254,$V$2:$V$294,1)</f>
        <v>125</v>
      </c>
      <c r="AF254" s="6"/>
      <c r="AG254" s="15"/>
      <c r="AH254" s="11"/>
      <c r="AI254" s="12"/>
    </row>
    <row r="255" spans="1:35" ht="16.5" thickBot="1" x14ac:dyDescent="0.3">
      <c r="A255">
        <v>2013</v>
      </c>
      <c r="B255" s="5" t="s">
        <v>421</v>
      </c>
      <c r="C255" t="s">
        <v>50</v>
      </c>
      <c r="D255" t="s">
        <v>62</v>
      </c>
      <c r="E255" s="1">
        <v>74.63</v>
      </c>
      <c r="F255" s="1">
        <v>313</v>
      </c>
      <c r="G255" s="1">
        <v>5.03</v>
      </c>
      <c r="H255" s="2">
        <f t="shared" si="62"/>
        <v>-0.80842877953548098</v>
      </c>
      <c r="I255" s="1">
        <v>27</v>
      </c>
      <c r="J255" s="2">
        <f t="shared" si="82"/>
        <v>0.92611339399236603</v>
      </c>
      <c r="K255" s="1">
        <v>26.5</v>
      </c>
      <c r="L255" s="2">
        <f t="shared" si="79"/>
        <v>-1.3486174741213619</v>
      </c>
      <c r="M255" s="1">
        <v>102</v>
      </c>
      <c r="N255" s="2">
        <f t="shared" si="80"/>
        <v>-1.4128190186142449</v>
      </c>
      <c r="O255" s="1">
        <v>4.8</v>
      </c>
      <c r="P255" s="2">
        <f t="shared" si="81"/>
        <v>-1.3236541037853</v>
      </c>
      <c r="Q255" s="1">
        <v>7.93</v>
      </c>
      <c r="R255" s="2">
        <f t="shared" si="83"/>
        <v>-1.744084971776513</v>
      </c>
      <c r="S255" s="2">
        <f t="shared" si="63"/>
        <v>-5.711490953840535</v>
      </c>
      <c r="T255" s="2">
        <f t="shared" si="64"/>
        <v>-0.95191515897342249</v>
      </c>
      <c r="U255" s="6">
        <v>1</v>
      </c>
      <c r="V255" s="16">
        <v>28</v>
      </c>
      <c r="W255">
        <f>RANK(V255,$V$2:$V$294,1)</f>
        <v>27</v>
      </c>
    </row>
    <row r="256" spans="1:35" x14ac:dyDescent="0.25">
      <c r="A256">
        <v>2013</v>
      </c>
      <c r="B256" s="5" t="s">
        <v>48</v>
      </c>
      <c r="C256" t="s">
        <v>50</v>
      </c>
      <c r="D256" t="s">
        <v>49</v>
      </c>
      <c r="E256" s="1">
        <v>78.25</v>
      </c>
      <c r="F256" s="1">
        <v>369</v>
      </c>
      <c r="G256" s="1">
        <v>5.3</v>
      </c>
      <c r="H256" s="2">
        <f t="shared" si="62"/>
        <v>-1.7036527541862725</v>
      </c>
      <c r="I256" s="1">
        <v>25</v>
      </c>
      <c r="J256" s="2">
        <f t="shared" si="82"/>
        <v>0.64171636749077332</v>
      </c>
      <c r="K256" s="1">
        <v>22</v>
      </c>
      <c r="L256" s="2">
        <f t="shared" si="79"/>
        <v>-2.3902703863382126</v>
      </c>
      <c r="M256" s="1">
        <v>97</v>
      </c>
      <c r="N256" s="2">
        <f t="shared" si="80"/>
        <v>-1.9407260959388462</v>
      </c>
      <c r="O256" s="1">
        <v>4.96</v>
      </c>
      <c r="P256" s="2">
        <f t="shared" si="81"/>
        <v>-1.8965515442303587</v>
      </c>
      <c r="Q256" s="1">
        <v>8.26</v>
      </c>
      <c r="R256" s="2">
        <f t="shared" si="83"/>
        <v>-2.5579345974334453</v>
      </c>
      <c r="S256" s="2">
        <f t="shared" si="63"/>
        <v>-9.8474190106363615</v>
      </c>
      <c r="T256" s="2">
        <f t="shared" si="64"/>
        <v>-1.6412365017727268</v>
      </c>
      <c r="V256" s="32"/>
    </row>
    <row r="257" spans="1:35" ht="16.5" thickBot="1" x14ac:dyDescent="0.3">
      <c r="A257">
        <v>2013</v>
      </c>
      <c r="B257" s="5" t="s">
        <v>229</v>
      </c>
      <c r="C257" t="s">
        <v>100</v>
      </c>
      <c r="D257" t="s">
        <v>109</v>
      </c>
      <c r="E257" s="1">
        <v>76.25</v>
      </c>
      <c r="F257" s="1">
        <v>310</v>
      </c>
      <c r="G257" s="1">
        <v>5.33</v>
      </c>
      <c r="H257" s="2">
        <f t="shared" si="62"/>
        <v>-1.803122084703028</v>
      </c>
      <c r="I257" s="1">
        <v>32</v>
      </c>
      <c r="J257" s="2">
        <f t="shared" si="82"/>
        <v>1.6371059602463476</v>
      </c>
      <c r="K257" s="1">
        <v>25.5</v>
      </c>
      <c r="L257" s="2">
        <f t="shared" si="79"/>
        <v>-1.5800958990584399</v>
      </c>
      <c r="M257" s="1">
        <v>96</v>
      </c>
      <c r="N257" s="2">
        <f t="shared" si="80"/>
        <v>-2.0463075114037665</v>
      </c>
      <c r="O257" s="1">
        <v>4.74</v>
      </c>
      <c r="P257" s="2">
        <f t="shared" si="81"/>
        <v>-1.1088175636184046</v>
      </c>
      <c r="Q257" s="1">
        <v>7.83</v>
      </c>
      <c r="R257" s="2">
        <f t="shared" si="83"/>
        <v>-1.4974638730925951</v>
      </c>
      <c r="S257" s="2">
        <f t="shared" si="63"/>
        <v>-6.3987009716298866</v>
      </c>
      <c r="T257" s="2">
        <f t="shared" si="64"/>
        <v>-1.0664501619383144</v>
      </c>
      <c r="U257" s="6">
        <v>7</v>
      </c>
      <c r="V257" s="13">
        <v>251</v>
      </c>
      <c r="W257">
        <f>RANK(V257,$V$2:$V$294,1)</f>
        <v>195</v>
      </c>
    </row>
    <row r="258" spans="1:35" ht="16.5" thickBot="1" x14ac:dyDescent="0.3">
      <c r="A258">
        <v>2013</v>
      </c>
      <c r="B258" s="5" t="s">
        <v>282</v>
      </c>
      <c r="C258" t="s">
        <v>77</v>
      </c>
      <c r="D258" t="s">
        <v>44</v>
      </c>
      <c r="E258" s="1">
        <v>74.5</v>
      </c>
      <c r="F258" s="1">
        <v>219</v>
      </c>
      <c r="G258" s="1">
        <v>4.59</v>
      </c>
      <c r="H258" s="2">
        <f t="shared" ref="H258:H294" si="84">(STANDARDIZE(G258,$G$296,$G$297))*-1</f>
        <v>0.65045473471025683</v>
      </c>
      <c r="I258" s="1">
        <v>19</v>
      </c>
      <c r="J258" s="2">
        <f t="shared" si="82"/>
        <v>-0.21147471201400453</v>
      </c>
      <c r="K258" s="1">
        <v>40</v>
      </c>
      <c r="L258" s="2">
        <f t="shared" si="79"/>
        <v>1.7763412625291906</v>
      </c>
      <c r="M258" s="1">
        <v>131</v>
      </c>
      <c r="N258" s="2">
        <f t="shared" si="80"/>
        <v>1.6490420298684427</v>
      </c>
      <c r="O258" s="1">
        <v>4.2</v>
      </c>
      <c r="P258" s="2">
        <f t="shared" si="81"/>
        <v>0.82471129788366715</v>
      </c>
      <c r="Q258" s="1">
        <v>6.89</v>
      </c>
      <c r="R258" s="2">
        <f t="shared" si="83"/>
        <v>0.8207744545362432</v>
      </c>
      <c r="S258" s="2">
        <f t="shared" ref="S258:S294" si="85">H258+J258+L258+N258+P258+R258</f>
        <v>5.5098490675137954</v>
      </c>
      <c r="T258" s="2">
        <f t="shared" ref="T258:T294" si="86">AVERAGE(H258,J258,L258,N258,P258,R258)</f>
        <v>0.91830817791896591</v>
      </c>
      <c r="U258" s="6">
        <v>3</v>
      </c>
      <c r="V258" s="17">
        <v>71</v>
      </c>
      <c r="W258">
        <f>RANK(V258,$V$2:$V$294,1)</f>
        <v>65</v>
      </c>
    </row>
    <row r="259" spans="1:35" x14ac:dyDescent="0.25">
      <c r="A259">
        <v>2013</v>
      </c>
      <c r="B259" s="5" t="s">
        <v>299</v>
      </c>
      <c r="C259" t="s">
        <v>29</v>
      </c>
      <c r="D259" t="s">
        <v>163</v>
      </c>
      <c r="E259" s="1">
        <v>71.5</v>
      </c>
      <c r="F259" s="1">
        <v>204</v>
      </c>
      <c r="G259" s="1">
        <v>4.74</v>
      </c>
      <c r="H259" s="2">
        <f t="shared" si="84"/>
        <v>0.15310808212648183</v>
      </c>
      <c r="I259" s="1">
        <v>26</v>
      </c>
      <c r="J259" s="2">
        <f t="shared" si="82"/>
        <v>0.78391488074156968</v>
      </c>
      <c r="K259" s="1">
        <v>36</v>
      </c>
      <c r="L259" s="2">
        <f t="shared" si="79"/>
        <v>0.85042756278087872</v>
      </c>
      <c r="M259" s="1">
        <v>120</v>
      </c>
      <c r="N259" s="2">
        <f t="shared" si="80"/>
        <v>0.48764645975431986</v>
      </c>
      <c r="O259" s="1">
        <v>3.96</v>
      </c>
      <c r="P259" s="2">
        <f t="shared" si="81"/>
        <v>1.6840574585512553</v>
      </c>
      <c r="Q259" s="1">
        <v>6.53</v>
      </c>
      <c r="R259" s="2">
        <f t="shared" si="83"/>
        <v>1.7086104097983497</v>
      </c>
      <c r="S259" s="2">
        <f t="shared" si="85"/>
        <v>5.6677648537528551</v>
      </c>
      <c r="T259" s="2">
        <f t="shared" si="86"/>
        <v>0.94462747562547589</v>
      </c>
      <c r="V259" s="32"/>
    </row>
    <row r="260" spans="1:35" ht="16.5" thickBot="1" x14ac:dyDescent="0.3">
      <c r="A260">
        <v>2013</v>
      </c>
      <c r="B260" s="5" t="s">
        <v>184</v>
      </c>
      <c r="C260" t="s">
        <v>8</v>
      </c>
      <c r="D260" t="s">
        <v>185</v>
      </c>
      <c r="E260" s="1">
        <v>77.25</v>
      </c>
      <c r="F260" s="1">
        <v>298</v>
      </c>
      <c r="G260" s="1">
        <v>5.07</v>
      </c>
      <c r="H260" s="2">
        <f t="shared" si="84"/>
        <v>-0.94105455355782075</v>
      </c>
      <c r="I260" s="1"/>
      <c r="J260" s="2"/>
      <c r="K260" s="1">
        <v>28.5</v>
      </c>
      <c r="L260" s="2">
        <f t="shared" si="79"/>
        <v>-0.88566062424720593</v>
      </c>
      <c r="M260" s="1">
        <v>112</v>
      </c>
      <c r="N260" s="2">
        <f t="shared" si="80"/>
        <v>-0.35700486396504227</v>
      </c>
      <c r="O260" s="1">
        <v>4.51</v>
      </c>
      <c r="P260" s="2">
        <f t="shared" si="81"/>
        <v>-0.28527749297863181</v>
      </c>
      <c r="Q260" s="1">
        <v>7.52</v>
      </c>
      <c r="R260" s="2">
        <f t="shared" si="83"/>
        <v>-0.73293846717244537</v>
      </c>
      <c r="S260" s="2">
        <f t="shared" si="85"/>
        <v>-3.2019360019211467</v>
      </c>
      <c r="T260" s="2">
        <f t="shared" si="86"/>
        <v>-0.64038720038422936</v>
      </c>
      <c r="U260" s="6">
        <v>5</v>
      </c>
      <c r="V260" s="18">
        <v>156</v>
      </c>
      <c r="W260">
        <f t="shared" ref="W260:W267" si="87">RANK(V260,$V$2:$V$294,1)</f>
        <v>132</v>
      </c>
    </row>
    <row r="261" spans="1:35" s="33" customFormat="1" ht="16.5" thickBot="1" x14ac:dyDescent="0.3">
      <c r="A261">
        <v>2013</v>
      </c>
      <c r="B261" s="5" t="s">
        <v>244</v>
      </c>
      <c r="C261" t="s">
        <v>29</v>
      </c>
      <c r="D261" t="s">
        <v>106</v>
      </c>
      <c r="E261" s="71">
        <v>72.25</v>
      </c>
      <c r="F261" s="71">
        <v>189</v>
      </c>
      <c r="G261" s="71">
        <v>4.47</v>
      </c>
      <c r="H261" s="2">
        <f t="shared" si="84"/>
        <v>1.0483320567772763</v>
      </c>
      <c r="I261" s="71">
        <v>11</v>
      </c>
      <c r="J261" s="2">
        <f t="shared" ref="J261:J266" si="88">(STANDARDIZE(I261,$I$296,$I$297))</f>
        <v>-1.349062818020375</v>
      </c>
      <c r="K261" s="71">
        <v>36.5</v>
      </c>
      <c r="L261" s="2">
        <f t="shared" si="79"/>
        <v>0.96616677524941774</v>
      </c>
      <c r="M261" s="71">
        <v>123</v>
      </c>
      <c r="N261" s="2">
        <f t="shared" si="80"/>
        <v>0.80439070614908059</v>
      </c>
      <c r="O261" s="71">
        <v>4.33</v>
      </c>
      <c r="P261" s="2">
        <f t="shared" si="81"/>
        <v>0.35923212752205769</v>
      </c>
      <c r="Q261" s="71">
        <v>6.91</v>
      </c>
      <c r="R261" s="2">
        <f t="shared" si="83"/>
        <v>0.77145023479945829</v>
      </c>
      <c r="S261" s="2">
        <f t="shared" si="85"/>
        <v>2.6005090824769157</v>
      </c>
      <c r="T261" s="2">
        <f t="shared" si="86"/>
        <v>0.43341818041281926</v>
      </c>
      <c r="U261" s="6">
        <v>5</v>
      </c>
      <c r="V261" s="18">
        <v>161</v>
      </c>
      <c r="W261">
        <f t="shared" si="87"/>
        <v>135</v>
      </c>
    </row>
    <row r="262" spans="1:35" ht="16.5" thickBot="1" x14ac:dyDescent="0.3">
      <c r="A262">
        <v>2013</v>
      </c>
      <c r="B262" s="5" t="s">
        <v>27</v>
      </c>
      <c r="C262" t="s">
        <v>29</v>
      </c>
      <c r="D262" t="s">
        <v>28</v>
      </c>
      <c r="E262" s="1">
        <v>68.5</v>
      </c>
      <c r="F262" s="1">
        <v>174</v>
      </c>
      <c r="G262" s="1">
        <v>4.34</v>
      </c>
      <c r="H262" s="2">
        <f t="shared" si="84"/>
        <v>1.4793658223498798</v>
      </c>
      <c r="I262" s="1">
        <v>14</v>
      </c>
      <c r="J262" s="2">
        <f t="shared" si="88"/>
        <v>-0.92246727826798613</v>
      </c>
      <c r="K262" s="1">
        <v>32</v>
      </c>
      <c r="L262" s="2">
        <f t="shared" si="79"/>
        <v>-7.5486136967433101E-2</v>
      </c>
      <c r="M262" s="1">
        <v>120</v>
      </c>
      <c r="N262" s="2">
        <f t="shared" si="80"/>
        <v>0.48764645975431986</v>
      </c>
      <c r="O262" s="1">
        <v>4.01</v>
      </c>
      <c r="P262" s="2">
        <f t="shared" si="81"/>
        <v>1.5050270084121751</v>
      </c>
      <c r="Q262" s="1"/>
      <c r="R262" s="2"/>
      <c r="S262" s="2">
        <f t="shared" si="85"/>
        <v>2.4740858752809554</v>
      </c>
      <c r="T262" s="2">
        <f t="shared" si="86"/>
        <v>0.49481717505619105</v>
      </c>
      <c r="U262" s="6">
        <v>1</v>
      </c>
      <c r="V262" s="16">
        <v>8</v>
      </c>
      <c r="W262">
        <f t="shared" si="87"/>
        <v>8</v>
      </c>
    </row>
    <row r="263" spans="1:35" ht="16.5" thickBot="1" x14ac:dyDescent="0.3">
      <c r="A263">
        <v>2013</v>
      </c>
      <c r="B263" s="5" t="s">
        <v>422</v>
      </c>
      <c r="C263" t="s">
        <v>29</v>
      </c>
      <c r="D263" t="s">
        <v>344</v>
      </c>
      <c r="E263" s="1">
        <v>74</v>
      </c>
      <c r="F263" s="1">
        <v>208</v>
      </c>
      <c r="G263" s="1">
        <v>4.5199999999999996</v>
      </c>
      <c r="H263" s="2">
        <f t="shared" si="84"/>
        <v>0.88254983924935215</v>
      </c>
      <c r="I263" s="1">
        <v>11</v>
      </c>
      <c r="J263" s="2">
        <f t="shared" si="88"/>
        <v>-1.349062818020375</v>
      </c>
      <c r="K263" s="1">
        <v>32.5</v>
      </c>
      <c r="L263" s="2">
        <f t="shared" si="79"/>
        <v>4.0253075501105885E-2</v>
      </c>
      <c r="M263" s="1">
        <v>119</v>
      </c>
      <c r="N263" s="2">
        <f t="shared" si="80"/>
        <v>0.38206504428939958</v>
      </c>
      <c r="O263" s="1">
        <v>4.32</v>
      </c>
      <c r="P263" s="2">
        <f t="shared" si="81"/>
        <v>0.39503821754987306</v>
      </c>
      <c r="Q263" s="1">
        <v>7.01</v>
      </c>
      <c r="R263" s="2">
        <f>(STANDARDIZE(Q263,$Q$296,$Q$297))*-1</f>
        <v>0.52482913611554027</v>
      </c>
      <c r="S263" s="2">
        <f t="shared" si="85"/>
        <v>0.87567249468489594</v>
      </c>
      <c r="T263" s="2">
        <f t="shared" si="86"/>
        <v>0.14594541578081599</v>
      </c>
      <c r="U263" s="6">
        <v>3</v>
      </c>
      <c r="V263" s="17">
        <v>74</v>
      </c>
      <c r="W263">
        <f t="shared" si="87"/>
        <v>67</v>
      </c>
    </row>
    <row r="264" spans="1:35" ht="16.5" thickBot="1" x14ac:dyDescent="0.3">
      <c r="A264">
        <v>2013</v>
      </c>
      <c r="B264" s="5" t="s">
        <v>25</v>
      </c>
      <c r="C264" t="s">
        <v>8</v>
      </c>
      <c r="D264" t="s">
        <v>26</v>
      </c>
      <c r="E264" s="1">
        <v>76.75</v>
      </c>
      <c r="F264" s="1">
        <v>306</v>
      </c>
      <c r="G264" s="1">
        <v>4.71</v>
      </c>
      <c r="H264" s="2">
        <f t="shared" si="84"/>
        <v>0.25257741264323741</v>
      </c>
      <c r="I264" s="1">
        <v>31</v>
      </c>
      <c r="J264" s="2">
        <f t="shared" si="88"/>
        <v>1.4949074469955512</v>
      </c>
      <c r="K264" s="1">
        <v>34.5</v>
      </c>
      <c r="L264" s="2">
        <f t="shared" si="79"/>
        <v>0.50320992537526177</v>
      </c>
      <c r="M264" s="1">
        <v>112</v>
      </c>
      <c r="N264" s="2">
        <f t="shared" si="80"/>
        <v>-0.35700486396504227</v>
      </c>
      <c r="O264" s="1">
        <v>4.72</v>
      </c>
      <c r="P264" s="2">
        <f t="shared" si="81"/>
        <v>-1.0372053835627706</v>
      </c>
      <c r="Q264" s="1">
        <v>7.62</v>
      </c>
      <c r="R264" s="2">
        <f>(STANDARDIZE(Q264,$Q$296,$Q$297))*-1</f>
        <v>-0.9795595658563655</v>
      </c>
      <c r="S264" s="2">
        <f t="shared" si="85"/>
        <v>-0.12307502837012796</v>
      </c>
      <c r="T264" s="2">
        <f t="shared" si="86"/>
        <v>-2.0512504728354659E-2</v>
      </c>
      <c r="U264" s="6">
        <v>3</v>
      </c>
      <c r="V264" s="17">
        <v>75</v>
      </c>
      <c r="W264">
        <f t="shared" si="87"/>
        <v>68</v>
      </c>
    </row>
    <row r="265" spans="1:35" ht="16.5" thickBot="1" x14ac:dyDescent="0.3">
      <c r="A265">
        <v>2013</v>
      </c>
      <c r="B265" s="5" t="s">
        <v>186</v>
      </c>
      <c r="C265" t="s">
        <v>11</v>
      </c>
      <c r="D265" t="s">
        <v>89</v>
      </c>
      <c r="E265" s="1">
        <v>71.75</v>
      </c>
      <c r="F265" s="1">
        <v>195</v>
      </c>
      <c r="G265" s="1">
        <v>4.4400000000000004</v>
      </c>
      <c r="H265" s="2">
        <f t="shared" si="84"/>
        <v>1.1478013872940289</v>
      </c>
      <c r="I265" s="1">
        <v>13</v>
      </c>
      <c r="J265" s="2">
        <f t="shared" si="88"/>
        <v>-1.0646657915187825</v>
      </c>
      <c r="K265" s="1">
        <v>35.5</v>
      </c>
      <c r="L265" s="2">
        <f t="shared" si="79"/>
        <v>0.73468835031233981</v>
      </c>
      <c r="M265" s="1">
        <v>116</v>
      </c>
      <c r="N265" s="2">
        <f t="shared" si="80"/>
        <v>6.532079789463878E-2</v>
      </c>
      <c r="O265" s="1"/>
      <c r="P265" s="2"/>
      <c r="Q265" s="1"/>
      <c r="R265" s="2"/>
      <c r="S265" s="2">
        <f t="shared" si="85"/>
        <v>0.88314474398222498</v>
      </c>
      <c r="T265" s="2">
        <f t="shared" si="86"/>
        <v>0.22078618599555624</v>
      </c>
      <c r="U265" s="6">
        <v>5</v>
      </c>
      <c r="V265" s="18">
        <v>150</v>
      </c>
      <c r="W265">
        <f t="shared" si="87"/>
        <v>128</v>
      </c>
    </row>
    <row r="266" spans="1:35" ht="16.5" thickBot="1" x14ac:dyDescent="0.3">
      <c r="A266">
        <v>2013</v>
      </c>
      <c r="B266" s="5" t="s">
        <v>349</v>
      </c>
      <c r="C266" t="s">
        <v>11</v>
      </c>
      <c r="D266" t="s">
        <v>124</v>
      </c>
      <c r="E266" s="1">
        <v>74</v>
      </c>
      <c r="F266" s="1">
        <v>202</v>
      </c>
      <c r="G266" s="1">
        <v>4.51</v>
      </c>
      <c r="H266" s="2">
        <f t="shared" si="84"/>
        <v>0.91570628275493637</v>
      </c>
      <c r="I266" s="1">
        <v>9</v>
      </c>
      <c r="J266" s="2">
        <f t="shared" si="88"/>
        <v>-1.6334598445219677</v>
      </c>
      <c r="K266" s="1">
        <v>34</v>
      </c>
      <c r="L266" s="2">
        <f t="shared" si="79"/>
        <v>0.3874707129067228</v>
      </c>
      <c r="M266" s="1">
        <v>128</v>
      </c>
      <c r="N266" s="2">
        <f t="shared" si="80"/>
        <v>1.332297783473682</v>
      </c>
      <c r="O266" s="1"/>
      <c r="P266" s="2"/>
      <c r="Q266" s="1"/>
      <c r="R266" s="2"/>
      <c r="S266" s="2">
        <f t="shared" si="85"/>
        <v>1.0020149346133735</v>
      </c>
      <c r="T266" s="2">
        <f t="shared" si="86"/>
        <v>0.25050373365334339</v>
      </c>
      <c r="U266" s="6">
        <v>5</v>
      </c>
      <c r="V266" s="18">
        <v>138</v>
      </c>
      <c r="W266">
        <f t="shared" si="87"/>
        <v>119</v>
      </c>
    </row>
    <row r="267" spans="1:35" ht="16.5" thickBot="1" x14ac:dyDescent="0.3">
      <c r="A267">
        <v>2013</v>
      </c>
      <c r="B267" s="5" t="s">
        <v>332</v>
      </c>
      <c r="C267" t="s">
        <v>20</v>
      </c>
      <c r="D267" t="s">
        <v>99</v>
      </c>
      <c r="E267" s="1">
        <v>70.13</v>
      </c>
      <c r="F267" s="1">
        <v>201</v>
      </c>
      <c r="G267" s="1">
        <v>4.68</v>
      </c>
      <c r="H267" s="2">
        <f t="shared" si="84"/>
        <v>0.35204674315999301</v>
      </c>
      <c r="I267" s="1"/>
      <c r="J267" s="2"/>
      <c r="K267" s="1">
        <v>32</v>
      </c>
      <c r="L267" s="2">
        <f t="shared" si="79"/>
        <v>-7.5486136967433101E-2</v>
      </c>
      <c r="M267" s="1">
        <v>118</v>
      </c>
      <c r="N267" s="2">
        <f t="shared" si="80"/>
        <v>0.2764836288244793</v>
      </c>
      <c r="O267" s="1"/>
      <c r="P267" s="2"/>
      <c r="Q267" s="1"/>
      <c r="R267" s="2"/>
      <c r="S267" s="2">
        <f t="shared" si="85"/>
        <v>0.55304423501703925</v>
      </c>
      <c r="T267" s="2">
        <f t="shared" si="86"/>
        <v>0.18434807833901309</v>
      </c>
      <c r="U267" s="6">
        <v>6</v>
      </c>
      <c r="V267" s="15">
        <v>199</v>
      </c>
      <c r="W267">
        <f t="shared" si="87"/>
        <v>163</v>
      </c>
    </row>
    <row r="268" spans="1:35" x14ac:dyDescent="0.25">
      <c r="A268">
        <v>2013</v>
      </c>
      <c r="B268" s="5" t="s">
        <v>434</v>
      </c>
      <c r="C268" t="s">
        <v>53</v>
      </c>
      <c r="D268" t="s">
        <v>217</v>
      </c>
      <c r="E268" s="1">
        <v>73</v>
      </c>
      <c r="F268" s="1">
        <v>235</v>
      </c>
      <c r="G268" s="1">
        <v>4.78</v>
      </c>
      <c r="H268" s="2">
        <f t="shared" si="84"/>
        <v>2.0482308104142016E-2</v>
      </c>
      <c r="I268" s="1">
        <v>21</v>
      </c>
      <c r="J268" s="2">
        <f t="shared" ref="J268:J273" si="89">(STANDARDIZE(I268,$I$296,$I$297))</f>
        <v>7.2922314487588097E-2</v>
      </c>
      <c r="K268" s="1">
        <v>31.5</v>
      </c>
      <c r="L268" s="2">
        <f t="shared" si="79"/>
        <v>-0.19122534943597208</v>
      </c>
      <c r="M268" s="1">
        <v>111</v>
      </c>
      <c r="N268" s="2">
        <f t="shared" si="80"/>
        <v>-0.46258627942996255</v>
      </c>
      <c r="O268" s="1">
        <v>4.51</v>
      </c>
      <c r="P268" s="2">
        <f>(STANDARDIZE(O268,$O$296,$O$297))*-1</f>
        <v>-0.28527749297863181</v>
      </c>
      <c r="Q268" s="1">
        <v>7.41</v>
      </c>
      <c r="R268" s="2">
        <f>(STANDARDIZE(Q268,$Q$296,$Q$297))*-1</f>
        <v>-0.46165525862013601</v>
      </c>
      <c r="S268" s="2">
        <f t="shared" si="85"/>
        <v>-1.3073397578729722</v>
      </c>
      <c r="T268" s="2">
        <f t="shared" si="86"/>
        <v>-0.21788995964549537</v>
      </c>
      <c r="V268" s="32"/>
    </row>
    <row r="269" spans="1:35" ht="16.5" thickBot="1" x14ac:dyDescent="0.3">
      <c r="A269">
        <v>2013</v>
      </c>
      <c r="B269" s="5" t="s">
        <v>63</v>
      </c>
      <c r="C269" t="s">
        <v>65</v>
      </c>
      <c r="D269" t="s">
        <v>64</v>
      </c>
      <c r="E269" s="1">
        <v>73</v>
      </c>
      <c r="F269" s="1">
        <v>246</v>
      </c>
      <c r="G269" s="1">
        <v>4.88</v>
      </c>
      <c r="H269" s="2">
        <f t="shared" si="84"/>
        <v>-0.31108212695170601</v>
      </c>
      <c r="I269" s="1">
        <v>36</v>
      </c>
      <c r="J269" s="2">
        <f t="shared" si="89"/>
        <v>2.2059000132495328</v>
      </c>
      <c r="K269" s="1">
        <v>35</v>
      </c>
      <c r="L269" s="2">
        <f t="shared" si="79"/>
        <v>0.61894913784380079</v>
      </c>
      <c r="M269" s="1">
        <v>119</v>
      </c>
      <c r="N269" s="2">
        <f t="shared" si="80"/>
        <v>0.38206504428939958</v>
      </c>
      <c r="O269" s="1">
        <v>4.42</v>
      </c>
      <c r="P269" s="2">
        <f>(STANDARDIZE(O269,$O$296,$O$297))*-1</f>
        <v>3.6977317271712939E-2</v>
      </c>
      <c r="Q269" s="1">
        <v>7.27</v>
      </c>
      <c r="R269" s="2">
        <f>(STANDARDIZE(Q269,$Q$296,$Q$297))*-1</f>
        <v>-0.11638572046264818</v>
      </c>
      <c r="S269" s="2">
        <f t="shared" si="85"/>
        <v>2.8164236652400922</v>
      </c>
      <c r="T269" s="2">
        <f t="shared" si="86"/>
        <v>0.46940394420668202</v>
      </c>
      <c r="U269" s="6">
        <v>7</v>
      </c>
      <c r="V269" s="13">
        <v>215</v>
      </c>
      <c r="W269">
        <f>RANK(V269,$V$2:$V$294,1)</f>
        <v>170</v>
      </c>
    </row>
    <row r="270" spans="1:35" x14ac:dyDescent="0.25">
      <c r="A270">
        <v>2013</v>
      </c>
      <c r="B270" s="5" t="s">
        <v>216</v>
      </c>
      <c r="C270" t="s">
        <v>77</v>
      </c>
      <c r="D270" t="s">
        <v>217</v>
      </c>
      <c r="E270" s="1">
        <v>70.75</v>
      </c>
      <c r="F270" s="1">
        <v>213</v>
      </c>
      <c r="G270" s="1">
        <v>4.75</v>
      </c>
      <c r="H270" s="2">
        <f t="shared" si="84"/>
        <v>0.11995163862089761</v>
      </c>
      <c r="I270" s="1">
        <v>16</v>
      </c>
      <c r="J270" s="2">
        <f t="shared" si="89"/>
        <v>-0.63807025176639354</v>
      </c>
      <c r="K270" s="1"/>
      <c r="L270" s="2"/>
      <c r="M270" s="1"/>
      <c r="N270" s="2"/>
      <c r="O270" s="1"/>
      <c r="P270" s="2"/>
      <c r="Q270" s="1"/>
      <c r="R270" s="2"/>
      <c r="S270" s="2">
        <f t="shared" si="85"/>
        <v>-0.5181186131454959</v>
      </c>
      <c r="T270" s="2">
        <f t="shared" si="86"/>
        <v>-0.25905930657274795</v>
      </c>
      <c r="V270" s="32"/>
    </row>
    <row r="271" spans="1:35" ht="16.5" thickBot="1" x14ac:dyDescent="0.3">
      <c r="A271">
        <v>2013</v>
      </c>
      <c r="B271" s="5" t="s">
        <v>423</v>
      </c>
      <c r="C271" t="s">
        <v>23</v>
      </c>
      <c r="D271" t="s">
        <v>112</v>
      </c>
      <c r="E271" s="1">
        <v>75</v>
      </c>
      <c r="F271" s="1">
        <v>260</v>
      </c>
      <c r="G271" s="1">
        <v>4.92</v>
      </c>
      <c r="H271" s="2">
        <f t="shared" si="84"/>
        <v>-0.44370790097404583</v>
      </c>
      <c r="I271" s="1">
        <v>25</v>
      </c>
      <c r="J271" s="2">
        <f t="shared" si="89"/>
        <v>0.64171636749077332</v>
      </c>
      <c r="K271" s="1">
        <v>33</v>
      </c>
      <c r="L271" s="2">
        <f>(STANDARDIZE(K271,$K$296,$K$297))</f>
        <v>0.15599228796964487</v>
      </c>
      <c r="M271" s="1">
        <v>112</v>
      </c>
      <c r="N271" s="2">
        <f>(STANDARDIZE(M271,$M$296,$M$297))</f>
        <v>-0.35700486396504227</v>
      </c>
      <c r="O271" s="1"/>
      <c r="P271" s="2"/>
      <c r="Q271" s="1"/>
      <c r="R271" s="2"/>
      <c r="S271" s="2">
        <f t="shared" si="85"/>
        <v>-3.0041094786699141E-3</v>
      </c>
      <c r="T271" s="2">
        <f t="shared" si="86"/>
        <v>-7.5102736966747852E-4</v>
      </c>
      <c r="U271" s="6">
        <v>6</v>
      </c>
      <c r="V271" s="15">
        <v>179</v>
      </c>
      <c r="W271">
        <f t="shared" ref="W271:W276" si="90">RANK(V271,$V$2:$V$294,1)</f>
        <v>148</v>
      </c>
      <c r="AF271" s="6"/>
      <c r="AG271" s="13"/>
      <c r="AH271" s="11"/>
      <c r="AI271" s="12"/>
    </row>
    <row r="272" spans="1:35" ht="48" thickBot="1" x14ac:dyDescent="0.3">
      <c r="A272">
        <v>2013</v>
      </c>
      <c r="B272" s="5" t="s">
        <v>66</v>
      </c>
      <c r="C272" t="s">
        <v>16</v>
      </c>
      <c r="D272" t="s">
        <v>62</v>
      </c>
      <c r="E272" s="1">
        <v>77.88</v>
      </c>
      <c r="F272" s="1">
        <v>329</v>
      </c>
      <c r="G272" s="1">
        <v>5.27</v>
      </c>
      <c r="H272" s="2">
        <f t="shared" si="84"/>
        <v>-1.6041834236695169</v>
      </c>
      <c r="I272" s="1">
        <v>22</v>
      </c>
      <c r="J272" s="2">
        <f t="shared" si="89"/>
        <v>0.21512082773838442</v>
      </c>
      <c r="K272" s="1">
        <v>22.5</v>
      </c>
      <c r="L272" s="2">
        <f>(STANDARDIZE(K272,$K$296,$K$297))</f>
        <v>-2.2745311738696739</v>
      </c>
      <c r="M272" s="1">
        <v>98</v>
      </c>
      <c r="N272" s="2">
        <f>(STANDARDIZE(M272,$M$296,$M$297))</f>
        <v>-1.835144680473926</v>
      </c>
      <c r="O272" s="1">
        <v>4.96</v>
      </c>
      <c r="P272" s="2">
        <f>(STANDARDIZE(O272,$O$296,$O$297))*-1</f>
        <v>-1.8965515442303587</v>
      </c>
      <c r="Q272" s="1">
        <v>7.85</v>
      </c>
      <c r="R272" s="2">
        <f>(STANDARDIZE(Q272,$Q$296,$Q$297))*-1</f>
        <v>-1.5467880928293778</v>
      </c>
      <c r="S272" s="2">
        <f t="shared" si="85"/>
        <v>-8.942078087334469</v>
      </c>
      <c r="T272" s="2">
        <f t="shared" si="86"/>
        <v>-1.4903463478890782</v>
      </c>
      <c r="U272" s="6">
        <v>7</v>
      </c>
      <c r="V272" s="13">
        <v>214</v>
      </c>
      <c r="W272">
        <f t="shared" si="90"/>
        <v>169</v>
      </c>
      <c r="AF272" s="6">
        <v>6</v>
      </c>
      <c r="AG272" s="15">
        <v>179</v>
      </c>
      <c r="AH272" s="11" t="s">
        <v>423</v>
      </c>
      <c r="AI272" s="12" t="s">
        <v>112</v>
      </c>
    </row>
    <row r="273" spans="1:35" ht="16.5" thickBot="1" x14ac:dyDescent="0.3">
      <c r="A273">
        <v>2013</v>
      </c>
      <c r="B273" s="5" t="s">
        <v>148</v>
      </c>
      <c r="C273" t="s">
        <v>100</v>
      </c>
      <c r="D273" t="s">
        <v>38</v>
      </c>
      <c r="E273" s="1">
        <v>75.63</v>
      </c>
      <c r="F273" s="1">
        <v>312</v>
      </c>
      <c r="G273" s="1">
        <v>5.58</v>
      </c>
      <c r="H273" s="2">
        <f t="shared" si="84"/>
        <v>-2.6320331723426511</v>
      </c>
      <c r="I273" s="1">
        <v>21</v>
      </c>
      <c r="J273" s="2">
        <f t="shared" si="89"/>
        <v>7.2922314487588097E-2</v>
      </c>
      <c r="K273" s="1">
        <v>28.5</v>
      </c>
      <c r="L273" s="2">
        <f>(STANDARDIZE(K273,$K$296,$K$297))</f>
        <v>-0.88566062424720593</v>
      </c>
      <c r="M273" s="1">
        <v>97</v>
      </c>
      <c r="N273" s="2">
        <f>(STANDARDIZE(M273,$M$296,$M$297))</f>
        <v>-1.9407260959388462</v>
      </c>
      <c r="O273" s="1">
        <v>4.76</v>
      </c>
      <c r="P273" s="2">
        <f>(STANDARDIZE(O273,$O$296,$O$297))*-1</f>
        <v>-1.1804297436740352</v>
      </c>
      <c r="Q273" s="1">
        <v>7.81</v>
      </c>
      <c r="R273" s="2">
        <f>(STANDARDIZE(Q273,$Q$296,$Q$297))*-1</f>
        <v>-1.4481396533558102</v>
      </c>
      <c r="S273" s="2">
        <f t="shared" si="85"/>
        <v>-8.0140669750709606</v>
      </c>
      <c r="T273" s="2">
        <f t="shared" si="86"/>
        <v>-1.3356778291784934</v>
      </c>
      <c r="U273" s="6">
        <v>1</v>
      </c>
      <c r="V273" s="16">
        <v>31</v>
      </c>
      <c r="W273">
        <f t="shared" si="90"/>
        <v>30</v>
      </c>
      <c r="AF273" s="6"/>
      <c r="AG273" s="13"/>
      <c r="AH273" s="11"/>
      <c r="AI273" s="12"/>
    </row>
    <row r="274" spans="1:35" ht="16.5" thickBot="1" x14ac:dyDescent="0.3">
      <c r="A274">
        <v>2013</v>
      </c>
      <c r="B274" s="5" t="s">
        <v>242</v>
      </c>
      <c r="C274" t="s">
        <v>110</v>
      </c>
      <c r="D274" t="s">
        <v>243</v>
      </c>
      <c r="E274" s="1">
        <v>77</v>
      </c>
      <c r="F274" s="1">
        <v>257</v>
      </c>
      <c r="G274" s="1">
        <v>4.63</v>
      </c>
      <c r="H274" s="2">
        <f t="shared" si="84"/>
        <v>0.51782896068791706</v>
      </c>
      <c r="I274" s="1"/>
      <c r="J274" s="2"/>
      <c r="K274" s="1"/>
      <c r="L274" s="2"/>
      <c r="M274" s="1"/>
      <c r="N274" s="2"/>
      <c r="O274" s="1"/>
      <c r="P274" s="2"/>
      <c r="Q274" s="1"/>
      <c r="R274" s="2"/>
      <c r="S274" s="2">
        <f t="shared" si="85"/>
        <v>0.51782896068791706</v>
      </c>
      <c r="T274" s="2">
        <f t="shared" si="86"/>
        <v>0.51782896068791706</v>
      </c>
      <c r="U274" s="6">
        <v>3</v>
      </c>
      <c r="V274" s="17">
        <v>63</v>
      </c>
      <c r="W274">
        <f t="shared" si="90"/>
        <v>57</v>
      </c>
      <c r="AF274" s="6"/>
      <c r="AG274" s="16"/>
      <c r="AH274" s="11"/>
      <c r="AI274" s="12"/>
    </row>
    <row r="275" spans="1:35" ht="16.5" thickBot="1" x14ac:dyDescent="0.3">
      <c r="A275">
        <v>2013</v>
      </c>
      <c r="B275" s="5" t="s">
        <v>424</v>
      </c>
      <c r="C275" t="s">
        <v>84</v>
      </c>
      <c r="D275" t="s">
        <v>171</v>
      </c>
      <c r="E275" s="1">
        <v>73.25</v>
      </c>
      <c r="F275" s="1">
        <v>241</v>
      </c>
      <c r="G275" s="1">
        <v>4.57</v>
      </c>
      <c r="H275" s="2">
        <f t="shared" si="84"/>
        <v>0.71676762172142527</v>
      </c>
      <c r="I275" s="1">
        <v>30</v>
      </c>
      <c r="J275" s="2">
        <f>(STANDARDIZE(I275,$I$296,$I$297))</f>
        <v>1.3527089337447549</v>
      </c>
      <c r="K275" s="1">
        <v>38</v>
      </c>
      <c r="L275" s="2">
        <f>(STANDARDIZE(K275,$K$296,$K$297))</f>
        <v>1.3133844126550347</v>
      </c>
      <c r="M275" s="1">
        <v>124</v>
      </c>
      <c r="N275" s="2">
        <f t="shared" ref="N275:N286" si="91">(STANDARDIZE(M275,$M$296,$M$297))</f>
        <v>0.90997212161400087</v>
      </c>
      <c r="O275" s="1"/>
      <c r="P275" s="2"/>
      <c r="Q275" s="1"/>
      <c r="R275" s="2"/>
      <c r="S275" s="2">
        <f t="shared" si="85"/>
        <v>4.2928330897352156</v>
      </c>
      <c r="T275" s="2">
        <f t="shared" si="86"/>
        <v>1.0732082724338039</v>
      </c>
      <c r="U275" s="6">
        <v>4</v>
      </c>
      <c r="V275" s="14">
        <v>124</v>
      </c>
      <c r="W275">
        <f t="shared" si="90"/>
        <v>107</v>
      </c>
      <c r="AF275" s="6"/>
      <c r="AG275" s="17"/>
      <c r="AH275" s="11"/>
      <c r="AI275" s="12"/>
    </row>
    <row r="276" spans="1:35" ht="16.5" thickBot="1" x14ac:dyDescent="0.3">
      <c r="A276">
        <v>2013</v>
      </c>
      <c r="B276" s="5" t="s">
        <v>315</v>
      </c>
      <c r="C276" t="s">
        <v>84</v>
      </c>
      <c r="D276" t="s">
        <v>316</v>
      </c>
      <c r="E276" s="1">
        <v>74.13</v>
      </c>
      <c r="F276" s="1">
        <v>249</v>
      </c>
      <c r="G276" s="1">
        <v>4.6399999999999997</v>
      </c>
      <c r="H276" s="2">
        <f t="shared" si="84"/>
        <v>0.48467251718233278</v>
      </c>
      <c r="I276" s="1">
        <v>28</v>
      </c>
      <c r="J276" s="2">
        <f>(STANDARDIZE(I276,$I$296,$I$297))</f>
        <v>1.0683119072431624</v>
      </c>
      <c r="K276" s="1">
        <v>37</v>
      </c>
      <c r="L276" s="2">
        <f>(STANDARDIZE(K276,$K$296,$K$297))</f>
        <v>1.0819059877179567</v>
      </c>
      <c r="M276" s="1">
        <v>122</v>
      </c>
      <c r="N276" s="2">
        <f t="shared" si="91"/>
        <v>0.69880929068416031</v>
      </c>
      <c r="O276" s="1">
        <v>4.4000000000000004</v>
      </c>
      <c r="P276" s="2">
        <f t="shared" ref="P276:P285" si="92">(STANDARDIZE(O276,$O$296,$O$297))*-1</f>
        <v>0.10858949732734369</v>
      </c>
      <c r="Q276" s="1">
        <v>6.98</v>
      </c>
      <c r="R276" s="2">
        <f t="shared" ref="R276:R285" si="93">(STANDARDIZE(Q276,$Q$296,$Q$297))*-1</f>
        <v>0.59881546572071442</v>
      </c>
      <c r="S276" s="2">
        <f t="shared" si="85"/>
        <v>4.04110466587567</v>
      </c>
      <c r="T276" s="2">
        <f t="shared" si="86"/>
        <v>0.67351744431261162</v>
      </c>
      <c r="U276" s="6">
        <v>7</v>
      </c>
      <c r="V276" s="13">
        <v>231</v>
      </c>
      <c r="W276">
        <f t="shared" si="90"/>
        <v>182</v>
      </c>
      <c r="AF276" s="6"/>
      <c r="AG276" s="14"/>
      <c r="AH276" s="11"/>
      <c r="AI276" s="12"/>
    </row>
    <row r="277" spans="1:35" ht="16.5" thickBot="1" x14ac:dyDescent="0.3">
      <c r="A277">
        <v>2013</v>
      </c>
      <c r="B277" s="5" t="s">
        <v>78</v>
      </c>
      <c r="C277" t="s">
        <v>45</v>
      </c>
      <c r="D277" t="s">
        <v>79</v>
      </c>
      <c r="E277" s="1">
        <v>78.13</v>
      </c>
      <c r="F277" s="1">
        <v>232</v>
      </c>
      <c r="G277" s="1">
        <v>5.05</v>
      </c>
      <c r="H277" s="2">
        <f t="shared" si="84"/>
        <v>-0.87474166654664942</v>
      </c>
      <c r="I277" s="1"/>
      <c r="J277" s="2"/>
      <c r="K277" s="1"/>
      <c r="L277" s="2"/>
      <c r="M277" s="1">
        <v>100</v>
      </c>
      <c r="N277" s="2">
        <f t="shared" si="91"/>
        <v>-1.6239818495440854</v>
      </c>
      <c r="O277" s="1">
        <v>4.51</v>
      </c>
      <c r="P277" s="2">
        <f t="shared" si="92"/>
        <v>-0.28527749297863181</v>
      </c>
      <c r="Q277" s="1">
        <v>7.2</v>
      </c>
      <c r="R277" s="2">
        <f t="shared" si="93"/>
        <v>5.6249048616093519E-2</v>
      </c>
      <c r="S277" s="2">
        <f t="shared" si="85"/>
        <v>-2.727751960453273</v>
      </c>
      <c r="T277" s="2">
        <f t="shared" si="86"/>
        <v>-0.68193799011331824</v>
      </c>
      <c r="V277" s="32"/>
      <c r="AF277" s="6"/>
      <c r="AG277" s="13"/>
      <c r="AH277" s="11"/>
      <c r="AI277" s="12"/>
    </row>
    <row r="278" spans="1:35" ht="16.5" thickBot="1" x14ac:dyDescent="0.3">
      <c r="A278">
        <v>2013</v>
      </c>
      <c r="B278" s="5" t="s">
        <v>127</v>
      </c>
      <c r="C278" t="s">
        <v>110</v>
      </c>
      <c r="D278" t="s">
        <v>99</v>
      </c>
      <c r="E278" s="1">
        <v>77.5</v>
      </c>
      <c r="F278" s="1">
        <v>250</v>
      </c>
      <c r="G278" s="1">
        <v>4.68</v>
      </c>
      <c r="H278" s="2">
        <f t="shared" si="84"/>
        <v>0.35204674315999301</v>
      </c>
      <c r="I278" s="1">
        <v>22</v>
      </c>
      <c r="J278" s="2">
        <f>(STANDARDIZE(I278,$I$296,$I$297))</f>
        <v>0.21512082773838442</v>
      </c>
      <c r="K278" s="1">
        <v>35.5</v>
      </c>
      <c r="L278" s="2">
        <f t="shared" ref="L278:L286" si="94">(STANDARDIZE(K278,$K$296,$K$297))</f>
        <v>0.73468835031233981</v>
      </c>
      <c r="M278" s="1">
        <v>119</v>
      </c>
      <c r="N278" s="2">
        <f t="shared" si="91"/>
        <v>0.38206504428939958</v>
      </c>
      <c r="O278" s="1">
        <v>4.32</v>
      </c>
      <c r="P278" s="2">
        <f t="shared" si="92"/>
        <v>0.39503821754987306</v>
      </c>
      <c r="Q278" s="1">
        <v>6.92</v>
      </c>
      <c r="R278" s="2">
        <f t="shared" si="93"/>
        <v>0.74678812493106694</v>
      </c>
      <c r="S278" s="2">
        <f t="shared" si="85"/>
        <v>2.8257473079810569</v>
      </c>
      <c r="T278" s="2">
        <f t="shared" si="86"/>
        <v>0.47095788466350946</v>
      </c>
      <c r="U278" s="6">
        <v>1</v>
      </c>
      <c r="V278" s="16">
        <v>21</v>
      </c>
      <c r="W278">
        <f>RANK(V278,$V$2:$V$294,1)</f>
        <v>20</v>
      </c>
      <c r="AF278" s="6"/>
      <c r="AG278" s="16"/>
      <c r="AH278" s="11"/>
      <c r="AI278" s="12"/>
    </row>
    <row r="279" spans="1:35" ht="16.5" thickBot="1" x14ac:dyDescent="0.3">
      <c r="A279">
        <v>2013</v>
      </c>
      <c r="B279" s="5" t="s">
        <v>428</v>
      </c>
      <c r="C279" t="s">
        <v>45</v>
      </c>
      <c r="D279" t="s">
        <v>33</v>
      </c>
      <c r="E279" s="1">
        <v>74</v>
      </c>
      <c r="F279" s="1">
        <v>215</v>
      </c>
      <c r="G279" s="1">
        <v>4.95</v>
      </c>
      <c r="H279" s="2">
        <f t="shared" si="84"/>
        <v>-0.54317723149080144</v>
      </c>
      <c r="I279" s="1"/>
      <c r="J279" s="2"/>
      <c r="K279" s="1">
        <v>28.5</v>
      </c>
      <c r="L279" s="2">
        <f t="shared" si="94"/>
        <v>-0.88566062424720593</v>
      </c>
      <c r="M279" s="1">
        <v>112</v>
      </c>
      <c r="N279" s="2">
        <f t="shared" si="91"/>
        <v>-0.35700486396504227</v>
      </c>
      <c r="O279" s="1">
        <v>4.3899999999999997</v>
      </c>
      <c r="P279" s="2">
        <f t="shared" si="92"/>
        <v>0.14439558735516225</v>
      </c>
      <c r="Q279" s="1">
        <v>7.22</v>
      </c>
      <c r="R279" s="2">
        <f t="shared" si="93"/>
        <v>6.9248288793108013E-3</v>
      </c>
      <c r="S279" s="2">
        <f t="shared" si="85"/>
        <v>-1.6345223034685763</v>
      </c>
      <c r="T279" s="2">
        <f t="shared" si="86"/>
        <v>-0.32690446069371526</v>
      </c>
      <c r="U279" s="6">
        <v>4</v>
      </c>
      <c r="V279" s="14">
        <v>112</v>
      </c>
      <c r="W279">
        <f>RANK(V279,$V$2:$V$294,1)</f>
        <v>99</v>
      </c>
      <c r="AF279" s="6"/>
      <c r="AG279" s="14"/>
      <c r="AH279" s="11"/>
      <c r="AI279" s="12"/>
    </row>
    <row r="280" spans="1:35" ht="16.5" thickBot="1" x14ac:dyDescent="0.3">
      <c r="A280">
        <v>2013</v>
      </c>
      <c r="B280" s="5" t="s">
        <v>275</v>
      </c>
      <c r="C280" t="s">
        <v>11</v>
      </c>
      <c r="D280" t="s">
        <v>124</v>
      </c>
      <c r="E280" s="1">
        <v>68.75</v>
      </c>
      <c r="F280" s="1">
        <v>186</v>
      </c>
      <c r="G280" s="1">
        <v>4.5</v>
      </c>
      <c r="H280" s="2">
        <f t="shared" si="84"/>
        <v>0.94886272626052059</v>
      </c>
      <c r="I280" s="1">
        <v>4</v>
      </c>
      <c r="J280" s="2">
        <f t="shared" ref="J280:J286" si="95">(STANDARDIZE(I280,$I$296,$I$297))</f>
        <v>-2.3444524107759492</v>
      </c>
      <c r="K280" s="1">
        <v>34</v>
      </c>
      <c r="L280" s="2">
        <f t="shared" si="94"/>
        <v>0.3874707129067228</v>
      </c>
      <c r="M280" s="1">
        <v>117</v>
      </c>
      <c r="N280" s="2">
        <f t="shared" si="91"/>
        <v>0.17090221335955905</v>
      </c>
      <c r="O280" s="1">
        <v>4.1399999999999997</v>
      </c>
      <c r="P280" s="2">
        <f t="shared" si="92"/>
        <v>1.0395478380505658</v>
      </c>
      <c r="Q280" s="1">
        <v>6.87</v>
      </c>
      <c r="R280" s="2">
        <f t="shared" si="93"/>
        <v>0.8700986742730259</v>
      </c>
      <c r="S280" s="2">
        <f t="shared" si="85"/>
        <v>1.072429754074445</v>
      </c>
      <c r="T280" s="2">
        <f t="shared" si="86"/>
        <v>0.17873829234574082</v>
      </c>
      <c r="U280" s="6">
        <v>3</v>
      </c>
      <c r="V280" s="17">
        <v>69</v>
      </c>
      <c r="W280">
        <f>RANK(V280,$V$2:$V$294,1)</f>
        <v>63</v>
      </c>
      <c r="AF280" s="6"/>
      <c r="AG280" s="17"/>
      <c r="AH280" s="11"/>
      <c r="AI280" s="12"/>
    </row>
    <row r="281" spans="1:35" ht="16.5" thickBot="1" x14ac:dyDescent="0.3">
      <c r="A281">
        <v>2013</v>
      </c>
      <c r="B281" s="5" t="s">
        <v>160</v>
      </c>
      <c r="C281" t="s">
        <v>29</v>
      </c>
      <c r="D281" t="s">
        <v>161</v>
      </c>
      <c r="E281" s="1">
        <v>75.75</v>
      </c>
      <c r="F281" s="1">
        <v>205</v>
      </c>
      <c r="G281" s="1">
        <v>4.5</v>
      </c>
      <c r="H281" s="2">
        <f t="shared" si="84"/>
        <v>0.94886272626052059</v>
      </c>
      <c r="I281" s="1">
        <v>10</v>
      </c>
      <c r="J281" s="2">
        <f t="shared" si="95"/>
        <v>-1.4912613312711713</v>
      </c>
      <c r="K281" s="1">
        <v>36</v>
      </c>
      <c r="L281" s="2">
        <f t="shared" si="94"/>
        <v>0.85042756278087872</v>
      </c>
      <c r="M281" s="1">
        <v>123</v>
      </c>
      <c r="N281" s="2">
        <f t="shared" si="91"/>
        <v>0.80439070614908059</v>
      </c>
      <c r="O281" s="1">
        <v>4.3899999999999997</v>
      </c>
      <c r="P281" s="2">
        <f t="shared" si="92"/>
        <v>0.14439558735516225</v>
      </c>
      <c r="Q281" s="1">
        <v>6.9</v>
      </c>
      <c r="R281" s="2">
        <f t="shared" si="93"/>
        <v>0.79611234466784964</v>
      </c>
      <c r="S281" s="2">
        <f t="shared" si="85"/>
        <v>2.0529275959423203</v>
      </c>
      <c r="T281" s="2">
        <f t="shared" si="86"/>
        <v>0.34215459932372005</v>
      </c>
      <c r="V281" s="32"/>
      <c r="AF281" s="6"/>
      <c r="AG281" s="10"/>
      <c r="AH281" s="11"/>
      <c r="AI281" s="12"/>
    </row>
    <row r="282" spans="1:35" s="33" customFormat="1" ht="32.25" thickBot="1" x14ac:dyDescent="0.3">
      <c r="A282">
        <v>2013</v>
      </c>
      <c r="B282" s="5" t="s">
        <v>283</v>
      </c>
      <c r="C282" t="s">
        <v>110</v>
      </c>
      <c r="D282" t="s">
        <v>284</v>
      </c>
      <c r="E282" s="71">
        <v>76.13</v>
      </c>
      <c r="F282" s="71">
        <v>267</v>
      </c>
      <c r="G282" s="71">
        <v>4.6900000000000004</v>
      </c>
      <c r="H282" s="2">
        <f t="shared" si="84"/>
        <v>0.31889029965440585</v>
      </c>
      <c r="I282" s="71">
        <v>31</v>
      </c>
      <c r="J282" s="2">
        <f t="shared" si="95"/>
        <v>1.4949074469955512</v>
      </c>
      <c r="K282" s="71">
        <v>33.5</v>
      </c>
      <c r="L282" s="2">
        <f t="shared" si="94"/>
        <v>0.27173150043818384</v>
      </c>
      <c r="M282" s="71">
        <v>119</v>
      </c>
      <c r="N282" s="2">
        <f t="shared" si="91"/>
        <v>0.38206504428939958</v>
      </c>
      <c r="O282" s="71">
        <v>4.53</v>
      </c>
      <c r="P282" s="2">
        <f t="shared" si="92"/>
        <v>-0.35688967303426572</v>
      </c>
      <c r="Q282" s="71">
        <v>7.08</v>
      </c>
      <c r="R282" s="2">
        <f t="shared" si="93"/>
        <v>0.35219436703679641</v>
      </c>
      <c r="S282" s="2">
        <f t="shared" si="85"/>
        <v>2.4628989853800709</v>
      </c>
      <c r="T282" s="2">
        <f t="shared" si="86"/>
        <v>0.4104831642300118</v>
      </c>
      <c r="U282" s="6">
        <v>2</v>
      </c>
      <c r="V282" s="10">
        <v>55</v>
      </c>
      <c r="W282">
        <f t="shared" ref="W282:W288" si="96">RANK(V282,$V$2:$V$294,1)</f>
        <v>50</v>
      </c>
      <c r="AF282" s="37">
        <v>6</v>
      </c>
      <c r="AG282" s="13">
        <v>206</v>
      </c>
      <c r="AH282" s="38" t="s">
        <v>532</v>
      </c>
      <c r="AI282" s="39" t="s">
        <v>97</v>
      </c>
    </row>
    <row r="283" spans="1:35" ht="16.5" thickBot="1" x14ac:dyDescent="0.3">
      <c r="A283">
        <v>2013</v>
      </c>
      <c r="B283" s="5" t="s">
        <v>308</v>
      </c>
      <c r="C283" t="s">
        <v>8</v>
      </c>
      <c r="D283" t="s">
        <v>59</v>
      </c>
      <c r="E283" s="1">
        <v>76.25</v>
      </c>
      <c r="F283" s="1">
        <v>306</v>
      </c>
      <c r="G283" s="1">
        <v>4.95</v>
      </c>
      <c r="H283" s="2">
        <f t="shared" si="84"/>
        <v>-0.54317723149080144</v>
      </c>
      <c r="I283" s="1">
        <v>32</v>
      </c>
      <c r="J283" s="2">
        <f t="shared" si="95"/>
        <v>1.6371059602463476</v>
      </c>
      <c r="K283" s="1">
        <v>30.5</v>
      </c>
      <c r="L283" s="2">
        <f t="shared" si="94"/>
        <v>-0.42270377437305001</v>
      </c>
      <c r="M283" s="1">
        <v>97</v>
      </c>
      <c r="N283" s="2">
        <f t="shared" si="91"/>
        <v>-1.9407260959388462</v>
      </c>
      <c r="O283" s="1">
        <v>4.5599999999999996</v>
      </c>
      <c r="P283" s="2">
        <f t="shared" si="92"/>
        <v>-0.4643079431177119</v>
      </c>
      <c r="Q283" s="1">
        <v>7.71</v>
      </c>
      <c r="R283" s="2">
        <f t="shared" si="93"/>
        <v>-1.2015185546718921</v>
      </c>
      <c r="S283" s="2">
        <f t="shared" si="85"/>
        <v>-2.935327639345954</v>
      </c>
      <c r="T283" s="2">
        <f t="shared" si="86"/>
        <v>-0.48922127322432568</v>
      </c>
      <c r="U283" s="6">
        <v>6</v>
      </c>
      <c r="V283" s="15">
        <v>173</v>
      </c>
      <c r="W283">
        <f t="shared" si="96"/>
        <v>144</v>
      </c>
      <c r="AF283" s="6"/>
      <c r="AG283" s="15"/>
      <c r="AH283" s="11"/>
      <c r="AI283" s="12"/>
    </row>
    <row r="284" spans="1:35" ht="16.5" thickBot="1" x14ac:dyDescent="0.3">
      <c r="A284">
        <v>2013</v>
      </c>
      <c r="B284" s="5" t="s">
        <v>116</v>
      </c>
      <c r="C284" t="s">
        <v>11</v>
      </c>
      <c r="D284" t="s">
        <v>117</v>
      </c>
      <c r="E284" s="1">
        <v>71.25</v>
      </c>
      <c r="F284" s="1">
        <v>186</v>
      </c>
      <c r="G284" s="1">
        <v>4.51</v>
      </c>
      <c r="H284" s="2">
        <f t="shared" si="84"/>
        <v>0.91570628275493637</v>
      </c>
      <c r="I284" s="1">
        <v>16</v>
      </c>
      <c r="J284" s="2">
        <f t="shared" si="95"/>
        <v>-0.63807025176639354</v>
      </c>
      <c r="K284" s="1">
        <v>35.5</v>
      </c>
      <c r="L284" s="2">
        <f t="shared" si="94"/>
        <v>0.73468835031233981</v>
      </c>
      <c r="M284" s="1">
        <v>127</v>
      </c>
      <c r="N284" s="2">
        <f t="shared" si="91"/>
        <v>1.2267163680087616</v>
      </c>
      <c r="O284" s="1">
        <v>4.0199999999999996</v>
      </c>
      <c r="P284" s="2">
        <f t="shared" si="92"/>
        <v>1.4692209183843599</v>
      </c>
      <c r="Q284" s="1">
        <v>6.52</v>
      </c>
      <c r="R284" s="2">
        <f t="shared" si="93"/>
        <v>1.7332725196667431</v>
      </c>
      <c r="S284" s="2">
        <f t="shared" si="85"/>
        <v>5.4415341873607472</v>
      </c>
      <c r="T284" s="2">
        <f t="shared" si="86"/>
        <v>0.90692236456012454</v>
      </c>
      <c r="U284" s="6">
        <v>3</v>
      </c>
      <c r="V284" s="17">
        <v>93</v>
      </c>
      <c r="W284">
        <f t="shared" si="96"/>
        <v>82</v>
      </c>
      <c r="AF284" s="6"/>
      <c r="AG284" s="17"/>
      <c r="AH284" s="11"/>
      <c r="AI284" s="12"/>
    </row>
    <row r="285" spans="1:35" ht="48" thickBot="1" x14ac:dyDescent="0.3">
      <c r="A285">
        <v>2013</v>
      </c>
      <c r="B285" s="5" t="s">
        <v>155</v>
      </c>
      <c r="C285" t="s">
        <v>23</v>
      </c>
      <c r="D285" t="s">
        <v>10</v>
      </c>
      <c r="E285" s="1">
        <v>78.25</v>
      </c>
      <c r="F285" s="1">
        <v>281</v>
      </c>
      <c r="G285" s="1">
        <v>4.96</v>
      </c>
      <c r="H285" s="2">
        <f t="shared" si="84"/>
        <v>-0.57633367499638566</v>
      </c>
      <c r="I285" s="1">
        <v>23</v>
      </c>
      <c r="J285" s="2">
        <f t="shared" si="95"/>
        <v>0.35731934098918072</v>
      </c>
      <c r="K285" s="1">
        <v>28.5</v>
      </c>
      <c r="L285" s="2">
        <f t="shared" si="94"/>
        <v>-0.88566062424720593</v>
      </c>
      <c r="M285" s="1">
        <v>110</v>
      </c>
      <c r="N285" s="2">
        <f t="shared" si="91"/>
        <v>-0.56816769489488284</v>
      </c>
      <c r="O285" s="1">
        <v>4.59</v>
      </c>
      <c r="P285" s="2">
        <f t="shared" si="92"/>
        <v>-0.57172621320116113</v>
      </c>
      <c r="Q285" s="1">
        <v>7.2</v>
      </c>
      <c r="R285" s="2">
        <f t="shared" si="93"/>
        <v>5.6249048616093519E-2</v>
      </c>
      <c r="S285" s="2">
        <f t="shared" si="85"/>
        <v>-2.188319817734361</v>
      </c>
      <c r="T285" s="2">
        <f t="shared" si="86"/>
        <v>-0.3647199696223935</v>
      </c>
      <c r="U285" s="6">
        <v>4</v>
      </c>
      <c r="V285" s="14">
        <v>126</v>
      </c>
      <c r="W285">
        <f t="shared" si="96"/>
        <v>109</v>
      </c>
      <c r="AF285" s="6">
        <v>6</v>
      </c>
      <c r="AG285" s="15">
        <v>178</v>
      </c>
      <c r="AH285" s="11" t="s">
        <v>533</v>
      </c>
      <c r="AI285" s="12" t="s">
        <v>336</v>
      </c>
    </row>
    <row r="286" spans="1:35" ht="16.5" thickBot="1" x14ac:dyDescent="0.3">
      <c r="A286">
        <v>2013</v>
      </c>
      <c r="B286" s="5" t="s">
        <v>330</v>
      </c>
      <c r="C286" t="s">
        <v>11</v>
      </c>
      <c r="D286" t="s">
        <v>97</v>
      </c>
      <c r="E286" s="1">
        <v>73.5</v>
      </c>
      <c r="F286" s="1">
        <v>210</v>
      </c>
      <c r="G286" s="1">
        <v>4.43</v>
      </c>
      <c r="H286" s="2">
        <f t="shared" si="84"/>
        <v>1.180957830799616</v>
      </c>
      <c r="I286" s="1">
        <v>14</v>
      </c>
      <c r="J286" s="2">
        <f t="shared" si="95"/>
        <v>-0.92246727826798613</v>
      </c>
      <c r="K286" s="1">
        <v>40.5</v>
      </c>
      <c r="L286" s="2">
        <f t="shared" si="94"/>
        <v>1.8920804749977296</v>
      </c>
      <c r="M286" s="1">
        <v>132</v>
      </c>
      <c r="N286" s="2">
        <f t="shared" si="91"/>
        <v>1.7546234453333629</v>
      </c>
      <c r="O286" s="1"/>
      <c r="P286" s="2"/>
      <c r="Q286" s="1"/>
      <c r="R286" s="2"/>
      <c r="S286" s="2">
        <f t="shared" si="85"/>
        <v>3.9051944728627221</v>
      </c>
      <c r="T286" s="2">
        <f t="shared" si="86"/>
        <v>0.97629861821568054</v>
      </c>
      <c r="U286" s="6">
        <v>1</v>
      </c>
      <c r="V286" s="16">
        <v>25</v>
      </c>
      <c r="W286">
        <f t="shared" si="96"/>
        <v>24</v>
      </c>
      <c r="AF286" s="6"/>
      <c r="AG286" s="14"/>
      <c r="AH286" s="11"/>
      <c r="AI286" s="12"/>
    </row>
    <row r="287" spans="1:35" ht="16.5" thickBot="1" x14ac:dyDescent="0.3">
      <c r="A287">
        <v>2013</v>
      </c>
      <c r="B287" s="5" t="s">
        <v>121</v>
      </c>
      <c r="C287" t="s">
        <v>45</v>
      </c>
      <c r="D287" t="s">
        <v>122</v>
      </c>
      <c r="E287" s="1">
        <v>75</v>
      </c>
      <c r="F287" s="1">
        <v>227</v>
      </c>
      <c r="G287" s="1">
        <v>4.8099999999999996</v>
      </c>
      <c r="H287" s="2">
        <f t="shared" si="84"/>
        <v>-7.898702241261063E-2</v>
      </c>
      <c r="I287" s="1"/>
      <c r="J287" s="2"/>
      <c r="K287" s="1"/>
      <c r="L287" s="2"/>
      <c r="M287" s="1"/>
      <c r="N287" s="2"/>
      <c r="O287" s="1"/>
      <c r="P287" s="2"/>
      <c r="Q287" s="1"/>
      <c r="R287" s="2"/>
      <c r="S287" s="2">
        <f t="shared" si="85"/>
        <v>-7.898702241261063E-2</v>
      </c>
      <c r="T287" s="2">
        <f t="shared" si="86"/>
        <v>-7.898702241261063E-2</v>
      </c>
      <c r="U287" s="6">
        <v>7</v>
      </c>
      <c r="V287" s="13">
        <v>234</v>
      </c>
      <c r="W287">
        <f t="shared" si="96"/>
        <v>185</v>
      </c>
      <c r="AF287" s="6"/>
      <c r="AG287" s="16"/>
      <c r="AH287" s="11"/>
      <c r="AI287" s="12"/>
    </row>
    <row r="288" spans="1:35" ht="16.5" thickBot="1" x14ac:dyDescent="0.3">
      <c r="A288">
        <v>2013</v>
      </c>
      <c r="B288" s="5" t="s">
        <v>361</v>
      </c>
      <c r="C288" t="s">
        <v>20</v>
      </c>
      <c r="D288" t="s">
        <v>362</v>
      </c>
      <c r="E288" s="1">
        <v>68.38</v>
      </c>
      <c r="F288" s="1">
        <v>216</v>
      </c>
      <c r="G288" s="1">
        <v>4.55</v>
      </c>
      <c r="H288" s="2">
        <f t="shared" si="84"/>
        <v>0.7830805087325966</v>
      </c>
      <c r="I288" s="1">
        <v>27</v>
      </c>
      <c r="J288" s="2">
        <f t="shared" ref="J288:J294" si="97">(STANDARDIZE(I288,$I$296,$I$297))</f>
        <v>0.92611339399236603</v>
      </c>
      <c r="K288" s="1">
        <v>33</v>
      </c>
      <c r="L288" s="2">
        <f>(STANDARDIZE(K288,$K$296,$K$297))</f>
        <v>0.15599228796964487</v>
      </c>
      <c r="M288" s="1">
        <v>122</v>
      </c>
      <c r="N288" s="2">
        <f>(STANDARDIZE(M288,$M$296,$M$297))</f>
        <v>0.69880929068416031</v>
      </c>
      <c r="O288" s="1">
        <v>4.17</v>
      </c>
      <c r="P288" s="2">
        <f>(STANDARDIZE(O288,$O$296,$O$297))*-1</f>
        <v>0.93212956796711643</v>
      </c>
      <c r="Q288" s="1">
        <v>6.7</v>
      </c>
      <c r="R288" s="2">
        <f>(STANDARDIZE(Q288,$Q$296,$Q$297))*-1</f>
        <v>1.2893545420356878</v>
      </c>
      <c r="S288" s="2">
        <f t="shared" si="85"/>
        <v>4.7854795913815726</v>
      </c>
      <c r="T288" s="2">
        <f t="shared" si="86"/>
        <v>0.79757993189692877</v>
      </c>
      <c r="U288" s="6">
        <v>5</v>
      </c>
      <c r="V288" s="18">
        <v>160</v>
      </c>
      <c r="W288">
        <f t="shared" si="96"/>
        <v>134</v>
      </c>
      <c r="AF288" s="6"/>
      <c r="AG288" s="13"/>
      <c r="AH288" s="11"/>
      <c r="AI288" s="12"/>
    </row>
    <row r="289" spans="1:35" ht="16.5" thickBot="1" x14ac:dyDescent="0.3">
      <c r="A289">
        <v>2013</v>
      </c>
      <c r="B289" s="5" t="s">
        <v>14</v>
      </c>
      <c r="C289" t="s">
        <v>16</v>
      </c>
      <c r="D289" t="s">
        <v>15</v>
      </c>
      <c r="E289" s="1">
        <v>73.75</v>
      </c>
      <c r="F289" s="1">
        <v>332</v>
      </c>
      <c r="G289" s="1">
        <v>5.43</v>
      </c>
      <c r="H289" s="2">
        <f t="shared" si="84"/>
        <v>-2.1346865197588762</v>
      </c>
      <c r="I289" s="1">
        <v>32</v>
      </c>
      <c r="J289" s="2">
        <f t="shared" si="97"/>
        <v>1.6371059602463476</v>
      </c>
      <c r="K289" s="1"/>
      <c r="L289" s="2"/>
      <c r="M289" s="1"/>
      <c r="N289" s="2"/>
      <c r="O289" s="1"/>
      <c r="P289" s="2"/>
      <c r="Q289" s="1"/>
      <c r="R289" s="2"/>
      <c r="S289" s="2">
        <f t="shared" si="85"/>
        <v>-0.49758055951252866</v>
      </c>
      <c r="T289" s="2">
        <f t="shared" si="86"/>
        <v>-0.24879027975626433</v>
      </c>
      <c r="V289" s="32"/>
      <c r="AF289" s="6"/>
      <c r="AG289" s="18"/>
      <c r="AH289" s="11"/>
      <c r="AI289" s="12"/>
    </row>
    <row r="290" spans="1:35" ht="16.5" thickBot="1" x14ac:dyDescent="0.3">
      <c r="A290">
        <v>2013</v>
      </c>
      <c r="B290" s="5" t="s">
        <v>69</v>
      </c>
      <c r="C290" t="s">
        <v>65</v>
      </c>
      <c r="D290" t="s">
        <v>70</v>
      </c>
      <c r="E290" s="1">
        <v>71.5</v>
      </c>
      <c r="F290" s="1">
        <v>238</v>
      </c>
      <c r="G290" s="1">
        <v>5</v>
      </c>
      <c r="H290" s="2">
        <f t="shared" si="84"/>
        <v>-0.70895944901872543</v>
      </c>
      <c r="I290" s="1">
        <v>15</v>
      </c>
      <c r="J290" s="2">
        <f t="shared" si="97"/>
        <v>-0.78026876501718978</v>
      </c>
      <c r="K290" s="1">
        <v>32</v>
      </c>
      <c r="L290" s="2">
        <f>(STANDARDIZE(K290,$K$296,$K$297))</f>
        <v>-7.5486136967433101E-2</v>
      </c>
      <c r="M290" s="1">
        <v>109</v>
      </c>
      <c r="N290" s="2">
        <f>(STANDARDIZE(M290,$M$296,$M$297))</f>
        <v>-0.67374911035980312</v>
      </c>
      <c r="O290" s="1">
        <v>4.4400000000000004</v>
      </c>
      <c r="P290" s="2">
        <f>(STANDARDIZE(O290,$O$296,$O$297))*-1</f>
        <v>-3.4634862783920993E-2</v>
      </c>
      <c r="Q290" s="1">
        <v>7.28</v>
      </c>
      <c r="R290" s="2">
        <f>(STANDARDIZE(Q290,$Q$296,$Q$297))*-1</f>
        <v>-0.14104783033104173</v>
      </c>
      <c r="S290" s="2">
        <f t="shared" si="85"/>
        <v>-2.414146154478114</v>
      </c>
      <c r="T290" s="2">
        <f t="shared" si="86"/>
        <v>-0.402357692413019</v>
      </c>
      <c r="AF290" s="6"/>
      <c r="AG290" s="10"/>
      <c r="AH290" s="11"/>
      <c r="AI290" s="12"/>
    </row>
    <row r="291" spans="1:35" ht="16.5" thickBot="1" x14ac:dyDescent="0.3">
      <c r="A291">
        <v>2013</v>
      </c>
      <c r="B291" s="5" t="s">
        <v>131</v>
      </c>
      <c r="C291" t="s">
        <v>110</v>
      </c>
      <c r="D291" t="s">
        <v>132</v>
      </c>
      <c r="E291" s="1">
        <v>77</v>
      </c>
      <c r="F291" s="1">
        <v>249</v>
      </c>
      <c r="G291" s="1">
        <v>4.76</v>
      </c>
      <c r="H291" s="2">
        <f t="shared" si="84"/>
        <v>8.6795195115313389E-2</v>
      </c>
      <c r="I291" s="1">
        <v>24</v>
      </c>
      <c r="J291" s="2">
        <f t="shared" si="97"/>
        <v>0.49951785423997708</v>
      </c>
      <c r="K291" s="1">
        <v>30.5</v>
      </c>
      <c r="L291" s="2">
        <f>(STANDARDIZE(K291,$K$296,$K$297))</f>
        <v>-0.42270377437305001</v>
      </c>
      <c r="M291" s="1">
        <v>111</v>
      </c>
      <c r="N291" s="2">
        <f>(STANDARDIZE(M291,$M$296,$M$297))</f>
        <v>-0.46258627942996255</v>
      </c>
      <c r="O291" s="1">
        <v>4.47</v>
      </c>
      <c r="P291" s="2">
        <f>(STANDARDIZE(O291,$O$296,$O$297))*-1</f>
        <v>-0.14205313286736712</v>
      </c>
      <c r="Q291" s="1">
        <v>7.08</v>
      </c>
      <c r="R291" s="2">
        <f>(STANDARDIZE(Q291,$Q$296,$Q$297))*-1</f>
        <v>0.35219436703679641</v>
      </c>
      <c r="S291" s="2">
        <f t="shared" si="85"/>
        <v>-8.8835770278292814E-2</v>
      </c>
      <c r="T291" s="2">
        <f t="shared" si="86"/>
        <v>-1.4805961713048802E-2</v>
      </c>
      <c r="U291" s="6">
        <v>2</v>
      </c>
      <c r="V291" s="10">
        <v>35</v>
      </c>
      <c r="W291">
        <f>RANK(V291,$V$2:$V$294,1)</f>
        <v>33</v>
      </c>
      <c r="AF291" s="6"/>
      <c r="AG291" s="17"/>
      <c r="AH291" s="11"/>
      <c r="AI291" s="12"/>
    </row>
    <row r="292" spans="1:35" ht="16.5" thickBot="1" x14ac:dyDescent="0.3">
      <c r="A292">
        <v>2013</v>
      </c>
      <c r="B292" s="5" t="s">
        <v>259</v>
      </c>
      <c r="C292" t="s">
        <v>65</v>
      </c>
      <c r="D292" t="s">
        <v>204</v>
      </c>
      <c r="E292" s="1">
        <v>72.5</v>
      </c>
      <c r="F292" s="1">
        <v>232</v>
      </c>
      <c r="G292" s="1">
        <v>4.7699999999999996</v>
      </c>
      <c r="H292" s="2">
        <f t="shared" si="84"/>
        <v>5.3638751609729175E-2</v>
      </c>
      <c r="I292" s="1">
        <v>26</v>
      </c>
      <c r="J292" s="2">
        <f t="shared" si="97"/>
        <v>0.78391488074156968</v>
      </c>
      <c r="K292" s="1">
        <v>30.5</v>
      </c>
      <c r="L292" s="2">
        <f>(STANDARDIZE(K292,$K$296,$K$297))</f>
        <v>-0.42270377437305001</v>
      </c>
      <c r="M292" s="1">
        <v>111</v>
      </c>
      <c r="N292" s="2">
        <f>(STANDARDIZE(M292,$M$296,$M$297))</f>
        <v>-0.46258627942996255</v>
      </c>
      <c r="O292" s="1"/>
      <c r="P292" s="2"/>
      <c r="Q292" s="1"/>
      <c r="R292" s="2"/>
      <c r="S292" s="2">
        <f t="shared" si="85"/>
        <v>-4.7736421451713695E-2</v>
      </c>
      <c r="T292" s="2">
        <f t="shared" si="86"/>
        <v>-1.1934105362928424E-2</v>
      </c>
      <c r="AF292" s="6"/>
      <c r="AG292" s="22"/>
      <c r="AH292" s="20"/>
      <c r="AI292" s="21"/>
    </row>
    <row r="293" spans="1:35" ht="16.5" thickBot="1" x14ac:dyDescent="0.3">
      <c r="A293">
        <v>2013</v>
      </c>
      <c r="B293" s="5" t="s">
        <v>162</v>
      </c>
      <c r="C293" t="s">
        <v>84</v>
      </c>
      <c r="D293" t="s">
        <v>163</v>
      </c>
      <c r="E293" s="1">
        <v>73.5</v>
      </c>
      <c r="F293" s="1">
        <v>234</v>
      </c>
      <c r="G293" s="1">
        <v>4.47</v>
      </c>
      <c r="H293" s="2">
        <f t="shared" si="84"/>
        <v>1.0483320567772763</v>
      </c>
      <c r="I293" s="1">
        <v>27</v>
      </c>
      <c r="J293" s="2">
        <f t="shared" si="97"/>
        <v>0.92611339399236603</v>
      </c>
      <c r="K293" s="1">
        <v>34</v>
      </c>
      <c r="L293" s="2">
        <f>(STANDARDIZE(K293,$K$296,$K$297))</f>
        <v>0.3874707129067228</v>
      </c>
      <c r="M293" s="1">
        <v>131</v>
      </c>
      <c r="N293" s="2">
        <f>(STANDARDIZE(M293,$M$296,$M$297))</f>
        <v>1.6490420298684427</v>
      </c>
      <c r="O293" s="1">
        <v>4.18</v>
      </c>
      <c r="P293" s="2">
        <f>(STANDARDIZE(O293,$O$296,$O$297))*-1</f>
        <v>0.89632347793930101</v>
      </c>
      <c r="Q293" s="1">
        <v>6.71</v>
      </c>
      <c r="R293" s="2">
        <f>(STANDARDIZE(Q293,$Q$296,$Q$297))*-1</f>
        <v>1.2646924321672963</v>
      </c>
      <c r="S293" s="2">
        <f t="shared" si="85"/>
        <v>6.1719741036514062</v>
      </c>
      <c r="T293" s="2">
        <f t="shared" si="86"/>
        <v>1.0286623506085677</v>
      </c>
      <c r="U293" s="6">
        <v>3</v>
      </c>
      <c r="V293" s="17">
        <v>97</v>
      </c>
      <c r="W293">
        <f>RANK(V293,$V$2:$V$294,1)</f>
        <v>86</v>
      </c>
    </row>
    <row r="294" spans="1:35" ht="16.5" thickBot="1" x14ac:dyDescent="0.3">
      <c r="A294">
        <v>2013</v>
      </c>
      <c r="B294" s="5" t="s">
        <v>304</v>
      </c>
      <c r="C294" t="s">
        <v>77</v>
      </c>
      <c r="D294" t="s">
        <v>99</v>
      </c>
      <c r="E294" s="1">
        <v>74.25</v>
      </c>
      <c r="F294" s="1">
        <v>213</v>
      </c>
      <c r="G294" s="1">
        <v>4.83</v>
      </c>
      <c r="H294" s="2">
        <f t="shared" si="84"/>
        <v>-0.14529990942378199</v>
      </c>
      <c r="I294" s="1">
        <v>11</v>
      </c>
      <c r="J294" s="2">
        <f t="shared" si="97"/>
        <v>-1.349062818020375</v>
      </c>
      <c r="K294" s="1">
        <v>35.5</v>
      </c>
      <c r="L294" s="2">
        <f>(STANDARDIZE(K294,$K$296,$K$297))</f>
        <v>0.73468835031233981</v>
      </c>
      <c r="M294" s="1">
        <v>126</v>
      </c>
      <c r="N294" s="2">
        <f>(STANDARDIZE(M294,$M$296,$M$297))</f>
        <v>1.1211349525438414</v>
      </c>
      <c r="O294" s="1">
        <v>4.16</v>
      </c>
      <c r="P294" s="2">
        <f>(STANDARDIZE(O294,$O$296,$O$297))*-1</f>
        <v>0.96793565799493175</v>
      </c>
      <c r="Q294" s="1">
        <v>6.75</v>
      </c>
      <c r="R294" s="2">
        <f>(STANDARDIZE(Q294,$Q$296,$Q$297))*-1</f>
        <v>1.1660439926937287</v>
      </c>
      <c r="S294" s="2">
        <f t="shared" si="85"/>
        <v>2.4954402261006847</v>
      </c>
      <c r="T294" s="2">
        <f t="shared" si="86"/>
        <v>0.41590670435011412</v>
      </c>
      <c r="U294" s="6">
        <v>7</v>
      </c>
      <c r="V294" s="22">
        <v>244</v>
      </c>
      <c r="W294">
        <f>RANK(V294,$V$2:$V$294,1)</f>
        <v>191</v>
      </c>
    </row>
    <row r="295" spans="1:35" x14ac:dyDescent="0.25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35" x14ac:dyDescent="0.25">
      <c r="E296" s="3">
        <f>AVERAGE(E2:E294)</f>
        <v>73.764505119453887</v>
      </c>
      <c r="F296" s="3">
        <f>AVERAGE(F2:F294)</f>
        <v>244.75085324232083</v>
      </c>
      <c r="G296" s="3">
        <f>AVERAGE(G2:G294)</f>
        <v>4.7861774744027334</v>
      </c>
      <c r="H296" s="1"/>
      <c r="I296" s="1">
        <f>AVERAGE(I2:I294)</f>
        <v>20.487179487179485</v>
      </c>
      <c r="J296" s="1"/>
      <c r="K296" s="3">
        <f>AVERAGE(K2:K294)</f>
        <v>32.326104417670685</v>
      </c>
      <c r="L296" s="1"/>
      <c r="M296" s="3">
        <f>AVERAGE(M2:M294)</f>
        <v>115.38132295719845</v>
      </c>
      <c r="N296" s="1"/>
      <c r="O296" s="3">
        <f>AVERAGE(O2:O294)</f>
        <v>4.4303271028037372</v>
      </c>
      <c r="P296" s="1"/>
      <c r="Q296" s="3">
        <f>AVERAGE(Q2:Q294)</f>
        <v>7.2228078817734023</v>
      </c>
    </row>
    <row r="297" spans="1:35" x14ac:dyDescent="0.25">
      <c r="E297" s="3">
        <f>_xlfn.STDEV.P(E2:E294)</f>
        <v>2.8912607246007482</v>
      </c>
      <c r="F297" s="3">
        <f>_xlfn.STDEV.P(F2:F294)</f>
        <v>46.336534663961103</v>
      </c>
      <c r="G297" s="3">
        <f>_xlfn.STDEV.P(G2:G294)</f>
        <v>0.3016005018244971</v>
      </c>
      <c r="H297" s="1"/>
      <c r="I297" s="1">
        <f>_xlfn.STDEV.P(I2:I294)</f>
        <v>7.0324223308600589</v>
      </c>
      <c r="J297" s="1"/>
      <c r="K297" s="3">
        <f>_xlfn.STDEV.P(K2:K294)</f>
        <v>4.3200570432074903</v>
      </c>
      <c r="L297" s="1"/>
      <c r="M297" s="3">
        <f>_xlfn.STDEV.P(M2:M294)</f>
        <v>9.4713638342180868</v>
      </c>
      <c r="N297" s="1"/>
      <c r="O297" s="3">
        <f>_xlfn.STDEV.P(O2:O294)</f>
        <v>0.27928209955991984</v>
      </c>
      <c r="P297" s="1"/>
      <c r="Q297" s="3">
        <f>_xlfn.STDEV.P(Q2:Q294)</f>
        <v>0.40548031183724748</v>
      </c>
    </row>
  </sheetData>
  <sortState ref="A2:W294">
    <sortCondition ref="B2:B294"/>
  </sortState>
  <conditionalFormatting sqref="S1:T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H49" r:id="rId1" display="http://www.nfl.com/players/d.j.hayden/profile?id=HAY031145"/>
    <hyperlink ref="AH107" r:id="rId2" display="http://www.nfl.com/players/johncyprien/profile?id=CYP563610"/>
    <hyperlink ref="AH217" r:id="rId3" display="http://www.nfl.com/players/robertwoods/profile?id=WOO561144"/>
    <hyperlink ref="AH129" r:id="rId4" display="http://www.nfl.com/players/kawannshort/profile?id=SHO598059"/>
    <hyperlink ref="AH142" r:id="rId5" display="http://www.nfl.com/players/kikoalonso/profile?id=ALO444955"/>
    <hyperlink ref="AH3" r:id="rId6" display="http://www.nfl.com/players/aarondobson/profile?id=DOB744752"/>
    <hyperlink ref="AH29" r:id="rId7" display="http://www.nfl.com/players/brianwinters/profile?id=WIN742785"/>
    <hyperlink ref="AH131" r:id="rId8" display="http://www.nfl.com/players/keenanallen/profile?id=ALL532966"/>
    <hyperlink ref="AH52" r:id="rId9" display="http://www.nfl.com/players/dallasthomas/profile?id=THO091308"/>
    <hyperlink ref="AH119" r:id="rId10" display="http://www.nfl.com/players/jordanreed/profile?id=REE302847"/>
    <hyperlink ref="AH116" r:id="rId11" display="http://www.nfl.com/players/jordanhill/profile?id=HIL450491"/>
    <hyperlink ref="AH27" r:id="rId12" display="http://www.nfl.com/players/brennanwilliams/profile?id=WIL158117"/>
    <hyperlink ref="AH72" r:id="rId13" display="http://www.nfl.com/players/duronharmon/profile?id=HAR195786"/>
    <hyperlink ref="AH207" r:id="rId14" display="http://www.nfl.com/players/nicojohnson/profile?id=JOH553177"/>
    <hyperlink ref="AH71" r:id="rId15" display="http://www.nfl.com/players/dukewilliams/profile?id=WIL438575"/>
    <hyperlink ref="AH17" r:id="rId16" display="http://www.nfl.com/players/barrettjones/profile?id=JON075575"/>
    <hyperlink ref="AH209" r:id="rId17" display="http://www.nfl.com/players/phillipthomas/profile?id=THO319395"/>
    <hyperlink ref="AH139" r:id="rId18" display="http://www.nfl.com/players/khaledholmes/profile?id=HOL599656"/>
    <hyperlink ref="AH99" r:id="rId19" display="http://www.nfl.com/players/jctretter/profile?id=TRE768289"/>
    <hyperlink ref="AH109" r:id="rId20" display="http://www.nfl.com/players/johnsimon/profile?id=SIM369947"/>
    <hyperlink ref="AH144" r:id="rId21" display="http://www.nfl.com/players/kylejuszczyk/profile?id=JUS812736"/>
    <hyperlink ref="AH115" r:id="rId22" display="http://www.nfl.com/players/jonathanmeeks/profile?id=MEE559720"/>
    <hyperlink ref="AH210" r:id="rId23" display="http://www.nfl.com/players/quanterussmith/profile?id=SMI577680"/>
    <hyperlink ref="AH243" r:id="rId24" display="http://www.nfl.com/players/stevenmeans/profile?id=MEA790667"/>
    <hyperlink ref="AH41" r:id="rId25" display="http://www.nfl.com/players/coopertaylor/profile?id=TAY122887"/>
    <hyperlink ref="AH101" r:id="rId26" display="http://www.nfl.com/players/jefflocke/profile?id=LOC061448"/>
    <hyperlink ref="AH211" r:id="rId27" display="http://www.nfl.com/players/quintondial/profile?id=DIA336966"/>
    <hyperlink ref="AH156" r:id="rId28" display="http://www.nfl.com/players/lukewillson/profile?id=WIL747168"/>
    <hyperlink ref="AH117" r:id="rId29" display="http://www.nfl.com/players/jordanmills/profile?id=MIL706804"/>
    <hyperlink ref="AH225" r:id="rId30" display="http://www.nfl.com/players/sammartin/profile?id=MAR720548"/>
    <hyperlink ref="AH31" r:id="rId31" display="http://www.nfl.com/players/calebsturgis/profile?id=STU678742"/>
    <hyperlink ref="AH82" r:id="rId32" display="http://www.nfl.com/players/erickush/profile?id=KUS182145"/>
    <hyperlink ref="AH95" r:id="rId33" display="http://www.nfl.com/players/jamorisslaughter/profile?id=SLA666769"/>
    <hyperlink ref="AH285" r:id="rId34" display="http://www.nfl.com/players/williamcampbell/profile?id=CAM672275"/>
    <hyperlink ref="AH272" r:id="rId35" display="http://www.nfl.com/players/tourekwilliams/profile?id=WIL544726"/>
    <hyperlink ref="AH149" r:id="rId36" display="http://www.nfl.com/players/lataviusmurray/profile?id=MUR671046"/>
    <hyperlink ref="AH218" r:id="rId37" display="http://www.nfl.com/players/rufusjohnson/profile?id=JOH656721"/>
    <hyperlink ref="AH125" r:id="rId38" display="http://www.nfl.com/players/justinbrown/profile?id=BRO502709"/>
    <hyperlink ref="AH203" r:id="rId39" display="http://www.nfl.com/players/natepalmer/profile?id=PAL534886"/>
    <hyperlink ref="AH235" r:id="rId40" display="http://www.nfl.com/players/spencerware/profile?id=WAR371408"/>
    <hyperlink ref="AH128" r:id="rId41" display="http://www.nfl.com/players/kapronlewis-moore/profile?id=LEW814686"/>
    <hyperlink ref="AH219" r:id="rId42" display="http://www.nfl.com/players/ryangriffin/profile?id=GRI293499"/>
    <hyperlink ref="AH220" r:id="rId43" display="http://www.nfl.com/players/ryanjensen/profile?id=JEN789150"/>
    <hyperlink ref="AH236" r:id="rId44" display="http://www.nfl.com/players/stacymcgee/profile?id=MCG197653"/>
    <hyperlink ref="AH282" r:id="rId45" display="http://www.nfl.com/players/vincewilliams/profile?id=WIL554116"/>
    <hyperlink ref="AH196" r:id="rId46" display="http://www.nfl.com/players/mikecatapano/profile?id=CAT095568"/>
    <hyperlink ref="AH103" r:id="rId47" display="http://www.nfl.com/players/jeremyharris/profile?id=HAR440596"/>
    <hyperlink ref="AH30" r:id="rId48" display="http://www.nfl.com/players/bricebutler/profile?id=BUT116760"/>
    <hyperlink ref="AH195" r:id="rId49" display="http://www.nfl.com/players/michaelwilliams/profile?id=WIL438730"/>
    <hyperlink ref="AH34" r:id="rId50" display="http://www.nfl.com/players/charlesjohnson/profile?id=JOH105729"/>
    <hyperlink ref="AH118" r:id="rId51" display="http://www.nfl.com/players/jordanpoyer/profile?id=POY177981"/>
    <hyperlink ref="AH47" r:id="rId52" display="http://www.nfl.com/players/d.c.jefferson/profile?id=JEF171398"/>
    <hyperlink ref="AH222" r:id="rId53" display="http://www.nfl.com/players/ryanseymour/profile?id=SEY697400"/>
    <hyperlink ref="AH137" r:id="rId54" display="http://www.nfl.com/players/kevindorsey/profile?id=DOR658637"/>
    <hyperlink ref="AH13" r:id="rId55" display="http://www.nfl.com/players/b.j.daniels/profile?id=DAN454194"/>
    <hyperlink ref="AH59" r:id="rId56" display="http://www.nfl.com/players/davidking/profile?id=KIN371626"/>
    <hyperlink ref="AH191" r:id="rId57" display="http://www.nfl.com/players/michaelbowie/profile?id=BOW333322"/>
    <hyperlink ref="AH132" r:id="rId58" display="http://www.nfl.com/players/kemalishmael/profile?id=ISH415291"/>
    <hyperlink ref="AH32" r:id="rId59" display="http://www.nfl.com/players/carterbykowski/profile?id=BYK405541"/>
    <hyperlink ref="AH229" r:id="rId60" display="http://www.nfl.com/players/seanrenfree/profile?id=REN135405"/>
    <hyperlink ref="AH70" r:id="rId61" display="http://www.nfl.com/players/donjones/profile?id=JON236068"/>
    <hyperlink ref="AH181" r:id="rId62" display="http://www.nfl.com/players/marcuscooper/profile?id=COO646420"/>
    <hyperlink ref="AH193" r:id="rId63" display="http://www.nfl.com/players/michaelcox/profile?id=COX518362"/>
  </hyperlinks>
  <pageMargins left="0.7" right="0.7" top="0.75" bottom="0.75" header="0.3" footer="0.3"/>
  <pageSetup paperSize="9" orientation="portrait" horizontalDpi="4294967295" verticalDpi="4294967295"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60"/>
  <sheetViews>
    <sheetView zoomScale="55" zoomScaleNormal="55" workbookViewId="0">
      <selection activeCell="K3" sqref="K3"/>
    </sheetView>
  </sheetViews>
  <sheetFormatPr defaultRowHeight="15" x14ac:dyDescent="0.25"/>
  <cols>
    <col min="1" max="1" width="23.28515625" style="69" bestFit="1" customWidth="1"/>
    <col min="2" max="2" width="6.5703125" bestFit="1" customWidth="1"/>
    <col min="3" max="4" width="12.7109375" style="69" bestFit="1" customWidth="1"/>
    <col min="5" max="5" width="11.140625" customWidth="1"/>
    <col min="6" max="6" width="5.5703125" customWidth="1"/>
    <col min="7" max="8" width="11.85546875" bestFit="1" customWidth="1"/>
    <col min="9" max="9" width="12.140625" bestFit="1" customWidth="1"/>
    <col min="10" max="11" width="12.5703125" bestFit="1" customWidth="1"/>
    <col min="12" max="12" width="12.5703125" customWidth="1"/>
    <col min="13" max="13" width="10.5703125" bestFit="1" customWidth="1"/>
    <col min="14" max="15" width="11.85546875" bestFit="1" customWidth="1"/>
    <col min="16" max="16" width="12.28515625" bestFit="1" customWidth="1"/>
    <col min="17" max="17" width="12.140625" bestFit="1" customWidth="1"/>
    <col min="18" max="18" width="12.5703125" bestFit="1" customWidth="1"/>
    <col min="20" max="20" width="5.5703125" bestFit="1" customWidth="1"/>
    <col min="21" max="21" width="11.85546875" customWidth="1"/>
    <col min="22" max="22" width="11.85546875" bestFit="1" customWidth="1"/>
    <col min="23" max="24" width="12.140625" bestFit="1" customWidth="1"/>
    <col min="25" max="25" width="12.5703125" customWidth="1"/>
    <col min="27" max="27" width="5.5703125" bestFit="1" customWidth="1"/>
    <col min="28" max="29" width="11.85546875" bestFit="1" customWidth="1"/>
    <col min="30" max="31" width="12.140625" bestFit="1" customWidth="1"/>
    <col min="32" max="32" width="12.5703125" customWidth="1"/>
    <col min="34" max="34" width="5.5703125" bestFit="1" customWidth="1"/>
    <col min="35" max="36" width="11.85546875" bestFit="1" customWidth="1"/>
    <col min="37" max="38" width="12.140625" bestFit="1" customWidth="1"/>
    <col min="39" max="39" width="12.5703125" customWidth="1"/>
  </cols>
  <sheetData>
    <row r="1" spans="1:39" s="5" customFormat="1" x14ac:dyDescent="0.25">
      <c r="A1" s="78"/>
      <c r="C1" s="78"/>
      <c r="D1" s="78"/>
      <c r="E1" s="83"/>
      <c r="F1" s="90">
        <v>2013</v>
      </c>
      <c r="G1" s="90"/>
      <c r="H1" s="90"/>
      <c r="I1" s="90"/>
      <c r="J1" s="90"/>
      <c r="K1" s="90"/>
      <c r="M1" s="90">
        <v>2014</v>
      </c>
      <c r="N1" s="90"/>
      <c r="O1" s="90"/>
      <c r="P1" s="90"/>
      <c r="Q1" s="90"/>
      <c r="R1" s="90"/>
      <c r="T1" s="90">
        <v>2015</v>
      </c>
      <c r="U1" s="90"/>
      <c r="V1" s="90"/>
      <c r="W1" s="90"/>
      <c r="X1" s="90"/>
      <c r="Y1" s="90"/>
      <c r="AA1" s="90">
        <v>2016</v>
      </c>
      <c r="AB1" s="90"/>
      <c r="AC1" s="90"/>
      <c r="AD1" s="90"/>
      <c r="AE1" s="90"/>
      <c r="AF1" s="90"/>
      <c r="AH1" s="90">
        <v>2017</v>
      </c>
      <c r="AI1" s="90"/>
      <c r="AJ1" s="90"/>
      <c r="AK1" s="90"/>
      <c r="AL1" s="90"/>
      <c r="AM1" s="90"/>
    </row>
    <row r="2" spans="1:39" x14ac:dyDescent="0.25">
      <c r="A2" s="80" t="s">
        <v>2310</v>
      </c>
      <c r="B2" s="27" t="s">
        <v>536</v>
      </c>
      <c r="C2" s="80" t="s">
        <v>539</v>
      </c>
      <c r="D2" s="80" t="s">
        <v>449</v>
      </c>
      <c r="E2" s="69"/>
      <c r="F2" s="5" t="s">
        <v>537</v>
      </c>
      <c r="G2" s="5" t="s">
        <v>2307</v>
      </c>
      <c r="H2" s="5" t="s">
        <v>2308</v>
      </c>
      <c r="I2" s="5" t="s">
        <v>2309</v>
      </c>
      <c r="J2" s="5" t="s">
        <v>2305</v>
      </c>
      <c r="K2" s="5" t="s">
        <v>2306</v>
      </c>
      <c r="L2" s="5"/>
      <c r="M2" s="5" t="s">
        <v>537</v>
      </c>
      <c r="N2" s="5" t="s">
        <v>2307</v>
      </c>
      <c r="O2" s="5" t="s">
        <v>2308</v>
      </c>
      <c r="P2" s="5" t="s">
        <v>2309</v>
      </c>
      <c r="Q2" s="5" t="s">
        <v>2305</v>
      </c>
      <c r="R2" s="5" t="s">
        <v>2306</v>
      </c>
      <c r="T2" s="5" t="s">
        <v>537</v>
      </c>
      <c r="U2" s="5" t="s">
        <v>2307</v>
      </c>
      <c r="V2" s="5" t="s">
        <v>2308</v>
      </c>
      <c r="W2" s="5" t="s">
        <v>2309</v>
      </c>
      <c r="X2" s="5" t="s">
        <v>2305</v>
      </c>
      <c r="Y2" s="5" t="s">
        <v>2306</v>
      </c>
      <c r="AA2" s="5" t="s">
        <v>537</v>
      </c>
      <c r="AB2" s="5" t="s">
        <v>2307</v>
      </c>
      <c r="AC2" s="5" t="s">
        <v>2308</v>
      </c>
      <c r="AD2" s="5" t="s">
        <v>2309</v>
      </c>
      <c r="AE2" s="5" t="s">
        <v>2305</v>
      </c>
      <c r="AF2" s="5" t="s">
        <v>2306</v>
      </c>
      <c r="AH2" s="5" t="s">
        <v>537</v>
      </c>
      <c r="AI2" s="5" t="s">
        <v>2307</v>
      </c>
      <c r="AJ2" s="5" t="s">
        <v>2308</v>
      </c>
      <c r="AK2" s="5" t="s">
        <v>2309</v>
      </c>
      <c r="AL2" s="5" t="s">
        <v>2305</v>
      </c>
      <c r="AM2" s="5" t="s">
        <v>2306</v>
      </c>
    </row>
    <row r="3" spans="1:39" x14ac:dyDescent="0.25">
      <c r="A3" s="69" t="s">
        <v>245</v>
      </c>
      <c r="B3" s="6" t="s">
        <v>53</v>
      </c>
      <c r="C3" s="82">
        <v>9.7659982907819243E-2</v>
      </c>
      <c r="D3" s="82">
        <v>3.2553327635939745E-2</v>
      </c>
      <c r="E3" s="69"/>
      <c r="F3" s="69">
        <v>16</v>
      </c>
      <c r="G3" s="69">
        <v>0</v>
      </c>
      <c r="H3" s="69">
        <v>129</v>
      </c>
      <c r="I3" s="69">
        <v>260</v>
      </c>
      <c r="J3">
        <f>IFERROR(G3+H3+I3,"")</f>
        <v>389</v>
      </c>
      <c r="K3" s="81">
        <f>IFERROR(J3/F3,"")</f>
        <v>24.3125</v>
      </c>
      <c r="M3">
        <v>14</v>
      </c>
      <c r="N3">
        <v>0</v>
      </c>
      <c r="O3">
        <v>282</v>
      </c>
      <c r="P3">
        <v>269</v>
      </c>
      <c r="Q3">
        <f>IFERROR(N3+O3+P3,"")</f>
        <v>551</v>
      </c>
      <c r="R3" s="81">
        <f>IFERROR(Q3/M3,"")</f>
        <v>39.357142857142854</v>
      </c>
      <c r="T3">
        <v>15</v>
      </c>
      <c r="U3">
        <v>0</v>
      </c>
      <c r="V3">
        <v>318</v>
      </c>
      <c r="W3">
        <v>283</v>
      </c>
      <c r="X3">
        <f>IFERROR(U3+V3+W3,"")</f>
        <v>601</v>
      </c>
      <c r="Y3" s="81">
        <f>IFERROR(X3/T3,"")</f>
        <v>40.06666666666667</v>
      </c>
      <c r="AA3">
        <v>15</v>
      </c>
      <c r="AB3">
        <v>0</v>
      </c>
      <c r="AC3">
        <v>350</v>
      </c>
      <c r="AD3">
        <v>231</v>
      </c>
      <c r="AE3">
        <f>IFERROR(AB3+AC3+AD3,"")</f>
        <v>581</v>
      </c>
      <c r="AF3" s="81">
        <f>IFERROR(AE3/AA3,"")</f>
        <v>38.733333333333334</v>
      </c>
      <c r="AH3">
        <v>12</v>
      </c>
      <c r="AI3">
        <v>0</v>
      </c>
      <c r="AJ3">
        <v>664</v>
      </c>
      <c r="AK3">
        <v>63</v>
      </c>
      <c r="AL3">
        <f>IFERROR(AI3+AJ3+AK3,"")</f>
        <v>727</v>
      </c>
      <c r="AM3" s="81">
        <f>IFERROR(AL3/AH3,"")</f>
        <v>60.583333333333336</v>
      </c>
    </row>
    <row r="4" spans="1:39" x14ac:dyDescent="0.25">
      <c r="A4" s="69" t="s">
        <v>191</v>
      </c>
      <c r="B4" s="6" t="s">
        <v>11</v>
      </c>
      <c r="C4" s="82">
        <v>-0.3084323546224213</v>
      </c>
      <c r="D4" s="82">
        <v>-6.168647092448426E-2</v>
      </c>
      <c r="E4" s="69"/>
      <c r="F4" s="69"/>
      <c r="G4" s="69"/>
      <c r="H4" s="69"/>
      <c r="I4" s="69"/>
      <c r="J4">
        <f t="shared" ref="J4:J67" si="0">IFERROR(G4+H4+I4,"")</f>
        <v>0</v>
      </c>
      <c r="K4" s="81" t="str">
        <f t="shared" ref="K4:K67" si="1">IFERROR(J4/F4,"")</f>
        <v/>
      </c>
      <c r="Q4">
        <f t="shared" ref="Q4:Q5" si="2">IFERROR(N4+O4+P4,"")</f>
        <v>0</v>
      </c>
      <c r="R4" s="81" t="str">
        <f t="shared" ref="R4:R67" si="3">IFERROR(Q4/M4,"")</f>
        <v/>
      </c>
      <c r="X4">
        <f t="shared" ref="X4:X67" si="4">IFERROR(U4+V4+W4,"")</f>
        <v>0</v>
      </c>
      <c r="Y4" s="81" t="str">
        <f t="shared" ref="Y4:Y67" si="5">IFERROR(X4/T4,"")</f>
        <v/>
      </c>
      <c r="AE4">
        <f t="shared" ref="AE4:AE67" si="6">IFERROR(AB4+AC4+AD4,"")</f>
        <v>0</v>
      </c>
      <c r="AF4" s="81" t="str">
        <f t="shared" ref="AF4:AF67" si="7">IFERROR(AE4/AA4,"")</f>
        <v/>
      </c>
      <c r="AL4">
        <f t="shared" ref="AL4:AL67" si="8">IFERROR(AI4+AJ4+AK4,"")</f>
        <v>0</v>
      </c>
      <c r="AM4" s="81" t="str">
        <f t="shared" ref="AM4:AM67" si="9">IFERROR(AL4/AH4,"")</f>
        <v/>
      </c>
    </row>
    <row r="5" spans="1:39" x14ac:dyDescent="0.25">
      <c r="A5" s="69" t="s">
        <v>288</v>
      </c>
      <c r="B5" s="6" t="s">
        <v>29</v>
      </c>
      <c r="C5" s="82">
        <v>0.60989075903461143</v>
      </c>
      <c r="D5" s="82">
        <v>0.10164845983910191</v>
      </c>
      <c r="E5" s="69"/>
      <c r="F5" s="69"/>
      <c r="G5" s="69"/>
      <c r="H5" s="69"/>
      <c r="I5" s="69"/>
      <c r="J5">
        <f t="shared" si="0"/>
        <v>0</v>
      </c>
      <c r="K5" s="81" t="str">
        <f t="shared" si="1"/>
        <v/>
      </c>
      <c r="Q5">
        <f t="shared" si="2"/>
        <v>0</v>
      </c>
      <c r="R5" s="81" t="str">
        <f t="shared" si="3"/>
        <v/>
      </c>
      <c r="X5">
        <f t="shared" si="4"/>
        <v>0</v>
      </c>
      <c r="Y5" s="81" t="str">
        <f t="shared" si="5"/>
        <v/>
      </c>
      <c r="AE5">
        <f t="shared" si="6"/>
        <v>0</v>
      </c>
      <c r="AF5" s="81" t="str">
        <f t="shared" si="7"/>
        <v/>
      </c>
      <c r="AL5">
        <f t="shared" si="8"/>
        <v>0</v>
      </c>
      <c r="AM5" s="81" t="str">
        <f t="shared" si="9"/>
        <v/>
      </c>
    </row>
    <row r="6" spans="1:39" x14ac:dyDescent="0.25">
      <c r="A6" s="69" t="s">
        <v>232</v>
      </c>
      <c r="B6" s="6" t="s">
        <v>29</v>
      </c>
      <c r="C6" s="82">
        <v>-2.4222070845080168</v>
      </c>
      <c r="D6" s="82">
        <v>-0.6055517711270042</v>
      </c>
      <c r="E6" s="69"/>
      <c r="F6" s="69">
        <v>8</v>
      </c>
      <c r="G6" s="69">
        <v>0</v>
      </c>
      <c r="H6" s="69">
        <v>129</v>
      </c>
      <c r="I6" s="69">
        <v>50</v>
      </c>
      <c r="J6">
        <f t="shared" si="0"/>
        <v>179</v>
      </c>
      <c r="K6" s="81">
        <f t="shared" si="1"/>
        <v>22.375</v>
      </c>
      <c r="M6">
        <v>16</v>
      </c>
      <c r="N6">
        <v>0</v>
      </c>
      <c r="O6">
        <v>376</v>
      </c>
      <c r="P6">
        <v>127</v>
      </c>
      <c r="Q6">
        <f>IFERROR(N6+O6+P6,"")</f>
        <v>503</v>
      </c>
      <c r="R6" s="81">
        <f t="shared" si="3"/>
        <v>31.4375</v>
      </c>
      <c r="T6">
        <v>15</v>
      </c>
      <c r="U6">
        <v>0</v>
      </c>
      <c r="V6">
        <v>364</v>
      </c>
      <c r="W6">
        <v>184</v>
      </c>
      <c r="X6">
        <f t="shared" si="4"/>
        <v>548</v>
      </c>
      <c r="Y6" s="81">
        <f t="shared" si="5"/>
        <v>36.533333333333331</v>
      </c>
      <c r="AA6">
        <v>15</v>
      </c>
      <c r="AB6">
        <v>0</v>
      </c>
      <c r="AC6">
        <v>463</v>
      </c>
      <c r="AD6">
        <v>156</v>
      </c>
      <c r="AE6">
        <f t="shared" si="6"/>
        <v>619</v>
      </c>
      <c r="AF6" s="81">
        <f t="shared" si="7"/>
        <v>41.266666666666666</v>
      </c>
      <c r="AH6">
        <v>15</v>
      </c>
      <c r="AI6">
        <v>0</v>
      </c>
      <c r="AJ6">
        <v>488</v>
      </c>
      <c r="AK6">
        <v>124</v>
      </c>
      <c r="AL6">
        <f t="shared" si="8"/>
        <v>612</v>
      </c>
      <c r="AM6" s="81">
        <f t="shared" si="9"/>
        <v>40.799999999999997</v>
      </c>
    </row>
    <row r="7" spans="1:39" x14ac:dyDescent="0.25">
      <c r="A7" s="69" t="s">
        <v>345</v>
      </c>
      <c r="B7" s="6" t="s">
        <v>11</v>
      </c>
      <c r="C7" s="82">
        <v>9.5249484478563851E-2</v>
      </c>
      <c r="D7" s="82">
        <v>1.5874914079760643E-2</v>
      </c>
      <c r="E7" s="69"/>
      <c r="F7" s="69">
        <v>15</v>
      </c>
      <c r="G7" s="69">
        <v>601</v>
      </c>
      <c r="H7" s="69">
        <v>0</v>
      </c>
      <c r="I7" s="69">
        <v>62</v>
      </c>
      <c r="J7">
        <f t="shared" si="0"/>
        <v>663</v>
      </c>
      <c r="K7" s="81">
        <f t="shared" si="1"/>
        <v>44.2</v>
      </c>
      <c r="M7">
        <v>12</v>
      </c>
      <c r="N7">
        <v>59</v>
      </c>
      <c r="O7">
        <v>0</v>
      </c>
      <c r="P7">
        <v>63</v>
      </c>
      <c r="Q7">
        <f t="shared" ref="Q7:Q70" si="10">IFERROR(N7+O7+P7,"")</f>
        <v>122</v>
      </c>
      <c r="R7" s="81">
        <f t="shared" si="3"/>
        <v>10.166666666666666</v>
      </c>
      <c r="X7">
        <f t="shared" si="4"/>
        <v>0</v>
      </c>
      <c r="Y7" s="81" t="str">
        <f t="shared" si="5"/>
        <v/>
      </c>
      <c r="AE7">
        <f t="shared" si="6"/>
        <v>0</v>
      </c>
      <c r="AF7" s="81" t="str">
        <f t="shared" si="7"/>
        <v/>
      </c>
      <c r="AL7">
        <f t="shared" si="8"/>
        <v>0</v>
      </c>
      <c r="AM7" s="81" t="str">
        <f t="shared" si="9"/>
        <v/>
      </c>
    </row>
    <row r="8" spans="1:39" x14ac:dyDescent="0.25">
      <c r="A8" s="69" t="s">
        <v>92</v>
      </c>
      <c r="B8" s="6" t="s">
        <v>50</v>
      </c>
      <c r="C8" s="82">
        <v>1.8015214982401675</v>
      </c>
      <c r="D8" s="82">
        <v>0.30025358304002792</v>
      </c>
      <c r="E8" s="69"/>
      <c r="F8" s="69"/>
      <c r="G8" s="69"/>
      <c r="H8" s="69"/>
      <c r="I8" s="69"/>
      <c r="J8">
        <f t="shared" si="0"/>
        <v>0</v>
      </c>
      <c r="K8" s="81" t="str">
        <f t="shared" si="1"/>
        <v/>
      </c>
      <c r="Q8">
        <f t="shared" si="10"/>
        <v>0</v>
      </c>
      <c r="R8" s="81" t="str">
        <f t="shared" si="3"/>
        <v/>
      </c>
      <c r="X8">
        <f t="shared" si="4"/>
        <v>0</v>
      </c>
      <c r="Y8" s="81" t="str">
        <f t="shared" si="5"/>
        <v/>
      </c>
      <c r="AE8">
        <f t="shared" si="6"/>
        <v>0</v>
      </c>
      <c r="AF8" s="81" t="str">
        <f t="shared" si="7"/>
        <v/>
      </c>
      <c r="AL8">
        <f t="shared" si="8"/>
        <v>0</v>
      </c>
      <c r="AM8" s="81" t="str">
        <f t="shared" si="9"/>
        <v/>
      </c>
    </row>
    <row r="9" spans="1:39" x14ac:dyDescent="0.25">
      <c r="A9" s="69" t="s">
        <v>360</v>
      </c>
      <c r="B9" s="6" t="s">
        <v>29</v>
      </c>
      <c r="C9" s="82">
        <v>-2.7915696500203917</v>
      </c>
      <c r="D9" s="82">
        <v>-0.46526160833673197</v>
      </c>
      <c r="E9" s="69"/>
      <c r="F9" s="69">
        <v>16</v>
      </c>
      <c r="G9" s="69">
        <v>0</v>
      </c>
      <c r="H9" s="69">
        <v>694</v>
      </c>
      <c r="I9" s="69">
        <v>96</v>
      </c>
      <c r="J9">
        <f t="shared" si="0"/>
        <v>790</v>
      </c>
      <c r="K9" s="81">
        <f t="shared" si="1"/>
        <v>49.375</v>
      </c>
      <c r="M9">
        <v>16</v>
      </c>
      <c r="N9">
        <v>0</v>
      </c>
      <c r="O9">
        <v>492</v>
      </c>
      <c r="P9">
        <v>70</v>
      </c>
      <c r="Q9">
        <f t="shared" si="10"/>
        <v>562</v>
      </c>
      <c r="R9" s="81">
        <f t="shared" si="3"/>
        <v>35.125</v>
      </c>
      <c r="T9">
        <v>8</v>
      </c>
      <c r="U9">
        <v>0</v>
      </c>
      <c r="V9">
        <v>289</v>
      </c>
      <c r="W9">
        <v>51</v>
      </c>
      <c r="X9">
        <f t="shared" si="4"/>
        <v>340</v>
      </c>
      <c r="Y9" s="81">
        <f t="shared" si="5"/>
        <v>42.5</v>
      </c>
      <c r="AA9">
        <v>16</v>
      </c>
      <c r="AB9">
        <v>0</v>
      </c>
      <c r="AC9">
        <v>362</v>
      </c>
      <c r="AD9">
        <v>117</v>
      </c>
      <c r="AE9">
        <f t="shared" si="6"/>
        <v>479</v>
      </c>
      <c r="AF9" s="81">
        <f t="shared" si="7"/>
        <v>29.9375</v>
      </c>
      <c r="AH9">
        <v>16</v>
      </c>
      <c r="AI9">
        <v>0</v>
      </c>
      <c r="AJ9">
        <v>662</v>
      </c>
      <c r="AK9">
        <v>11</v>
      </c>
      <c r="AL9">
        <f t="shared" si="8"/>
        <v>673</v>
      </c>
      <c r="AM9" s="81">
        <f t="shared" si="9"/>
        <v>42.0625</v>
      </c>
    </row>
    <row r="10" spans="1:39" x14ac:dyDescent="0.25">
      <c r="A10" s="69" t="s">
        <v>67</v>
      </c>
      <c r="B10" s="6" t="s">
        <v>29</v>
      </c>
      <c r="C10" s="82">
        <v>1.0586237057942096</v>
      </c>
      <c r="D10" s="82">
        <v>0.21172474115884193</v>
      </c>
      <c r="E10" s="69"/>
      <c r="F10" s="69"/>
      <c r="G10" s="69"/>
      <c r="H10" s="69"/>
      <c r="I10" s="69"/>
      <c r="J10">
        <f t="shared" si="0"/>
        <v>0</v>
      </c>
      <c r="K10" s="81" t="str">
        <f t="shared" si="1"/>
        <v/>
      </c>
      <c r="Q10">
        <f t="shared" si="10"/>
        <v>0</v>
      </c>
      <c r="R10" s="81" t="str">
        <f t="shared" si="3"/>
        <v/>
      </c>
      <c r="X10">
        <f t="shared" si="4"/>
        <v>0</v>
      </c>
      <c r="Y10" s="81" t="str">
        <f t="shared" si="5"/>
        <v/>
      </c>
      <c r="AE10">
        <f t="shared" si="6"/>
        <v>0</v>
      </c>
      <c r="AF10" s="81" t="str">
        <f t="shared" si="7"/>
        <v/>
      </c>
      <c r="AL10">
        <f t="shared" si="8"/>
        <v>0</v>
      </c>
      <c r="AM10" s="81" t="str">
        <f t="shared" si="9"/>
        <v/>
      </c>
    </row>
    <row r="11" spans="1:39" x14ac:dyDescent="0.25">
      <c r="A11" s="69" t="s">
        <v>254</v>
      </c>
      <c r="B11" s="6" t="s">
        <v>84</v>
      </c>
      <c r="C11" s="82">
        <v>-0.74659384310210641</v>
      </c>
      <c r="D11" s="82">
        <v>-0.12443230718368441</v>
      </c>
      <c r="E11" s="69"/>
      <c r="F11" s="69"/>
      <c r="G11" s="69"/>
      <c r="H11" s="69"/>
      <c r="I11" s="69"/>
      <c r="J11">
        <f t="shared" si="0"/>
        <v>0</v>
      </c>
      <c r="K11" s="81" t="str">
        <f t="shared" si="1"/>
        <v/>
      </c>
      <c r="Q11">
        <f t="shared" si="10"/>
        <v>0</v>
      </c>
      <c r="R11" s="81" t="str">
        <f t="shared" si="3"/>
        <v/>
      </c>
      <c r="X11">
        <f t="shared" si="4"/>
        <v>0</v>
      </c>
      <c r="Y11" s="81" t="str">
        <f t="shared" si="5"/>
        <v/>
      </c>
      <c r="AE11">
        <f t="shared" si="6"/>
        <v>0</v>
      </c>
      <c r="AF11" s="81" t="str">
        <f t="shared" si="7"/>
        <v/>
      </c>
      <c r="AL11">
        <f t="shared" si="8"/>
        <v>0</v>
      </c>
      <c r="AM11" s="81" t="str">
        <f t="shared" si="9"/>
        <v/>
      </c>
    </row>
    <row r="12" spans="1:39" x14ac:dyDescent="0.25">
      <c r="A12" s="69" t="s">
        <v>306</v>
      </c>
      <c r="B12" s="6" t="s">
        <v>23</v>
      </c>
      <c r="C12" s="82">
        <v>1.4862915239527668</v>
      </c>
      <c r="D12" s="82">
        <v>0.24771525399212779</v>
      </c>
      <c r="E12" s="69"/>
      <c r="F12" s="69">
        <v>16</v>
      </c>
      <c r="G12" s="69">
        <v>0</v>
      </c>
      <c r="H12" s="69">
        <v>1033</v>
      </c>
      <c r="I12" s="69">
        <v>82</v>
      </c>
      <c r="J12">
        <f t="shared" si="0"/>
        <v>1115</v>
      </c>
      <c r="K12" s="81">
        <f t="shared" si="1"/>
        <v>69.6875</v>
      </c>
      <c r="M12">
        <v>16</v>
      </c>
      <c r="N12">
        <v>0</v>
      </c>
      <c r="O12">
        <v>978</v>
      </c>
      <c r="P12">
        <v>30</v>
      </c>
      <c r="Q12">
        <f t="shared" si="10"/>
        <v>1008</v>
      </c>
      <c r="R12" s="81">
        <f t="shared" si="3"/>
        <v>63</v>
      </c>
      <c r="X12">
        <f t="shared" si="4"/>
        <v>0</v>
      </c>
      <c r="Y12" s="81" t="str">
        <f t="shared" si="5"/>
        <v/>
      </c>
      <c r="AA12">
        <v>16</v>
      </c>
      <c r="AB12">
        <v>0</v>
      </c>
      <c r="AC12">
        <v>1090</v>
      </c>
      <c r="AD12">
        <v>2</v>
      </c>
      <c r="AE12">
        <f t="shared" si="6"/>
        <v>1092</v>
      </c>
      <c r="AF12" s="81">
        <f t="shared" si="7"/>
        <v>68.25</v>
      </c>
      <c r="AH12">
        <v>15</v>
      </c>
      <c r="AI12">
        <v>0</v>
      </c>
      <c r="AJ12">
        <v>923</v>
      </c>
      <c r="AK12">
        <v>63</v>
      </c>
      <c r="AL12">
        <f t="shared" si="8"/>
        <v>986</v>
      </c>
      <c r="AM12" s="81">
        <f t="shared" si="9"/>
        <v>65.733333333333334</v>
      </c>
    </row>
    <row r="13" spans="1:39" x14ac:dyDescent="0.25">
      <c r="A13" s="69" t="s">
        <v>307</v>
      </c>
      <c r="B13" s="6" t="s">
        <v>16</v>
      </c>
      <c r="C13" s="82">
        <v>9.340462259171832E-2</v>
      </c>
      <c r="D13" s="82">
        <v>4.670231129585916E-2</v>
      </c>
      <c r="E13" s="69"/>
      <c r="F13" s="69">
        <v>1</v>
      </c>
      <c r="G13" s="69">
        <v>0</v>
      </c>
      <c r="H13" s="69">
        <v>5</v>
      </c>
      <c r="I13" s="69">
        <v>20</v>
      </c>
      <c r="J13">
        <f t="shared" si="0"/>
        <v>25</v>
      </c>
      <c r="K13" s="81">
        <f t="shared" si="1"/>
        <v>25</v>
      </c>
      <c r="M13">
        <v>13</v>
      </c>
      <c r="N13">
        <v>0</v>
      </c>
      <c r="O13">
        <v>698</v>
      </c>
      <c r="P13">
        <v>59</v>
      </c>
      <c r="Q13">
        <f t="shared" si="10"/>
        <v>757</v>
      </c>
      <c r="R13" s="81">
        <f t="shared" si="3"/>
        <v>58.230769230769234</v>
      </c>
      <c r="T13">
        <v>13</v>
      </c>
      <c r="U13">
        <v>0</v>
      </c>
      <c r="V13">
        <v>612</v>
      </c>
      <c r="W13">
        <v>46</v>
      </c>
      <c r="X13">
        <f t="shared" si="4"/>
        <v>658</v>
      </c>
      <c r="Y13" s="81">
        <f t="shared" si="5"/>
        <v>50.615384615384613</v>
      </c>
      <c r="AA13">
        <v>15</v>
      </c>
      <c r="AB13">
        <v>0</v>
      </c>
      <c r="AC13">
        <v>230</v>
      </c>
      <c r="AD13">
        <v>172</v>
      </c>
      <c r="AE13">
        <f t="shared" si="6"/>
        <v>402</v>
      </c>
      <c r="AF13" s="81">
        <f t="shared" si="7"/>
        <v>26.8</v>
      </c>
      <c r="AH13">
        <v>10</v>
      </c>
      <c r="AI13">
        <v>0</v>
      </c>
      <c r="AJ13">
        <v>486</v>
      </c>
      <c r="AK13">
        <v>43</v>
      </c>
      <c r="AL13">
        <f t="shared" si="8"/>
        <v>529</v>
      </c>
      <c r="AM13" s="81">
        <f t="shared" si="9"/>
        <v>52.9</v>
      </c>
    </row>
    <row r="14" spans="1:39" x14ac:dyDescent="0.25">
      <c r="A14" s="69" t="s">
        <v>32</v>
      </c>
      <c r="B14" s="6" t="s">
        <v>20</v>
      </c>
      <c r="C14" s="82">
        <v>0.38293616250155316</v>
      </c>
      <c r="D14" s="82">
        <v>0.19146808125077658</v>
      </c>
      <c r="E14" s="69"/>
      <c r="F14" s="69">
        <v>14</v>
      </c>
      <c r="G14" s="69">
        <v>81</v>
      </c>
      <c r="H14" s="69">
        <v>0</v>
      </c>
      <c r="I14" s="69">
        <v>71</v>
      </c>
      <c r="J14">
        <f t="shared" si="0"/>
        <v>152</v>
      </c>
      <c r="K14" s="81">
        <f t="shared" si="1"/>
        <v>10.857142857142858</v>
      </c>
      <c r="M14">
        <v>14</v>
      </c>
      <c r="N14">
        <v>419</v>
      </c>
      <c r="O14">
        <v>0</v>
      </c>
      <c r="P14">
        <v>68</v>
      </c>
      <c r="Q14">
        <f t="shared" si="10"/>
        <v>487</v>
      </c>
      <c r="R14" s="81">
        <f t="shared" si="3"/>
        <v>34.785714285714285</v>
      </c>
      <c r="T14">
        <v>15</v>
      </c>
      <c r="U14">
        <v>272</v>
      </c>
      <c r="V14">
        <v>0</v>
      </c>
      <c r="W14">
        <v>53</v>
      </c>
      <c r="X14">
        <f t="shared" si="4"/>
        <v>325</v>
      </c>
      <c r="Y14" s="81">
        <f t="shared" si="5"/>
        <v>21.666666666666668</v>
      </c>
      <c r="AA14">
        <v>14</v>
      </c>
      <c r="AB14">
        <v>373</v>
      </c>
      <c r="AC14">
        <v>0</v>
      </c>
      <c r="AD14">
        <v>45</v>
      </c>
      <c r="AE14">
        <f t="shared" si="6"/>
        <v>418</v>
      </c>
      <c r="AF14" s="81">
        <f t="shared" si="7"/>
        <v>29.857142857142858</v>
      </c>
      <c r="AL14">
        <f t="shared" si="8"/>
        <v>0</v>
      </c>
      <c r="AM14" s="81" t="str">
        <f t="shared" si="9"/>
        <v/>
      </c>
    </row>
    <row r="15" spans="1:39" x14ac:dyDescent="0.25">
      <c r="A15" s="69" t="s">
        <v>129</v>
      </c>
      <c r="B15" s="6" t="s">
        <v>23</v>
      </c>
      <c r="C15" s="82">
        <v>1.6704218512899562</v>
      </c>
      <c r="D15" s="82">
        <v>0.55680728376331878</v>
      </c>
      <c r="E15" s="69"/>
      <c r="F15" s="69">
        <v>15</v>
      </c>
      <c r="G15" s="69">
        <v>405</v>
      </c>
      <c r="H15" s="69">
        <v>0</v>
      </c>
      <c r="I15" s="69">
        <v>5</v>
      </c>
      <c r="J15">
        <f t="shared" si="0"/>
        <v>410</v>
      </c>
      <c r="K15" s="81">
        <f t="shared" si="1"/>
        <v>27.333333333333332</v>
      </c>
      <c r="M15">
        <v>12</v>
      </c>
      <c r="N15">
        <v>528</v>
      </c>
      <c r="O15">
        <v>0</v>
      </c>
      <c r="P15">
        <v>0</v>
      </c>
      <c r="Q15">
        <f t="shared" si="10"/>
        <v>528</v>
      </c>
      <c r="R15" s="81">
        <f t="shared" si="3"/>
        <v>44</v>
      </c>
      <c r="T15">
        <v>10</v>
      </c>
      <c r="U15">
        <v>213</v>
      </c>
      <c r="V15">
        <v>0</v>
      </c>
      <c r="W15">
        <v>0</v>
      </c>
      <c r="X15">
        <f t="shared" si="4"/>
        <v>213</v>
      </c>
      <c r="Y15" s="81">
        <f t="shared" si="5"/>
        <v>21.3</v>
      </c>
      <c r="AA15">
        <v>16</v>
      </c>
      <c r="AB15">
        <v>150</v>
      </c>
      <c r="AC15">
        <v>0</v>
      </c>
      <c r="AD15">
        <v>74</v>
      </c>
      <c r="AE15">
        <f t="shared" si="6"/>
        <v>224</v>
      </c>
      <c r="AF15" s="81">
        <f t="shared" si="7"/>
        <v>14</v>
      </c>
      <c r="AH15">
        <v>12</v>
      </c>
      <c r="AI15">
        <v>315</v>
      </c>
      <c r="AJ15">
        <v>0</v>
      </c>
      <c r="AK15">
        <v>0</v>
      </c>
      <c r="AL15">
        <f t="shared" si="8"/>
        <v>315</v>
      </c>
      <c r="AM15" s="81">
        <f t="shared" si="9"/>
        <v>26.25</v>
      </c>
    </row>
    <row r="16" spans="1:39" x14ac:dyDescent="0.25">
      <c r="A16" s="69" t="s">
        <v>86</v>
      </c>
      <c r="B16" s="6" t="s">
        <v>84</v>
      </c>
      <c r="C16" s="82">
        <v>-2.4389831346982773</v>
      </c>
      <c r="D16" s="82">
        <v>-0.48779662693965548</v>
      </c>
      <c r="E16" s="69"/>
      <c r="F16" s="69">
        <v>12</v>
      </c>
      <c r="G16" s="69">
        <v>0</v>
      </c>
      <c r="H16" s="69">
        <v>187</v>
      </c>
      <c r="I16" s="69">
        <v>133</v>
      </c>
      <c r="J16">
        <f t="shared" si="0"/>
        <v>320</v>
      </c>
      <c r="K16" s="81">
        <f t="shared" si="1"/>
        <v>26.666666666666668</v>
      </c>
      <c r="M16">
        <v>5</v>
      </c>
      <c r="N16">
        <v>0</v>
      </c>
      <c r="O16">
        <v>132</v>
      </c>
      <c r="P16">
        <v>62</v>
      </c>
      <c r="Q16">
        <f t="shared" si="10"/>
        <v>194</v>
      </c>
      <c r="R16" s="81">
        <f t="shared" si="3"/>
        <v>38.799999999999997</v>
      </c>
      <c r="T16">
        <v>14</v>
      </c>
      <c r="U16">
        <v>0</v>
      </c>
      <c r="V16">
        <v>480</v>
      </c>
      <c r="W16">
        <v>192</v>
      </c>
      <c r="X16">
        <f t="shared" si="4"/>
        <v>672</v>
      </c>
      <c r="Y16" s="81">
        <f t="shared" si="5"/>
        <v>48</v>
      </c>
      <c r="AA16">
        <v>5</v>
      </c>
      <c r="AB16">
        <v>0</v>
      </c>
      <c r="AC16">
        <v>104</v>
      </c>
      <c r="AD16">
        <v>1</v>
      </c>
      <c r="AE16">
        <f t="shared" si="6"/>
        <v>105</v>
      </c>
      <c r="AF16" s="81">
        <f t="shared" si="7"/>
        <v>21</v>
      </c>
      <c r="AL16">
        <f t="shared" si="8"/>
        <v>0</v>
      </c>
      <c r="AM16" s="81" t="str">
        <f t="shared" si="9"/>
        <v/>
      </c>
    </row>
    <row r="17" spans="1:39" x14ac:dyDescent="0.25">
      <c r="A17" s="69" t="s">
        <v>82</v>
      </c>
      <c r="B17" s="6" t="s">
        <v>11</v>
      </c>
      <c r="C17" s="82">
        <v>0.61630620208812792</v>
      </c>
      <c r="D17" s="82">
        <v>0.30815310104406396</v>
      </c>
      <c r="E17" s="69"/>
      <c r="F17" s="69">
        <v>14</v>
      </c>
      <c r="G17" s="69">
        <v>0</v>
      </c>
      <c r="H17" s="69">
        <v>205</v>
      </c>
      <c r="I17" s="69">
        <v>229</v>
      </c>
      <c r="J17">
        <f t="shared" si="0"/>
        <v>434</v>
      </c>
      <c r="K17" s="81">
        <f t="shared" si="1"/>
        <v>31</v>
      </c>
      <c r="M17">
        <v>4</v>
      </c>
      <c r="N17">
        <v>0</v>
      </c>
      <c r="O17">
        <v>0</v>
      </c>
      <c r="P17">
        <v>51</v>
      </c>
      <c r="Q17">
        <f t="shared" si="10"/>
        <v>51</v>
      </c>
      <c r="R17" s="81">
        <f t="shared" si="3"/>
        <v>12.75</v>
      </c>
      <c r="T17">
        <v>16</v>
      </c>
      <c r="U17">
        <v>0</v>
      </c>
      <c r="V17">
        <v>10</v>
      </c>
      <c r="W17">
        <v>258</v>
      </c>
      <c r="X17">
        <f t="shared" si="4"/>
        <v>268</v>
      </c>
      <c r="Y17" s="81">
        <f t="shared" si="5"/>
        <v>16.75</v>
      </c>
      <c r="AA17">
        <v>14</v>
      </c>
      <c r="AB17">
        <v>0</v>
      </c>
      <c r="AC17">
        <v>6</v>
      </c>
      <c r="AD17">
        <v>335</v>
      </c>
      <c r="AE17">
        <f t="shared" si="6"/>
        <v>341</v>
      </c>
      <c r="AF17" s="81">
        <f t="shared" si="7"/>
        <v>24.357142857142858</v>
      </c>
      <c r="AL17">
        <f t="shared" si="8"/>
        <v>0</v>
      </c>
      <c r="AM17" s="81" t="str">
        <f t="shared" si="9"/>
        <v/>
      </c>
    </row>
    <row r="18" spans="1:39" x14ac:dyDescent="0.25">
      <c r="A18" s="69" t="s">
        <v>404</v>
      </c>
      <c r="B18" s="6" t="s">
        <v>77</v>
      </c>
      <c r="C18" s="82">
        <v>6.7470826873180627</v>
      </c>
      <c r="D18" s="82">
        <v>1.124513781219677</v>
      </c>
      <c r="E18" s="69"/>
      <c r="F18" s="69">
        <v>15</v>
      </c>
      <c r="G18" s="69">
        <v>0</v>
      </c>
      <c r="H18" s="69">
        <v>179</v>
      </c>
      <c r="I18" s="69">
        <v>143</v>
      </c>
      <c r="J18">
        <f t="shared" si="0"/>
        <v>322</v>
      </c>
      <c r="K18" s="81">
        <f t="shared" si="1"/>
        <v>21.466666666666665</v>
      </c>
      <c r="M18">
        <v>11</v>
      </c>
      <c r="N18">
        <v>0</v>
      </c>
      <c r="O18">
        <v>4</v>
      </c>
      <c r="P18">
        <v>35</v>
      </c>
      <c r="Q18">
        <f t="shared" si="10"/>
        <v>39</v>
      </c>
      <c r="R18" s="81">
        <f t="shared" si="3"/>
        <v>3.5454545454545454</v>
      </c>
      <c r="T18">
        <v>9</v>
      </c>
      <c r="U18">
        <v>0</v>
      </c>
      <c r="V18">
        <v>256</v>
      </c>
      <c r="W18">
        <v>92</v>
      </c>
      <c r="X18">
        <f t="shared" si="4"/>
        <v>348</v>
      </c>
      <c r="Y18" s="81">
        <f t="shared" si="5"/>
        <v>38.666666666666664</v>
      </c>
      <c r="AA18">
        <v>14</v>
      </c>
      <c r="AB18">
        <v>0</v>
      </c>
      <c r="AC18">
        <v>587</v>
      </c>
      <c r="AD18">
        <v>80</v>
      </c>
      <c r="AE18">
        <f t="shared" si="6"/>
        <v>667</v>
      </c>
      <c r="AF18" s="81">
        <f t="shared" si="7"/>
        <v>47.642857142857146</v>
      </c>
      <c r="AL18">
        <f t="shared" si="8"/>
        <v>0</v>
      </c>
      <c r="AM18" s="81" t="str">
        <f t="shared" si="9"/>
        <v/>
      </c>
    </row>
    <row r="19" spans="1:39" x14ac:dyDescent="0.25">
      <c r="A19" s="69" t="s">
        <v>323</v>
      </c>
      <c r="B19" s="6" t="s">
        <v>84</v>
      </c>
      <c r="C19" s="82">
        <v>0.25405232671140299</v>
      </c>
      <c r="D19" s="82">
        <v>0.12702616335570149</v>
      </c>
      <c r="E19" s="69"/>
      <c r="F19" s="69">
        <v>11</v>
      </c>
      <c r="G19" s="69">
        <v>0</v>
      </c>
      <c r="H19" s="69">
        <v>334</v>
      </c>
      <c r="I19" s="69">
        <v>118</v>
      </c>
      <c r="J19">
        <f t="shared" si="0"/>
        <v>452</v>
      </c>
      <c r="K19" s="81">
        <f t="shared" si="1"/>
        <v>41.090909090909093</v>
      </c>
      <c r="M19">
        <v>6</v>
      </c>
      <c r="N19">
        <v>0</v>
      </c>
      <c r="O19">
        <v>127</v>
      </c>
      <c r="P19">
        <v>59</v>
      </c>
      <c r="Q19">
        <f t="shared" si="10"/>
        <v>186</v>
      </c>
      <c r="R19" s="81">
        <f t="shared" si="3"/>
        <v>31</v>
      </c>
      <c r="T19">
        <v>15</v>
      </c>
      <c r="U19">
        <v>0</v>
      </c>
      <c r="V19">
        <v>686</v>
      </c>
      <c r="W19">
        <v>101</v>
      </c>
      <c r="X19">
        <f t="shared" si="4"/>
        <v>787</v>
      </c>
      <c r="Y19" s="81">
        <f t="shared" si="5"/>
        <v>52.466666666666669</v>
      </c>
      <c r="AA19">
        <v>9</v>
      </c>
      <c r="AB19">
        <v>0</v>
      </c>
      <c r="AC19">
        <v>468</v>
      </c>
      <c r="AD19">
        <v>23</v>
      </c>
      <c r="AE19">
        <f t="shared" si="6"/>
        <v>491</v>
      </c>
      <c r="AF19" s="81">
        <f t="shared" si="7"/>
        <v>54.555555555555557</v>
      </c>
      <c r="AL19">
        <f t="shared" si="8"/>
        <v>0</v>
      </c>
      <c r="AM19" s="81" t="str">
        <f t="shared" si="9"/>
        <v/>
      </c>
    </row>
    <row r="20" spans="1:39" x14ac:dyDescent="0.25">
      <c r="A20" s="69" t="s">
        <v>297</v>
      </c>
      <c r="B20" s="6" t="s">
        <v>50</v>
      </c>
      <c r="C20" s="82">
        <v>4.1862955406408293</v>
      </c>
      <c r="D20" s="82">
        <v>0.83725910812816584</v>
      </c>
      <c r="E20" s="69"/>
      <c r="F20" s="69">
        <v>15</v>
      </c>
      <c r="G20" s="69">
        <v>0</v>
      </c>
      <c r="H20" s="69">
        <v>666</v>
      </c>
      <c r="I20" s="69">
        <v>134</v>
      </c>
      <c r="J20">
        <f t="shared" si="0"/>
        <v>800</v>
      </c>
      <c r="K20" s="81">
        <f t="shared" si="1"/>
        <v>53.333333333333336</v>
      </c>
      <c r="M20">
        <v>15</v>
      </c>
      <c r="N20">
        <v>0</v>
      </c>
      <c r="O20">
        <v>667</v>
      </c>
      <c r="P20">
        <v>213</v>
      </c>
      <c r="Q20">
        <f t="shared" si="10"/>
        <v>880</v>
      </c>
      <c r="R20" s="81">
        <f t="shared" si="3"/>
        <v>58.666666666666664</v>
      </c>
      <c r="T20">
        <v>16</v>
      </c>
      <c r="U20">
        <v>0</v>
      </c>
      <c r="V20">
        <v>256</v>
      </c>
      <c r="W20">
        <v>368</v>
      </c>
      <c r="X20">
        <f t="shared" si="4"/>
        <v>624</v>
      </c>
      <c r="Y20" s="81">
        <f t="shared" si="5"/>
        <v>39</v>
      </c>
      <c r="AA20">
        <v>16</v>
      </c>
      <c r="AB20">
        <v>0</v>
      </c>
      <c r="AC20">
        <v>47</v>
      </c>
      <c r="AD20">
        <v>323</v>
      </c>
      <c r="AE20">
        <f t="shared" si="6"/>
        <v>370</v>
      </c>
      <c r="AF20" s="81">
        <f t="shared" si="7"/>
        <v>23.125</v>
      </c>
      <c r="AH20">
        <v>16</v>
      </c>
      <c r="AI20">
        <v>0</v>
      </c>
      <c r="AJ20">
        <v>501</v>
      </c>
      <c r="AK20">
        <v>287</v>
      </c>
      <c r="AL20">
        <f t="shared" si="8"/>
        <v>788</v>
      </c>
      <c r="AM20" s="81">
        <f t="shared" si="9"/>
        <v>49.25</v>
      </c>
    </row>
    <row r="21" spans="1:39" x14ac:dyDescent="0.25">
      <c r="A21" s="69" t="s">
        <v>260</v>
      </c>
      <c r="B21" s="6" t="s">
        <v>23</v>
      </c>
      <c r="C21" s="82">
        <v>-4.1347688729945764</v>
      </c>
      <c r="D21" s="82">
        <v>-0.68912814549909607</v>
      </c>
      <c r="E21" s="69"/>
      <c r="F21" s="69">
        <v>16</v>
      </c>
      <c r="G21" s="69">
        <v>0</v>
      </c>
      <c r="H21" s="69">
        <v>480</v>
      </c>
      <c r="I21" s="69">
        <v>131</v>
      </c>
      <c r="J21">
        <f t="shared" si="0"/>
        <v>611</v>
      </c>
      <c r="K21" s="81">
        <f t="shared" si="1"/>
        <v>38.1875</v>
      </c>
      <c r="M21">
        <v>16</v>
      </c>
      <c r="N21">
        <v>0</v>
      </c>
      <c r="O21">
        <v>638</v>
      </c>
      <c r="P21">
        <v>161</v>
      </c>
      <c r="Q21">
        <f t="shared" si="10"/>
        <v>799</v>
      </c>
      <c r="R21" s="81">
        <f t="shared" si="3"/>
        <v>49.9375</v>
      </c>
      <c r="T21">
        <v>14</v>
      </c>
      <c r="U21">
        <v>0</v>
      </c>
      <c r="V21">
        <v>583</v>
      </c>
      <c r="W21">
        <v>65</v>
      </c>
      <c r="X21">
        <f t="shared" si="4"/>
        <v>648</v>
      </c>
      <c r="Y21" s="81">
        <f t="shared" si="5"/>
        <v>46.285714285714285</v>
      </c>
      <c r="AA21">
        <v>13</v>
      </c>
      <c r="AB21">
        <v>0</v>
      </c>
      <c r="AC21">
        <v>467</v>
      </c>
      <c r="AD21">
        <v>56</v>
      </c>
      <c r="AE21">
        <f t="shared" si="6"/>
        <v>523</v>
      </c>
      <c r="AF21" s="81">
        <f t="shared" si="7"/>
        <v>40.230769230769234</v>
      </c>
      <c r="AH21">
        <v>15</v>
      </c>
      <c r="AI21">
        <v>0</v>
      </c>
      <c r="AJ21">
        <v>572</v>
      </c>
      <c r="AK21">
        <v>56</v>
      </c>
      <c r="AL21">
        <f t="shared" si="8"/>
        <v>628</v>
      </c>
      <c r="AM21" s="81">
        <f t="shared" si="9"/>
        <v>41.866666666666667</v>
      </c>
    </row>
    <row r="22" spans="1:39" x14ac:dyDescent="0.25">
      <c r="A22" s="69" t="s">
        <v>407</v>
      </c>
      <c r="B22" s="6" t="s">
        <v>11</v>
      </c>
      <c r="C22" s="82">
        <v>-0.3549169360079768</v>
      </c>
      <c r="D22" s="82">
        <v>-5.9152822667996131E-2</v>
      </c>
      <c r="E22" s="69"/>
      <c r="F22" s="69">
        <v>13</v>
      </c>
      <c r="G22" s="69">
        <v>0</v>
      </c>
      <c r="H22" s="69">
        <v>305</v>
      </c>
      <c r="I22" s="69">
        <v>90</v>
      </c>
      <c r="J22">
        <f t="shared" si="0"/>
        <v>395</v>
      </c>
      <c r="K22" s="81">
        <f t="shared" si="1"/>
        <v>30.384615384615383</v>
      </c>
      <c r="M22">
        <v>15</v>
      </c>
      <c r="N22">
        <v>0</v>
      </c>
      <c r="O22">
        <v>746</v>
      </c>
      <c r="P22">
        <v>72</v>
      </c>
      <c r="Q22">
        <f t="shared" si="10"/>
        <v>818</v>
      </c>
      <c r="R22" s="81">
        <f t="shared" si="3"/>
        <v>54.533333333333331</v>
      </c>
      <c r="T22">
        <v>10</v>
      </c>
      <c r="U22">
        <v>0</v>
      </c>
      <c r="V22">
        <v>153</v>
      </c>
      <c r="W22">
        <v>107</v>
      </c>
      <c r="X22">
        <f t="shared" si="4"/>
        <v>260</v>
      </c>
      <c r="Y22" s="81">
        <f t="shared" si="5"/>
        <v>26</v>
      </c>
      <c r="AE22">
        <f t="shared" si="6"/>
        <v>0</v>
      </c>
      <c r="AF22" s="81" t="str">
        <f t="shared" si="7"/>
        <v/>
      </c>
      <c r="AL22">
        <f t="shared" si="8"/>
        <v>0</v>
      </c>
      <c r="AM22" s="81" t="str">
        <f t="shared" si="9"/>
        <v/>
      </c>
    </row>
    <row r="23" spans="1:39" x14ac:dyDescent="0.25">
      <c r="A23" s="69" t="s">
        <v>435</v>
      </c>
      <c r="B23" s="6" t="s">
        <v>45</v>
      </c>
      <c r="C23" s="82">
        <v>3.8442890574256299</v>
      </c>
      <c r="D23" s="82">
        <v>0.64071484290427161</v>
      </c>
      <c r="E23" s="69"/>
      <c r="F23" s="69">
        <v>13</v>
      </c>
      <c r="G23" s="69">
        <v>0</v>
      </c>
      <c r="H23" s="69">
        <v>92</v>
      </c>
      <c r="I23" s="69">
        <v>243</v>
      </c>
      <c r="J23">
        <f t="shared" si="0"/>
        <v>335</v>
      </c>
      <c r="K23" s="81">
        <f t="shared" si="1"/>
        <v>25.76923076923077</v>
      </c>
      <c r="M23">
        <v>11</v>
      </c>
      <c r="N23">
        <v>0</v>
      </c>
      <c r="O23">
        <v>670</v>
      </c>
      <c r="P23">
        <v>113</v>
      </c>
      <c r="Q23">
        <f t="shared" si="10"/>
        <v>783</v>
      </c>
      <c r="R23" s="81">
        <f t="shared" si="3"/>
        <v>71.181818181818187</v>
      </c>
      <c r="T23">
        <v>10</v>
      </c>
      <c r="U23">
        <v>0</v>
      </c>
      <c r="V23">
        <v>293</v>
      </c>
      <c r="W23">
        <v>169</v>
      </c>
      <c r="X23">
        <f t="shared" si="4"/>
        <v>462</v>
      </c>
      <c r="Y23" s="81">
        <f t="shared" si="5"/>
        <v>46.2</v>
      </c>
      <c r="AA23">
        <v>1</v>
      </c>
      <c r="AB23">
        <v>0</v>
      </c>
      <c r="AC23">
        <v>2</v>
      </c>
      <c r="AD23">
        <v>9</v>
      </c>
      <c r="AE23">
        <f t="shared" si="6"/>
        <v>11</v>
      </c>
      <c r="AF23" s="81">
        <f t="shared" si="7"/>
        <v>11</v>
      </c>
      <c r="AH23">
        <v>8</v>
      </c>
      <c r="AI23">
        <v>0</v>
      </c>
      <c r="AJ23">
        <v>65</v>
      </c>
      <c r="AK23">
        <v>69</v>
      </c>
      <c r="AL23">
        <f t="shared" si="8"/>
        <v>134</v>
      </c>
      <c r="AM23" s="81">
        <f t="shared" si="9"/>
        <v>16.75</v>
      </c>
    </row>
    <row r="24" spans="1:39" x14ac:dyDescent="0.25">
      <c r="A24" s="69" t="s">
        <v>356</v>
      </c>
      <c r="B24" s="6" t="s">
        <v>8</v>
      </c>
      <c r="C24" s="82">
        <v>-2.0346828691143197</v>
      </c>
      <c r="D24" s="82">
        <v>-0.40693657382286397</v>
      </c>
      <c r="E24" s="69"/>
      <c r="F24" s="69"/>
      <c r="G24" s="69"/>
      <c r="H24" s="69"/>
      <c r="I24" s="69"/>
      <c r="J24">
        <f t="shared" si="0"/>
        <v>0</v>
      </c>
      <c r="K24" s="81" t="str">
        <f t="shared" si="1"/>
        <v/>
      </c>
      <c r="Q24">
        <f t="shared" si="10"/>
        <v>0</v>
      </c>
      <c r="R24" s="81" t="str">
        <f t="shared" si="3"/>
        <v/>
      </c>
      <c r="X24">
        <f t="shared" si="4"/>
        <v>0</v>
      </c>
      <c r="Y24" s="81" t="str">
        <f t="shared" si="5"/>
        <v/>
      </c>
      <c r="AE24">
        <f t="shared" si="6"/>
        <v>0</v>
      </c>
      <c r="AF24" s="81" t="str">
        <f t="shared" si="7"/>
        <v/>
      </c>
      <c r="AL24">
        <f t="shared" si="8"/>
        <v>0</v>
      </c>
      <c r="AM24" s="81" t="str">
        <f t="shared" si="9"/>
        <v/>
      </c>
    </row>
    <row r="25" spans="1:39" x14ac:dyDescent="0.25">
      <c r="A25" s="69" t="s">
        <v>85</v>
      </c>
      <c r="B25" s="6" t="s">
        <v>65</v>
      </c>
      <c r="C25" s="82">
        <v>-4.6901278065127565</v>
      </c>
      <c r="D25" s="82">
        <v>-0.78168796775212612</v>
      </c>
      <c r="E25" s="69"/>
      <c r="F25" s="69"/>
      <c r="G25" s="69"/>
      <c r="H25" s="69"/>
      <c r="I25" s="69"/>
      <c r="J25">
        <f t="shared" si="0"/>
        <v>0</v>
      </c>
      <c r="K25" s="81" t="str">
        <f t="shared" si="1"/>
        <v/>
      </c>
      <c r="Q25">
        <f t="shared" si="10"/>
        <v>0</v>
      </c>
      <c r="R25" s="81" t="str">
        <f t="shared" si="3"/>
        <v/>
      </c>
      <c r="X25">
        <f t="shared" si="4"/>
        <v>0</v>
      </c>
      <c r="Y25" s="81" t="str">
        <f t="shared" si="5"/>
        <v/>
      </c>
      <c r="AE25">
        <f t="shared" si="6"/>
        <v>0</v>
      </c>
      <c r="AF25" s="81" t="str">
        <f t="shared" si="7"/>
        <v/>
      </c>
      <c r="AL25">
        <f t="shared" si="8"/>
        <v>0</v>
      </c>
      <c r="AM25" s="81" t="str">
        <f t="shared" si="9"/>
        <v/>
      </c>
    </row>
    <row r="26" spans="1:39" x14ac:dyDescent="0.25">
      <c r="A26" s="69" t="s">
        <v>425</v>
      </c>
      <c r="B26" s="6" t="s">
        <v>77</v>
      </c>
      <c r="C26" s="82">
        <v>0.13613380532576208</v>
      </c>
      <c r="D26" s="82">
        <v>6.806690266288104E-2</v>
      </c>
      <c r="E26" s="69"/>
      <c r="F26" s="69"/>
      <c r="G26" s="69"/>
      <c r="H26" s="69"/>
      <c r="I26" s="69"/>
      <c r="J26">
        <f t="shared" si="0"/>
        <v>0</v>
      </c>
      <c r="K26" s="81" t="str">
        <f t="shared" si="1"/>
        <v/>
      </c>
      <c r="Q26">
        <f t="shared" si="10"/>
        <v>0</v>
      </c>
      <c r="R26" s="81" t="str">
        <f t="shared" si="3"/>
        <v/>
      </c>
      <c r="X26">
        <f t="shared" si="4"/>
        <v>0</v>
      </c>
      <c r="Y26" s="81" t="str">
        <f t="shared" si="5"/>
        <v/>
      </c>
      <c r="AE26">
        <f t="shared" si="6"/>
        <v>0</v>
      </c>
      <c r="AF26" s="81" t="str">
        <f t="shared" si="7"/>
        <v/>
      </c>
      <c r="AL26">
        <f t="shared" si="8"/>
        <v>0</v>
      </c>
      <c r="AM26" s="81" t="str">
        <f t="shared" si="9"/>
        <v/>
      </c>
    </row>
    <row r="27" spans="1:39" x14ac:dyDescent="0.25">
      <c r="A27" s="69" t="s">
        <v>285</v>
      </c>
      <c r="B27" s="6" t="s">
        <v>53</v>
      </c>
      <c r="C27" s="82">
        <v>1.4858742002931522</v>
      </c>
      <c r="D27" s="82">
        <v>0.24764570004885869</v>
      </c>
      <c r="E27" s="69"/>
      <c r="F27" s="69">
        <v>4</v>
      </c>
      <c r="G27" s="69">
        <v>0</v>
      </c>
      <c r="H27" s="69">
        <v>0</v>
      </c>
      <c r="I27" s="69">
        <f>29+9</f>
        <v>38</v>
      </c>
      <c r="J27">
        <f t="shared" si="0"/>
        <v>38</v>
      </c>
      <c r="K27" s="81">
        <f t="shared" si="1"/>
        <v>9.5</v>
      </c>
      <c r="M27">
        <v>15</v>
      </c>
      <c r="N27">
        <v>0</v>
      </c>
      <c r="O27">
        <v>445</v>
      </c>
      <c r="P27">
        <v>197</v>
      </c>
      <c r="Q27">
        <f t="shared" si="10"/>
        <v>642</v>
      </c>
      <c r="R27" s="81">
        <f t="shared" si="3"/>
        <v>42.8</v>
      </c>
      <c r="T27">
        <v>16</v>
      </c>
      <c r="U27">
        <v>0</v>
      </c>
      <c r="V27">
        <v>890</v>
      </c>
      <c r="W27">
        <v>82</v>
      </c>
      <c r="X27">
        <f t="shared" si="4"/>
        <v>972</v>
      </c>
      <c r="Y27" s="81">
        <f t="shared" si="5"/>
        <v>60.75</v>
      </c>
      <c r="AA27">
        <v>16</v>
      </c>
      <c r="AB27">
        <v>0</v>
      </c>
      <c r="AC27">
        <v>1012</v>
      </c>
      <c r="AD27">
        <v>82</v>
      </c>
      <c r="AE27">
        <f t="shared" si="6"/>
        <v>1094</v>
      </c>
      <c r="AF27" s="81">
        <f t="shared" si="7"/>
        <v>68.375</v>
      </c>
      <c r="AH27">
        <v>16</v>
      </c>
      <c r="AI27">
        <v>0</v>
      </c>
      <c r="AJ27">
        <v>675</v>
      </c>
      <c r="AK27">
        <v>236</v>
      </c>
      <c r="AL27">
        <f t="shared" si="8"/>
        <v>911</v>
      </c>
      <c r="AM27" s="81">
        <f t="shared" si="9"/>
        <v>56.9375</v>
      </c>
    </row>
    <row r="28" spans="1:39" x14ac:dyDescent="0.25">
      <c r="A28" s="69" t="s">
        <v>187</v>
      </c>
      <c r="B28" s="6" t="s">
        <v>84</v>
      </c>
      <c r="C28" s="82">
        <v>0.39396004045249311</v>
      </c>
      <c r="D28" s="82">
        <v>6.566000674208218E-2</v>
      </c>
      <c r="E28" s="69"/>
      <c r="F28" s="69"/>
      <c r="G28" s="69"/>
      <c r="H28" s="69"/>
      <c r="I28" s="69"/>
      <c r="J28">
        <f t="shared" si="0"/>
        <v>0</v>
      </c>
      <c r="K28" s="81" t="str">
        <f t="shared" si="1"/>
        <v/>
      </c>
      <c r="Q28">
        <f t="shared" si="10"/>
        <v>0</v>
      </c>
      <c r="R28" s="81" t="str">
        <f t="shared" si="3"/>
        <v/>
      </c>
      <c r="X28">
        <f t="shared" si="4"/>
        <v>0</v>
      </c>
      <c r="Y28" s="81" t="str">
        <f t="shared" si="5"/>
        <v/>
      </c>
      <c r="AE28">
        <f t="shared" si="6"/>
        <v>0</v>
      </c>
      <c r="AF28" s="81" t="str">
        <f t="shared" si="7"/>
        <v/>
      </c>
      <c r="AL28">
        <f t="shared" si="8"/>
        <v>0</v>
      </c>
      <c r="AM28" s="81" t="str">
        <f t="shared" si="9"/>
        <v/>
      </c>
    </row>
    <row r="29" spans="1:39" x14ac:dyDescent="0.25">
      <c r="A29" s="69" t="s">
        <v>218</v>
      </c>
      <c r="B29" s="6" t="s">
        <v>29</v>
      </c>
      <c r="C29" s="82">
        <v>-3.4782925610406967E-2</v>
      </c>
      <c r="D29" s="82">
        <v>-1.7391462805203484E-2</v>
      </c>
      <c r="E29" s="69"/>
      <c r="F29" s="69">
        <v>5</v>
      </c>
      <c r="G29" s="69">
        <v>0</v>
      </c>
      <c r="H29" s="69">
        <v>39</v>
      </c>
      <c r="I29" s="69">
        <v>42</v>
      </c>
      <c r="J29">
        <f t="shared" si="0"/>
        <v>81</v>
      </c>
      <c r="K29" s="81">
        <f t="shared" si="1"/>
        <v>16.2</v>
      </c>
      <c r="Q29">
        <f t="shared" si="10"/>
        <v>0</v>
      </c>
      <c r="R29" s="81" t="str">
        <f t="shared" si="3"/>
        <v/>
      </c>
      <c r="X29">
        <f t="shared" si="4"/>
        <v>0</v>
      </c>
      <c r="Y29" s="81" t="str">
        <f t="shared" si="5"/>
        <v/>
      </c>
      <c r="AE29">
        <f t="shared" si="6"/>
        <v>0</v>
      </c>
      <c r="AF29" s="81" t="str">
        <f t="shared" si="7"/>
        <v/>
      </c>
      <c r="AL29">
        <f t="shared" si="8"/>
        <v>0</v>
      </c>
      <c r="AM29" s="81" t="str">
        <f t="shared" si="9"/>
        <v/>
      </c>
    </row>
    <row r="30" spans="1:39" x14ac:dyDescent="0.25">
      <c r="A30" s="69" t="s">
        <v>240</v>
      </c>
      <c r="B30" s="6" t="s">
        <v>84</v>
      </c>
      <c r="C30" s="82">
        <v>-0.77321260034080308</v>
      </c>
      <c r="D30" s="82">
        <v>-0.12886876672346717</v>
      </c>
      <c r="E30" s="69"/>
      <c r="F30" s="69"/>
      <c r="G30" s="69"/>
      <c r="H30" s="69"/>
      <c r="I30" s="69"/>
      <c r="J30">
        <f t="shared" si="0"/>
        <v>0</v>
      </c>
      <c r="K30" s="81" t="str">
        <f t="shared" si="1"/>
        <v/>
      </c>
      <c r="Q30">
        <f t="shared" si="10"/>
        <v>0</v>
      </c>
      <c r="R30" s="81" t="str">
        <f t="shared" si="3"/>
        <v/>
      </c>
      <c r="X30">
        <f t="shared" si="4"/>
        <v>0</v>
      </c>
      <c r="Y30" s="81" t="str">
        <f t="shared" si="5"/>
        <v/>
      </c>
      <c r="AE30">
        <f t="shared" si="6"/>
        <v>0</v>
      </c>
      <c r="AF30" s="81" t="str">
        <f t="shared" si="7"/>
        <v/>
      </c>
      <c r="AL30">
        <f t="shared" si="8"/>
        <v>0</v>
      </c>
      <c r="AM30" s="81" t="str">
        <f t="shared" si="9"/>
        <v/>
      </c>
    </row>
    <row r="31" spans="1:39" x14ac:dyDescent="0.25">
      <c r="A31" s="69" t="s">
        <v>270</v>
      </c>
      <c r="B31" s="6" t="s">
        <v>11</v>
      </c>
      <c r="C31" s="82">
        <v>7.2660490912682674E-3</v>
      </c>
      <c r="D31" s="82">
        <v>3.6330245456341337E-3</v>
      </c>
      <c r="E31" s="69"/>
      <c r="F31" s="69">
        <v>8</v>
      </c>
      <c r="G31" s="69">
        <v>0</v>
      </c>
      <c r="H31" s="69">
        <v>0</v>
      </c>
      <c r="I31" s="69">
        <v>148</v>
      </c>
      <c r="J31">
        <f t="shared" si="0"/>
        <v>148</v>
      </c>
      <c r="K31" s="81">
        <f t="shared" si="1"/>
        <v>18.5</v>
      </c>
      <c r="M31">
        <v>9</v>
      </c>
      <c r="N31">
        <v>0</v>
      </c>
      <c r="O31">
        <v>16</v>
      </c>
      <c r="P31">
        <v>170</v>
      </c>
      <c r="Q31">
        <f t="shared" si="10"/>
        <v>186</v>
      </c>
      <c r="R31" s="81">
        <f t="shared" si="3"/>
        <v>20.666666666666668</v>
      </c>
      <c r="X31">
        <f t="shared" si="4"/>
        <v>0</v>
      </c>
      <c r="Y31" s="81" t="str">
        <f t="shared" si="5"/>
        <v/>
      </c>
      <c r="AE31">
        <f t="shared" si="6"/>
        <v>0</v>
      </c>
      <c r="AF31" s="81" t="str">
        <f t="shared" si="7"/>
        <v/>
      </c>
      <c r="AL31">
        <f t="shared" si="8"/>
        <v>0</v>
      </c>
      <c r="AM31" s="81" t="str">
        <f t="shared" si="9"/>
        <v/>
      </c>
    </row>
    <row r="32" spans="1:39" x14ac:dyDescent="0.25">
      <c r="A32" s="69" t="s">
        <v>287</v>
      </c>
      <c r="B32" s="6" t="s">
        <v>50</v>
      </c>
      <c r="C32" s="82">
        <v>3.1727723378825496</v>
      </c>
      <c r="D32" s="82">
        <v>0.52879538964709161</v>
      </c>
      <c r="E32" s="69"/>
      <c r="F32" s="69">
        <v>15</v>
      </c>
      <c r="G32" s="69">
        <v>0</v>
      </c>
      <c r="H32" s="69">
        <v>78</v>
      </c>
      <c r="I32" s="69">
        <v>235</v>
      </c>
      <c r="J32">
        <f t="shared" si="0"/>
        <v>313</v>
      </c>
      <c r="K32" s="81">
        <f t="shared" si="1"/>
        <v>20.866666666666667</v>
      </c>
      <c r="M32">
        <v>2</v>
      </c>
      <c r="N32">
        <v>0</v>
      </c>
      <c r="O32">
        <v>26</v>
      </c>
      <c r="P32">
        <v>25</v>
      </c>
      <c r="Q32">
        <f t="shared" si="10"/>
        <v>51</v>
      </c>
      <c r="R32" s="81">
        <f t="shared" si="3"/>
        <v>25.5</v>
      </c>
      <c r="T32">
        <v>1</v>
      </c>
      <c r="U32">
        <v>0</v>
      </c>
      <c r="V32">
        <v>0</v>
      </c>
      <c r="W32">
        <v>8</v>
      </c>
      <c r="X32">
        <f t="shared" si="4"/>
        <v>8</v>
      </c>
      <c r="Y32" s="81">
        <f t="shared" si="5"/>
        <v>8</v>
      </c>
      <c r="AE32">
        <f t="shared" si="6"/>
        <v>0</v>
      </c>
      <c r="AF32" s="81" t="str">
        <f t="shared" si="7"/>
        <v/>
      </c>
      <c r="AL32">
        <f t="shared" si="8"/>
        <v>0</v>
      </c>
      <c r="AM32" s="81" t="str">
        <f t="shared" si="9"/>
        <v/>
      </c>
    </row>
    <row r="33" spans="1:39" x14ac:dyDescent="0.25">
      <c r="A33" s="69" t="s">
        <v>412</v>
      </c>
      <c r="B33" s="6" t="s">
        <v>100</v>
      </c>
      <c r="C33" s="82">
        <v>-5.368651860660691</v>
      </c>
      <c r="D33" s="82">
        <v>-0.89477531011011513</v>
      </c>
      <c r="E33" s="69"/>
      <c r="F33" s="69">
        <v>7</v>
      </c>
      <c r="G33" s="69">
        <v>0</v>
      </c>
      <c r="H33" s="69">
        <v>91</v>
      </c>
      <c r="I33" s="69">
        <v>29</v>
      </c>
      <c r="J33">
        <f t="shared" si="0"/>
        <v>120</v>
      </c>
      <c r="K33" s="81">
        <f t="shared" si="1"/>
        <v>17.142857142857142</v>
      </c>
      <c r="M33">
        <v>16</v>
      </c>
      <c r="N33">
        <v>0</v>
      </c>
      <c r="O33">
        <v>549</v>
      </c>
      <c r="P33">
        <v>52</v>
      </c>
      <c r="Q33">
        <f t="shared" si="10"/>
        <v>601</v>
      </c>
      <c r="R33" s="81">
        <f t="shared" si="3"/>
        <v>37.5625</v>
      </c>
      <c r="T33">
        <v>16</v>
      </c>
      <c r="U33">
        <v>0</v>
      </c>
      <c r="V33">
        <v>725</v>
      </c>
      <c r="W33">
        <v>26</v>
      </c>
      <c r="X33">
        <f t="shared" si="4"/>
        <v>751</v>
      </c>
      <c r="Y33" s="81">
        <f t="shared" si="5"/>
        <v>46.9375</v>
      </c>
      <c r="AA33">
        <v>16</v>
      </c>
      <c r="AB33">
        <v>0</v>
      </c>
      <c r="AC33">
        <v>636</v>
      </c>
      <c r="AD33">
        <v>68</v>
      </c>
      <c r="AE33">
        <f t="shared" si="6"/>
        <v>704</v>
      </c>
      <c r="AF33" s="81">
        <f t="shared" si="7"/>
        <v>44</v>
      </c>
      <c r="AH33">
        <v>12</v>
      </c>
      <c r="AI33">
        <v>0</v>
      </c>
      <c r="AJ33">
        <v>475</v>
      </c>
      <c r="AK33">
        <v>35</v>
      </c>
      <c r="AL33">
        <f t="shared" si="8"/>
        <v>510</v>
      </c>
      <c r="AM33" s="81">
        <f t="shared" si="9"/>
        <v>42.5</v>
      </c>
    </row>
    <row r="34" spans="1:39" x14ac:dyDescent="0.25">
      <c r="A34" s="69" t="s">
        <v>98</v>
      </c>
      <c r="B34" s="6" t="s">
        <v>100</v>
      </c>
      <c r="C34" s="82">
        <v>-7.6679016111261724</v>
      </c>
      <c r="D34" s="82">
        <v>-1.5335803222252344</v>
      </c>
      <c r="E34" s="69"/>
      <c r="F34" s="69"/>
      <c r="G34" s="69"/>
      <c r="H34" s="69"/>
      <c r="I34" s="69"/>
      <c r="J34">
        <f t="shared" si="0"/>
        <v>0</v>
      </c>
      <c r="K34" s="81" t="str">
        <f t="shared" si="1"/>
        <v/>
      </c>
      <c r="Q34">
        <f t="shared" si="10"/>
        <v>0</v>
      </c>
      <c r="R34" s="81" t="str">
        <f t="shared" si="3"/>
        <v/>
      </c>
      <c r="X34">
        <f t="shared" si="4"/>
        <v>0</v>
      </c>
      <c r="Y34" s="81" t="str">
        <f t="shared" si="5"/>
        <v/>
      </c>
      <c r="AE34">
        <f t="shared" si="6"/>
        <v>0</v>
      </c>
      <c r="AF34" s="81" t="str">
        <f t="shared" si="7"/>
        <v/>
      </c>
      <c r="AL34">
        <f t="shared" si="8"/>
        <v>0</v>
      </c>
      <c r="AM34" s="81" t="str">
        <f t="shared" si="9"/>
        <v/>
      </c>
    </row>
    <row r="35" spans="1:39" x14ac:dyDescent="0.25">
      <c r="A35" s="69" t="s">
        <v>346</v>
      </c>
      <c r="B35" s="6" t="s">
        <v>53</v>
      </c>
      <c r="C35" s="82">
        <v>-2.6326952820183092</v>
      </c>
      <c r="D35" s="82">
        <v>-0.43878254700305153</v>
      </c>
      <c r="E35" s="69"/>
      <c r="F35" s="69">
        <v>9</v>
      </c>
      <c r="G35" s="69">
        <v>567</v>
      </c>
      <c r="H35" s="69">
        <v>0</v>
      </c>
      <c r="I35" s="69">
        <v>0</v>
      </c>
      <c r="J35">
        <f t="shared" si="0"/>
        <v>567</v>
      </c>
      <c r="K35" s="81">
        <f t="shared" si="1"/>
        <v>63</v>
      </c>
      <c r="M35">
        <v>11</v>
      </c>
      <c r="N35">
        <v>648</v>
      </c>
      <c r="O35">
        <v>0</v>
      </c>
      <c r="P35">
        <v>36</v>
      </c>
      <c r="Q35">
        <f t="shared" si="10"/>
        <v>684</v>
      </c>
      <c r="R35" s="81">
        <f t="shared" si="3"/>
        <v>62.18181818181818</v>
      </c>
      <c r="T35">
        <v>5</v>
      </c>
      <c r="U35">
        <v>305</v>
      </c>
      <c r="V35">
        <v>0</v>
      </c>
      <c r="W35">
        <v>17</v>
      </c>
      <c r="X35">
        <f t="shared" si="4"/>
        <v>322</v>
      </c>
      <c r="Y35" s="81">
        <f t="shared" si="5"/>
        <v>64.400000000000006</v>
      </c>
      <c r="AA35">
        <v>16</v>
      </c>
      <c r="AB35">
        <v>247</v>
      </c>
      <c r="AC35">
        <v>0</v>
      </c>
      <c r="AD35">
        <v>67</v>
      </c>
      <c r="AE35">
        <f t="shared" si="6"/>
        <v>314</v>
      </c>
      <c r="AF35" s="81">
        <f t="shared" si="7"/>
        <v>19.625</v>
      </c>
      <c r="AH35">
        <v>16</v>
      </c>
      <c r="AI35">
        <v>148</v>
      </c>
      <c r="AJ35">
        <v>0</v>
      </c>
      <c r="AK35">
        <v>74</v>
      </c>
      <c r="AL35">
        <f t="shared" si="8"/>
        <v>222</v>
      </c>
      <c r="AM35" s="81">
        <f t="shared" si="9"/>
        <v>13.875</v>
      </c>
    </row>
    <row r="36" spans="1:39" x14ac:dyDescent="0.25">
      <c r="A36" s="69" t="s">
        <v>374</v>
      </c>
      <c r="B36" s="6" t="s">
        <v>20</v>
      </c>
      <c r="C36" s="82">
        <v>-1.2405724703787948</v>
      </c>
      <c r="D36" s="82">
        <v>-0.20676207839646579</v>
      </c>
      <c r="E36" s="69"/>
      <c r="F36" s="69"/>
      <c r="G36" s="69"/>
      <c r="H36" s="69"/>
      <c r="I36" s="69"/>
      <c r="J36">
        <f t="shared" si="0"/>
        <v>0</v>
      </c>
      <c r="K36" s="81" t="str">
        <f t="shared" si="1"/>
        <v/>
      </c>
      <c r="Q36">
        <f t="shared" si="10"/>
        <v>0</v>
      </c>
      <c r="R36" s="81" t="str">
        <f t="shared" si="3"/>
        <v/>
      </c>
      <c r="X36">
        <f t="shared" si="4"/>
        <v>0</v>
      </c>
      <c r="Y36" s="81" t="str">
        <f t="shared" si="5"/>
        <v/>
      </c>
      <c r="AE36">
        <f t="shared" si="6"/>
        <v>0</v>
      </c>
      <c r="AF36" s="81" t="str">
        <f t="shared" si="7"/>
        <v/>
      </c>
      <c r="AL36">
        <f t="shared" si="8"/>
        <v>0</v>
      </c>
      <c r="AM36" s="81" t="str">
        <f t="shared" si="9"/>
        <v/>
      </c>
    </row>
    <row r="37" spans="1:39" x14ac:dyDescent="0.25">
      <c r="A37" s="69" t="s">
        <v>18</v>
      </c>
      <c r="B37" s="6" t="s">
        <v>16</v>
      </c>
      <c r="C37" s="82">
        <v>1.7187250760752768</v>
      </c>
      <c r="D37" s="82">
        <v>0.28645417934587947</v>
      </c>
      <c r="E37" s="69"/>
      <c r="F37" s="69">
        <v>5</v>
      </c>
      <c r="G37" s="69">
        <v>21</v>
      </c>
      <c r="H37" s="69">
        <v>0</v>
      </c>
      <c r="I37" s="69">
        <v>37</v>
      </c>
      <c r="J37">
        <f t="shared" si="0"/>
        <v>58</v>
      </c>
      <c r="K37" s="81">
        <f t="shared" si="1"/>
        <v>11.6</v>
      </c>
      <c r="M37">
        <v>15</v>
      </c>
      <c r="N37">
        <v>496</v>
      </c>
      <c r="O37">
        <v>0</v>
      </c>
      <c r="P37">
        <v>31</v>
      </c>
      <c r="Q37">
        <f t="shared" si="10"/>
        <v>527</v>
      </c>
      <c r="R37" s="81">
        <f t="shared" si="3"/>
        <v>35.133333333333333</v>
      </c>
      <c r="T37">
        <v>15</v>
      </c>
      <c r="U37">
        <v>495</v>
      </c>
      <c r="V37">
        <v>0</v>
      </c>
      <c r="W37">
        <v>2</v>
      </c>
      <c r="X37">
        <f t="shared" si="4"/>
        <v>497</v>
      </c>
      <c r="Y37" s="81">
        <f t="shared" si="5"/>
        <v>33.133333333333333</v>
      </c>
      <c r="AA37">
        <v>7</v>
      </c>
      <c r="AB37">
        <v>314</v>
      </c>
      <c r="AC37">
        <v>0</v>
      </c>
      <c r="AD37">
        <v>0</v>
      </c>
      <c r="AE37">
        <f t="shared" si="6"/>
        <v>314</v>
      </c>
      <c r="AF37" s="81">
        <f t="shared" si="7"/>
        <v>44.857142857142854</v>
      </c>
      <c r="AH37">
        <v>16</v>
      </c>
      <c r="AI37">
        <v>618</v>
      </c>
      <c r="AJ37">
        <v>0</v>
      </c>
      <c r="AK37">
        <v>0</v>
      </c>
      <c r="AL37">
        <f t="shared" si="8"/>
        <v>618</v>
      </c>
      <c r="AM37" s="81">
        <f t="shared" si="9"/>
        <v>38.625</v>
      </c>
    </row>
    <row r="38" spans="1:39" x14ac:dyDescent="0.25">
      <c r="A38" s="69" t="s">
        <v>398</v>
      </c>
      <c r="B38" s="6" t="s">
        <v>84</v>
      </c>
      <c r="C38" s="82">
        <v>-2.9017928756872804</v>
      </c>
      <c r="D38" s="82">
        <v>-1.4508964378436402</v>
      </c>
      <c r="E38" s="69"/>
      <c r="F38" s="69">
        <v>16</v>
      </c>
      <c r="G38" s="69">
        <v>1075</v>
      </c>
      <c r="H38" s="69">
        <v>0</v>
      </c>
      <c r="I38" s="69">
        <v>70</v>
      </c>
      <c r="J38">
        <f t="shared" si="0"/>
        <v>1145</v>
      </c>
      <c r="K38" s="81">
        <f t="shared" si="1"/>
        <v>71.5625</v>
      </c>
      <c r="M38">
        <v>16</v>
      </c>
      <c r="N38">
        <v>965</v>
      </c>
      <c r="O38">
        <v>0</v>
      </c>
      <c r="P38">
        <v>49</v>
      </c>
      <c r="Q38">
        <f t="shared" si="10"/>
        <v>1014</v>
      </c>
      <c r="R38" s="81">
        <f t="shared" si="3"/>
        <v>63.375</v>
      </c>
      <c r="T38">
        <v>14</v>
      </c>
      <c r="U38">
        <v>830</v>
      </c>
      <c r="V38">
        <v>0</v>
      </c>
      <c r="W38">
        <v>36</v>
      </c>
      <c r="X38">
        <f t="shared" si="4"/>
        <v>866</v>
      </c>
      <c r="Y38" s="81">
        <f t="shared" si="5"/>
        <v>61.857142857142854</v>
      </c>
      <c r="AA38">
        <v>2</v>
      </c>
      <c r="AB38">
        <v>134</v>
      </c>
      <c r="AC38">
        <v>0</v>
      </c>
      <c r="AD38">
        <v>5</v>
      </c>
      <c r="AE38">
        <f t="shared" si="6"/>
        <v>139</v>
      </c>
      <c r="AF38" s="81">
        <f t="shared" si="7"/>
        <v>69.5</v>
      </c>
      <c r="AH38">
        <v>11</v>
      </c>
      <c r="AI38">
        <v>316</v>
      </c>
      <c r="AJ38">
        <v>0</v>
      </c>
      <c r="AK38">
        <v>41</v>
      </c>
      <c r="AL38">
        <f t="shared" si="8"/>
        <v>357</v>
      </c>
      <c r="AM38" s="81">
        <f t="shared" si="9"/>
        <v>32.454545454545453</v>
      </c>
    </row>
    <row r="39" spans="1:39" x14ac:dyDescent="0.25">
      <c r="A39" s="69" t="s">
        <v>379</v>
      </c>
      <c r="B39" s="6" t="s">
        <v>16</v>
      </c>
      <c r="C39" s="82">
        <v>-0.53005458240186953</v>
      </c>
      <c r="D39" s="82">
        <v>-8.8342430400311589E-2</v>
      </c>
      <c r="E39" s="69"/>
      <c r="F39" s="69"/>
      <c r="G39" s="69"/>
      <c r="H39" s="69"/>
      <c r="I39" s="69"/>
      <c r="J39">
        <f t="shared" si="0"/>
        <v>0</v>
      </c>
      <c r="K39" s="81" t="str">
        <f t="shared" si="1"/>
        <v/>
      </c>
      <c r="M39">
        <v>5</v>
      </c>
      <c r="N39">
        <v>0</v>
      </c>
      <c r="O39">
        <v>0</v>
      </c>
      <c r="P39">
        <v>53</v>
      </c>
      <c r="Q39">
        <f t="shared" si="10"/>
        <v>53</v>
      </c>
      <c r="R39" s="81">
        <f t="shared" si="3"/>
        <v>10.6</v>
      </c>
      <c r="X39">
        <f t="shared" si="4"/>
        <v>0</v>
      </c>
      <c r="Y39" s="81" t="str">
        <f t="shared" si="5"/>
        <v/>
      </c>
      <c r="AE39">
        <f t="shared" si="6"/>
        <v>0</v>
      </c>
      <c r="AF39" s="81" t="str">
        <f t="shared" si="7"/>
        <v/>
      </c>
      <c r="AL39">
        <f t="shared" si="8"/>
        <v>0</v>
      </c>
      <c r="AM39" s="81" t="str">
        <f t="shared" si="9"/>
        <v/>
      </c>
    </row>
    <row r="40" spans="1:39" x14ac:dyDescent="0.25">
      <c r="A40" s="69" t="s">
        <v>41</v>
      </c>
      <c r="B40" s="6" t="s">
        <v>8</v>
      </c>
      <c r="C40" s="82">
        <v>-6.5289769937303266</v>
      </c>
      <c r="D40" s="82">
        <v>-1.0881628322883878</v>
      </c>
      <c r="E40" s="69"/>
      <c r="F40" s="69">
        <v>4</v>
      </c>
      <c r="G40" s="69">
        <v>0</v>
      </c>
      <c r="H40" s="69">
        <v>0</v>
      </c>
      <c r="I40" s="69">
        <v>19</v>
      </c>
      <c r="J40">
        <f t="shared" si="0"/>
        <v>19</v>
      </c>
      <c r="K40" s="81">
        <f t="shared" si="1"/>
        <v>4.75</v>
      </c>
      <c r="M40">
        <v>1</v>
      </c>
      <c r="N40">
        <v>0</v>
      </c>
      <c r="O40">
        <v>0</v>
      </c>
      <c r="P40">
        <v>5</v>
      </c>
      <c r="Q40">
        <f t="shared" si="10"/>
        <v>5</v>
      </c>
      <c r="R40" s="81">
        <f t="shared" si="3"/>
        <v>5</v>
      </c>
      <c r="T40">
        <v>1</v>
      </c>
      <c r="U40">
        <v>4</v>
      </c>
      <c r="V40">
        <v>0</v>
      </c>
      <c r="W40">
        <v>5</v>
      </c>
      <c r="X40">
        <f t="shared" si="4"/>
        <v>9</v>
      </c>
      <c r="Y40" s="81">
        <f t="shared" si="5"/>
        <v>9</v>
      </c>
      <c r="AE40">
        <f t="shared" si="6"/>
        <v>0</v>
      </c>
      <c r="AF40" s="81" t="str">
        <f t="shared" si="7"/>
        <v/>
      </c>
      <c r="AL40">
        <f t="shared" si="8"/>
        <v>0</v>
      </c>
      <c r="AM40" s="81" t="str">
        <f t="shared" si="9"/>
        <v/>
      </c>
    </row>
    <row r="41" spans="1:39" x14ac:dyDescent="0.25">
      <c r="A41" s="69" t="s">
        <v>136</v>
      </c>
      <c r="B41" s="6" t="s">
        <v>110</v>
      </c>
      <c r="C41" s="82">
        <v>-0.33249462957264297</v>
      </c>
      <c r="D41" s="82">
        <v>-0.16624731478632149</v>
      </c>
      <c r="E41" s="69"/>
      <c r="F41" s="69"/>
      <c r="G41" s="69"/>
      <c r="H41" s="69"/>
      <c r="I41" s="69"/>
      <c r="J41">
        <f t="shared" si="0"/>
        <v>0</v>
      </c>
      <c r="K41" s="81" t="str">
        <f t="shared" si="1"/>
        <v/>
      </c>
      <c r="Q41">
        <f t="shared" si="10"/>
        <v>0</v>
      </c>
      <c r="R41" s="81" t="str">
        <f t="shared" si="3"/>
        <v/>
      </c>
      <c r="X41">
        <f t="shared" si="4"/>
        <v>0</v>
      </c>
      <c r="Y41" s="81" t="str">
        <f t="shared" si="5"/>
        <v/>
      </c>
      <c r="AE41">
        <f t="shared" si="6"/>
        <v>0</v>
      </c>
      <c r="AF41" s="81" t="str">
        <f t="shared" si="7"/>
        <v/>
      </c>
      <c r="AL41">
        <f t="shared" si="8"/>
        <v>0</v>
      </c>
      <c r="AM41" s="81" t="str">
        <f t="shared" si="9"/>
        <v/>
      </c>
    </row>
    <row r="42" spans="1:39" x14ac:dyDescent="0.25">
      <c r="A42" s="69" t="s">
        <v>167</v>
      </c>
      <c r="B42" s="6" t="s">
        <v>29</v>
      </c>
      <c r="C42" s="82">
        <v>2.8753051123192859</v>
      </c>
      <c r="D42" s="82">
        <v>0.479217518719881</v>
      </c>
      <c r="E42" s="69"/>
      <c r="F42" s="69">
        <v>9</v>
      </c>
      <c r="G42" s="69">
        <v>51</v>
      </c>
      <c r="H42" s="69">
        <v>0</v>
      </c>
      <c r="I42" s="69">
        <v>50</v>
      </c>
      <c r="J42">
        <f t="shared" si="0"/>
        <v>101</v>
      </c>
      <c r="K42" s="81">
        <f t="shared" si="1"/>
        <v>11.222222222222221</v>
      </c>
      <c r="M42">
        <v>10</v>
      </c>
      <c r="N42">
        <v>213</v>
      </c>
      <c r="O42">
        <v>0</v>
      </c>
      <c r="P42">
        <v>20</v>
      </c>
      <c r="Q42">
        <f t="shared" si="10"/>
        <v>233</v>
      </c>
      <c r="R42" s="81">
        <f t="shared" si="3"/>
        <v>23.3</v>
      </c>
      <c r="T42">
        <v>13</v>
      </c>
      <c r="U42">
        <v>347</v>
      </c>
      <c r="V42">
        <v>0</v>
      </c>
      <c r="W42">
        <v>106</v>
      </c>
      <c r="X42">
        <f t="shared" si="4"/>
        <v>453</v>
      </c>
      <c r="Y42" s="81">
        <f t="shared" si="5"/>
        <v>34.846153846153847</v>
      </c>
      <c r="AE42">
        <f t="shared" si="6"/>
        <v>0</v>
      </c>
      <c r="AF42" s="81" t="str">
        <f t="shared" si="7"/>
        <v/>
      </c>
      <c r="AL42">
        <f t="shared" si="8"/>
        <v>0</v>
      </c>
      <c r="AM42" s="81" t="str">
        <f t="shared" si="9"/>
        <v/>
      </c>
    </row>
    <row r="43" spans="1:39" x14ac:dyDescent="0.25">
      <c r="A43" s="69" t="s">
        <v>178</v>
      </c>
      <c r="B43" s="6" t="s">
        <v>50</v>
      </c>
      <c r="C43" s="82">
        <v>2.4789835000677582</v>
      </c>
      <c r="D43" s="82">
        <v>0.41316391667795971</v>
      </c>
      <c r="E43" s="69"/>
      <c r="F43" s="69">
        <v>4</v>
      </c>
      <c r="G43" s="69">
        <v>2</v>
      </c>
      <c r="H43" s="69">
        <v>0</v>
      </c>
      <c r="I43" s="69">
        <v>18</v>
      </c>
      <c r="J43">
        <f t="shared" si="0"/>
        <v>20</v>
      </c>
      <c r="K43" s="81">
        <f t="shared" si="1"/>
        <v>5</v>
      </c>
      <c r="Q43">
        <f t="shared" si="10"/>
        <v>0</v>
      </c>
      <c r="R43" s="81" t="str">
        <f t="shared" si="3"/>
        <v/>
      </c>
      <c r="T43">
        <v>5</v>
      </c>
      <c r="U43">
        <v>67</v>
      </c>
      <c r="V43">
        <v>0</v>
      </c>
      <c r="W43">
        <v>9</v>
      </c>
      <c r="X43">
        <f t="shared" si="4"/>
        <v>76</v>
      </c>
      <c r="Y43" s="81">
        <f t="shared" si="5"/>
        <v>15.2</v>
      </c>
      <c r="AA43">
        <v>9</v>
      </c>
      <c r="AB43">
        <v>230</v>
      </c>
      <c r="AC43">
        <v>0</v>
      </c>
      <c r="AD43">
        <v>2</v>
      </c>
      <c r="AE43">
        <f t="shared" si="6"/>
        <v>232</v>
      </c>
      <c r="AF43" s="81">
        <f t="shared" si="7"/>
        <v>25.777777777777779</v>
      </c>
      <c r="AL43">
        <f t="shared" si="8"/>
        <v>0</v>
      </c>
      <c r="AM43" s="81" t="str">
        <f t="shared" si="9"/>
        <v/>
      </c>
    </row>
    <row r="44" spans="1:39" x14ac:dyDescent="0.25">
      <c r="A44" s="69" t="s">
        <v>233</v>
      </c>
      <c r="B44" s="6" t="s">
        <v>110</v>
      </c>
      <c r="C44" s="82">
        <v>-3.8227572827176011</v>
      </c>
      <c r="D44" s="82">
        <v>-0.63712621378626688</v>
      </c>
      <c r="E44" s="69"/>
      <c r="F44" s="69">
        <v>13</v>
      </c>
      <c r="G44" s="69">
        <v>0</v>
      </c>
      <c r="H44" s="69">
        <v>780</v>
      </c>
      <c r="I44" s="69">
        <v>66</v>
      </c>
      <c r="J44">
        <f t="shared" si="0"/>
        <v>846</v>
      </c>
      <c r="K44" s="81">
        <f t="shared" si="1"/>
        <v>65.07692307692308</v>
      </c>
      <c r="M44">
        <v>15</v>
      </c>
      <c r="N44">
        <v>0</v>
      </c>
      <c r="O44">
        <v>418</v>
      </c>
      <c r="P44">
        <v>81</v>
      </c>
      <c r="Q44">
        <f t="shared" si="10"/>
        <v>499</v>
      </c>
      <c r="R44" s="81">
        <f t="shared" si="3"/>
        <v>33.266666666666666</v>
      </c>
      <c r="X44">
        <f t="shared" si="4"/>
        <v>0</v>
      </c>
      <c r="Y44" s="81" t="str">
        <f t="shared" si="5"/>
        <v/>
      </c>
      <c r="AA44">
        <v>13</v>
      </c>
      <c r="AC44">
        <v>302</v>
      </c>
      <c r="AD44">
        <v>122</v>
      </c>
      <c r="AE44">
        <f t="shared" si="6"/>
        <v>424</v>
      </c>
      <c r="AF44" s="81">
        <f t="shared" si="7"/>
        <v>32.615384615384613</v>
      </c>
      <c r="AH44">
        <v>16</v>
      </c>
      <c r="AI44">
        <v>0</v>
      </c>
      <c r="AJ44">
        <v>678</v>
      </c>
      <c r="AK44">
        <v>21</v>
      </c>
      <c r="AL44">
        <f t="shared" si="8"/>
        <v>699</v>
      </c>
      <c r="AM44" s="81">
        <f t="shared" si="9"/>
        <v>43.6875</v>
      </c>
    </row>
    <row r="45" spans="1:39" x14ac:dyDescent="0.25">
      <c r="A45" s="69" t="s">
        <v>309</v>
      </c>
      <c r="B45" s="6" t="s">
        <v>20</v>
      </c>
      <c r="C45" s="82">
        <v>-2.3518723691351475</v>
      </c>
      <c r="D45" s="82">
        <v>-0.39197872818919127</v>
      </c>
      <c r="E45" s="69"/>
      <c r="F45" s="69"/>
      <c r="G45" s="69"/>
      <c r="H45" s="69"/>
      <c r="I45" s="69"/>
      <c r="J45">
        <f t="shared" si="0"/>
        <v>0</v>
      </c>
      <c r="K45" s="81" t="str">
        <f t="shared" si="1"/>
        <v/>
      </c>
      <c r="M45">
        <v>5</v>
      </c>
      <c r="N45">
        <v>2</v>
      </c>
      <c r="O45">
        <v>0</v>
      </c>
      <c r="P45">
        <v>57</v>
      </c>
      <c r="Q45">
        <f t="shared" si="10"/>
        <v>59</v>
      </c>
      <c r="R45" s="81">
        <f t="shared" si="3"/>
        <v>11.8</v>
      </c>
      <c r="X45">
        <f t="shared" si="4"/>
        <v>0</v>
      </c>
      <c r="Y45" s="81" t="str">
        <f t="shared" si="5"/>
        <v/>
      </c>
      <c r="AE45">
        <f t="shared" si="6"/>
        <v>0</v>
      </c>
      <c r="AF45" s="81" t="str">
        <f t="shared" si="7"/>
        <v/>
      </c>
      <c r="AL45">
        <f t="shared" si="8"/>
        <v>0</v>
      </c>
      <c r="AM45" s="81" t="str">
        <f t="shared" si="9"/>
        <v/>
      </c>
    </row>
    <row r="46" spans="1:39" x14ac:dyDescent="0.25">
      <c r="A46" s="69" t="s">
        <v>383</v>
      </c>
      <c r="B46" s="6" t="s">
        <v>20</v>
      </c>
      <c r="C46" s="82">
        <v>1.2870365887927759</v>
      </c>
      <c r="D46" s="82">
        <v>0.64351829439638797</v>
      </c>
      <c r="E46" s="69"/>
      <c r="F46" s="69">
        <v>4</v>
      </c>
      <c r="G46" s="69">
        <v>0</v>
      </c>
      <c r="H46" s="69">
        <v>0</v>
      </c>
      <c r="I46" s="69">
        <v>37</v>
      </c>
      <c r="J46">
        <f t="shared" si="0"/>
        <v>37</v>
      </c>
      <c r="K46" s="81">
        <f t="shared" si="1"/>
        <v>9.25</v>
      </c>
      <c r="M46">
        <v>2</v>
      </c>
      <c r="N46">
        <v>30</v>
      </c>
      <c r="O46">
        <v>0</v>
      </c>
      <c r="P46">
        <v>1</v>
      </c>
      <c r="Q46">
        <f t="shared" si="10"/>
        <v>31</v>
      </c>
      <c r="R46" s="81">
        <f t="shared" si="3"/>
        <v>15.5</v>
      </c>
      <c r="T46">
        <v>13</v>
      </c>
      <c r="U46">
        <v>273</v>
      </c>
      <c r="V46">
        <v>0</v>
      </c>
      <c r="W46">
        <v>100</v>
      </c>
      <c r="X46">
        <f t="shared" si="4"/>
        <v>373</v>
      </c>
      <c r="Y46" s="81">
        <f t="shared" si="5"/>
        <v>28.692307692307693</v>
      </c>
      <c r="AA46">
        <v>16</v>
      </c>
      <c r="AB46">
        <v>487</v>
      </c>
      <c r="AC46">
        <v>0</v>
      </c>
      <c r="AD46">
        <v>83</v>
      </c>
      <c r="AE46">
        <f t="shared" si="6"/>
        <v>570</v>
      </c>
      <c r="AF46" s="81">
        <f t="shared" si="7"/>
        <v>35.625</v>
      </c>
      <c r="AH46">
        <v>10</v>
      </c>
      <c r="AI46">
        <v>338</v>
      </c>
      <c r="AJ46">
        <v>0</v>
      </c>
      <c r="AK46">
        <v>41</v>
      </c>
      <c r="AL46">
        <f t="shared" si="8"/>
        <v>379</v>
      </c>
      <c r="AM46" s="81">
        <f t="shared" si="9"/>
        <v>37.9</v>
      </c>
    </row>
    <row r="47" spans="1:39" x14ac:dyDescent="0.25">
      <c r="A47" s="69" t="s">
        <v>290</v>
      </c>
      <c r="B47" s="6" t="s">
        <v>20</v>
      </c>
      <c r="C47" s="82">
        <v>8.0119179909383185</v>
      </c>
      <c r="D47" s="82">
        <v>1.3353196651563863</v>
      </c>
      <c r="E47" s="69"/>
      <c r="F47" s="69">
        <v>4</v>
      </c>
      <c r="G47" s="69">
        <v>26</v>
      </c>
      <c r="H47" s="69">
        <v>0</v>
      </c>
      <c r="I47" s="69">
        <v>8</v>
      </c>
      <c r="J47">
        <f t="shared" si="0"/>
        <v>34</v>
      </c>
      <c r="K47" s="81">
        <f t="shared" si="1"/>
        <v>8.5</v>
      </c>
      <c r="M47">
        <v>10</v>
      </c>
      <c r="N47">
        <v>73</v>
      </c>
      <c r="O47">
        <v>0</v>
      </c>
      <c r="P47">
        <v>0</v>
      </c>
      <c r="Q47">
        <f t="shared" si="10"/>
        <v>73</v>
      </c>
      <c r="R47" s="81">
        <f t="shared" si="3"/>
        <v>7.3</v>
      </c>
      <c r="T47">
        <v>8</v>
      </c>
      <c r="U47">
        <v>101</v>
      </c>
      <c r="V47">
        <v>0</v>
      </c>
      <c r="W47">
        <v>0</v>
      </c>
      <c r="X47">
        <f t="shared" si="4"/>
        <v>101</v>
      </c>
      <c r="Y47" s="81">
        <f t="shared" si="5"/>
        <v>12.625</v>
      </c>
      <c r="AA47">
        <v>15</v>
      </c>
      <c r="AB47">
        <v>398</v>
      </c>
      <c r="AC47">
        <v>0</v>
      </c>
      <c r="AD47">
        <v>10</v>
      </c>
      <c r="AE47">
        <f t="shared" si="6"/>
        <v>408</v>
      </c>
      <c r="AF47" s="81">
        <f t="shared" si="7"/>
        <v>27.2</v>
      </c>
      <c r="AL47">
        <f t="shared" si="8"/>
        <v>0</v>
      </c>
      <c r="AM47" s="81" t="str">
        <f t="shared" si="9"/>
        <v/>
      </c>
    </row>
    <row r="48" spans="1:39" x14ac:dyDescent="0.25">
      <c r="A48" s="69" t="s">
        <v>431</v>
      </c>
      <c r="B48" s="6" t="s">
        <v>29</v>
      </c>
      <c r="C48" s="82">
        <v>2.2194711352611027</v>
      </c>
      <c r="D48" s="82">
        <v>0.55486778381527568</v>
      </c>
      <c r="E48" s="69"/>
      <c r="F48" s="69">
        <v>3</v>
      </c>
      <c r="G48" s="69">
        <v>3</v>
      </c>
      <c r="H48" s="69">
        <v>0</v>
      </c>
      <c r="I48" s="69">
        <v>8</v>
      </c>
      <c r="J48">
        <f t="shared" si="0"/>
        <v>11</v>
      </c>
      <c r="K48" s="81">
        <f t="shared" si="1"/>
        <v>3.6666666666666665</v>
      </c>
      <c r="Q48">
        <f t="shared" si="10"/>
        <v>0</v>
      </c>
      <c r="R48" s="81" t="str">
        <f t="shared" si="3"/>
        <v/>
      </c>
      <c r="T48">
        <v>2</v>
      </c>
      <c r="U48">
        <v>10</v>
      </c>
      <c r="V48">
        <v>0</v>
      </c>
      <c r="W48">
        <v>0</v>
      </c>
      <c r="X48">
        <f t="shared" si="4"/>
        <v>10</v>
      </c>
      <c r="Y48" s="81">
        <f t="shared" si="5"/>
        <v>5</v>
      </c>
      <c r="AE48">
        <f t="shared" si="6"/>
        <v>0</v>
      </c>
      <c r="AF48" s="81" t="str">
        <f t="shared" si="7"/>
        <v/>
      </c>
      <c r="AL48">
        <f t="shared" si="8"/>
        <v>0</v>
      </c>
      <c r="AM48" s="81" t="str">
        <f t="shared" si="9"/>
        <v/>
      </c>
    </row>
    <row r="49" spans="1:39" x14ac:dyDescent="0.25">
      <c r="A49" s="69" t="s">
        <v>176</v>
      </c>
      <c r="B49" s="6" t="s">
        <v>45</v>
      </c>
      <c r="C49" s="82">
        <v>-1.7073885858154543</v>
      </c>
      <c r="D49" s="82">
        <v>-0.34147771716309083</v>
      </c>
      <c r="E49" s="69"/>
      <c r="F49" s="69"/>
      <c r="G49" s="69"/>
      <c r="H49" s="69"/>
      <c r="I49" s="69"/>
      <c r="J49">
        <f t="shared" si="0"/>
        <v>0</v>
      </c>
      <c r="K49" s="81" t="str">
        <f t="shared" si="1"/>
        <v/>
      </c>
      <c r="Q49">
        <f t="shared" si="10"/>
        <v>0</v>
      </c>
      <c r="R49" s="81" t="str">
        <f t="shared" si="3"/>
        <v/>
      </c>
      <c r="X49">
        <f t="shared" si="4"/>
        <v>0</v>
      </c>
      <c r="Y49" s="81" t="str">
        <f t="shared" si="5"/>
        <v/>
      </c>
      <c r="AA49">
        <v>11</v>
      </c>
      <c r="AB49">
        <v>384</v>
      </c>
      <c r="AC49">
        <v>0</v>
      </c>
      <c r="AD49">
        <v>57</v>
      </c>
      <c r="AE49">
        <f t="shared" si="6"/>
        <v>441</v>
      </c>
      <c r="AF49" s="81">
        <f t="shared" si="7"/>
        <v>40.090909090909093</v>
      </c>
      <c r="AH49">
        <v>3</v>
      </c>
      <c r="AI49">
        <v>53</v>
      </c>
      <c r="AJ49">
        <v>0</v>
      </c>
      <c r="AK49">
        <v>15</v>
      </c>
      <c r="AL49">
        <f t="shared" si="8"/>
        <v>68</v>
      </c>
      <c r="AM49" s="81">
        <f t="shared" si="9"/>
        <v>22.666666666666668</v>
      </c>
    </row>
    <row r="50" spans="1:39" x14ac:dyDescent="0.25">
      <c r="A50" s="69" t="s">
        <v>94</v>
      </c>
      <c r="B50" s="6" t="s">
        <v>45</v>
      </c>
      <c r="C50" s="82">
        <v>0.37785171314788835</v>
      </c>
      <c r="D50" s="82">
        <v>7.5570342629577666E-2</v>
      </c>
      <c r="E50" s="69"/>
      <c r="F50" s="69"/>
      <c r="G50" s="69"/>
      <c r="H50" s="69"/>
      <c r="I50" s="69"/>
      <c r="J50">
        <f t="shared" si="0"/>
        <v>0</v>
      </c>
      <c r="K50" s="81" t="str">
        <f t="shared" si="1"/>
        <v/>
      </c>
      <c r="Q50">
        <f t="shared" si="10"/>
        <v>0</v>
      </c>
      <c r="R50" s="81" t="str">
        <f t="shared" si="3"/>
        <v/>
      </c>
      <c r="X50">
        <f t="shared" si="4"/>
        <v>0</v>
      </c>
      <c r="Y50" s="81" t="str">
        <f t="shared" si="5"/>
        <v/>
      </c>
      <c r="AE50">
        <f t="shared" si="6"/>
        <v>0</v>
      </c>
      <c r="AF50" s="81" t="str">
        <f t="shared" si="7"/>
        <v/>
      </c>
      <c r="AL50">
        <f t="shared" si="8"/>
        <v>0</v>
      </c>
      <c r="AM50" s="81" t="str">
        <f t="shared" si="9"/>
        <v/>
      </c>
    </row>
    <row r="51" spans="1:39" x14ac:dyDescent="0.25">
      <c r="A51" s="69" t="s">
        <v>247</v>
      </c>
      <c r="B51" s="6" t="s">
        <v>29</v>
      </c>
      <c r="C51" s="82">
        <v>-0.97320050755588772</v>
      </c>
      <c r="D51" s="82">
        <v>-0.19464010151117755</v>
      </c>
      <c r="E51" s="69"/>
      <c r="F51" s="69"/>
      <c r="G51" s="69"/>
      <c r="H51" s="69"/>
      <c r="I51" s="69"/>
      <c r="J51">
        <f t="shared" si="0"/>
        <v>0</v>
      </c>
      <c r="K51" s="81" t="str">
        <f t="shared" si="1"/>
        <v/>
      </c>
      <c r="Q51">
        <f t="shared" si="10"/>
        <v>0</v>
      </c>
      <c r="R51" s="81" t="str">
        <f t="shared" si="3"/>
        <v/>
      </c>
      <c r="X51">
        <f t="shared" si="4"/>
        <v>0</v>
      </c>
      <c r="Y51" s="81" t="str">
        <f t="shared" si="5"/>
        <v/>
      </c>
      <c r="AE51">
        <f t="shared" si="6"/>
        <v>0</v>
      </c>
      <c r="AF51" s="81" t="str">
        <f t="shared" si="7"/>
        <v/>
      </c>
      <c r="AL51">
        <f t="shared" si="8"/>
        <v>0</v>
      </c>
      <c r="AM51" s="81" t="str">
        <f t="shared" si="9"/>
        <v/>
      </c>
    </row>
    <row r="52" spans="1:39" x14ac:dyDescent="0.25">
      <c r="A52" s="69" t="s">
        <v>393</v>
      </c>
      <c r="B52" s="6" t="s">
        <v>29</v>
      </c>
      <c r="C52" s="82">
        <v>2.8830784886307179</v>
      </c>
      <c r="D52" s="82">
        <v>0.57661569772614363</v>
      </c>
      <c r="E52" s="69"/>
      <c r="F52" s="69"/>
      <c r="G52" s="69"/>
      <c r="H52" s="69"/>
      <c r="I52" s="69"/>
      <c r="J52">
        <f t="shared" si="0"/>
        <v>0</v>
      </c>
      <c r="K52" s="81" t="str">
        <f t="shared" si="1"/>
        <v/>
      </c>
      <c r="Q52">
        <f t="shared" si="10"/>
        <v>0</v>
      </c>
      <c r="R52" s="81" t="str">
        <f t="shared" si="3"/>
        <v/>
      </c>
      <c r="X52">
        <f t="shared" si="4"/>
        <v>0</v>
      </c>
      <c r="Y52" s="81" t="str">
        <f t="shared" si="5"/>
        <v/>
      </c>
      <c r="AE52">
        <f t="shared" si="6"/>
        <v>0</v>
      </c>
      <c r="AF52" s="81" t="str">
        <f t="shared" si="7"/>
        <v/>
      </c>
      <c r="AL52">
        <f t="shared" si="8"/>
        <v>0</v>
      </c>
      <c r="AM52" s="81" t="str">
        <f t="shared" si="9"/>
        <v/>
      </c>
    </row>
    <row r="53" spans="1:39" x14ac:dyDescent="0.25">
      <c r="A53" s="69" t="s">
        <v>310</v>
      </c>
      <c r="B53" s="6" t="s">
        <v>29</v>
      </c>
      <c r="C53" s="82">
        <v>3.628318045496826</v>
      </c>
      <c r="D53" s="82">
        <v>1.2094393484989421</v>
      </c>
      <c r="E53" s="69"/>
      <c r="F53" s="69">
        <v>16</v>
      </c>
      <c r="G53" s="69">
        <v>436</v>
      </c>
      <c r="H53" s="69">
        <v>0</v>
      </c>
      <c r="I53" s="69">
        <v>100</v>
      </c>
      <c r="J53">
        <f t="shared" si="0"/>
        <v>536</v>
      </c>
      <c r="K53" s="81">
        <f t="shared" si="1"/>
        <v>33.5</v>
      </c>
      <c r="M53">
        <v>16</v>
      </c>
      <c r="N53">
        <v>566</v>
      </c>
      <c r="O53">
        <v>0</v>
      </c>
      <c r="P53">
        <v>75</v>
      </c>
      <c r="Q53">
        <f t="shared" si="10"/>
        <v>641</v>
      </c>
      <c r="R53" s="81">
        <f t="shared" si="3"/>
        <v>40.0625</v>
      </c>
      <c r="T53">
        <v>16</v>
      </c>
      <c r="U53">
        <v>57</v>
      </c>
      <c r="V53">
        <v>0</v>
      </c>
      <c r="W53">
        <v>70</v>
      </c>
      <c r="X53">
        <f t="shared" si="4"/>
        <v>127</v>
      </c>
      <c r="Y53" s="81">
        <f t="shared" si="5"/>
        <v>7.9375</v>
      </c>
      <c r="AA53">
        <v>16</v>
      </c>
      <c r="AB53">
        <v>531</v>
      </c>
      <c r="AC53">
        <v>0</v>
      </c>
      <c r="AD53">
        <v>124</v>
      </c>
      <c r="AE53">
        <f t="shared" si="6"/>
        <v>655</v>
      </c>
      <c r="AF53" s="81">
        <f t="shared" si="7"/>
        <v>40.9375</v>
      </c>
      <c r="AH53">
        <v>16</v>
      </c>
      <c r="AI53">
        <v>430</v>
      </c>
      <c r="AJ53">
        <v>0</v>
      </c>
      <c r="AK53">
        <v>157</v>
      </c>
      <c r="AL53">
        <f t="shared" si="8"/>
        <v>587</v>
      </c>
      <c r="AM53" s="81">
        <f t="shared" si="9"/>
        <v>36.6875</v>
      </c>
    </row>
    <row r="54" spans="1:39" x14ac:dyDescent="0.25">
      <c r="A54" s="69" t="s">
        <v>149</v>
      </c>
      <c r="B54" s="6" t="s">
        <v>23</v>
      </c>
      <c r="C54" s="82">
        <v>0.27051463634837231</v>
      </c>
      <c r="D54" s="82">
        <v>6.7628659087093076E-2</v>
      </c>
      <c r="E54" s="69"/>
      <c r="F54" s="69"/>
      <c r="G54" s="69"/>
      <c r="H54" s="69"/>
      <c r="I54" s="69"/>
      <c r="J54">
        <f t="shared" si="0"/>
        <v>0</v>
      </c>
      <c r="K54" s="81" t="str">
        <f t="shared" si="1"/>
        <v/>
      </c>
      <c r="M54">
        <v>16</v>
      </c>
      <c r="N54">
        <v>410</v>
      </c>
      <c r="O54">
        <v>0</v>
      </c>
      <c r="P54">
        <v>88</v>
      </c>
      <c r="Q54">
        <f t="shared" si="10"/>
        <v>498</v>
      </c>
      <c r="R54" s="81">
        <f t="shared" si="3"/>
        <v>31.125</v>
      </c>
      <c r="T54">
        <v>12</v>
      </c>
      <c r="U54">
        <v>169</v>
      </c>
      <c r="V54">
        <v>0</v>
      </c>
      <c r="W54">
        <v>136</v>
      </c>
      <c r="X54">
        <f t="shared" si="4"/>
        <v>305</v>
      </c>
      <c r="Y54" s="81">
        <f t="shared" si="5"/>
        <v>25.416666666666668</v>
      </c>
      <c r="AE54">
        <f t="shared" si="6"/>
        <v>0</v>
      </c>
      <c r="AF54" s="81" t="str">
        <f t="shared" si="7"/>
        <v/>
      </c>
      <c r="AL54">
        <f t="shared" si="8"/>
        <v>0</v>
      </c>
      <c r="AM54" s="81" t="str">
        <f t="shared" si="9"/>
        <v/>
      </c>
    </row>
    <row r="55" spans="1:39" x14ac:dyDescent="0.25">
      <c r="A55" s="69" t="s">
        <v>256</v>
      </c>
      <c r="B55" s="6" t="s">
        <v>23</v>
      </c>
      <c r="C55" s="82">
        <v>2.3942802226098587</v>
      </c>
      <c r="D55" s="82">
        <v>0.39904670376830981</v>
      </c>
      <c r="E55" s="69"/>
      <c r="F55" s="69">
        <v>16</v>
      </c>
      <c r="G55" s="69">
        <v>0</v>
      </c>
      <c r="H55" s="69">
        <v>276</v>
      </c>
      <c r="I55" s="69">
        <v>181</v>
      </c>
      <c r="J55">
        <f t="shared" si="0"/>
        <v>457</v>
      </c>
      <c r="K55" s="81">
        <f t="shared" si="1"/>
        <v>28.5625</v>
      </c>
      <c r="M55">
        <v>16</v>
      </c>
      <c r="N55">
        <v>0</v>
      </c>
      <c r="O55">
        <v>143</v>
      </c>
      <c r="P55">
        <v>235</v>
      </c>
      <c r="Q55">
        <f t="shared" si="10"/>
        <v>378</v>
      </c>
      <c r="R55" s="81">
        <f t="shared" si="3"/>
        <v>23.625</v>
      </c>
      <c r="T55">
        <v>10</v>
      </c>
      <c r="U55">
        <v>0</v>
      </c>
      <c r="V55">
        <v>271</v>
      </c>
      <c r="W55">
        <v>9</v>
      </c>
      <c r="X55">
        <f t="shared" si="4"/>
        <v>280</v>
      </c>
      <c r="Y55" s="81">
        <f t="shared" si="5"/>
        <v>28</v>
      </c>
      <c r="AA55">
        <v>9</v>
      </c>
      <c r="AB55">
        <v>0</v>
      </c>
      <c r="AC55">
        <v>135</v>
      </c>
      <c r="AD55">
        <v>23</v>
      </c>
      <c r="AE55">
        <f t="shared" si="6"/>
        <v>158</v>
      </c>
      <c r="AF55" s="81">
        <f t="shared" si="7"/>
        <v>17.555555555555557</v>
      </c>
      <c r="AL55">
        <f t="shared" si="8"/>
        <v>0</v>
      </c>
      <c r="AM55" s="81" t="str">
        <f t="shared" si="9"/>
        <v/>
      </c>
    </row>
    <row r="56" spans="1:39" x14ac:dyDescent="0.25">
      <c r="A56" s="69" t="s">
        <v>399</v>
      </c>
      <c r="B56" s="6" t="s">
        <v>23</v>
      </c>
      <c r="C56" s="82">
        <v>5.866141143047912</v>
      </c>
      <c r="D56" s="82">
        <v>1.466535285761978</v>
      </c>
      <c r="E56" s="69"/>
      <c r="F56" s="69"/>
      <c r="G56" s="69"/>
      <c r="H56" s="69"/>
      <c r="I56" s="69"/>
      <c r="J56">
        <f t="shared" si="0"/>
        <v>0</v>
      </c>
      <c r="K56" s="81" t="str">
        <f t="shared" si="1"/>
        <v/>
      </c>
      <c r="M56">
        <v>13</v>
      </c>
      <c r="N56">
        <v>0</v>
      </c>
      <c r="O56">
        <v>77</v>
      </c>
      <c r="P56">
        <v>155</v>
      </c>
      <c r="Q56">
        <f t="shared" si="10"/>
        <v>232</v>
      </c>
      <c r="R56" s="81">
        <f t="shared" si="3"/>
        <v>17.846153846153847</v>
      </c>
      <c r="T56">
        <v>1</v>
      </c>
      <c r="U56">
        <v>0</v>
      </c>
      <c r="V56">
        <v>1</v>
      </c>
      <c r="W56">
        <v>7</v>
      </c>
      <c r="X56">
        <f t="shared" si="4"/>
        <v>8</v>
      </c>
      <c r="Y56" s="81">
        <f t="shared" si="5"/>
        <v>8</v>
      </c>
      <c r="AA56">
        <v>15</v>
      </c>
      <c r="AB56">
        <v>0</v>
      </c>
      <c r="AC56">
        <v>364</v>
      </c>
      <c r="AD56">
        <v>23</v>
      </c>
      <c r="AE56">
        <f t="shared" si="6"/>
        <v>387</v>
      </c>
      <c r="AF56" s="81">
        <f t="shared" si="7"/>
        <v>25.8</v>
      </c>
      <c r="AH56">
        <v>15</v>
      </c>
      <c r="AI56">
        <v>0</v>
      </c>
      <c r="AJ56">
        <v>488</v>
      </c>
      <c r="AK56">
        <v>63</v>
      </c>
      <c r="AL56">
        <f t="shared" si="8"/>
        <v>551</v>
      </c>
      <c r="AM56" s="81">
        <f t="shared" si="9"/>
        <v>36.733333333333334</v>
      </c>
    </row>
    <row r="57" spans="1:39" x14ac:dyDescent="0.25">
      <c r="A57" s="69" t="s">
        <v>96</v>
      </c>
      <c r="B57" s="6" t="s">
        <v>50</v>
      </c>
      <c r="C57" s="82">
        <v>1.1882635458640483</v>
      </c>
      <c r="D57" s="82">
        <v>0.59413177293202413</v>
      </c>
      <c r="E57" s="69"/>
      <c r="F57" s="69"/>
      <c r="G57" s="69"/>
      <c r="H57" s="69"/>
      <c r="I57" s="69"/>
      <c r="J57">
        <f t="shared" si="0"/>
        <v>0</v>
      </c>
      <c r="K57" s="81" t="str">
        <f t="shared" si="1"/>
        <v/>
      </c>
      <c r="Q57">
        <f t="shared" si="10"/>
        <v>0</v>
      </c>
      <c r="R57" s="81" t="str">
        <f t="shared" si="3"/>
        <v/>
      </c>
      <c r="X57">
        <f t="shared" si="4"/>
        <v>0</v>
      </c>
      <c r="Y57" s="81" t="str">
        <f t="shared" si="5"/>
        <v/>
      </c>
      <c r="AE57">
        <f t="shared" si="6"/>
        <v>0</v>
      </c>
      <c r="AF57" s="81" t="str">
        <f t="shared" si="7"/>
        <v/>
      </c>
      <c r="AL57">
        <f t="shared" si="8"/>
        <v>0</v>
      </c>
      <c r="AM57" s="81" t="str">
        <f t="shared" si="9"/>
        <v/>
      </c>
    </row>
    <row r="58" spans="1:39" x14ac:dyDescent="0.25">
      <c r="A58" s="69" t="s">
        <v>175</v>
      </c>
      <c r="B58" s="6" t="s">
        <v>8</v>
      </c>
      <c r="C58" s="82">
        <v>-7.3378291425087587</v>
      </c>
      <c r="D58" s="82">
        <v>-1.2229715237514598</v>
      </c>
      <c r="E58" s="69"/>
      <c r="F58" s="69"/>
      <c r="G58" s="69"/>
      <c r="H58" s="69"/>
      <c r="I58" s="69"/>
      <c r="J58">
        <f t="shared" si="0"/>
        <v>0</v>
      </c>
      <c r="K58" s="81" t="str">
        <f t="shared" si="1"/>
        <v/>
      </c>
      <c r="Q58">
        <f t="shared" si="10"/>
        <v>0</v>
      </c>
      <c r="R58" s="81" t="str">
        <f t="shared" si="3"/>
        <v/>
      </c>
      <c r="X58">
        <f t="shared" si="4"/>
        <v>0</v>
      </c>
      <c r="Y58" s="81" t="str">
        <f t="shared" si="5"/>
        <v/>
      </c>
      <c r="AE58">
        <f t="shared" si="6"/>
        <v>0</v>
      </c>
      <c r="AF58" s="81" t="str">
        <f t="shared" si="7"/>
        <v/>
      </c>
      <c r="AL58">
        <f t="shared" si="8"/>
        <v>0</v>
      </c>
      <c r="AM58" s="81" t="str">
        <f t="shared" si="9"/>
        <v/>
      </c>
    </row>
    <row r="59" spans="1:39" x14ac:dyDescent="0.25">
      <c r="A59" s="69" t="s">
        <v>141</v>
      </c>
      <c r="B59" s="6" t="s">
        <v>20</v>
      </c>
      <c r="C59" s="82">
        <v>-1.6638868832042795</v>
      </c>
      <c r="D59" s="82">
        <v>-0.83194344160213973</v>
      </c>
      <c r="E59" s="69"/>
      <c r="F59" s="69">
        <v>15</v>
      </c>
      <c r="G59" s="69">
        <v>1045</v>
      </c>
      <c r="H59" s="69">
        <v>0</v>
      </c>
      <c r="I59" s="69">
        <v>44</v>
      </c>
      <c r="J59">
        <f t="shared" si="0"/>
        <v>1089</v>
      </c>
      <c r="K59" s="81">
        <f t="shared" si="1"/>
        <v>72.599999999999994</v>
      </c>
      <c r="M59">
        <v>16</v>
      </c>
      <c r="N59">
        <v>1020</v>
      </c>
      <c r="O59">
        <v>0</v>
      </c>
      <c r="P59">
        <v>47</v>
      </c>
      <c r="Q59">
        <f t="shared" si="10"/>
        <v>1067</v>
      </c>
      <c r="R59" s="81">
        <f t="shared" si="3"/>
        <v>66.6875</v>
      </c>
      <c r="T59">
        <v>12</v>
      </c>
      <c r="U59">
        <v>861</v>
      </c>
      <c r="V59">
        <v>0</v>
      </c>
      <c r="W59">
        <v>8</v>
      </c>
      <c r="X59">
        <f t="shared" si="4"/>
        <v>869</v>
      </c>
      <c r="Y59" s="81">
        <f t="shared" si="5"/>
        <v>72.416666666666671</v>
      </c>
      <c r="AA59">
        <v>16</v>
      </c>
      <c r="AB59">
        <v>991</v>
      </c>
      <c r="AC59">
        <v>0</v>
      </c>
      <c r="AD59">
        <v>79</v>
      </c>
      <c r="AE59">
        <f t="shared" si="6"/>
        <v>1070</v>
      </c>
      <c r="AF59" s="81">
        <f t="shared" si="7"/>
        <v>66.875</v>
      </c>
      <c r="AH59">
        <v>9</v>
      </c>
      <c r="AI59">
        <v>446</v>
      </c>
      <c r="AJ59">
        <v>0</v>
      </c>
      <c r="AK59">
        <v>29</v>
      </c>
      <c r="AL59">
        <f t="shared" si="8"/>
        <v>475</v>
      </c>
      <c r="AM59" s="81">
        <f t="shared" si="9"/>
        <v>52.777777777777779</v>
      </c>
    </row>
    <row r="60" spans="1:39" x14ac:dyDescent="0.25">
      <c r="A60" s="69" t="s">
        <v>179</v>
      </c>
      <c r="B60" s="6" t="s">
        <v>77</v>
      </c>
      <c r="C60" s="82">
        <v>2.6637235648026367</v>
      </c>
      <c r="D60" s="82">
        <v>0.4439539274671061</v>
      </c>
      <c r="E60" s="69"/>
      <c r="F60" s="69"/>
      <c r="G60" s="69"/>
      <c r="H60" s="69"/>
      <c r="I60" s="69"/>
      <c r="J60">
        <f t="shared" si="0"/>
        <v>0</v>
      </c>
      <c r="K60" s="81" t="str">
        <f t="shared" si="1"/>
        <v/>
      </c>
      <c r="Q60">
        <f t="shared" si="10"/>
        <v>0</v>
      </c>
      <c r="R60" s="81" t="str">
        <f t="shared" si="3"/>
        <v/>
      </c>
      <c r="X60">
        <f t="shared" si="4"/>
        <v>0</v>
      </c>
      <c r="Y60" s="81" t="str">
        <f t="shared" si="5"/>
        <v/>
      </c>
      <c r="AE60">
        <f t="shared" si="6"/>
        <v>0</v>
      </c>
      <c r="AF60" s="81" t="str">
        <f t="shared" si="7"/>
        <v/>
      </c>
      <c r="AL60">
        <f t="shared" si="8"/>
        <v>0</v>
      </c>
      <c r="AM60" s="81" t="str">
        <f t="shared" si="9"/>
        <v/>
      </c>
    </row>
    <row r="61" spans="1:39" x14ac:dyDescent="0.25">
      <c r="A61" s="69" t="s">
        <v>371</v>
      </c>
      <c r="B61" s="6" t="s">
        <v>77</v>
      </c>
      <c r="C61" s="82">
        <v>4.3175302076516235</v>
      </c>
      <c r="D61" s="82">
        <v>0.71958836794193726</v>
      </c>
      <c r="E61" s="69"/>
      <c r="F61" s="69">
        <v>16</v>
      </c>
      <c r="G61" s="69">
        <v>0</v>
      </c>
      <c r="H61" s="69">
        <v>797</v>
      </c>
      <c r="I61" s="69">
        <v>197</v>
      </c>
      <c r="J61">
        <f t="shared" si="0"/>
        <v>994</v>
      </c>
      <c r="K61" s="81">
        <f t="shared" si="1"/>
        <v>62.125</v>
      </c>
      <c r="M61">
        <v>16</v>
      </c>
      <c r="N61">
        <v>0</v>
      </c>
      <c r="O61">
        <v>1017</v>
      </c>
      <c r="P61">
        <v>28</v>
      </c>
      <c r="Q61">
        <f t="shared" si="10"/>
        <v>1045</v>
      </c>
      <c r="R61" s="81">
        <f t="shared" si="3"/>
        <v>65.3125</v>
      </c>
      <c r="T61">
        <v>11</v>
      </c>
      <c r="U61">
        <v>0</v>
      </c>
      <c r="V61">
        <v>263</v>
      </c>
      <c r="W61">
        <v>144</v>
      </c>
      <c r="X61">
        <f t="shared" si="4"/>
        <v>407</v>
      </c>
      <c r="Y61" s="81">
        <f t="shared" si="5"/>
        <v>37</v>
      </c>
      <c r="AA61">
        <v>16</v>
      </c>
      <c r="AB61">
        <v>0</v>
      </c>
      <c r="AC61">
        <v>837</v>
      </c>
      <c r="AD61">
        <v>151</v>
      </c>
      <c r="AE61">
        <f t="shared" si="6"/>
        <v>988</v>
      </c>
      <c r="AF61" s="81">
        <f t="shared" si="7"/>
        <v>61.75</v>
      </c>
      <c r="AH61">
        <v>16</v>
      </c>
      <c r="AI61">
        <v>0</v>
      </c>
      <c r="AJ61">
        <v>1092</v>
      </c>
      <c r="AK61">
        <v>86</v>
      </c>
      <c r="AL61">
        <f t="shared" si="8"/>
        <v>1178</v>
      </c>
      <c r="AM61" s="81">
        <f t="shared" si="9"/>
        <v>73.625</v>
      </c>
    </row>
    <row r="62" spans="1:39" x14ac:dyDescent="0.25">
      <c r="A62" s="69" t="s">
        <v>363</v>
      </c>
      <c r="B62" s="6" t="s">
        <v>23</v>
      </c>
      <c r="C62" s="82">
        <v>-9.1958852887451148E-2</v>
      </c>
      <c r="D62" s="82">
        <v>-1.8391770577490231E-2</v>
      </c>
      <c r="E62" s="69"/>
      <c r="F62" s="69">
        <v>16</v>
      </c>
      <c r="G62" s="69">
        <v>0</v>
      </c>
      <c r="H62" s="69">
        <v>9</v>
      </c>
      <c r="I62" s="69">
        <v>302</v>
      </c>
      <c r="J62">
        <f t="shared" si="0"/>
        <v>311</v>
      </c>
      <c r="K62" s="81">
        <f t="shared" si="1"/>
        <v>19.4375</v>
      </c>
      <c r="M62">
        <v>15</v>
      </c>
      <c r="N62">
        <v>0</v>
      </c>
      <c r="O62">
        <v>276</v>
      </c>
      <c r="P62">
        <v>291</v>
      </c>
      <c r="Q62">
        <f t="shared" si="10"/>
        <v>567</v>
      </c>
      <c r="R62" s="81">
        <f t="shared" si="3"/>
        <v>37.799999999999997</v>
      </c>
      <c r="T62">
        <v>16</v>
      </c>
      <c r="U62">
        <v>0</v>
      </c>
      <c r="V62">
        <v>331</v>
      </c>
      <c r="W62">
        <v>290</v>
      </c>
      <c r="X62">
        <f t="shared" si="4"/>
        <v>621</v>
      </c>
      <c r="Y62" s="81">
        <f t="shared" si="5"/>
        <v>38.8125</v>
      </c>
      <c r="AA62">
        <v>15</v>
      </c>
      <c r="AB62">
        <v>0</v>
      </c>
      <c r="AC62">
        <v>614</v>
      </c>
      <c r="AD62">
        <v>221</v>
      </c>
      <c r="AE62">
        <f t="shared" si="6"/>
        <v>835</v>
      </c>
      <c r="AF62" s="81">
        <f t="shared" si="7"/>
        <v>55.666666666666664</v>
      </c>
      <c r="AL62">
        <f t="shared" si="8"/>
        <v>0</v>
      </c>
      <c r="AM62" s="81" t="str">
        <f t="shared" si="9"/>
        <v/>
      </c>
    </row>
    <row r="63" spans="1:39" x14ac:dyDescent="0.25">
      <c r="A63" s="69" t="s">
        <v>302</v>
      </c>
      <c r="B63" s="6" t="s">
        <v>29</v>
      </c>
      <c r="C63" s="82">
        <v>-0.31654389526389171</v>
      </c>
      <c r="D63" s="82">
        <v>-7.9135973815972926E-2</v>
      </c>
      <c r="E63" s="69"/>
      <c r="F63" s="69">
        <v>15</v>
      </c>
      <c r="G63" s="69">
        <v>0</v>
      </c>
      <c r="H63" s="69">
        <v>133</v>
      </c>
      <c r="I63" s="69">
        <v>242</v>
      </c>
      <c r="J63">
        <f t="shared" si="0"/>
        <v>375</v>
      </c>
      <c r="K63" s="81">
        <f t="shared" si="1"/>
        <v>25</v>
      </c>
      <c r="M63">
        <v>16</v>
      </c>
      <c r="N63">
        <v>0</v>
      </c>
      <c r="O63">
        <v>318</v>
      </c>
      <c r="P63">
        <v>158</v>
      </c>
      <c r="Q63">
        <f t="shared" si="10"/>
        <v>476</v>
      </c>
      <c r="R63" s="81">
        <f t="shared" si="3"/>
        <v>29.75</v>
      </c>
      <c r="T63">
        <v>14</v>
      </c>
      <c r="U63">
        <v>0</v>
      </c>
      <c r="V63">
        <v>278</v>
      </c>
      <c r="W63">
        <v>201</v>
      </c>
      <c r="X63">
        <f t="shared" si="4"/>
        <v>479</v>
      </c>
      <c r="Y63" s="81">
        <f t="shared" si="5"/>
        <v>34.214285714285715</v>
      </c>
      <c r="AA63">
        <v>4</v>
      </c>
      <c r="AB63">
        <v>0</v>
      </c>
      <c r="AC63">
        <v>104</v>
      </c>
      <c r="AD63">
        <v>13</v>
      </c>
      <c r="AE63">
        <f t="shared" si="6"/>
        <v>117</v>
      </c>
      <c r="AF63" s="81">
        <f t="shared" si="7"/>
        <v>29.25</v>
      </c>
      <c r="AH63">
        <v>3</v>
      </c>
      <c r="AI63">
        <v>0</v>
      </c>
      <c r="AJ63">
        <v>58</v>
      </c>
      <c r="AK63">
        <v>31</v>
      </c>
      <c r="AL63">
        <f t="shared" si="8"/>
        <v>89</v>
      </c>
      <c r="AM63" s="81">
        <f t="shared" si="9"/>
        <v>29.666666666666668</v>
      </c>
    </row>
    <row r="64" spans="1:39" x14ac:dyDescent="0.25">
      <c r="A64" s="69" t="s">
        <v>337</v>
      </c>
      <c r="B64" s="6" t="s">
        <v>29</v>
      </c>
      <c r="C64" s="82">
        <v>5.3972029938125727</v>
      </c>
      <c r="D64" s="82">
        <v>0.89953383230209549</v>
      </c>
      <c r="E64" s="69"/>
      <c r="F64" s="69"/>
      <c r="G64" s="69"/>
      <c r="H64" s="69"/>
      <c r="I64" s="69"/>
      <c r="J64">
        <f t="shared" si="0"/>
        <v>0</v>
      </c>
      <c r="K64" s="81" t="str">
        <f t="shared" si="1"/>
        <v/>
      </c>
      <c r="Q64">
        <f t="shared" si="10"/>
        <v>0</v>
      </c>
      <c r="R64" s="81" t="str">
        <f t="shared" si="3"/>
        <v/>
      </c>
      <c r="X64">
        <f t="shared" si="4"/>
        <v>0</v>
      </c>
      <c r="Y64" s="81" t="str">
        <f t="shared" si="5"/>
        <v/>
      </c>
      <c r="AE64">
        <f t="shared" si="6"/>
        <v>0</v>
      </c>
      <c r="AF64" s="81" t="str">
        <f t="shared" si="7"/>
        <v/>
      </c>
      <c r="AL64">
        <f t="shared" si="8"/>
        <v>0</v>
      </c>
      <c r="AM64" s="81" t="str">
        <f t="shared" si="9"/>
        <v/>
      </c>
    </row>
    <row r="65" spans="1:39" x14ac:dyDescent="0.25">
      <c r="A65" s="69" t="s">
        <v>223</v>
      </c>
      <c r="B65" s="6" t="s">
        <v>11</v>
      </c>
      <c r="C65" s="82">
        <v>-2.5488820134311978</v>
      </c>
      <c r="D65" s="82">
        <v>-0.50977640268623958</v>
      </c>
      <c r="E65" s="69"/>
      <c r="F65" s="69">
        <v>10</v>
      </c>
      <c r="G65" s="69">
        <v>401</v>
      </c>
      <c r="H65" s="69">
        <v>0</v>
      </c>
      <c r="I65" s="69">
        <v>16</v>
      </c>
      <c r="J65">
        <f t="shared" si="0"/>
        <v>417</v>
      </c>
      <c r="K65" s="81">
        <f t="shared" si="1"/>
        <v>41.7</v>
      </c>
      <c r="Q65">
        <f t="shared" si="10"/>
        <v>0</v>
      </c>
      <c r="R65" s="81" t="str">
        <f t="shared" si="3"/>
        <v/>
      </c>
      <c r="X65">
        <f t="shared" si="4"/>
        <v>0</v>
      </c>
      <c r="Y65" s="81" t="str">
        <f t="shared" si="5"/>
        <v/>
      </c>
      <c r="AE65">
        <f t="shared" si="6"/>
        <v>0</v>
      </c>
      <c r="AF65" s="81" t="str">
        <f t="shared" si="7"/>
        <v/>
      </c>
      <c r="AL65">
        <f t="shared" si="8"/>
        <v>0</v>
      </c>
      <c r="AM65" s="81" t="str">
        <f t="shared" si="9"/>
        <v/>
      </c>
    </row>
    <row r="66" spans="1:39" x14ac:dyDescent="0.25">
      <c r="A66" s="69" t="s">
        <v>351</v>
      </c>
      <c r="B66" s="6" t="s">
        <v>23</v>
      </c>
      <c r="C66" s="82">
        <v>3.7202636815207493</v>
      </c>
      <c r="D66" s="82">
        <v>0.62004394692012488</v>
      </c>
      <c r="E66" s="69"/>
      <c r="F66" s="69">
        <v>13</v>
      </c>
      <c r="G66" s="69">
        <v>0</v>
      </c>
      <c r="H66" s="69">
        <v>338</v>
      </c>
      <c r="I66" s="69">
        <v>170</v>
      </c>
      <c r="J66">
        <f t="shared" si="0"/>
        <v>508</v>
      </c>
      <c r="K66" s="81">
        <f t="shared" si="1"/>
        <v>39.07692307692308</v>
      </c>
      <c r="M66">
        <v>16</v>
      </c>
      <c r="N66">
        <v>0</v>
      </c>
      <c r="O66">
        <v>1012</v>
      </c>
      <c r="P66">
        <v>30</v>
      </c>
      <c r="Q66">
        <f t="shared" si="10"/>
        <v>1042</v>
      </c>
      <c r="R66" s="81">
        <f t="shared" si="3"/>
        <v>65.125</v>
      </c>
      <c r="T66">
        <v>16</v>
      </c>
      <c r="U66">
        <v>0</v>
      </c>
      <c r="V66">
        <v>994</v>
      </c>
      <c r="W66">
        <v>48</v>
      </c>
      <c r="X66">
        <f t="shared" si="4"/>
        <v>1042</v>
      </c>
      <c r="Y66" s="81">
        <f t="shared" si="5"/>
        <v>65.125</v>
      </c>
      <c r="AA66">
        <v>13</v>
      </c>
      <c r="AB66">
        <v>0</v>
      </c>
      <c r="AC66">
        <v>731</v>
      </c>
      <c r="AD66">
        <v>46</v>
      </c>
      <c r="AE66">
        <f t="shared" si="6"/>
        <v>777</v>
      </c>
      <c r="AF66" s="81">
        <f t="shared" si="7"/>
        <v>59.769230769230766</v>
      </c>
      <c r="AH66">
        <v>16</v>
      </c>
      <c r="AI66">
        <v>0</v>
      </c>
      <c r="AJ66">
        <v>1064</v>
      </c>
      <c r="AK66">
        <v>83</v>
      </c>
      <c r="AL66">
        <f t="shared" si="8"/>
        <v>1147</v>
      </c>
      <c r="AM66" s="81">
        <f t="shared" si="9"/>
        <v>71.6875</v>
      </c>
    </row>
    <row r="67" spans="1:39" x14ac:dyDescent="0.25">
      <c r="A67" s="69" t="s">
        <v>235</v>
      </c>
      <c r="B67" s="6" t="s">
        <v>11</v>
      </c>
      <c r="C67" s="82">
        <v>0.77179157593116776</v>
      </c>
      <c r="D67" s="82">
        <v>0.12863192932186129</v>
      </c>
      <c r="E67" s="69"/>
      <c r="F67" s="69">
        <v>16</v>
      </c>
      <c r="G67" s="69">
        <v>0</v>
      </c>
      <c r="H67" s="69">
        <v>256</v>
      </c>
      <c r="I67" s="69">
        <v>105</v>
      </c>
      <c r="J67">
        <f t="shared" si="0"/>
        <v>361</v>
      </c>
      <c r="K67" s="81">
        <f t="shared" si="1"/>
        <v>22.5625</v>
      </c>
      <c r="M67">
        <v>13</v>
      </c>
      <c r="N67">
        <v>0</v>
      </c>
      <c r="O67">
        <v>313</v>
      </c>
      <c r="P67">
        <v>68</v>
      </c>
      <c r="Q67">
        <f t="shared" si="10"/>
        <v>381</v>
      </c>
      <c r="R67" s="81">
        <f t="shared" si="3"/>
        <v>29.307692307692307</v>
      </c>
      <c r="T67">
        <v>15</v>
      </c>
      <c r="U67">
        <v>0</v>
      </c>
      <c r="V67">
        <v>364</v>
      </c>
      <c r="W67">
        <v>117</v>
      </c>
      <c r="X67">
        <f t="shared" si="4"/>
        <v>481</v>
      </c>
      <c r="Y67" s="81">
        <f t="shared" si="5"/>
        <v>32.06666666666667</v>
      </c>
      <c r="AA67">
        <v>15</v>
      </c>
      <c r="AB67">
        <v>0</v>
      </c>
      <c r="AC67">
        <v>548</v>
      </c>
      <c r="AD67">
        <v>158</v>
      </c>
      <c r="AE67">
        <f t="shared" si="6"/>
        <v>706</v>
      </c>
      <c r="AF67" s="81">
        <f t="shared" si="7"/>
        <v>47.06666666666667</v>
      </c>
      <c r="AH67">
        <v>7</v>
      </c>
      <c r="AI67">
        <v>0</v>
      </c>
      <c r="AJ67">
        <v>205</v>
      </c>
      <c r="AK67">
        <v>23</v>
      </c>
      <c r="AL67">
        <f t="shared" si="8"/>
        <v>228</v>
      </c>
      <c r="AM67" s="81">
        <f t="shared" si="9"/>
        <v>32.571428571428569</v>
      </c>
    </row>
    <row r="68" spans="1:39" x14ac:dyDescent="0.25">
      <c r="A68" s="69" t="s">
        <v>17</v>
      </c>
      <c r="B68" s="6" t="s">
        <v>8</v>
      </c>
      <c r="C68" s="82">
        <v>2.3289373405979275</v>
      </c>
      <c r="D68" s="82">
        <v>0.58223433514948186</v>
      </c>
      <c r="E68" s="69"/>
      <c r="F68" s="69">
        <v>16</v>
      </c>
      <c r="G68" s="69">
        <v>0</v>
      </c>
      <c r="H68" s="69">
        <v>685</v>
      </c>
      <c r="I68" s="69">
        <v>98</v>
      </c>
      <c r="J68">
        <f t="shared" ref="J68:J131" si="11">IFERROR(G68+H68+I68,"")</f>
        <v>783</v>
      </c>
      <c r="K68" s="81">
        <f t="shared" ref="K68:K131" si="12">IFERROR(J68/F68,"")</f>
        <v>48.9375</v>
      </c>
      <c r="M68">
        <v>15</v>
      </c>
      <c r="N68">
        <v>0</v>
      </c>
      <c r="O68">
        <v>905</v>
      </c>
      <c r="P68">
        <v>121</v>
      </c>
      <c r="Q68">
        <f t="shared" si="10"/>
        <v>1026</v>
      </c>
      <c r="R68" s="81">
        <f t="shared" ref="R68:R131" si="13">IFERROR(Q68/M68,"")</f>
        <v>68.400000000000006</v>
      </c>
      <c r="T68">
        <v>16</v>
      </c>
      <c r="U68">
        <v>0</v>
      </c>
      <c r="V68">
        <v>879</v>
      </c>
      <c r="W68">
        <v>48</v>
      </c>
      <c r="X68">
        <f t="shared" ref="X68:X131" si="14">IFERROR(U68+V68+W68,"")</f>
        <v>927</v>
      </c>
      <c r="Y68" s="81">
        <f t="shared" ref="Y68:Y131" si="15">IFERROR(X68/T68,"")</f>
        <v>57.9375</v>
      </c>
      <c r="AA68">
        <v>15</v>
      </c>
      <c r="AB68">
        <v>0</v>
      </c>
      <c r="AC68">
        <v>959</v>
      </c>
      <c r="AD68">
        <v>0</v>
      </c>
      <c r="AE68">
        <f t="shared" ref="AE68:AE131" si="16">IFERROR(AB68+AC68+AD68,"")</f>
        <v>959</v>
      </c>
      <c r="AF68" s="81">
        <f t="shared" ref="AF68:AF131" si="17">IFERROR(AE68/AA68,"")</f>
        <v>63.93333333333333</v>
      </c>
      <c r="AH68">
        <v>6</v>
      </c>
      <c r="AI68">
        <v>0</v>
      </c>
      <c r="AJ68">
        <v>287</v>
      </c>
      <c r="AK68">
        <v>0</v>
      </c>
      <c r="AL68">
        <f t="shared" ref="AL68:AL131" si="18">IFERROR(AI68+AJ68+AK68,"")</f>
        <v>287</v>
      </c>
      <c r="AM68" s="81">
        <f t="shared" ref="AM68:AM131" si="19">IFERROR(AL68/AH68,"")</f>
        <v>47.833333333333336</v>
      </c>
    </row>
    <row r="69" spans="1:39" x14ac:dyDescent="0.25">
      <c r="A69" s="69" t="s">
        <v>35</v>
      </c>
      <c r="B69" s="6" t="s">
        <v>23</v>
      </c>
      <c r="C69" s="82">
        <v>-5.621633866435614</v>
      </c>
      <c r="D69" s="82">
        <v>-0.93693897773926904</v>
      </c>
      <c r="E69" s="69"/>
      <c r="F69" s="69">
        <v>16</v>
      </c>
      <c r="G69" s="69">
        <v>1119</v>
      </c>
      <c r="H69" s="69">
        <v>0</v>
      </c>
      <c r="I69" s="69">
        <v>80</v>
      </c>
      <c r="J69">
        <f t="shared" si="11"/>
        <v>1199</v>
      </c>
      <c r="K69" s="81">
        <f t="shared" si="12"/>
        <v>74.9375</v>
      </c>
      <c r="M69">
        <v>16</v>
      </c>
      <c r="N69">
        <v>1006</v>
      </c>
      <c r="O69">
        <v>0</v>
      </c>
      <c r="P69">
        <v>91</v>
      </c>
      <c r="Q69">
        <f t="shared" si="10"/>
        <v>1097</v>
      </c>
      <c r="R69" s="81">
        <f t="shared" si="13"/>
        <v>68.5625</v>
      </c>
      <c r="T69">
        <v>14</v>
      </c>
      <c r="U69">
        <v>956</v>
      </c>
      <c r="V69">
        <v>0</v>
      </c>
      <c r="W69">
        <v>32</v>
      </c>
      <c r="X69">
        <f t="shared" si="14"/>
        <v>988</v>
      </c>
      <c r="Y69" s="81">
        <f t="shared" si="15"/>
        <v>70.571428571428569</v>
      </c>
      <c r="AA69">
        <v>16</v>
      </c>
      <c r="AB69">
        <v>1055</v>
      </c>
      <c r="AC69">
        <v>0</v>
      </c>
      <c r="AD69">
        <v>65</v>
      </c>
      <c r="AE69">
        <f t="shared" si="16"/>
        <v>1120</v>
      </c>
      <c r="AF69" s="81">
        <f t="shared" si="17"/>
        <v>70</v>
      </c>
      <c r="AH69">
        <v>12</v>
      </c>
      <c r="AI69">
        <v>754</v>
      </c>
      <c r="AJ69">
        <v>0</v>
      </c>
      <c r="AK69">
        <v>36</v>
      </c>
      <c r="AL69">
        <f t="shared" si="18"/>
        <v>790</v>
      </c>
      <c r="AM69" s="81">
        <f t="shared" si="19"/>
        <v>65.833333333333329</v>
      </c>
    </row>
    <row r="70" spans="1:39" x14ac:dyDescent="0.25">
      <c r="A70" s="69" t="s">
        <v>54</v>
      </c>
      <c r="B70" s="6" t="s">
        <v>8</v>
      </c>
      <c r="C70" s="82">
        <v>-0.39693400106835497</v>
      </c>
      <c r="D70" s="82">
        <v>-6.6155666844725833E-2</v>
      </c>
      <c r="E70" s="69"/>
      <c r="F70" s="69"/>
      <c r="G70" s="69"/>
      <c r="H70" s="69"/>
      <c r="I70" s="69"/>
      <c r="J70">
        <f t="shared" si="11"/>
        <v>0</v>
      </c>
      <c r="K70" s="81" t="str">
        <f t="shared" si="12"/>
        <v/>
      </c>
      <c r="M70">
        <v>8</v>
      </c>
      <c r="N70">
        <v>0</v>
      </c>
      <c r="O70">
        <v>143</v>
      </c>
      <c r="P70">
        <v>12</v>
      </c>
      <c r="Q70">
        <f t="shared" si="10"/>
        <v>155</v>
      </c>
      <c r="R70" s="81">
        <f t="shared" si="13"/>
        <v>19.375</v>
      </c>
      <c r="T70">
        <v>16</v>
      </c>
      <c r="U70">
        <v>0</v>
      </c>
      <c r="V70">
        <v>528</v>
      </c>
      <c r="W70">
        <v>145</v>
      </c>
      <c r="X70">
        <f t="shared" si="14"/>
        <v>673</v>
      </c>
      <c r="Y70" s="81">
        <f t="shared" si="15"/>
        <v>42.0625</v>
      </c>
      <c r="AA70">
        <v>13</v>
      </c>
      <c r="AB70">
        <v>0</v>
      </c>
      <c r="AC70">
        <v>226</v>
      </c>
      <c r="AD70">
        <v>206</v>
      </c>
      <c r="AE70">
        <f t="shared" si="16"/>
        <v>432</v>
      </c>
      <c r="AF70" s="81">
        <f t="shared" si="17"/>
        <v>33.230769230769234</v>
      </c>
      <c r="AH70">
        <v>15</v>
      </c>
      <c r="AI70">
        <v>0</v>
      </c>
      <c r="AJ70">
        <v>351</v>
      </c>
      <c r="AK70">
        <v>168</v>
      </c>
      <c r="AL70">
        <f t="shared" si="18"/>
        <v>519</v>
      </c>
      <c r="AM70" s="81">
        <f t="shared" si="19"/>
        <v>34.6</v>
      </c>
    </row>
    <row r="71" spans="1:39" x14ac:dyDescent="0.25">
      <c r="A71" s="69" t="s">
        <v>321</v>
      </c>
      <c r="B71" s="6" t="s">
        <v>11</v>
      </c>
      <c r="C71" s="82">
        <v>-2.073074783226823</v>
      </c>
      <c r="D71" s="82">
        <v>-0.34551246387113715</v>
      </c>
      <c r="E71" s="69"/>
      <c r="F71" s="69"/>
      <c r="G71" s="69"/>
      <c r="H71" s="69"/>
      <c r="I71" s="69"/>
      <c r="J71">
        <f t="shared" si="11"/>
        <v>0</v>
      </c>
      <c r="K71" s="81" t="str">
        <f t="shared" si="12"/>
        <v/>
      </c>
      <c r="Q71">
        <f t="shared" ref="Q71:Q134" si="20">IFERROR(N71+O71+P71,"")</f>
        <v>0</v>
      </c>
      <c r="R71" s="81" t="str">
        <f t="shared" si="13"/>
        <v/>
      </c>
      <c r="X71">
        <f t="shared" si="14"/>
        <v>0</v>
      </c>
      <c r="Y71" s="81" t="str">
        <f t="shared" si="15"/>
        <v/>
      </c>
      <c r="AE71">
        <f t="shared" si="16"/>
        <v>0</v>
      </c>
      <c r="AF71" s="81" t="str">
        <f t="shared" si="17"/>
        <v/>
      </c>
      <c r="AH71">
        <v>2</v>
      </c>
      <c r="AI71">
        <v>28</v>
      </c>
      <c r="AJ71">
        <v>0</v>
      </c>
      <c r="AK71">
        <v>4</v>
      </c>
      <c r="AL71">
        <f t="shared" si="18"/>
        <v>32</v>
      </c>
      <c r="AM71" s="81">
        <f t="shared" si="19"/>
        <v>16</v>
      </c>
    </row>
    <row r="72" spans="1:39" x14ac:dyDescent="0.25">
      <c r="A72" s="69" t="s">
        <v>369</v>
      </c>
      <c r="B72" s="6" t="s">
        <v>29</v>
      </c>
      <c r="C72" s="82">
        <v>0.82445687886361529</v>
      </c>
      <c r="D72" s="82">
        <v>0.20611421971590382</v>
      </c>
      <c r="E72" s="69"/>
      <c r="F72" s="69"/>
      <c r="G72" s="69"/>
      <c r="H72" s="69"/>
      <c r="I72" s="69"/>
      <c r="J72">
        <f t="shared" si="11"/>
        <v>0</v>
      </c>
      <c r="K72" s="81" t="str">
        <f t="shared" si="12"/>
        <v/>
      </c>
      <c r="Q72">
        <f t="shared" si="20"/>
        <v>0</v>
      </c>
      <c r="R72" s="81" t="str">
        <f t="shared" si="13"/>
        <v/>
      </c>
      <c r="X72">
        <f t="shared" si="14"/>
        <v>0</v>
      </c>
      <c r="Y72" s="81" t="str">
        <f t="shared" si="15"/>
        <v/>
      </c>
      <c r="AE72">
        <f t="shared" si="16"/>
        <v>0</v>
      </c>
      <c r="AF72" s="81" t="str">
        <f t="shared" si="17"/>
        <v/>
      </c>
      <c r="AL72">
        <f t="shared" si="18"/>
        <v>0</v>
      </c>
      <c r="AM72" s="81" t="str">
        <f t="shared" si="19"/>
        <v/>
      </c>
    </row>
    <row r="73" spans="1:39" x14ac:dyDescent="0.25">
      <c r="A73" s="69" t="s">
        <v>196</v>
      </c>
      <c r="B73" s="6" t="s">
        <v>11</v>
      </c>
      <c r="C73" s="82">
        <v>0.49719439896400408</v>
      </c>
      <c r="D73" s="82">
        <v>9.9438879792800819E-2</v>
      </c>
      <c r="E73" s="69"/>
      <c r="F73" s="69">
        <v>16</v>
      </c>
      <c r="G73" s="69">
        <v>995</v>
      </c>
      <c r="H73" s="69">
        <v>0</v>
      </c>
      <c r="I73" s="69">
        <v>0</v>
      </c>
      <c r="J73">
        <f t="shared" si="11"/>
        <v>995</v>
      </c>
      <c r="K73" s="81">
        <f t="shared" si="12"/>
        <v>62.1875</v>
      </c>
      <c r="M73">
        <v>16</v>
      </c>
      <c r="N73">
        <v>1055</v>
      </c>
      <c r="O73">
        <v>1</v>
      </c>
      <c r="P73">
        <v>3</v>
      </c>
      <c r="Q73">
        <f t="shared" si="20"/>
        <v>1059</v>
      </c>
      <c r="R73" s="81">
        <f t="shared" si="13"/>
        <v>66.1875</v>
      </c>
      <c r="T73">
        <v>16</v>
      </c>
      <c r="U73">
        <v>1148</v>
      </c>
      <c r="V73">
        <v>0</v>
      </c>
      <c r="W73">
        <v>2</v>
      </c>
      <c r="X73">
        <f t="shared" si="14"/>
        <v>1150</v>
      </c>
      <c r="Y73" s="81">
        <f t="shared" si="15"/>
        <v>71.875</v>
      </c>
      <c r="AA73">
        <v>16</v>
      </c>
      <c r="AB73">
        <v>1085</v>
      </c>
      <c r="AC73">
        <v>0</v>
      </c>
      <c r="AD73">
        <v>2</v>
      </c>
      <c r="AE73">
        <f t="shared" si="16"/>
        <v>1087</v>
      </c>
      <c r="AF73" s="81">
        <f t="shared" si="17"/>
        <v>67.9375</v>
      </c>
      <c r="AH73">
        <v>15</v>
      </c>
      <c r="AI73">
        <v>1021</v>
      </c>
      <c r="AJ73">
        <v>1</v>
      </c>
      <c r="AK73">
        <v>0</v>
      </c>
      <c r="AL73">
        <f t="shared" si="18"/>
        <v>1022</v>
      </c>
      <c r="AM73" s="81">
        <f t="shared" si="19"/>
        <v>68.13333333333334</v>
      </c>
    </row>
    <row r="74" spans="1:39" x14ac:dyDescent="0.25">
      <c r="A74" s="69" t="s">
        <v>295</v>
      </c>
      <c r="B74" s="6" t="s">
        <v>11</v>
      </c>
      <c r="C74" s="82">
        <v>3.9969733581739129</v>
      </c>
      <c r="D74" s="82">
        <v>0.79939467163478262</v>
      </c>
      <c r="E74" s="69"/>
      <c r="F74" s="69">
        <v>13</v>
      </c>
      <c r="G74" s="69">
        <v>0</v>
      </c>
      <c r="H74" s="69">
        <v>723</v>
      </c>
      <c r="I74" s="69">
        <v>15</v>
      </c>
      <c r="J74">
        <f t="shared" si="11"/>
        <v>738</v>
      </c>
      <c r="K74" s="81">
        <f t="shared" si="12"/>
        <v>56.769230769230766</v>
      </c>
      <c r="M74">
        <v>3</v>
      </c>
      <c r="N74">
        <v>0</v>
      </c>
      <c r="O74">
        <v>116</v>
      </c>
      <c r="P74">
        <v>10</v>
      </c>
      <c r="Q74">
        <f t="shared" si="20"/>
        <v>126</v>
      </c>
      <c r="R74" s="81">
        <f t="shared" si="13"/>
        <v>42</v>
      </c>
      <c r="T74">
        <v>5</v>
      </c>
      <c r="U74">
        <v>0</v>
      </c>
      <c r="V74">
        <v>0</v>
      </c>
      <c r="W74">
        <v>47</v>
      </c>
      <c r="X74">
        <f t="shared" si="14"/>
        <v>47</v>
      </c>
      <c r="Y74" s="81">
        <f t="shared" si="15"/>
        <v>9.4</v>
      </c>
      <c r="AE74">
        <f t="shared" si="16"/>
        <v>0</v>
      </c>
      <c r="AF74" s="81" t="str">
        <f t="shared" si="17"/>
        <v/>
      </c>
      <c r="AL74">
        <f t="shared" si="18"/>
        <v>0</v>
      </c>
      <c r="AM74" s="81" t="str">
        <f t="shared" si="19"/>
        <v/>
      </c>
    </row>
    <row r="75" spans="1:39" x14ac:dyDescent="0.25">
      <c r="A75" s="69" t="s">
        <v>280</v>
      </c>
      <c r="B75" s="6" t="s">
        <v>29</v>
      </c>
      <c r="C75" s="82">
        <v>0.96862065255807994</v>
      </c>
      <c r="D75" s="82">
        <v>0.16143677542634666</v>
      </c>
      <c r="E75" s="69"/>
      <c r="F75" s="69">
        <v>16</v>
      </c>
      <c r="G75" s="69">
        <v>0</v>
      </c>
      <c r="H75" s="69">
        <v>92</v>
      </c>
      <c r="I75" s="69">
        <v>363</v>
      </c>
      <c r="J75">
        <f t="shared" si="11"/>
        <v>455</v>
      </c>
      <c r="K75" s="81">
        <f t="shared" si="12"/>
        <v>28.4375</v>
      </c>
      <c r="M75">
        <v>16</v>
      </c>
      <c r="N75">
        <v>0</v>
      </c>
      <c r="O75">
        <v>815</v>
      </c>
      <c r="P75">
        <v>223</v>
      </c>
      <c r="Q75">
        <f t="shared" si="20"/>
        <v>1038</v>
      </c>
      <c r="R75" s="81">
        <f t="shared" si="13"/>
        <v>64.875</v>
      </c>
      <c r="T75">
        <v>14</v>
      </c>
      <c r="U75">
        <v>0</v>
      </c>
      <c r="V75">
        <v>225</v>
      </c>
      <c r="W75">
        <v>289</v>
      </c>
      <c r="X75">
        <f t="shared" si="14"/>
        <v>514</v>
      </c>
      <c r="Y75" s="81">
        <f t="shared" si="15"/>
        <v>36.714285714285715</v>
      </c>
      <c r="AE75">
        <f t="shared" si="16"/>
        <v>0</v>
      </c>
      <c r="AF75" s="81" t="str">
        <f t="shared" si="17"/>
        <v/>
      </c>
      <c r="AH75">
        <v>3</v>
      </c>
      <c r="AI75">
        <v>0</v>
      </c>
      <c r="AJ75">
        <v>0</v>
      </c>
      <c r="AK75">
        <v>23</v>
      </c>
      <c r="AL75">
        <f t="shared" si="18"/>
        <v>23</v>
      </c>
      <c r="AM75" s="81">
        <f t="shared" si="19"/>
        <v>7.666666666666667</v>
      </c>
    </row>
    <row r="76" spans="1:39" x14ac:dyDescent="0.25">
      <c r="A76" s="69" t="s">
        <v>335</v>
      </c>
      <c r="B76" s="6" t="s">
        <v>11</v>
      </c>
      <c r="C76" s="82">
        <v>4.0321466871945413</v>
      </c>
      <c r="D76" s="82">
        <v>0.80642933743890821</v>
      </c>
      <c r="E76" s="69"/>
      <c r="F76" s="69">
        <v>16</v>
      </c>
      <c r="G76" s="69">
        <v>52</v>
      </c>
      <c r="H76" s="69">
        <v>0</v>
      </c>
      <c r="I76" s="69">
        <v>179</v>
      </c>
      <c r="J76">
        <f t="shared" si="11"/>
        <v>231</v>
      </c>
      <c r="K76" s="81">
        <f t="shared" si="12"/>
        <v>14.4375</v>
      </c>
      <c r="M76">
        <v>13</v>
      </c>
      <c r="N76">
        <v>391</v>
      </c>
      <c r="O76">
        <v>0</v>
      </c>
      <c r="P76">
        <v>78</v>
      </c>
      <c r="Q76">
        <f t="shared" si="20"/>
        <v>469</v>
      </c>
      <c r="R76" s="81">
        <f t="shared" si="13"/>
        <v>36.07692307692308</v>
      </c>
      <c r="T76">
        <v>13</v>
      </c>
      <c r="U76">
        <v>254</v>
      </c>
      <c r="V76">
        <v>0</v>
      </c>
      <c r="W76">
        <v>106</v>
      </c>
      <c r="X76">
        <f t="shared" si="14"/>
        <v>360</v>
      </c>
      <c r="Y76" s="81">
        <f t="shared" si="15"/>
        <v>27.692307692307693</v>
      </c>
      <c r="AA76">
        <v>13</v>
      </c>
      <c r="AB76">
        <v>101</v>
      </c>
      <c r="AC76">
        <v>0</v>
      </c>
      <c r="AD76">
        <v>134</v>
      </c>
      <c r="AE76">
        <f t="shared" si="16"/>
        <v>235</v>
      </c>
      <c r="AF76" s="81">
        <f t="shared" si="17"/>
        <v>18.076923076923077</v>
      </c>
      <c r="AL76">
        <f t="shared" si="18"/>
        <v>0</v>
      </c>
      <c r="AM76" s="81" t="str">
        <f t="shared" si="19"/>
        <v/>
      </c>
    </row>
    <row r="77" spans="1:39" x14ac:dyDescent="0.25">
      <c r="A77" s="69" t="s">
        <v>388</v>
      </c>
      <c r="B77" s="6" t="s">
        <v>23</v>
      </c>
      <c r="C77" s="82">
        <v>4.9997929826837835</v>
      </c>
      <c r="D77" s="82">
        <v>0.99995859653675667</v>
      </c>
      <c r="E77" s="69"/>
      <c r="F77" s="69">
        <v>16</v>
      </c>
      <c r="G77" s="69">
        <v>0</v>
      </c>
      <c r="H77" s="69">
        <v>1000</v>
      </c>
      <c r="I77" s="69">
        <v>6</v>
      </c>
      <c r="J77">
        <f t="shared" si="11"/>
        <v>1006</v>
      </c>
      <c r="K77" s="81">
        <f t="shared" si="12"/>
        <v>62.875</v>
      </c>
      <c r="M77">
        <v>16</v>
      </c>
      <c r="N77">
        <v>0</v>
      </c>
      <c r="O77">
        <v>1076</v>
      </c>
      <c r="P77">
        <v>60</v>
      </c>
      <c r="Q77">
        <f t="shared" si="20"/>
        <v>1136</v>
      </c>
      <c r="R77" s="81">
        <f t="shared" si="13"/>
        <v>71</v>
      </c>
      <c r="T77">
        <v>16</v>
      </c>
      <c r="U77">
        <v>0</v>
      </c>
      <c r="V77">
        <v>966</v>
      </c>
      <c r="W77">
        <v>146</v>
      </c>
      <c r="X77">
        <f t="shared" si="14"/>
        <v>1112</v>
      </c>
      <c r="Y77" s="81">
        <f t="shared" si="15"/>
        <v>69.5</v>
      </c>
      <c r="AA77">
        <v>9</v>
      </c>
      <c r="AB77">
        <v>0</v>
      </c>
      <c r="AC77">
        <v>591</v>
      </c>
      <c r="AD77">
        <v>67</v>
      </c>
      <c r="AE77">
        <f t="shared" si="16"/>
        <v>658</v>
      </c>
      <c r="AF77" s="81">
        <f t="shared" si="17"/>
        <v>73.111111111111114</v>
      </c>
      <c r="AH77">
        <v>15</v>
      </c>
      <c r="AI77">
        <v>0</v>
      </c>
      <c r="AJ77">
        <v>901</v>
      </c>
      <c r="AK77">
        <v>65</v>
      </c>
      <c r="AL77">
        <f t="shared" si="18"/>
        <v>966</v>
      </c>
      <c r="AM77" s="81">
        <f t="shared" si="19"/>
        <v>64.400000000000006</v>
      </c>
    </row>
    <row r="78" spans="1:39" x14ac:dyDescent="0.25">
      <c r="A78" s="69" t="s">
        <v>375</v>
      </c>
      <c r="B78" s="6" t="s">
        <v>84</v>
      </c>
      <c r="C78" s="82">
        <v>2.535625464328886</v>
      </c>
      <c r="D78" s="82">
        <v>0.42260424405481434</v>
      </c>
      <c r="E78" s="69"/>
      <c r="F78" s="69">
        <v>14</v>
      </c>
      <c r="G78" s="69">
        <v>0</v>
      </c>
      <c r="H78" s="69">
        <v>301</v>
      </c>
      <c r="I78" s="69">
        <v>56</v>
      </c>
      <c r="J78">
        <f t="shared" si="11"/>
        <v>357</v>
      </c>
      <c r="K78" s="81">
        <f t="shared" si="12"/>
        <v>25.5</v>
      </c>
      <c r="M78">
        <v>16</v>
      </c>
      <c r="N78">
        <v>0</v>
      </c>
      <c r="O78">
        <v>223</v>
      </c>
      <c r="P78">
        <v>52</v>
      </c>
      <c r="Q78">
        <f t="shared" si="20"/>
        <v>275</v>
      </c>
      <c r="R78" s="81">
        <f t="shared" si="13"/>
        <v>17.1875</v>
      </c>
      <c r="T78">
        <v>15</v>
      </c>
      <c r="U78">
        <v>0</v>
      </c>
      <c r="V78">
        <v>550</v>
      </c>
      <c r="W78">
        <v>137</v>
      </c>
      <c r="X78">
        <f t="shared" si="14"/>
        <v>687</v>
      </c>
      <c r="Y78" s="81">
        <f t="shared" si="15"/>
        <v>45.8</v>
      </c>
      <c r="AA78">
        <v>16</v>
      </c>
      <c r="AB78">
        <v>0</v>
      </c>
      <c r="AC78">
        <v>664</v>
      </c>
      <c r="AD78">
        <v>49</v>
      </c>
      <c r="AE78">
        <f t="shared" si="16"/>
        <v>713</v>
      </c>
      <c r="AF78" s="81">
        <f t="shared" si="17"/>
        <v>44.5625</v>
      </c>
      <c r="AH78">
        <v>2</v>
      </c>
      <c r="AI78">
        <v>0</v>
      </c>
      <c r="AJ78">
        <v>10</v>
      </c>
      <c r="AK78">
        <v>9</v>
      </c>
      <c r="AL78">
        <f t="shared" si="18"/>
        <v>19</v>
      </c>
      <c r="AM78" s="81">
        <f t="shared" si="19"/>
        <v>9.5</v>
      </c>
    </row>
    <row r="79" spans="1:39" x14ac:dyDescent="0.25">
      <c r="A79" s="69" t="s">
        <v>195</v>
      </c>
      <c r="B79" s="6" t="s">
        <v>23</v>
      </c>
      <c r="C79" s="82">
        <v>-0.36940202278342027</v>
      </c>
      <c r="D79" s="82">
        <v>-6.1567003797236709E-2</v>
      </c>
      <c r="E79" s="69"/>
      <c r="F79" s="69">
        <v>9</v>
      </c>
      <c r="G79" s="69">
        <v>0</v>
      </c>
      <c r="H79" s="69">
        <v>208</v>
      </c>
      <c r="I79" s="69">
        <v>141</v>
      </c>
      <c r="J79">
        <f t="shared" si="11"/>
        <v>349</v>
      </c>
      <c r="K79" s="81">
        <f t="shared" si="12"/>
        <v>38.777777777777779</v>
      </c>
      <c r="Q79">
        <f t="shared" si="20"/>
        <v>0</v>
      </c>
      <c r="R79" s="81" t="str">
        <f t="shared" si="13"/>
        <v/>
      </c>
      <c r="X79">
        <f t="shared" si="14"/>
        <v>0</v>
      </c>
      <c r="Y79" s="81" t="str">
        <f t="shared" si="15"/>
        <v/>
      </c>
      <c r="AE79">
        <f t="shared" si="16"/>
        <v>0</v>
      </c>
      <c r="AF79" s="81" t="str">
        <f t="shared" si="17"/>
        <v/>
      </c>
      <c r="AL79">
        <f t="shared" si="18"/>
        <v>0</v>
      </c>
      <c r="AM79" s="81" t="str">
        <f t="shared" si="19"/>
        <v/>
      </c>
    </row>
    <row r="80" spans="1:39" x14ac:dyDescent="0.25">
      <c r="A80" s="69" t="s">
        <v>238</v>
      </c>
      <c r="B80" s="6" t="s">
        <v>110</v>
      </c>
      <c r="C80" s="82">
        <v>2.1441476311035004</v>
      </c>
      <c r="D80" s="82">
        <v>0.42882952622070009</v>
      </c>
      <c r="E80" s="69"/>
      <c r="F80" s="69">
        <v>16</v>
      </c>
      <c r="G80" s="69">
        <v>0</v>
      </c>
      <c r="H80" s="69">
        <v>330</v>
      </c>
      <c r="I80" s="69">
        <v>296</v>
      </c>
      <c r="J80">
        <f t="shared" si="11"/>
        <v>626</v>
      </c>
      <c r="K80" s="81">
        <f t="shared" si="12"/>
        <v>39.125</v>
      </c>
      <c r="M80">
        <v>10</v>
      </c>
      <c r="N80">
        <v>0</v>
      </c>
      <c r="O80">
        <v>222</v>
      </c>
      <c r="P80">
        <v>184</v>
      </c>
      <c r="Q80">
        <f t="shared" si="20"/>
        <v>406</v>
      </c>
      <c r="R80" s="81">
        <f t="shared" si="13"/>
        <v>40.6</v>
      </c>
      <c r="X80">
        <f t="shared" si="14"/>
        <v>0</v>
      </c>
      <c r="Y80" s="81" t="str">
        <f t="shared" si="15"/>
        <v/>
      </c>
      <c r="AE80">
        <f t="shared" si="16"/>
        <v>0</v>
      </c>
      <c r="AF80" s="81" t="str">
        <f t="shared" si="17"/>
        <v/>
      </c>
      <c r="AH80">
        <v>5</v>
      </c>
      <c r="AI80">
        <v>0</v>
      </c>
      <c r="AJ80">
        <v>135</v>
      </c>
      <c r="AK80">
        <v>28</v>
      </c>
      <c r="AL80">
        <f t="shared" si="18"/>
        <v>163</v>
      </c>
      <c r="AM80" s="81">
        <f t="shared" si="19"/>
        <v>32.6</v>
      </c>
    </row>
    <row r="81" spans="1:39" x14ac:dyDescent="0.25">
      <c r="A81" s="69" t="s">
        <v>350</v>
      </c>
      <c r="B81" s="6" t="s">
        <v>198</v>
      </c>
      <c r="C81" s="82">
        <v>-6.2411552046597818E-2</v>
      </c>
      <c r="D81" s="82">
        <v>-1.0401925341099636E-2</v>
      </c>
      <c r="E81" s="69"/>
      <c r="F81" s="69">
        <v>15</v>
      </c>
      <c r="G81" s="69">
        <v>279</v>
      </c>
      <c r="H81" s="69">
        <v>0</v>
      </c>
      <c r="I81" s="69">
        <v>14</v>
      </c>
      <c r="J81">
        <f t="shared" si="11"/>
        <v>293</v>
      </c>
      <c r="K81" s="81">
        <f t="shared" si="12"/>
        <v>19.533333333333335</v>
      </c>
      <c r="M81">
        <v>14</v>
      </c>
      <c r="N81">
        <v>507</v>
      </c>
      <c r="O81">
        <v>0</v>
      </c>
      <c r="P81">
        <v>28</v>
      </c>
      <c r="Q81">
        <f t="shared" si="20"/>
        <v>535</v>
      </c>
      <c r="R81" s="81">
        <f t="shared" si="13"/>
        <v>38.214285714285715</v>
      </c>
      <c r="T81">
        <v>13</v>
      </c>
      <c r="U81">
        <v>457</v>
      </c>
      <c r="V81">
        <v>0</v>
      </c>
      <c r="W81">
        <v>24</v>
      </c>
      <c r="X81">
        <f t="shared" si="14"/>
        <v>481</v>
      </c>
      <c r="Y81" s="81">
        <f t="shared" si="15"/>
        <v>37</v>
      </c>
      <c r="AA81">
        <v>14</v>
      </c>
      <c r="AB81">
        <v>701</v>
      </c>
      <c r="AC81">
        <v>0</v>
      </c>
      <c r="AD81">
        <v>57</v>
      </c>
      <c r="AE81">
        <f t="shared" si="16"/>
        <v>758</v>
      </c>
      <c r="AF81" s="81">
        <f t="shared" si="17"/>
        <v>54.142857142857146</v>
      </c>
      <c r="AH81">
        <v>14</v>
      </c>
      <c r="AI81">
        <v>580</v>
      </c>
      <c r="AJ81">
        <v>0</v>
      </c>
      <c r="AK81">
        <v>41</v>
      </c>
      <c r="AL81">
        <f t="shared" si="18"/>
        <v>621</v>
      </c>
      <c r="AM81" s="81">
        <f t="shared" si="19"/>
        <v>44.357142857142854</v>
      </c>
    </row>
    <row r="82" spans="1:39" x14ac:dyDescent="0.25">
      <c r="A82" s="69" t="s">
        <v>197</v>
      </c>
      <c r="B82" s="6" t="s">
        <v>11</v>
      </c>
      <c r="C82" s="82">
        <v>0.49016038045929256</v>
      </c>
      <c r="D82" s="82">
        <v>0.16338679348643084</v>
      </c>
      <c r="E82" s="69"/>
      <c r="F82" s="69"/>
      <c r="G82" s="69"/>
      <c r="H82" s="69"/>
      <c r="I82" s="69"/>
      <c r="J82">
        <f t="shared" si="11"/>
        <v>0</v>
      </c>
      <c r="K82" s="81" t="str">
        <f t="shared" si="12"/>
        <v/>
      </c>
      <c r="Q82">
        <f t="shared" si="20"/>
        <v>0</v>
      </c>
      <c r="R82" s="81" t="str">
        <f t="shared" si="13"/>
        <v/>
      </c>
      <c r="T82">
        <v>15</v>
      </c>
      <c r="U82">
        <v>0</v>
      </c>
      <c r="V82">
        <v>0</v>
      </c>
      <c r="W82">
        <v>148</v>
      </c>
      <c r="X82">
        <f t="shared" si="14"/>
        <v>148</v>
      </c>
      <c r="Y82" s="81">
        <f t="shared" si="15"/>
        <v>9.8666666666666671</v>
      </c>
      <c r="AA82">
        <v>16</v>
      </c>
      <c r="AB82">
        <v>0</v>
      </c>
      <c r="AC82">
        <v>0</v>
      </c>
      <c r="AD82">
        <v>173</v>
      </c>
      <c r="AE82">
        <f t="shared" si="16"/>
        <v>173</v>
      </c>
      <c r="AF82" s="81">
        <f t="shared" si="17"/>
        <v>10.8125</v>
      </c>
      <c r="AL82">
        <f t="shared" si="18"/>
        <v>0</v>
      </c>
      <c r="AM82" s="81" t="str">
        <f t="shared" si="19"/>
        <v/>
      </c>
    </row>
    <row r="83" spans="1:39" x14ac:dyDescent="0.25">
      <c r="A83" s="69" t="s">
        <v>170</v>
      </c>
      <c r="B83" s="6" t="s">
        <v>81</v>
      </c>
      <c r="C83" s="82">
        <v>5.8854871243080371</v>
      </c>
      <c r="D83" s="82">
        <v>0.98091452071800622</v>
      </c>
      <c r="E83" s="69"/>
      <c r="F83" s="69">
        <v>10</v>
      </c>
      <c r="G83" s="69">
        <v>0</v>
      </c>
      <c r="H83" s="69">
        <v>485</v>
      </c>
      <c r="I83" s="69">
        <v>31</v>
      </c>
      <c r="J83">
        <f t="shared" si="11"/>
        <v>516</v>
      </c>
      <c r="K83" s="81">
        <f t="shared" si="12"/>
        <v>51.6</v>
      </c>
      <c r="M83">
        <v>15</v>
      </c>
      <c r="N83">
        <v>0</v>
      </c>
      <c r="O83">
        <v>855</v>
      </c>
      <c r="P83">
        <v>95</v>
      </c>
      <c r="Q83">
        <f t="shared" si="20"/>
        <v>950</v>
      </c>
      <c r="R83" s="81">
        <f t="shared" si="13"/>
        <v>63.333333333333336</v>
      </c>
      <c r="T83">
        <v>12</v>
      </c>
      <c r="U83">
        <v>0</v>
      </c>
      <c r="V83">
        <v>455</v>
      </c>
      <c r="W83">
        <v>153</v>
      </c>
      <c r="X83">
        <f t="shared" si="14"/>
        <v>608</v>
      </c>
      <c r="Y83" s="81">
        <f t="shared" si="15"/>
        <v>50.666666666666664</v>
      </c>
      <c r="AA83">
        <v>3</v>
      </c>
      <c r="AB83">
        <v>0</v>
      </c>
      <c r="AC83">
        <v>84</v>
      </c>
      <c r="AD83">
        <v>33</v>
      </c>
      <c r="AE83">
        <f t="shared" si="16"/>
        <v>117</v>
      </c>
      <c r="AF83" s="81">
        <f t="shared" si="17"/>
        <v>39</v>
      </c>
      <c r="AL83">
        <f t="shared" si="18"/>
        <v>0</v>
      </c>
      <c r="AM83" s="81" t="str">
        <f t="shared" si="19"/>
        <v/>
      </c>
    </row>
    <row r="84" spans="1:39" x14ac:dyDescent="0.25">
      <c r="A84" s="69" t="s">
        <v>80</v>
      </c>
      <c r="B84" s="6" t="s">
        <v>45</v>
      </c>
      <c r="C84" s="82">
        <v>-2.5340438425674545</v>
      </c>
      <c r="D84" s="82">
        <v>-0.63351096064186363</v>
      </c>
      <c r="E84" s="69"/>
      <c r="F84" s="69"/>
      <c r="G84" s="69"/>
      <c r="H84" s="69"/>
      <c r="I84" s="69"/>
      <c r="J84">
        <f t="shared" si="11"/>
        <v>0</v>
      </c>
      <c r="K84" s="81" t="str">
        <f t="shared" si="12"/>
        <v/>
      </c>
      <c r="Q84">
        <f t="shared" si="20"/>
        <v>0</v>
      </c>
      <c r="R84" s="81" t="str">
        <f t="shared" si="13"/>
        <v/>
      </c>
      <c r="X84">
        <f t="shared" si="14"/>
        <v>0</v>
      </c>
      <c r="Y84" s="81" t="str">
        <f t="shared" si="15"/>
        <v/>
      </c>
      <c r="AE84">
        <f t="shared" si="16"/>
        <v>0</v>
      </c>
      <c r="AF84" s="81" t="str">
        <f t="shared" si="17"/>
        <v/>
      </c>
      <c r="AL84">
        <f t="shared" si="18"/>
        <v>0</v>
      </c>
      <c r="AM84" s="81" t="str">
        <f t="shared" si="19"/>
        <v/>
      </c>
    </row>
    <row r="85" spans="1:39" x14ac:dyDescent="0.25">
      <c r="A85" s="69" t="s">
        <v>271</v>
      </c>
      <c r="B85" s="6" t="s">
        <v>16</v>
      </c>
      <c r="C85" s="82">
        <v>2.2565699903005818</v>
      </c>
      <c r="D85" s="82">
        <v>0.45131399806011635</v>
      </c>
      <c r="E85" s="69"/>
      <c r="F85" s="69"/>
      <c r="G85" s="69"/>
      <c r="H85" s="69"/>
      <c r="I85" s="69"/>
      <c r="J85">
        <f t="shared" si="11"/>
        <v>0</v>
      </c>
      <c r="K85" s="81" t="str">
        <f t="shared" si="12"/>
        <v/>
      </c>
      <c r="Q85">
        <f t="shared" si="20"/>
        <v>0</v>
      </c>
      <c r="R85" s="81" t="str">
        <f t="shared" si="13"/>
        <v/>
      </c>
      <c r="X85">
        <f t="shared" si="14"/>
        <v>0</v>
      </c>
      <c r="Y85" s="81" t="str">
        <f t="shared" si="15"/>
        <v/>
      </c>
      <c r="AE85">
        <f t="shared" si="16"/>
        <v>0</v>
      </c>
      <c r="AF85" s="81" t="str">
        <f t="shared" si="17"/>
        <v/>
      </c>
      <c r="AL85">
        <f t="shared" si="18"/>
        <v>0</v>
      </c>
      <c r="AM85" s="81" t="str">
        <f t="shared" si="19"/>
        <v/>
      </c>
    </row>
    <row r="86" spans="1:39" x14ac:dyDescent="0.25">
      <c r="A86" s="69" t="s">
        <v>400</v>
      </c>
      <c r="B86" s="6" t="s">
        <v>113</v>
      </c>
      <c r="C86" s="82">
        <v>-5.2210023021673688</v>
      </c>
      <c r="D86" s="82">
        <v>-0.8701670503612281</v>
      </c>
      <c r="E86" s="69"/>
      <c r="F86" s="69"/>
      <c r="G86" s="69"/>
      <c r="H86" s="69"/>
      <c r="I86" s="69"/>
      <c r="J86">
        <f t="shared" si="11"/>
        <v>0</v>
      </c>
      <c r="K86" s="81" t="str">
        <f t="shared" si="12"/>
        <v/>
      </c>
      <c r="M86">
        <v>10</v>
      </c>
      <c r="N86">
        <v>9</v>
      </c>
      <c r="O86">
        <v>0</v>
      </c>
      <c r="P86">
        <v>52</v>
      </c>
      <c r="Q86">
        <f t="shared" si="20"/>
        <v>61</v>
      </c>
      <c r="R86" s="81">
        <f t="shared" si="13"/>
        <v>6.1</v>
      </c>
      <c r="T86">
        <v>7</v>
      </c>
      <c r="U86">
        <v>199</v>
      </c>
      <c r="V86">
        <v>0</v>
      </c>
      <c r="W86">
        <v>32</v>
      </c>
      <c r="X86">
        <f t="shared" si="14"/>
        <v>231</v>
      </c>
      <c r="Y86" s="81">
        <f t="shared" si="15"/>
        <v>33</v>
      </c>
      <c r="AA86">
        <v>15</v>
      </c>
      <c r="AB86">
        <v>787</v>
      </c>
      <c r="AC86">
        <v>0</v>
      </c>
      <c r="AD86">
        <v>82</v>
      </c>
      <c r="AE86">
        <f t="shared" si="16"/>
        <v>869</v>
      </c>
      <c r="AF86" s="81">
        <f t="shared" si="17"/>
        <v>57.93333333333333</v>
      </c>
      <c r="AH86">
        <v>10</v>
      </c>
      <c r="AI86">
        <v>612</v>
      </c>
      <c r="AJ86">
        <v>0</v>
      </c>
      <c r="AK86">
        <v>42</v>
      </c>
      <c r="AL86">
        <f t="shared" si="18"/>
        <v>654</v>
      </c>
      <c r="AM86" s="81">
        <f t="shared" si="19"/>
        <v>65.400000000000006</v>
      </c>
    </row>
    <row r="87" spans="1:39" x14ac:dyDescent="0.25">
      <c r="A87" s="69" t="s">
        <v>430</v>
      </c>
      <c r="B87" s="6" t="s">
        <v>20</v>
      </c>
      <c r="C87" s="82">
        <v>5.9486409693946083</v>
      </c>
      <c r="D87" s="82">
        <v>1.4871602423486521</v>
      </c>
      <c r="E87" s="69"/>
      <c r="F87" s="69">
        <v>11</v>
      </c>
      <c r="G87" s="69">
        <v>0</v>
      </c>
      <c r="H87" s="69">
        <v>524</v>
      </c>
      <c r="I87" s="69">
        <v>79</v>
      </c>
      <c r="J87">
        <f t="shared" si="11"/>
        <v>603</v>
      </c>
      <c r="K87" s="81">
        <f t="shared" si="12"/>
        <v>54.81818181818182</v>
      </c>
      <c r="M87">
        <v>7</v>
      </c>
      <c r="N87">
        <v>0</v>
      </c>
      <c r="O87">
        <v>76</v>
      </c>
      <c r="P87">
        <v>131</v>
      </c>
      <c r="Q87">
        <f t="shared" si="20"/>
        <v>207</v>
      </c>
      <c r="R87" s="81">
        <f t="shared" si="13"/>
        <v>29.571428571428573</v>
      </c>
      <c r="X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"shared" si="17"/>
        <v/>
      </c>
      <c r="AL87">
        <f t="shared" si="18"/>
        <v>0</v>
      </c>
      <c r="AM87" s="81" t="str">
        <f t="shared" si="19"/>
        <v/>
      </c>
    </row>
    <row r="88" spans="1:39" x14ac:dyDescent="0.25">
      <c r="A88" s="69" t="s">
        <v>252</v>
      </c>
      <c r="B88" s="6" t="s">
        <v>16</v>
      </c>
      <c r="C88" s="82">
        <v>0.78308050873258439</v>
      </c>
      <c r="D88" s="82">
        <v>0.78308050873258439</v>
      </c>
      <c r="E88" s="69"/>
      <c r="F88" s="69">
        <v>15</v>
      </c>
      <c r="G88" s="69">
        <v>679</v>
      </c>
      <c r="H88" s="69">
        <v>0</v>
      </c>
      <c r="I88" s="69">
        <v>0</v>
      </c>
      <c r="J88">
        <f t="shared" si="11"/>
        <v>679</v>
      </c>
      <c r="K88" s="81">
        <f t="shared" si="12"/>
        <v>45.266666666666666</v>
      </c>
      <c r="M88">
        <v>16</v>
      </c>
      <c r="N88">
        <v>687</v>
      </c>
      <c r="O88">
        <v>0</v>
      </c>
      <c r="P88">
        <v>0</v>
      </c>
      <c r="Q88">
        <f t="shared" si="20"/>
        <v>687</v>
      </c>
      <c r="R88" s="81">
        <f t="shared" si="13"/>
        <v>42.9375</v>
      </c>
      <c r="T88">
        <v>15</v>
      </c>
      <c r="U88">
        <v>470</v>
      </c>
      <c r="V88">
        <v>0</v>
      </c>
      <c r="W88">
        <v>0</v>
      </c>
      <c r="X88">
        <f t="shared" si="14"/>
        <v>470</v>
      </c>
      <c r="Y88" s="81">
        <f t="shared" si="15"/>
        <v>31.333333333333332</v>
      </c>
      <c r="AA88">
        <v>5</v>
      </c>
      <c r="AB88">
        <v>166</v>
      </c>
      <c r="AC88">
        <v>0</v>
      </c>
      <c r="AD88">
        <v>0</v>
      </c>
      <c r="AE88">
        <f t="shared" si="16"/>
        <v>166</v>
      </c>
      <c r="AF88" s="81">
        <f t="shared" si="17"/>
        <v>33.200000000000003</v>
      </c>
      <c r="AH88">
        <v>9</v>
      </c>
      <c r="AI88">
        <v>137</v>
      </c>
      <c r="AJ88">
        <v>0</v>
      </c>
      <c r="AK88">
        <v>0</v>
      </c>
      <c r="AL88">
        <f t="shared" si="18"/>
        <v>137</v>
      </c>
      <c r="AM88" s="81">
        <f t="shared" si="19"/>
        <v>15.222222222222221</v>
      </c>
    </row>
    <row r="89" spans="1:39" x14ac:dyDescent="0.25">
      <c r="A89" s="69" t="s">
        <v>250</v>
      </c>
      <c r="B89" s="6" t="s">
        <v>8</v>
      </c>
      <c r="C89" s="82">
        <v>-6.8322827481813144</v>
      </c>
      <c r="D89" s="82">
        <v>-1.1387137913635523</v>
      </c>
      <c r="E89" s="69"/>
      <c r="F89" s="69"/>
      <c r="G89" s="69"/>
      <c r="H89" s="69"/>
      <c r="I89" s="69"/>
      <c r="J89">
        <f t="shared" si="11"/>
        <v>0</v>
      </c>
      <c r="K89" s="81" t="str">
        <f t="shared" si="12"/>
        <v/>
      </c>
      <c r="Q89">
        <f t="shared" si="20"/>
        <v>0</v>
      </c>
      <c r="R89" s="81" t="str">
        <f t="shared" si="13"/>
        <v/>
      </c>
      <c r="X89">
        <f t="shared" si="14"/>
        <v>0</v>
      </c>
      <c r="Y89" s="81" t="str">
        <f t="shared" si="15"/>
        <v/>
      </c>
      <c r="AE89">
        <f t="shared" si="16"/>
        <v>0</v>
      </c>
      <c r="AF89" s="81" t="str">
        <f t="shared" si="17"/>
        <v/>
      </c>
      <c r="AL89">
        <f t="shared" si="18"/>
        <v>0</v>
      </c>
      <c r="AM89" s="81" t="str">
        <f t="shared" si="19"/>
        <v/>
      </c>
    </row>
    <row r="90" spans="1:39" x14ac:dyDescent="0.25">
      <c r="A90" s="69" t="s">
        <v>101</v>
      </c>
      <c r="B90" s="6" t="s">
        <v>8</v>
      </c>
      <c r="C90" s="82">
        <v>-4.9844509153309247</v>
      </c>
      <c r="D90" s="82">
        <v>-0.83074181922182078</v>
      </c>
      <c r="E90" s="69"/>
      <c r="F90" s="69"/>
      <c r="G90" s="69"/>
      <c r="H90" s="69"/>
      <c r="I90" s="69"/>
      <c r="J90">
        <f t="shared" si="11"/>
        <v>0</v>
      </c>
      <c r="K90" s="81" t="str">
        <f t="shared" si="12"/>
        <v/>
      </c>
      <c r="Q90">
        <f t="shared" si="20"/>
        <v>0</v>
      </c>
      <c r="R90" s="81" t="str">
        <f t="shared" si="13"/>
        <v/>
      </c>
      <c r="X90">
        <f t="shared" si="14"/>
        <v>0</v>
      </c>
      <c r="Y90" s="81" t="str">
        <f t="shared" si="15"/>
        <v/>
      </c>
      <c r="AA90">
        <v>13</v>
      </c>
      <c r="AB90">
        <v>76</v>
      </c>
      <c r="AC90">
        <v>0</v>
      </c>
      <c r="AD90">
        <v>61</v>
      </c>
      <c r="AE90">
        <f t="shared" si="16"/>
        <v>137</v>
      </c>
      <c r="AF90" s="81">
        <f t="shared" si="17"/>
        <v>10.538461538461538</v>
      </c>
      <c r="AH90">
        <v>7</v>
      </c>
      <c r="AI90">
        <v>60</v>
      </c>
      <c r="AJ90">
        <v>0</v>
      </c>
      <c r="AK90">
        <v>51</v>
      </c>
      <c r="AL90">
        <f t="shared" si="18"/>
        <v>111</v>
      </c>
      <c r="AM90" s="81">
        <f t="shared" si="19"/>
        <v>15.857142857142858</v>
      </c>
    </row>
    <row r="91" spans="1:39" x14ac:dyDescent="0.25">
      <c r="A91" s="69" t="s">
        <v>138</v>
      </c>
      <c r="B91" s="6" t="s">
        <v>16</v>
      </c>
      <c r="C91" s="82">
        <v>-1.7091761979419746</v>
      </c>
      <c r="D91" s="82">
        <v>-0.28486269965699579</v>
      </c>
      <c r="E91" s="69"/>
      <c r="F91" s="69">
        <v>14</v>
      </c>
      <c r="G91" s="69">
        <v>789</v>
      </c>
      <c r="H91" s="69">
        <v>0</v>
      </c>
      <c r="I91" s="69">
        <v>61</v>
      </c>
      <c r="J91">
        <f t="shared" si="11"/>
        <v>850</v>
      </c>
      <c r="K91" s="81">
        <f t="shared" si="12"/>
        <v>60.714285714285715</v>
      </c>
      <c r="M91">
        <v>16</v>
      </c>
      <c r="N91">
        <v>1006</v>
      </c>
      <c r="O91">
        <v>0</v>
      </c>
      <c r="P91">
        <v>69</v>
      </c>
      <c r="Q91">
        <f t="shared" si="20"/>
        <v>1075</v>
      </c>
      <c r="R91" s="81">
        <f t="shared" si="13"/>
        <v>67.1875</v>
      </c>
      <c r="T91">
        <v>16</v>
      </c>
      <c r="U91">
        <v>826</v>
      </c>
      <c r="V91">
        <v>0</v>
      </c>
      <c r="W91">
        <v>77</v>
      </c>
      <c r="X91">
        <f t="shared" si="14"/>
        <v>903</v>
      </c>
      <c r="Y91" s="81">
        <f t="shared" si="15"/>
        <v>56.4375</v>
      </c>
      <c r="AA91">
        <v>16</v>
      </c>
      <c r="AB91">
        <v>1022</v>
      </c>
      <c r="AC91">
        <v>0</v>
      </c>
      <c r="AD91">
        <v>75</v>
      </c>
      <c r="AE91">
        <f t="shared" si="16"/>
        <v>1097</v>
      </c>
      <c r="AF91" s="81">
        <f t="shared" si="17"/>
        <v>68.5625</v>
      </c>
      <c r="AH91">
        <v>16</v>
      </c>
      <c r="AI91">
        <v>961</v>
      </c>
      <c r="AJ91">
        <v>0</v>
      </c>
      <c r="AK91">
        <v>86</v>
      </c>
      <c r="AL91">
        <f t="shared" si="18"/>
        <v>1047</v>
      </c>
      <c r="AM91" s="81">
        <f t="shared" si="19"/>
        <v>65.4375</v>
      </c>
    </row>
    <row r="92" spans="1:39" x14ac:dyDescent="0.25">
      <c r="A92" s="69" t="s">
        <v>189</v>
      </c>
      <c r="B92" s="6" t="s">
        <v>77</v>
      </c>
      <c r="C92" s="82">
        <v>-6.7393476325720938</v>
      </c>
      <c r="D92" s="82">
        <v>-1.1232246054286823</v>
      </c>
      <c r="E92" s="69"/>
      <c r="F92" s="69"/>
      <c r="G92" s="69"/>
      <c r="H92" s="69"/>
      <c r="I92" s="69"/>
      <c r="J92">
        <f t="shared" si="11"/>
        <v>0</v>
      </c>
      <c r="K92" s="81" t="str">
        <f t="shared" si="12"/>
        <v/>
      </c>
      <c r="Q92">
        <f t="shared" si="20"/>
        <v>0</v>
      </c>
      <c r="R92" s="81" t="str">
        <f t="shared" si="13"/>
        <v/>
      </c>
      <c r="X92">
        <f t="shared" si="14"/>
        <v>0</v>
      </c>
      <c r="Y92" s="81" t="str">
        <f t="shared" si="15"/>
        <v/>
      </c>
      <c r="AE92">
        <f t="shared" si="16"/>
        <v>0</v>
      </c>
      <c r="AF92" s="81" t="str">
        <f t="shared" si="17"/>
        <v/>
      </c>
      <c r="AL92">
        <f t="shared" si="18"/>
        <v>0</v>
      </c>
      <c r="AM92" s="81" t="str">
        <f t="shared" si="19"/>
        <v/>
      </c>
    </row>
    <row r="93" spans="1:39" x14ac:dyDescent="0.25">
      <c r="A93" s="69" t="s">
        <v>328</v>
      </c>
      <c r="B93" s="6" t="s">
        <v>84</v>
      </c>
      <c r="C93" s="82">
        <v>5.5386408821694459</v>
      </c>
      <c r="D93" s="82">
        <v>0.92310681369490766</v>
      </c>
      <c r="E93" s="69"/>
      <c r="F93" s="69">
        <v>16</v>
      </c>
      <c r="G93" s="69">
        <v>0</v>
      </c>
      <c r="H93" s="69">
        <v>982</v>
      </c>
      <c r="I93" s="69">
        <v>78</v>
      </c>
      <c r="J93">
        <f t="shared" si="11"/>
        <v>1060</v>
      </c>
      <c r="K93" s="81">
        <f t="shared" si="12"/>
        <v>66.25</v>
      </c>
      <c r="M93">
        <v>15</v>
      </c>
      <c r="N93">
        <v>0</v>
      </c>
      <c r="O93">
        <v>806</v>
      </c>
      <c r="P93">
        <v>59</v>
      </c>
      <c r="Q93">
        <f t="shared" si="20"/>
        <v>865</v>
      </c>
      <c r="R93" s="81">
        <f t="shared" si="13"/>
        <v>57.666666666666664</v>
      </c>
      <c r="T93">
        <v>16</v>
      </c>
      <c r="U93">
        <v>0</v>
      </c>
      <c r="V93">
        <v>1113</v>
      </c>
      <c r="W93">
        <v>153</v>
      </c>
      <c r="X93">
        <f t="shared" si="14"/>
        <v>1266</v>
      </c>
      <c r="Y93" s="81">
        <f t="shared" si="15"/>
        <v>79.125</v>
      </c>
      <c r="AA93">
        <v>10</v>
      </c>
      <c r="AB93">
        <v>0</v>
      </c>
      <c r="AC93">
        <v>744</v>
      </c>
      <c r="AD93">
        <v>64</v>
      </c>
      <c r="AE93">
        <f t="shared" si="16"/>
        <v>808</v>
      </c>
      <c r="AF93" s="81">
        <f t="shared" si="17"/>
        <v>80.8</v>
      </c>
      <c r="AH93">
        <v>13</v>
      </c>
      <c r="AI93">
        <v>0</v>
      </c>
      <c r="AJ93">
        <v>736</v>
      </c>
      <c r="AK93">
        <v>68</v>
      </c>
      <c r="AL93">
        <f t="shared" si="18"/>
        <v>804</v>
      </c>
      <c r="AM93" s="81">
        <f t="shared" si="19"/>
        <v>61.846153846153847</v>
      </c>
    </row>
    <row r="94" spans="1:39" x14ac:dyDescent="0.25">
      <c r="A94" s="69" t="s">
        <v>342</v>
      </c>
      <c r="B94" s="6" t="s">
        <v>50</v>
      </c>
      <c r="C94" s="82">
        <v>0.47362745982566112</v>
      </c>
      <c r="D94" s="82">
        <v>0.15787581994188704</v>
      </c>
      <c r="E94" s="69"/>
      <c r="F94" s="69"/>
      <c r="G94" s="69"/>
      <c r="H94" s="69"/>
      <c r="I94" s="69"/>
      <c r="J94">
        <f t="shared" si="11"/>
        <v>0</v>
      </c>
      <c r="K94" s="81" t="str">
        <f t="shared" si="12"/>
        <v/>
      </c>
      <c r="Q94">
        <f t="shared" si="20"/>
        <v>0</v>
      </c>
      <c r="R94" s="81" t="str">
        <f t="shared" si="13"/>
        <v/>
      </c>
      <c r="X94">
        <f t="shared" si="14"/>
        <v>0</v>
      </c>
      <c r="Y94" s="81" t="str">
        <f t="shared" si="15"/>
        <v/>
      </c>
      <c r="AE94">
        <f t="shared" si="16"/>
        <v>0</v>
      </c>
      <c r="AF94" s="81" t="str">
        <f t="shared" si="17"/>
        <v/>
      </c>
      <c r="AL94">
        <f t="shared" si="18"/>
        <v>0</v>
      </c>
      <c r="AM94" s="81" t="str">
        <f t="shared" si="19"/>
        <v/>
      </c>
    </row>
    <row r="95" spans="1:39" x14ac:dyDescent="0.25">
      <c r="A95" s="69" t="s">
        <v>118</v>
      </c>
      <c r="B95" s="6" t="s">
        <v>23</v>
      </c>
      <c r="C95" s="82">
        <v>-4.9612596390497838</v>
      </c>
      <c r="D95" s="82">
        <v>-0.82687660650829731</v>
      </c>
      <c r="E95" s="69"/>
      <c r="F95" s="69">
        <v>1</v>
      </c>
      <c r="G95" s="69">
        <v>0</v>
      </c>
      <c r="H95" s="69">
        <v>20</v>
      </c>
      <c r="I95" s="69">
        <v>0</v>
      </c>
      <c r="J95">
        <f t="shared" si="11"/>
        <v>20</v>
      </c>
      <c r="K95" s="81">
        <f t="shared" si="12"/>
        <v>20</v>
      </c>
      <c r="Q95">
        <f t="shared" si="20"/>
        <v>0</v>
      </c>
      <c r="R95" s="81" t="str">
        <f t="shared" si="13"/>
        <v/>
      </c>
      <c r="X95">
        <f t="shared" si="14"/>
        <v>0</v>
      </c>
      <c r="Y95" s="81" t="str">
        <f t="shared" si="15"/>
        <v/>
      </c>
      <c r="AE95">
        <f t="shared" si="16"/>
        <v>0</v>
      </c>
      <c r="AF95" s="81" t="str">
        <f t="shared" si="17"/>
        <v/>
      </c>
      <c r="AL95">
        <f t="shared" si="18"/>
        <v>0</v>
      </c>
      <c r="AM95" s="81" t="str">
        <f t="shared" si="19"/>
        <v/>
      </c>
    </row>
    <row r="96" spans="1:39" x14ac:dyDescent="0.25">
      <c r="A96" s="69" t="s">
        <v>21</v>
      </c>
      <c r="B96" s="6" t="s">
        <v>16</v>
      </c>
      <c r="C96" s="82">
        <v>2.2585276245236239</v>
      </c>
      <c r="D96" s="82">
        <v>0.37642127075393733</v>
      </c>
      <c r="E96" s="69"/>
      <c r="F96" s="69"/>
      <c r="G96" s="69"/>
      <c r="H96" s="69"/>
      <c r="I96" s="69"/>
      <c r="J96">
        <f t="shared" si="11"/>
        <v>0</v>
      </c>
      <c r="K96" s="81" t="str">
        <f t="shared" si="12"/>
        <v/>
      </c>
      <c r="Q96">
        <f t="shared" si="20"/>
        <v>0</v>
      </c>
      <c r="R96" s="81" t="str">
        <f t="shared" si="13"/>
        <v/>
      </c>
      <c r="X96">
        <f t="shared" si="14"/>
        <v>0</v>
      </c>
      <c r="Y96" s="81" t="str">
        <f t="shared" si="15"/>
        <v/>
      </c>
      <c r="AE96">
        <f t="shared" si="16"/>
        <v>0</v>
      </c>
      <c r="AF96" s="81" t="str">
        <f t="shared" si="17"/>
        <v/>
      </c>
      <c r="AL96">
        <f t="shared" si="18"/>
        <v>0</v>
      </c>
      <c r="AM96" s="81" t="str">
        <f t="shared" si="19"/>
        <v/>
      </c>
    </row>
    <row r="97" spans="1:39" x14ac:dyDescent="0.25">
      <c r="A97" s="69" t="s">
        <v>156</v>
      </c>
      <c r="B97" s="6" t="s">
        <v>110</v>
      </c>
      <c r="C97" s="82">
        <v>-4.2507532392339531</v>
      </c>
      <c r="D97" s="82">
        <v>-0.70845887320565881</v>
      </c>
      <c r="E97" s="69"/>
      <c r="F97" s="69">
        <v>6</v>
      </c>
      <c r="G97" s="69">
        <v>93</v>
      </c>
      <c r="H97" s="69">
        <v>0</v>
      </c>
      <c r="I97" s="69">
        <v>15</v>
      </c>
      <c r="J97">
        <f t="shared" si="11"/>
        <v>108</v>
      </c>
      <c r="K97" s="81">
        <f t="shared" si="12"/>
        <v>18</v>
      </c>
      <c r="M97">
        <v>16</v>
      </c>
      <c r="N97">
        <v>206</v>
      </c>
      <c r="O97">
        <v>0</v>
      </c>
      <c r="P97">
        <v>55</v>
      </c>
      <c r="Q97">
        <f t="shared" si="20"/>
        <v>261</v>
      </c>
      <c r="R97" s="81">
        <f t="shared" si="13"/>
        <v>16.3125</v>
      </c>
      <c r="X97">
        <f t="shared" si="14"/>
        <v>0</v>
      </c>
      <c r="Y97" s="81" t="str">
        <f t="shared" si="15"/>
        <v/>
      </c>
      <c r="AE97">
        <f t="shared" si="16"/>
        <v>0</v>
      </c>
      <c r="AF97" s="81" t="str">
        <f t="shared" si="17"/>
        <v/>
      </c>
      <c r="AL97">
        <f t="shared" si="18"/>
        <v>0</v>
      </c>
      <c r="AM97" s="81" t="str">
        <f t="shared" si="19"/>
        <v/>
      </c>
    </row>
    <row r="98" spans="1:39" x14ac:dyDescent="0.25">
      <c r="A98" s="69" t="s">
        <v>133</v>
      </c>
      <c r="B98" s="6" t="s">
        <v>45</v>
      </c>
      <c r="C98" s="82">
        <v>0.40791626155086474</v>
      </c>
      <c r="D98" s="82">
        <v>8.1583252310172952E-2</v>
      </c>
      <c r="E98" s="69"/>
      <c r="F98" s="69">
        <v>16</v>
      </c>
      <c r="G98" s="69">
        <v>197</v>
      </c>
      <c r="H98" s="69">
        <v>0</v>
      </c>
      <c r="I98" s="69">
        <v>127</v>
      </c>
      <c r="J98">
        <f t="shared" si="11"/>
        <v>324</v>
      </c>
      <c r="K98" s="81">
        <f t="shared" si="12"/>
        <v>20.25</v>
      </c>
      <c r="M98">
        <v>16</v>
      </c>
      <c r="N98">
        <v>261</v>
      </c>
      <c r="O98">
        <v>0</v>
      </c>
      <c r="P98">
        <v>156</v>
      </c>
      <c r="Q98">
        <f t="shared" si="20"/>
        <v>417</v>
      </c>
      <c r="R98" s="81">
        <f t="shared" si="13"/>
        <v>26.0625</v>
      </c>
      <c r="T98">
        <v>14</v>
      </c>
      <c r="U98">
        <v>237</v>
      </c>
      <c r="V98">
        <v>0</v>
      </c>
      <c r="W98">
        <v>159</v>
      </c>
      <c r="X98">
        <f t="shared" si="14"/>
        <v>396</v>
      </c>
      <c r="Y98" s="81">
        <f t="shared" si="15"/>
        <v>28.285714285714285</v>
      </c>
      <c r="AA98">
        <v>16</v>
      </c>
      <c r="AB98">
        <v>167</v>
      </c>
      <c r="AC98">
        <v>0</v>
      </c>
      <c r="AD98">
        <v>160</v>
      </c>
      <c r="AE98">
        <f t="shared" si="16"/>
        <v>327</v>
      </c>
      <c r="AF98" s="81">
        <f t="shared" si="17"/>
        <v>20.4375</v>
      </c>
      <c r="AH98">
        <v>2</v>
      </c>
      <c r="AI98">
        <v>20</v>
      </c>
      <c r="AJ98">
        <v>0</v>
      </c>
      <c r="AK98">
        <v>0</v>
      </c>
      <c r="AL98">
        <f t="shared" si="18"/>
        <v>20</v>
      </c>
      <c r="AM98" s="81">
        <f t="shared" si="19"/>
        <v>10</v>
      </c>
    </row>
    <row r="99" spans="1:39" x14ac:dyDescent="0.25">
      <c r="A99" s="69" t="s">
        <v>352</v>
      </c>
      <c r="B99" s="6" t="s">
        <v>20</v>
      </c>
      <c r="C99" s="82">
        <v>1.8653148002680133</v>
      </c>
      <c r="D99" s="82">
        <v>0.62177160008933774</v>
      </c>
      <c r="E99" s="69"/>
      <c r="F99" s="69">
        <v>16</v>
      </c>
      <c r="G99" s="69">
        <v>985</v>
      </c>
      <c r="H99" s="69">
        <v>0</v>
      </c>
      <c r="I99" s="69">
        <v>0</v>
      </c>
      <c r="J99">
        <f t="shared" si="11"/>
        <v>985</v>
      </c>
      <c r="K99" s="81">
        <f t="shared" si="12"/>
        <v>61.5625</v>
      </c>
      <c r="M99">
        <v>14</v>
      </c>
      <c r="N99">
        <v>816</v>
      </c>
      <c r="O99">
        <v>0</v>
      </c>
      <c r="P99">
        <v>0</v>
      </c>
      <c r="Q99">
        <f t="shared" si="20"/>
        <v>816</v>
      </c>
      <c r="R99" s="81">
        <f t="shared" si="13"/>
        <v>58.285714285714285</v>
      </c>
      <c r="T99">
        <v>1</v>
      </c>
      <c r="U99">
        <v>65</v>
      </c>
      <c r="V99">
        <v>0</v>
      </c>
      <c r="W99">
        <v>0</v>
      </c>
      <c r="X99">
        <f t="shared" si="14"/>
        <v>65</v>
      </c>
      <c r="Y99" s="81">
        <f t="shared" si="15"/>
        <v>65</v>
      </c>
      <c r="AA99">
        <v>2</v>
      </c>
      <c r="AB99">
        <v>33</v>
      </c>
      <c r="AC99">
        <v>0</v>
      </c>
      <c r="AD99">
        <v>0</v>
      </c>
      <c r="AE99">
        <f t="shared" si="16"/>
        <v>33</v>
      </c>
      <c r="AF99" s="81">
        <f t="shared" si="17"/>
        <v>16.5</v>
      </c>
      <c r="AH99">
        <v>2</v>
      </c>
      <c r="AI99">
        <v>66</v>
      </c>
      <c r="AJ99">
        <v>0</v>
      </c>
      <c r="AK99">
        <v>0</v>
      </c>
      <c r="AL99">
        <f t="shared" si="18"/>
        <v>66</v>
      </c>
      <c r="AM99" s="81">
        <f t="shared" si="19"/>
        <v>33</v>
      </c>
    </row>
    <row r="100" spans="1:39" x14ac:dyDescent="0.25">
      <c r="A100" s="69" t="s">
        <v>429</v>
      </c>
      <c r="B100" s="6" t="s">
        <v>84</v>
      </c>
      <c r="C100" s="82">
        <v>1.2203474360239313</v>
      </c>
      <c r="D100" s="82">
        <v>0.30508685900598281</v>
      </c>
      <c r="E100" s="69"/>
      <c r="F100" s="69"/>
      <c r="G100" s="69"/>
      <c r="H100" s="69"/>
      <c r="I100" s="69"/>
      <c r="J100">
        <f t="shared" si="11"/>
        <v>0</v>
      </c>
      <c r="K100" s="81" t="str">
        <f t="shared" si="12"/>
        <v/>
      </c>
      <c r="M100">
        <v>12</v>
      </c>
      <c r="N100">
        <v>55</v>
      </c>
      <c r="O100">
        <v>0</v>
      </c>
      <c r="P100">
        <v>154</v>
      </c>
      <c r="Q100">
        <f t="shared" si="20"/>
        <v>209</v>
      </c>
      <c r="R100" s="81">
        <f t="shared" si="13"/>
        <v>17.416666666666668</v>
      </c>
      <c r="T100">
        <v>7</v>
      </c>
      <c r="U100">
        <v>7</v>
      </c>
      <c r="V100">
        <v>0</v>
      </c>
      <c r="W100">
        <v>143</v>
      </c>
      <c r="X100">
        <f t="shared" si="14"/>
        <v>150</v>
      </c>
      <c r="Y100" s="81">
        <f t="shared" si="15"/>
        <v>21.428571428571427</v>
      </c>
      <c r="AE100">
        <f t="shared" si="16"/>
        <v>0</v>
      </c>
      <c r="AF100" s="81" t="str">
        <f t="shared" si="17"/>
        <v/>
      </c>
      <c r="AL100">
        <f t="shared" si="18"/>
        <v>0</v>
      </c>
      <c r="AM100" s="81" t="str">
        <f t="shared" si="19"/>
        <v/>
      </c>
    </row>
    <row r="101" spans="1:39" x14ac:dyDescent="0.25">
      <c r="A101" s="69" t="s">
        <v>194</v>
      </c>
      <c r="B101" s="6" t="s">
        <v>20</v>
      </c>
      <c r="C101" s="82">
        <v>0.61766818013191405</v>
      </c>
      <c r="D101" s="82">
        <v>0.20588939337730469</v>
      </c>
      <c r="E101" s="69"/>
      <c r="F101" s="69">
        <v>11</v>
      </c>
      <c r="G101" s="69">
        <v>0</v>
      </c>
      <c r="H101" s="69">
        <v>2</v>
      </c>
      <c r="I101" s="69">
        <v>181</v>
      </c>
      <c r="J101">
        <f t="shared" si="11"/>
        <v>183</v>
      </c>
      <c r="K101" s="81">
        <f t="shared" si="12"/>
        <v>16.636363636363637</v>
      </c>
      <c r="M101">
        <v>14</v>
      </c>
      <c r="N101">
        <v>0</v>
      </c>
      <c r="O101">
        <v>503</v>
      </c>
      <c r="P101">
        <v>136</v>
      </c>
      <c r="Q101">
        <f t="shared" si="20"/>
        <v>639</v>
      </c>
      <c r="R101" s="81">
        <f t="shared" si="13"/>
        <v>45.642857142857146</v>
      </c>
      <c r="T101">
        <v>14</v>
      </c>
      <c r="U101">
        <v>0</v>
      </c>
      <c r="V101">
        <v>517</v>
      </c>
      <c r="W101">
        <v>80</v>
      </c>
      <c r="X101">
        <f t="shared" si="14"/>
        <v>597</v>
      </c>
      <c r="Y101" s="81">
        <f t="shared" si="15"/>
        <v>42.642857142857146</v>
      </c>
      <c r="AA101">
        <v>15</v>
      </c>
      <c r="AB101">
        <v>0</v>
      </c>
      <c r="AC101">
        <v>584</v>
      </c>
      <c r="AD101">
        <v>73</v>
      </c>
      <c r="AE101">
        <f t="shared" si="16"/>
        <v>657</v>
      </c>
      <c r="AF101" s="81">
        <f t="shared" si="17"/>
        <v>43.8</v>
      </c>
      <c r="AH101">
        <v>11</v>
      </c>
      <c r="AI101">
        <v>0</v>
      </c>
      <c r="AJ101">
        <v>12</v>
      </c>
      <c r="AK101">
        <v>178</v>
      </c>
      <c r="AL101">
        <f t="shared" si="18"/>
        <v>190</v>
      </c>
      <c r="AM101" s="81">
        <f t="shared" si="19"/>
        <v>17.272727272727273</v>
      </c>
    </row>
    <row r="102" spans="1:39" x14ac:dyDescent="0.25">
      <c r="A102" s="69" t="s">
        <v>61</v>
      </c>
      <c r="B102" s="6" t="s">
        <v>11</v>
      </c>
      <c r="C102" s="82">
        <v>3.4910697277577456</v>
      </c>
      <c r="D102" s="82">
        <v>0.58184495462629093</v>
      </c>
      <c r="E102" s="69"/>
      <c r="F102" s="69">
        <v>16</v>
      </c>
      <c r="G102" s="69">
        <v>613</v>
      </c>
      <c r="H102" s="69">
        <v>0</v>
      </c>
      <c r="I102" s="69">
        <v>3</v>
      </c>
      <c r="J102">
        <f t="shared" si="11"/>
        <v>616</v>
      </c>
      <c r="K102" s="81">
        <f t="shared" si="12"/>
        <v>38.5</v>
      </c>
      <c r="M102">
        <v>13</v>
      </c>
      <c r="N102">
        <v>510</v>
      </c>
      <c r="O102">
        <v>0</v>
      </c>
      <c r="P102">
        <v>1</v>
      </c>
      <c r="Q102">
        <f t="shared" si="20"/>
        <v>511</v>
      </c>
      <c r="R102" s="81">
        <f t="shared" si="13"/>
        <v>39.307692307692307</v>
      </c>
      <c r="T102">
        <v>16</v>
      </c>
      <c r="U102">
        <v>580</v>
      </c>
      <c r="V102">
        <v>0</v>
      </c>
      <c r="W102">
        <v>2</v>
      </c>
      <c r="X102">
        <f t="shared" si="14"/>
        <v>582</v>
      </c>
      <c r="Y102" s="81">
        <f t="shared" si="15"/>
        <v>36.375</v>
      </c>
      <c r="AA102">
        <v>10</v>
      </c>
      <c r="AB102">
        <v>394</v>
      </c>
      <c r="AC102">
        <v>0</v>
      </c>
      <c r="AD102">
        <v>0</v>
      </c>
      <c r="AE102">
        <f t="shared" si="16"/>
        <v>394</v>
      </c>
      <c r="AF102" s="81">
        <f t="shared" si="17"/>
        <v>39.4</v>
      </c>
      <c r="AH102">
        <v>16</v>
      </c>
      <c r="AI102">
        <v>482</v>
      </c>
      <c r="AJ102">
        <v>0</v>
      </c>
      <c r="AK102">
        <v>25</v>
      </c>
      <c r="AL102">
        <f t="shared" si="18"/>
        <v>507</v>
      </c>
      <c r="AM102" s="81">
        <f t="shared" si="19"/>
        <v>31.6875</v>
      </c>
    </row>
    <row r="103" spans="1:39" x14ac:dyDescent="0.25">
      <c r="A103" s="69" t="s">
        <v>329</v>
      </c>
      <c r="B103" s="6" t="s">
        <v>16</v>
      </c>
      <c r="C103" s="82">
        <v>-0.40977283098832329</v>
      </c>
      <c r="D103" s="82">
        <v>-0.20488641549416164</v>
      </c>
      <c r="E103" s="69"/>
      <c r="F103" s="69"/>
      <c r="G103" s="69"/>
      <c r="H103" s="69"/>
      <c r="I103" s="69"/>
      <c r="J103">
        <f t="shared" si="11"/>
        <v>0</v>
      </c>
      <c r="K103" s="81" t="str">
        <f t="shared" si="12"/>
        <v/>
      </c>
      <c r="Q103">
        <f t="shared" si="20"/>
        <v>0</v>
      </c>
      <c r="R103" s="81" t="str">
        <f t="shared" si="13"/>
        <v/>
      </c>
      <c r="X103">
        <f t="shared" si="14"/>
        <v>0</v>
      </c>
      <c r="Y103" s="81" t="str">
        <f t="shared" si="15"/>
        <v/>
      </c>
      <c r="AE103">
        <f t="shared" si="16"/>
        <v>0</v>
      </c>
      <c r="AF103" s="81" t="str">
        <f t="shared" si="17"/>
        <v/>
      </c>
      <c r="AL103">
        <f t="shared" si="18"/>
        <v>0</v>
      </c>
      <c r="AM103" s="81" t="str">
        <f t="shared" si="19"/>
        <v/>
      </c>
    </row>
    <row r="104" spans="1:39" x14ac:dyDescent="0.25">
      <c r="A104" s="69" t="s">
        <v>384</v>
      </c>
      <c r="B104" s="6" t="s">
        <v>16</v>
      </c>
      <c r="C104" s="82">
        <v>-1.4228212049939379</v>
      </c>
      <c r="D104" s="82">
        <v>-0.35570530124848448</v>
      </c>
      <c r="E104" s="69"/>
      <c r="F104" s="69">
        <v>14</v>
      </c>
      <c r="G104" s="69">
        <v>870</v>
      </c>
      <c r="H104" s="69">
        <v>0</v>
      </c>
      <c r="I104" s="69">
        <v>67</v>
      </c>
      <c r="J104">
        <f t="shared" si="11"/>
        <v>937</v>
      </c>
      <c r="K104" s="81">
        <f t="shared" si="12"/>
        <v>66.928571428571431</v>
      </c>
      <c r="M104">
        <v>10</v>
      </c>
      <c r="N104">
        <v>566</v>
      </c>
      <c r="O104">
        <v>0</v>
      </c>
      <c r="P104">
        <v>51</v>
      </c>
      <c r="Q104">
        <f t="shared" si="20"/>
        <v>617</v>
      </c>
      <c r="R104" s="81">
        <f t="shared" si="13"/>
        <v>61.7</v>
      </c>
      <c r="T104">
        <v>13</v>
      </c>
      <c r="U104">
        <v>800</v>
      </c>
      <c r="V104">
        <v>0</v>
      </c>
      <c r="W104">
        <v>54</v>
      </c>
      <c r="X104">
        <f t="shared" si="14"/>
        <v>854</v>
      </c>
      <c r="Y104" s="81">
        <f t="shared" si="15"/>
        <v>65.692307692307693</v>
      </c>
      <c r="AE104">
        <f t="shared" si="16"/>
        <v>0</v>
      </c>
      <c r="AF104" s="81" t="str">
        <f t="shared" si="17"/>
        <v/>
      </c>
      <c r="AL104">
        <f t="shared" si="18"/>
        <v>0</v>
      </c>
      <c r="AM104" s="81" t="str">
        <f t="shared" si="19"/>
        <v/>
      </c>
    </row>
    <row r="105" spans="1:39" x14ac:dyDescent="0.25">
      <c r="A105" s="69" t="s">
        <v>386</v>
      </c>
      <c r="B105" s="6" t="s">
        <v>113</v>
      </c>
      <c r="C105" s="82">
        <v>-2.6888654709231794</v>
      </c>
      <c r="D105" s="82">
        <v>-0.44814424515386325</v>
      </c>
      <c r="E105" s="69"/>
      <c r="F105" s="69"/>
      <c r="G105" s="69"/>
      <c r="H105" s="69"/>
      <c r="I105" s="69"/>
      <c r="J105">
        <f t="shared" si="11"/>
        <v>0</v>
      </c>
      <c r="K105" s="81" t="str">
        <f t="shared" si="12"/>
        <v/>
      </c>
      <c r="M105">
        <v>8</v>
      </c>
      <c r="N105">
        <v>58</v>
      </c>
      <c r="O105">
        <v>0</v>
      </c>
      <c r="P105">
        <v>52</v>
      </c>
      <c r="Q105">
        <f t="shared" si="20"/>
        <v>110</v>
      </c>
      <c r="R105" s="81">
        <f t="shared" si="13"/>
        <v>13.75</v>
      </c>
      <c r="T105">
        <v>16</v>
      </c>
      <c r="U105">
        <v>373</v>
      </c>
      <c r="V105">
        <v>0</v>
      </c>
      <c r="W105">
        <v>123</v>
      </c>
      <c r="X105">
        <f t="shared" si="14"/>
        <v>496</v>
      </c>
      <c r="Y105" s="81">
        <f t="shared" si="15"/>
        <v>31</v>
      </c>
      <c r="AA105">
        <v>7</v>
      </c>
      <c r="AB105">
        <v>488</v>
      </c>
      <c r="AC105">
        <v>0</v>
      </c>
      <c r="AD105">
        <v>0</v>
      </c>
      <c r="AE105">
        <f t="shared" si="16"/>
        <v>488</v>
      </c>
      <c r="AF105" s="81">
        <f t="shared" si="17"/>
        <v>69.714285714285708</v>
      </c>
      <c r="AH105">
        <v>16</v>
      </c>
      <c r="AI105">
        <v>1068</v>
      </c>
      <c r="AJ105">
        <v>0</v>
      </c>
      <c r="AK105">
        <v>0</v>
      </c>
      <c r="AL105">
        <f t="shared" si="18"/>
        <v>1068</v>
      </c>
      <c r="AM105" s="81">
        <f t="shared" si="19"/>
        <v>66.75</v>
      </c>
    </row>
    <row r="106" spans="1:39" x14ac:dyDescent="0.25">
      <c r="A106" s="69" t="s">
        <v>410</v>
      </c>
      <c r="B106" s="6" t="s">
        <v>110</v>
      </c>
      <c r="C106" s="82">
        <v>3.4685624571004103</v>
      </c>
      <c r="D106" s="82">
        <v>0.57809374285006843</v>
      </c>
      <c r="E106" s="69"/>
      <c r="F106" s="69">
        <v>13</v>
      </c>
      <c r="G106" s="69">
        <v>0</v>
      </c>
      <c r="H106" s="69">
        <v>515</v>
      </c>
      <c r="I106" s="69">
        <v>162</v>
      </c>
      <c r="J106">
        <f t="shared" si="11"/>
        <v>677</v>
      </c>
      <c r="K106" s="81">
        <f t="shared" si="12"/>
        <v>52.07692307692308</v>
      </c>
      <c r="M106">
        <v>16</v>
      </c>
      <c r="N106">
        <v>16</v>
      </c>
      <c r="O106">
        <v>971</v>
      </c>
      <c r="P106">
        <v>211</v>
      </c>
      <c r="Q106">
        <f t="shared" si="20"/>
        <v>1198</v>
      </c>
      <c r="R106" s="81">
        <f t="shared" si="13"/>
        <v>74.875</v>
      </c>
      <c r="T106">
        <v>16</v>
      </c>
      <c r="U106">
        <v>5</v>
      </c>
      <c r="V106">
        <v>823</v>
      </c>
      <c r="W106">
        <v>254</v>
      </c>
      <c r="X106">
        <f t="shared" si="14"/>
        <v>1082</v>
      </c>
      <c r="Y106" s="81">
        <f t="shared" si="15"/>
        <v>67.625</v>
      </c>
      <c r="AA106">
        <v>13</v>
      </c>
      <c r="AB106">
        <v>8</v>
      </c>
      <c r="AC106">
        <v>555</v>
      </c>
      <c r="AD106">
        <v>127</v>
      </c>
      <c r="AE106">
        <f t="shared" si="16"/>
        <v>690</v>
      </c>
      <c r="AF106" s="81">
        <f t="shared" si="17"/>
        <v>53.07692307692308</v>
      </c>
      <c r="AH106">
        <v>12</v>
      </c>
      <c r="AI106">
        <v>0</v>
      </c>
      <c r="AJ106">
        <v>134</v>
      </c>
      <c r="AK106">
        <v>73</v>
      </c>
      <c r="AL106">
        <f t="shared" si="18"/>
        <v>207</v>
      </c>
      <c r="AM106" s="81">
        <f t="shared" si="19"/>
        <v>17.25</v>
      </c>
    </row>
    <row r="107" spans="1:39" x14ac:dyDescent="0.25">
      <c r="A107" s="69" t="s">
        <v>368</v>
      </c>
      <c r="B107" s="6" t="s">
        <v>16</v>
      </c>
      <c r="C107" s="82">
        <v>1.4939881669340163</v>
      </c>
      <c r="D107" s="82">
        <v>0.24899802782233604</v>
      </c>
      <c r="E107" s="69"/>
      <c r="F107" s="69">
        <v>9</v>
      </c>
      <c r="G107" s="69">
        <v>9</v>
      </c>
      <c r="H107" s="69">
        <v>0</v>
      </c>
      <c r="I107" s="69">
        <v>142</v>
      </c>
      <c r="J107">
        <f t="shared" si="11"/>
        <v>151</v>
      </c>
      <c r="K107" s="81">
        <f t="shared" si="12"/>
        <v>16.777777777777779</v>
      </c>
      <c r="Q107">
        <f t="shared" si="20"/>
        <v>0</v>
      </c>
      <c r="R107" s="81" t="str">
        <f t="shared" si="13"/>
        <v/>
      </c>
      <c r="T107">
        <v>11</v>
      </c>
      <c r="U107">
        <v>120</v>
      </c>
      <c r="V107">
        <v>0</v>
      </c>
      <c r="W107">
        <v>25</v>
      </c>
      <c r="X107">
        <f t="shared" si="14"/>
        <v>145</v>
      </c>
      <c r="Y107" s="81">
        <f t="shared" si="15"/>
        <v>13.181818181818182</v>
      </c>
      <c r="AE107">
        <f t="shared" si="16"/>
        <v>0</v>
      </c>
      <c r="AF107" s="81" t="str">
        <f t="shared" si="17"/>
        <v/>
      </c>
      <c r="AL107">
        <f t="shared" si="18"/>
        <v>0</v>
      </c>
      <c r="AM107" s="81" t="str">
        <f t="shared" si="19"/>
        <v/>
      </c>
    </row>
    <row r="108" spans="1:39" x14ac:dyDescent="0.25">
      <c r="A108" s="69" t="s">
        <v>230</v>
      </c>
      <c r="B108" s="6" t="s">
        <v>11</v>
      </c>
      <c r="C108" s="82">
        <v>-10.380527354799924</v>
      </c>
      <c r="D108" s="82">
        <v>-1.7300878924666538</v>
      </c>
      <c r="E108" s="69"/>
      <c r="F108" s="69"/>
      <c r="G108" s="69"/>
      <c r="H108" s="69"/>
      <c r="I108" s="69"/>
      <c r="J108">
        <f t="shared" si="11"/>
        <v>0</v>
      </c>
      <c r="K108" s="81" t="str">
        <f t="shared" si="12"/>
        <v/>
      </c>
      <c r="Q108">
        <f t="shared" si="20"/>
        <v>0</v>
      </c>
      <c r="R108" s="81" t="str">
        <f t="shared" si="13"/>
        <v/>
      </c>
      <c r="X108">
        <f t="shared" si="14"/>
        <v>0</v>
      </c>
      <c r="Y108" s="81" t="str">
        <f t="shared" si="15"/>
        <v/>
      </c>
      <c r="AE108">
        <f t="shared" si="16"/>
        <v>0</v>
      </c>
      <c r="AF108" s="81" t="str">
        <f t="shared" si="17"/>
        <v/>
      </c>
      <c r="AL108">
        <f t="shared" si="18"/>
        <v>0</v>
      </c>
      <c r="AM108" s="81" t="str">
        <f t="shared" si="19"/>
        <v/>
      </c>
    </row>
    <row r="109" spans="1:39" x14ac:dyDescent="0.25">
      <c r="A109" s="69" t="s">
        <v>376</v>
      </c>
      <c r="B109" s="6" t="s">
        <v>45</v>
      </c>
      <c r="C109" s="82">
        <v>5.6937757203009678</v>
      </c>
      <c r="D109" s="82">
        <v>0.9489626200501613</v>
      </c>
      <c r="E109" s="69"/>
      <c r="F109" s="69">
        <v>9</v>
      </c>
      <c r="G109" s="69">
        <v>0</v>
      </c>
      <c r="H109" s="69">
        <v>42</v>
      </c>
      <c r="I109" s="69">
        <v>53</v>
      </c>
      <c r="J109">
        <f t="shared" si="11"/>
        <v>95</v>
      </c>
      <c r="K109" s="81">
        <f t="shared" si="12"/>
        <v>10.555555555555555</v>
      </c>
      <c r="M109">
        <v>12</v>
      </c>
      <c r="N109">
        <v>0</v>
      </c>
      <c r="O109">
        <v>293</v>
      </c>
      <c r="P109">
        <v>103</v>
      </c>
      <c r="Q109">
        <f t="shared" si="20"/>
        <v>396</v>
      </c>
      <c r="R109" s="81">
        <f t="shared" si="13"/>
        <v>33</v>
      </c>
      <c r="T109">
        <v>12</v>
      </c>
      <c r="U109">
        <v>0</v>
      </c>
      <c r="V109">
        <v>712</v>
      </c>
      <c r="W109">
        <v>5</v>
      </c>
      <c r="X109">
        <f t="shared" si="14"/>
        <v>717</v>
      </c>
      <c r="Y109" s="81">
        <f t="shared" si="15"/>
        <v>59.75</v>
      </c>
      <c r="AA109">
        <v>15</v>
      </c>
      <c r="AB109">
        <v>0</v>
      </c>
      <c r="AC109">
        <v>921</v>
      </c>
      <c r="AD109">
        <v>90</v>
      </c>
      <c r="AE109">
        <f t="shared" si="16"/>
        <v>1011</v>
      </c>
      <c r="AF109" s="81">
        <f t="shared" si="17"/>
        <v>67.400000000000006</v>
      </c>
      <c r="AH109">
        <v>16</v>
      </c>
      <c r="AI109">
        <v>0</v>
      </c>
      <c r="AJ109">
        <v>965</v>
      </c>
      <c r="AK109">
        <v>117</v>
      </c>
      <c r="AL109">
        <f t="shared" si="18"/>
        <v>1082</v>
      </c>
      <c r="AM109" s="81">
        <f t="shared" si="19"/>
        <v>67.625</v>
      </c>
    </row>
    <row r="110" spans="1:39" x14ac:dyDescent="0.25">
      <c r="A110" s="69" t="s">
        <v>392</v>
      </c>
      <c r="B110" s="6" t="s">
        <v>84</v>
      </c>
      <c r="C110" s="82">
        <v>-0.10215502772741014</v>
      </c>
      <c r="D110" s="82">
        <v>-2.043100554548203E-2</v>
      </c>
      <c r="E110" s="69"/>
      <c r="F110" s="69"/>
      <c r="G110" s="69"/>
      <c r="H110" s="69"/>
      <c r="I110" s="69"/>
      <c r="J110">
        <f t="shared" si="11"/>
        <v>0</v>
      </c>
      <c r="K110" s="81" t="str">
        <f t="shared" si="12"/>
        <v/>
      </c>
      <c r="Q110">
        <f t="shared" si="20"/>
        <v>0</v>
      </c>
      <c r="R110" s="81" t="str">
        <f t="shared" si="13"/>
        <v/>
      </c>
      <c r="X110">
        <f t="shared" si="14"/>
        <v>0</v>
      </c>
      <c r="Y110" s="81" t="str">
        <f t="shared" si="15"/>
        <v/>
      </c>
      <c r="AE110">
        <f t="shared" si="16"/>
        <v>0</v>
      </c>
      <c r="AF110" s="81" t="str">
        <f t="shared" si="17"/>
        <v/>
      </c>
      <c r="AL110">
        <f t="shared" si="18"/>
        <v>0</v>
      </c>
      <c r="AM110" s="81" t="str">
        <f t="shared" si="19"/>
        <v/>
      </c>
    </row>
    <row r="111" spans="1:39" x14ac:dyDescent="0.25">
      <c r="A111" s="69" t="s">
        <v>103</v>
      </c>
      <c r="B111" s="6" t="s">
        <v>50</v>
      </c>
      <c r="C111" s="82">
        <v>5.5883584235408117</v>
      </c>
      <c r="D111" s="82">
        <v>0.93139307059013532</v>
      </c>
      <c r="E111" s="69"/>
      <c r="F111" s="69">
        <v>16</v>
      </c>
      <c r="G111" s="69">
        <v>0</v>
      </c>
      <c r="H111" s="69">
        <v>296</v>
      </c>
      <c r="I111" s="69">
        <v>364</v>
      </c>
      <c r="J111">
        <f t="shared" si="11"/>
        <v>660</v>
      </c>
      <c r="K111" s="81">
        <f t="shared" si="12"/>
        <v>41.25</v>
      </c>
      <c r="M111">
        <v>15</v>
      </c>
      <c r="N111">
        <v>0</v>
      </c>
      <c r="O111">
        <v>925</v>
      </c>
      <c r="P111">
        <v>79</v>
      </c>
      <c r="Q111">
        <f t="shared" si="20"/>
        <v>1004</v>
      </c>
      <c r="R111" s="81">
        <f t="shared" si="13"/>
        <v>66.933333333333337</v>
      </c>
      <c r="T111">
        <v>12</v>
      </c>
      <c r="U111">
        <v>0</v>
      </c>
      <c r="V111">
        <v>775</v>
      </c>
      <c r="W111">
        <v>57</v>
      </c>
      <c r="X111">
        <f t="shared" si="14"/>
        <v>832</v>
      </c>
      <c r="Y111" s="81">
        <f t="shared" si="15"/>
        <v>69.333333333333329</v>
      </c>
      <c r="AA111">
        <v>15</v>
      </c>
      <c r="AB111">
        <v>0</v>
      </c>
      <c r="AC111">
        <v>980</v>
      </c>
      <c r="AD111">
        <v>30</v>
      </c>
      <c r="AE111">
        <f t="shared" si="16"/>
        <v>1010</v>
      </c>
      <c r="AF111" s="81">
        <f t="shared" si="17"/>
        <v>67.333333333333329</v>
      </c>
      <c r="AH111">
        <v>6</v>
      </c>
      <c r="AI111">
        <v>0</v>
      </c>
      <c r="AJ111">
        <v>330</v>
      </c>
      <c r="AK111">
        <v>26</v>
      </c>
      <c r="AL111">
        <f t="shared" si="18"/>
        <v>356</v>
      </c>
      <c r="AM111" s="81">
        <f t="shared" si="19"/>
        <v>59.333333333333336</v>
      </c>
    </row>
    <row r="112" spans="1:39" x14ac:dyDescent="0.25">
      <c r="A112" s="69" t="s">
        <v>353</v>
      </c>
      <c r="B112" s="6" t="s">
        <v>84</v>
      </c>
      <c r="C112" s="82">
        <v>0.29473800408182416</v>
      </c>
      <c r="D112" s="82">
        <v>4.9123000680304028E-2</v>
      </c>
      <c r="E112" s="69"/>
      <c r="F112" s="69"/>
      <c r="G112" s="69"/>
      <c r="H112" s="69"/>
      <c r="I112" s="69"/>
      <c r="J112">
        <f t="shared" si="11"/>
        <v>0</v>
      </c>
      <c r="K112" s="81" t="str">
        <f t="shared" si="12"/>
        <v/>
      </c>
      <c r="Q112">
        <f t="shared" si="20"/>
        <v>0</v>
      </c>
      <c r="R112" s="81" t="str">
        <f t="shared" si="13"/>
        <v/>
      </c>
      <c r="X112">
        <f t="shared" si="14"/>
        <v>0</v>
      </c>
      <c r="Y112" s="81" t="str">
        <f t="shared" si="15"/>
        <v/>
      </c>
      <c r="AE112">
        <f t="shared" si="16"/>
        <v>0</v>
      </c>
      <c r="AF112" s="81" t="str">
        <f t="shared" si="17"/>
        <v/>
      </c>
      <c r="AL112">
        <f t="shared" si="18"/>
        <v>0</v>
      </c>
      <c r="AM112" s="81" t="str">
        <f t="shared" si="19"/>
        <v/>
      </c>
    </row>
    <row r="113" spans="1:39" x14ac:dyDescent="0.25">
      <c r="A113" s="69" t="s">
        <v>236</v>
      </c>
      <c r="B113" s="6" t="s">
        <v>8</v>
      </c>
      <c r="C113" s="82">
        <v>0.15310808212646995</v>
      </c>
      <c r="D113" s="82">
        <v>0.15310808212646995</v>
      </c>
      <c r="E113" s="69"/>
      <c r="F113" s="69">
        <v>14</v>
      </c>
      <c r="G113" s="69">
        <v>0</v>
      </c>
      <c r="H113" s="69">
        <v>630</v>
      </c>
      <c r="I113" s="69">
        <v>121</v>
      </c>
      <c r="J113">
        <f t="shared" si="11"/>
        <v>751</v>
      </c>
      <c r="K113" s="81">
        <f t="shared" si="12"/>
        <v>53.642857142857146</v>
      </c>
      <c r="M113">
        <v>7</v>
      </c>
      <c r="N113">
        <v>0</v>
      </c>
      <c r="O113">
        <v>231</v>
      </c>
      <c r="P113">
        <v>35</v>
      </c>
      <c r="Q113">
        <f t="shared" si="20"/>
        <v>266</v>
      </c>
      <c r="R113" s="81">
        <f t="shared" si="13"/>
        <v>38</v>
      </c>
      <c r="T113">
        <v>15</v>
      </c>
      <c r="U113">
        <v>0</v>
      </c>
      <c r="V113">
        <v>455</v>
      </c>
      <c r="W113">
        <v>113</v>
      </c>
      <c r="X113">
        <f t="shared" si="14"/>
        <v>568</v>
      </c>
      <c r="Y113" s="81">
        <f t="shared" si="15"/>
        <v>37.866666666666667</v>
      </c>
      <c r="AA113">
        <v>14</v>
      </c>
      <c r="AB113">
        <v>0</v>
      </c>
      <c r="AC113">
        <v>474</v>
      </c>
      <c r="AD113">
        <v>32</v>
      </c>
      <c r="AE113">
        <f t="shared" si="16"/>
        <v>506</v>
      </c>
      <c r="AF113" s="81">
        <f t="shared" si="17"/>
        <v>36.142857142857146</v>
      </c>
      <c r="AL113">
        <f t="shared" si="18"/>
        <v>0</v>
      </c>
      <c r="AM113" s="81" t="str">
        <f t="shared" si="19"/>
        <v/>
      </c>
    </row>
    <row r="114" spans="1:39" x14ac:dyDescent="0.25">
      <c r="A114" s="69" t="s">
        <v>403</v>
      </c>
      <c r="B114" s="6" t="s">
        <v>20</v>
      </c>
      <c r="C114" s="82">
        <v>-11.464109578248802</v>
      </c>
      <c r="D114" s="82">
        <v>-1.9106849297081336</v>
      </c>
      <c r="E114" s="69"/>
      <c r="F114" s="69"/>
      <c r="G114" s="69"/>
      <c r="H114" s="69"/>
      <c r="I114" s="69"/>
      <c r="J114">
        <f t="shared" si="11"/>
        <v>0</v>
      </c>
      <c r="K114" s="81" t="str">
        <f t="shared" si="12"/>
        <v/>
      </c>
      <c r="Q114">
        <f t="shared" si="20"/>
        <v>0</v>
      </c>
      <c r="R114" s="81" t="str">
        <f t="shared" si="13"/>
        <v/>
      </c>
      <c r="X114">
        <f t="shared" si="14"/>
        <v>0</v>
      </c>
      <c r="Y114" s="81" t="str">
        <f t="shared" si="15"/>
        <v/>
      </c>
      <c r="AE114">
        <f t="shared" si="16"/>
        <v>0</v>
      </c>
      <c r="AF114" s="81" t="str">
        <f t="shared" si="17"/>
        <v/>
      </c>
      <c r="AL114">
        <f t="shared" si="18"/>
        <v>0</v>
      </c>
      <c r="AM114" s="81" t="str">
        <f t="shared" si="19"/>
        <v/>
      </c>
    </row>
    <row r="115" spans="1:39" x14ac:dyDescent="0.25">
      <c r="A115" s="69" t="s">
        <v>214</v>
      </c>
      <c r="B115" s="6" t="s">
        <v>113</v>
      </c>
      <c r="C115" s="82">
        <v>-1.0553185622767769</v>
      </c>
      <c r="D115" s="82">
        <v>-0.26382964056919422</v>
      </c>
      <c r="E115" s="69"/>
      <c r="F115" s="69"/>
      <c r="G115" s="69"/>
      <c r="H115" s="69"/>
      <c r="I115" s="69"/>
      <c r="J115">
        <f t="shared" si="11"/>
        <v>0</v>
      </c>
      <c r="K115" s="81" t="str">
        <f t="shared" si="12"/>
        <v/>
      </c>
      <c r="Q115">
        <f t="shared" si="20"/>
        <v>0</v>
      </c>
      <c r="R115" s="81" t="str">
        <f t="shared" si="13"/>
        <v/>
      </c>
      <c r="X115">
        <f t="shared" si="14"/>
        <v>0</v>
      </c>
      <c r="Y115" s="81" t="str">
        <f t="shared" si="15"/>
        <v/>
      </c>
      <c r="AE115">
        <f t="shared" si="16"/>
        <v>0</v>
      </c>
      <c r="AF115" s="81" t="str">
        <f t="shared" si="17"/>
        <v/>
      </c>
      <c r="AL115">
        <f t="shared" si="18"/>
        <v>0</v>
      </c>
      <c r="AM115" s="81" t="str">
        <f t="shared" si="19"/>
        <v/>
      </c>
    </row>
    <row r="116" spans="1:39" x14ac:dyDescent="0.25">
      <c r="A116" s="69" t="s">
        <v>365</v>
      </c>
      <c r="B116" s="6" t="s">
        <v>16</v>
      </c>
      <c r="C116" s="82">
        <v>3.2001424313984757</v>
      </c>
      <c r="D116" s="82">
        <v>0.5333570718997459</v>
      </c>
      <c r="E116" s="69"/>
      <c r="F116" s="69">
        <v>2</v>
      </c>
      <c r="G116" s="69">
        <v>0</v>
      </c>
      <c r="H116" s="69">
        <v>0</v>
      </c>
      <c r="I116" s="69">
        <v>44</v>
      </c>
      <c r="J116">
        <f t="shared" si="11"/>
        <v>44</v>
      </c>
      <c r="K116" s="81">
        <f t="shared" si="12"/>
        <v>22</v>
      </c>
      <c r="Q116">
        <f t="shared" si="20"/>
        <v>0</v>
      </c>
      <c r="R116" s="81" t="str">
        <f t="shared" si="13"/>
        <v/>
      </c>
      <c r="X116">
        <f t="shared" si="14"/>
        <v>0</v>
      </c>
      <c r="Y116" s="81" t="str">
        <f t="shared" si="15"/>
        <v/>
      </c>
      <c r="AE116">
        <f t="shared" si="16"/>
        <v>0</v>
      </c>
      <c r="AF116" s="81" t="str">
        <f t="shared" si="17"/>
        <v/>
      </c>
      <c r="AL116">
        <f t="shared" si="18"/>
        <v>0</v>
      </c>
      <c r="AM116" s="81" t="str">
        <f t="shared" si="19"/>
        <v/>
      </c>
    </row>
    <row r="117" spans="1:39" x14ac:dyDescent="0.25">
      <c r="A117" s="69" t="s">
        <v>30</v>
      </c>
      <c r="B117" s="6" t="s">
        <v>84</v>
      </c>
      <c r="C117" s="82">
        <v>-2.2834047270350339</v>
      </c>
      <c r="D117" s="82">
        <v>-0.57085118175875849</v>
      </c>
      <c r="E117" s="69"/>
      <c r="F117" s="69">
        <v>4</v>
      </c>
      <c r="G117" s="69">
        <v>4</v>
      </c>
      <c r="H117" s="69">
        <v>0</v>
      </c>
      <c r="I117" s="69">
        <v>26</v>
      </c>
      <c r="J117">
        <f t="shared" si="11"/>
        <v>30</v>
      </c>
      <c r="K117" s="81">
        <f t="shared" si="12"/>
        <v>7.5</v>
      </c>
      <c r="Q117">
        <f t="shared" si="20"/>
        <v>0</v>
      </c>
      <c r="R117" s="81" t="str">
        <f t="shared" si="13"/>
        <v/>
      </c>
      <c r="X117">
        <f t="shared" si="14"/>
        <v>0</v>
      </c>
      <c r="Y117" s="81" t="str">
        <f t="shared" si="15"/>
        <v/>
      </c>
      <c r="AE117">
        <f t="shared" si="16"/>
        <v>0</v>
      </c>
      <c r="AF117" s="81" t="str">
        <f t="shared" si="17"/>
        <v/>
      </c>
      <c r="AL117">
        <f t="shared" si="18"/>
        <v>0</v>
      </c>
      <c r="AM117" s="81" t="str">
        <f t="shared" si="19"/>
        <v/>
      </c>
    </row>
    <row r="118" spans="1:39" x14ac:dyDescent="0.25">
      <c r="A118" s="69" t="s">
        <v>219</v>
      </c>
      <c r="B118" s="6" t="s">
        <v>50</v>
      </c>
      <c r="C118" s="82">
        <v>1.7423503462305345</v>
      </c>
      <c r="D118" s="82">
        <v>0.87117517311526727</v>
      </c>
      <c r="E118" s="69"/>
      <c r="F118" s="69">
        <v>16</v>
      </c>
      <c r="G118" s="69">
        <v>0</v>
      </c>
      <c r="H118" s="69">
        <v>125</v>
      </c>
      <c r="I118" s="69">
        <v>209</v>
      </c>
      <c r="J118">
        <f t="shared" si="11"/>
        <v>334</v>
      </c>
      <c r="K118" s="81">
        <f t="shared" si="12"/>
        <v>20.875</v>
      </c>
      <c r="M118">
        <v>15</v>
      </c>
      <c r="N118">
        <v>0</v>
      </c>
      <c r="O118">
        <v>900</v>
      </c>
      <c r="P118">
        <v>77</v>
      </c>
      <c r="Q118">
        <f t="shared" si="20"/>
        <v>977</v>
      </c>
      <c r="R118" s="81">
        <f t="shared" si="13"/>
        <v>65.13333333333334</v>
      </c>
      <c r="T118">
        <v>13</v>
      </c>
      <c r="U118">
        <v>0</v>
      </c>
      <c r="V118">
        <v>697</v>
      </c>
      <c r="W118">
        <v>13</v>
      </c>
      <c r="X118">
        <f t="shared" si="14"/>
        <v>710</v>
      </c>
      <c r="Y118" s="81">
        <f t="shared" si="15"/>
        <v>54.615384615384613</v>
      </c>
      <c r="AA118">
        <v>9</v>
      </c>
      <c r="AB118">
        <v>0</v>
      </c>
      <c r="AC118">
        <v>371</v>
      </c>
      <c r="AD118">
        <v>7</v>
      </c>
      <c r="AE118">
        <f t="shared" si="16"/>
        <v>378</v>
      </c>
      <c r="AF118" s="81">
        <f t="shared" si="17"/>
        <v>42</v>
      </c>
      <c r="AH118">
        <v>7</v>
      </c>
      <c r="AI118">
        <v>0</v>
      </c>
      <c r="AJ118">
        <v>81</v>
      </c>
      <c r="AK118">
        <v>46</v>
      </c>
      <c r="AL118">
        <f t="shared" si="18"/>
        <v>127</v>
      </c>
      <c r="AM118" s="81">
        <f t="shared" si="19"/>
        <v>18.142857142857142</v>
      </c>
    </row>
    <row r="119" spans="1:39" x14ac:dyDescent="0.25">
      <c r="A119" s="69" t="s">
        <v>414</v>
      </c>
      <c r="B119" s="6" t="s">
        <v>23</v>
      </c>
      <c r="C119" s="82">
        <v>0.84268814575952622</v>
      </c>
      <c r="D119" s="82">
        <v>0.42134407287976311</v>
      </c>
      <c r="E119" s="69"/>
      <c r="F119" s="69"/>
      <c r="G119" s="69"/>
      <c r="H119" s="69"/>
      <c r="I119" s="69"/>
      <c r="J119">
        <f t="shared" si="11"/>
        <v>0</v>
      </c>
      <c r="K119" s="81" t="str">
        <f t="shared" si="12"/>
        <v/>
      </c>
      <c r="Q119">
        <f t="shared" si="20"/>
        <v>0</v>
      </c>
      <c r="R119" s="81" t="str">
        <f t="shared" si="13"/>
        <v/>
      </c>
      <c r="X119">
        <f t="shared" si="14"/>
        <v>0</v>
      </c>
      <c r="Y119" s="81" t="str">
        <f t="shared" si="15"/>
        <v/>
      </c>
      <c r="AE119">
        <f t="shared" si="16"/>
        <v>0</v>
      </c>
      <c r="AF119" s="81" t="str">
        <f t="shared" si="17"/>
        <v/>
      </c>
      <c r="AL119">
        <f t="shared" si="18"/>
        <v>0</v>
      </c>
      <c r="AM119" s="81" t="str">
        <f t="shared" si="19"/>
        <v/>
      </c>
    </row>
    <row r="120" spans="1:39" x14ac:dyDescent="0.25">
      <c r="A120" s="69" t="s">
        <v>248</v>
      </c>
      <c r="B120" s="6" t="s">
        <v>100</v>
      </c>
      <c r="C120" s="82">
        <v>0.93657920646418114</v>
      </c>
      <c r="D120" s="82">
        <v>0.15609653441069685</v>
      </c>
      <c r="E120" s="69"/>
      <c r="F120" s="69"/>
      <c r="G120" s="69"/>
      <c r="H120" s="69"/>
      <c r="I120" s="69"/>
      <c r="J120">
        <f t="shared" si="11"/>
        <v>0</v>
      </c>
      <c r="K120" s="81" t="str">
        <f t="shared" si="12"/>
        <v/>
      </c>
      <c r="Q120">
        <f t="shared" si="20"/>
        <v>0</v>
      </c>
      <c r="R120" s="81" t="str">
        <f t="shared" si="13"/>
        <v/>
      </c>
      <c r="X120">
        <f t="shared" si="14"/>
        <v>0</v>
      </c>
      <c r="Y120" s="81" t="str">
        <f t="shared" si="15"/>
        <v/>
      </c>
      <c r="AE120">
        <f t="shared" si="16"/>
        <v>0</v>
      </c>
      <c r="AF120" s="81" t="str">
        <f t="shared" si="17"/>
        <v/>
      </c>
      <c r="AL120">
        <f t="shared" si="18"/>
        <v>0</v>
      </c>
      <c r="AM120" s="81" t="str">
        <f t="shared" si="19"/>
        <v/>
      </c>
    </row>
    <row r="121" spans="1:39" x14ac:dyDescent="0.25">
      <c r="A121" s="69" t="s">
        <v>267</v>
      </c>
      <c r="B121" s="6" t="s">
        <v>77</v>
      </c>
      <c r="C121" s="82">
        <v>-6.6226594636288985</v>
      </c>
      <c r="D121" s="82">
        <v>-1.1037765772714832</v>
      </c>
      <c r="E121" s="69"/>
      <c r="F121" s="69"/>
      <c r="G121" s="69"/>
      <c r="H121" s="69"/>
      <c r="I121" s="69"/>
      <c r="J121">
        <f t="shared" si="11"/>
        <v>0</v>
      </c>
      <c r="K121" s="81" t="str">
        <f t="shared" si="12"/>
        <v/>
      </c>
      <c r="Q121">
        <f t="shared" si="20"/>
        <v>0</v>
      </c>
      <c r="R121" s="81" t="str">
        <f t="shared" si="13"/>
        <v/>
      </c>
      <c r="X121">
        <f t="shared" si="14"/>
        <v>0</v>
      </c>
      <c r="Y121" s="81" t="str">
        <f t="shared" si="15"/>
        <v/>
      </c>
      <c r="AE121">
        <f t="shared" si="16"/>
        <v>0</v>
      </c>
      <c r="AF121" s="81" t="str">
        <f t="shared" si="17"/>
        <v/>
      </c>
      <c r="AL121">
        <f t="shared" si="18"/>
        <v>0</v>
      </c>
      <c r="AM121" s="81" t="str">
        <f t="shared" si="19"/>
        <v/>
      </c>
    </row>
    <row r="122" spans="1:39" x14ac:dyDescent="0.25">
      <c r="A122" s="69" t="s">
        <v>76</v>
      </c>
      <c r="B122" s="6" t="s">
        <v>50</v>
      </c>
      <c r="C122" s="82">
        <v>1.4107859111746868</v>
      </c>
      <c r="D122" s="82">
        <v>0.70539295558734338</v>
      </c>
      <c r="E122" s="69"/>
      <c r="F122" s="69"/>
      <c r="G122" s="69"/>
      <c r="H122" s="69"/>
      <c r="I122" s="69"/>
      <c r="J122">
        <f t="shared" si="11"/>
        <v>0</v>
      </c>
      <c r="K122" s="81" t="str">
        <f t="shared" si="12"/>
        <v/>
      </c>
      <c r="Q122">
        <f t="shared" si="20"/>
        <v>0</v>
      </c>
      <c r="R122" s="81" t="str">
        <f t="shared" si="13"/>
        <v/>
      </c>
      <c r="X122">
        <f t="shared" si="14"/>
        <v>0</v>
      </c>
      <c r="Y122" s="81" t="str">
        <f t="shared" si="15"/>
        <v/>
      </c>
      <c r="AE122">
        <f t="shared" si="16"/>
        <v>0</v>
      </c>
      <c r="AF122" s="81" t="str">
        <f t="shared" si="17"/>
        <v/>
      </c>
      <c r="AL122">
        <f t="shared" si="18"/>
        <v>0</v>
      </c>
      <c r="AM122" s="81" t="str">
        <f t="shared" si="19"/>
        <v/>
      </c>
    </row>
    <row r="123" spans="1:39" x14ac:dyDescent="0.25">
      <c r="A123" s="69" t="s">
        <v>220</v>
      </c>
      <c r="B123" s="6" t="s">
        <v>84</v>
      </c>
      <c r="C123" s="82">
        <v>-5.2535828891264735E-2</v>
      </c>
      <c r="D123" s="82">
        <v>-2.6267914445632368E-2</v>
      </c>
      <c r="E123" s="69"/>
      <c r="F123" s="69">
        <v>16</v>
      </c>
      <c r="G123" s="69">
        <v>0</v>
      </c>
      <c r="H123" s="69">
        <v>432</v>
      </c>
      <c r="I123" s="69">
        <v>61</v>
      </c>
      <c r="J123">
        <f t="shared" si="11"/>
        <v>493</v>
      </c>
      <c r="K123" s="81">
        <f t="shared" si="12"/>
        <v>30.8125</v>
      </c>
      <c r="M123">
        <v>12</v>
      </c>
      <c r="N123">
        <v>0</v>
      </c>
      <c r="O123">
        <v>390</v>
      </c>
      <c r="P123">
        <v>0</v>
      </c>
      <c r="Q123">
        <f t="shared" si="20"/>
        <v>390</v>
      </c>
      <c r="R123" s="81">
        <f t="shared" si="13"/>
        <v>32.5</v>
      </c>
      <c r="T123">
        <v>14</v>
      </c>
      <c r="U123">
        <v>0</v>
      </c>
      <c r="V123">
        <v>532</v>
      </c>
      <c r="W123">
        <v>55</v>
      </c>
      <c r="X123">
        <f t="shared" si="14"/>
        <v>587</v>
      </c>
      <c r="Y123" s="81">
        <f t="shared" si="15"/>
        <v>41.928571428571431</v>
      </c>
      <c r="AA123">
        <v>9</v>
      </c>
      <c r="AB123">
        <v>0</v>
      </c>
      <c r="AC123">
        <v>209</v>
      </c>
      <c r="AD123">
        <v>13</v>
      </c>
      <c r="AE123">
        <f t="shared" si="16"/>
        <v>222</v>
      </c>
      <c r="AF123" s="81">
        <f t="shared" si="17"/>
        <v>24.666666666666668</v>
      </c>
      <c r="AH123">
        <v>8</v>
      </c>
      <c r="AI123">
        <v>0</v>
      </c>
      <c r="AJ123">
        <v>109</v>
      </c>
      <c r="AK123">
        <v>44</v>
      </c>
      <c r="AL123">
        <f t="shared" si="18"/>
        <v>153</v>
      </c>
      <c r="AM123" s="81">
        <f t="shared" si="19"/>
        <v>19.125</v>
      </c>
    </row>
    <row r="124" spans="1:39" x14ac:dyDescent="0.25">
      <c r="A124" s="69" t="s">
        <v>263</v>
      </c>
      <c r="B124" s="6" t="s">
        <v>8</v>
      </c>
      <c r="C124" s="82">
        <v>2.606951210638258</v>
      </c>
      <c r="D124" s="82">
        <v>0.43449186843970966</v>
      </c>
      <c r="E124" s="69"/>
      <c r="F124" s="69">
        <v>14</v>
      </c>
      <c r="G124" s="69">
        <v>0</v>
      </c>
      <c r="H124" s="69">
        <f>91+17</f>
        <v>108</v>
      </c>
      <c r="I124" s="69">
        <f>212+29</f>
        <v>241</v>
      </c>
      <c r="J124">
        <f t="shared" si="11"/>
        <v>349</v>
      </c>
      <c r="K124" s="81">
        <f t="shared" si="12"/>
        <v>24.928571428571427</v>
      </c>
      <c r="Q124">
        <f t="shared" si="20"/>
        <v>0</v>
      </c>
      <c r="R124" s="81" t="str">
        <f t="shared" si="13"/>
        <v/>
      </c>
      <c r="T124">
        <v>4</v>
      </c>
      <c r="U124">
        <v>0</v>
      </c>
      <c r="V124">
        <v>0</v>
      </c>
      <c r="W124">
        <v>106</v>
      </c>
      <c r="X124">
        <f t="shared" si="14"/>
        <v>106</v>
      </c>
      <c r="Y124" s="81">
        <f t="shared" si="15"/>
        <v>26.5</v>
      </c>
      <c r="AE124">
        <f t="shared" si="16"/>
        <v>0</v>
      </c>
      <c r="AF124" s="81" t="str">
        <f t="shared" si="17"/>
        <v/>
      </c>
      <c r="AL124">
        <f t="shared" si="18"/>
        <v>0</v>
      </c>
      <c r="AM124" s="81" t="str">
        <f t="shared" si="19"/>
        <v/>
      </c>
    </row>
    <row r="125" spans="1:39" x14ac:dyDescent="0.25">
      <c r="A125" s="69" t="s">
        <v>408</v>
      </c>
      <c r="B125" s="6" t="s">
        <v>113</v>
      </c>
      <c r="C125" s="82">
        <v>-7.8405037422681776</v>
      </c>
      <c r="D125" s="82">
        <v>-1.3067506237113629</v>
      </c>
      <c r="E125" s="69"/>
      <c r="F125" s="69"/>
      <c r="G125" s="69"/>
      <c r="H125" s="69"/>
      <c r="I125" s="69"/>
      <c r="J125">
        <f t="shared" si="11"/>
        <v>0</v>
      </c>
      <c r="K125" s="81" t="str">
        <f t="shared" si="12"/>
        <v/>
      </c>
      <c r="Q125">
        <f t="shared" si="20"/>
        <v>0</v>
      </c>
      <c r="R125" s="81" t="str">
        <f t="shared" si="13"/>
        <v/>
      </c>
      <c r="X125">
        <f t="shared" si="14"/>
        <v>0</v>
      </c>
      <c r="Y125" s="81" t="str">
        <f t="shared" si="15"/>
        <v/>
      </c>
      <c r="AA125">
        <v>16</v>
      </c>
      <c r="AB125">
        <v>646</v>
      </c>
      <c r="AC125">
        <v>0</v>
      </c>
      <c r="AD125">
        <v>78</v>
      </c>
      <c r="AE125">
        <f t="shared" si="16"/>
        <v>724</v>
      </c>
      <c r="AF125" s="81">
        <f t="shared" si="17"/>
        <v>45.25</v>
      </c>
      <c r="AH125">
        <v>16</v>
      </c>
      <c r="AI125">
        <v>916</v>
      </c>
      <c r="AJ125">
        <v>0</v>
      </c>
      <c r="AK125">
        <v>68</v>
      </c>
      <c r="AL125">
        <f t="shared" si="18"/>
        <v>984</v>
      </c>
      <c r="AM125" s="81">
        <f t="shared" si="19"/>
        <v>61.5</v>
      </c>
    </row>
    <row r="126" spans="1:39" x14ac:dyDescent="0.25">
      <c r="A126" s="69" t="s">
        <v>111</v>
      </c>
      <c r="B126" s="6" t="s">
        <v>20</v>
      </c>
      <c r="C126" s="82">
        <v>2.1790476903505738</v>
      </c>
      <c r="D126" s="82">
        <v>1.0895238451752869</v>
      </c>
      <c r="E126" s="69"/>
      <c r="F126" s="69">
        <v>15</v>
      </c>
      <c r="G126" s="69">
        <v>0</v>
      </c>
      <c r="H126" s="69">
        <v>1045</v>
      </c>
      <c r="I126" s="69">
        <v>62</v>
      </c>
      <c r="J126">
        <f t="shared" si="11"/>
        <v>1107</v>
      </c>
      <c r="K126" s="81">
        <f t="shared" si="12"/>
        <v>73.8</v>
      </c>
      <c r="M126">
        <v>15</v>
      </c>
      <c r="N126">
        <v>0</v>
      </c>
      <c r="O126">
        <v>985</v>
      </c>
      <c r="P126">
        <v>96</v>
      </c>
      <c r="Q126">
        <f t="shared" si="20"/>
        <v>1081</v>
      </c>
      <c r="R126" s="81">
        <f t="shared" si="13"/>
        <v>72.066666666666663</v>
      </c>
      <c r="T126">
        <v>14</v>
      </c>
      <c r="U126">
        <v>0</v>
      </c>
      <c r="V126">
        <v>1014</v>
      </c>
      <c r="W126">
        <v>115</v>
      </c>
      <c r="X126">
        <f t="shared" si="14"/>
        <v>1129</v>
      </c>
      <c r="Y126" s="81">
        <f t="shared" si="15"/>
        <v>80.642857142857139</v>
      </c>
      <c r="AA126">
        <v>16</v>
      </c>
      <c r="AB126">
        <v>0</v>
      </c>
      <c r="AC126">
        <v>1070</v>
      </c>
      <c r="AD126">
        <v>140</v>
      </c>
      <c r="AE126">
        <f t="shared" si="16"/>
        <v>1210</v>
      </c>
      <c r="AF126" s="81">
        <f t="shared" si="17"/>
        <v>75.625</v>
      </c>
      <c r="AH126">
        <v>10</v>
      </c>
      <c r="AI126">
        <v>0</v>
      </c>
      <c r="AJ126">
        <v>605</v>
      </c>
      <c r="AK126">
        <v>0</v>
      </c>
      <c r="AL126">
        <f t="shared" si="18"/>
        <v>605</v>
      </c>
      <c r="AM126" s="81">
        <f t="shared" si="19"/>
        <v>60.5</v>
      </c>
    </row>
    <row r="127" spans="1:39" x14ac:dyDescent="0.25">
      <c r="A127" s="69" t="s">
        <v>147</v>
      </c>
      <c r="B127" s="6" t="s">
        <v>50</v>
      </c>
      <c r="C127" s="82">
        <v>1.6484787396089713</v>
      </c>
      <c r="D127" s="82">
        <v>0.27474645660149521</v>
      </c>
      <c r="E127" s="69"/>
      <c r="F127" s="69">
        <v>11</v>
      </c>
      <c r="G127" s="69">
        <v>62</v>
      </c>
      <c r="H127" s="69">
        <v>0</v>
      </c>
      <c r="I127" s="69">
        <v>71</v>
      </c>
      <c r="J127">
        <f t="shared" si="11"/>
        <v>133</v>
      </c>
      <c r="K127" s="81">
        <f t="shared" si="12"/>
        <v>12.090909090909092</v>
      </c>
      <c r="Q127">
        <f t="shared" si="20"/>
        <v>0</v>
      </c>
      <c r="R127" s="81" t="str">
        <f t="shared" si="13"/>
        <v/>
      </c>
      <c r="X127">
        <f t="shared" si="14"/>
        <v>0</v>
      </c>
      <c r="Y127" s="81" t="str">
        <f t="shared" si="15"/>
        <v/>
      </c>
      <c r="AE127">
        <f t="shared" si="16"/>
        <v>0</v>
      </c>
      <c r="AF127" s="81" t="str">
        <f t="shared" si="17"/>
        <v/>
      </c>
      <c r="AL127">
        <f t="shared" si="18"/>
        <v>0</v>
      </c>
      <c r="AM127" s="81" t="str">
        <f t="shared" si="19"/>
        <v/>
      </c>
    </row>
    <row r="128" spans="1:39" x14ac:dyDescent="0.25">
      <c r="A128" s="69" t="s">
        <v>177</v>
      </c>
      <c r="B128" s="6" t="s">
        <v>11</v>
      </c>
      <c r="C128" s="82">
        <v>-5.9517337014741587</v>
      </c>
      <c r="D128" s="82">
        <v>-1.1903467402948318</v>
      </c>
      <c r="E128" s="69"/>
      <c r="F128" s="69">
        <v>11</v>
      </c>
      <c r="G128" s="69">
        <v>0</v>
      </c>
      <c r="H128" s="69">
        <v>191</v>
      </c>
      <c r="I128" s="69">
        <v>20</v>
      </c>
      <c r="J128">
        <f t="shared" si="11"/>
        <v>211</v>
      </c>
      <c r="K128" s="81">
        <f t="shared" si="12"/>
        <v>19.181818181818183</v>
      </c>
      <c r="M128">
        <v>16</v>
      </c>
      <c r="N128">
        <v>0</v>
      </c>
      <c r="O128">
        <v>681</v>
      </c>
      <c r="P128">
        <v>73</v>
      </c>
      <c r="Q128">
        <f t="shared" si="20"/>
        <v>754</v>
      </c>
      <c r="R128" s="81">
        <f t="shared" si="13"/>
        <v>47.125</v>
      </c>
      <c r="T128">
        <v>9</v>
      </c>
      <c r="U128">
        <v>0</v>
      </c>
      <c r="V128">
        <v>409</v>
      </c>
      <c r="W128">
        <v>38</v>
      </c>
      <c r="X128">
        <f t="shared" si="14"/>
        <v>447</v>
      </c>
      <c r="Y128" s="81">
        <f t="shared" si="15"/>
        <v>49.666666666666664</v>
      </c>
      <c r="AA128">
        <v>16</v>
      </c>
      <c r="AB128">
        <v>0</v>
      </c>
      <c r="AC128">
        <v>765</v>
      </c>
      <c r="AD128">
        <v>85</v>
      </c>
      <c r="AE128">
        <f t="shared" si="16"/>
        <v>850</v>
      </c>
      <c r="AF128" s="81">
        <f t="shared" si="17"/>
        <v>53.125</v>
      </c>
      <c r="AH128">
        <v>15</v>
      </c>
      <c r="AI128">
        <v>0</v>
      </c>
      <c r="AJ128">
        <v>686</v>
      </c>
      <c r="AK128">
        <v>30</v>
      </c>
      <c r="AL128">
        <f t="shared" si="18"/>
        <v>716</v>
      </c>
      <c r="AM128" s="81">
        <f t="shared" si="19"/>
        <v>47.733333333333334</v>
      </c>
    </row>
    <row r="129" spans="1:39" x14ac:dyDescent="0.25">
      <c r="A129" s="69" t="s">
        <v>9</v>
      </c>
      <c r="B129" s="6" t="s">
        <v>11</v>
      </c>
      <c r="C129" s="82">
        <v>0.37710536150528318</v>
      </c>
      <c r="D129" s="82">
        <v>0.18855268075264159</v>
      </c>
      <c r="E129" s="69"/>
      <c r="F129" s="69">
        <v>4</v>
      </c>
      <c r="G129" s="69">
        <v>0</v>
      </c>
      <c r="H129" s="69">
        <v>0</v>
      </c>
      <c r="I129" s="69">
        <v>49</v>
      </c>
      <c r="J129">
        <f t="shared" si="11"/>
        <v>49</v>
      </c>
      <c r="K129" s="81">
        <f t="shared" si="12"/>
        <v>12.25</v>
      </c>
      <c r="Q129">
        <f t="shared" si="20"/>
        <v>0</v>
      </c>
      <c r="R129" s="81" t="str">
        <f t="shared" si="13"/>
        <v/>
      </c>
      <c r="X129">
        <f t="shared" si="14"/>
        <v>0</v>
      </c>
      <c r="Y129" s="81" t="str">
        <f t="shared" si="15"/>
        <v/>
      </c>
      <c r="AE129">
        <f t="shared" si="16"/>
        <v>0</v>
      </c>
      <c r="AF129" s="81" t="str">
        <f t="shared" si="17"/>
        <v/>
      </c>
      <c r="AL129">
        <f t="shared" si="18"/>
        <v>0</v>
      </c>
      <c r="AM129" s="81" t="str">
        <f t="shared" si="19"/>
        <v/>
      </c>
    </row>
    <row r="130" spans="1:39" x14ac:dyDescent="0.25">
      <c r="A130" s="69" t="s">
        <v>39</v>
      </c>
      <c r="B130" s="6" t="s">
        <v>53</v>
      </c>
      <c r="C130" s="82">
        <v>1.693451009691608</v>
      </c>
      <c r="D130" s="82">
        <v>0.28224183494860133</v>
      </c>
      <c r="E130" s="69"/>
      <c r="F130" s="69">
        <v>16</v>
      </c>
      <c r="G130" s="69">
        <v>0</v>
      </c>
      <c r="H130" s="69">
        <v>939</v>
      </c>
      <c r="I130" s="69">
        <v>96</v>
      </c>
      <c r="J130">
        <f t="shared" si="11"/>
        <v>1035</v>
      </c>
      <c r="K130" s="81">
        <f t="shared" si="12"/>
        <v>64.6875</v>
      </c>
      <c r="M130">
        <v>15</v>
      </c>
      <c r="N130">
        <v>0</v>
      </c>
      <c r="O130">
        <v>910</v>
      </c>
      <c r="P130">
        <v>59</v>
      </c>
      <c r="Q130">
        <f t="shared" si="20"/>
        <v>969</v>
      </c>
      <c r="R130" s="81">
        <f t="shared" si="13"/>
        <v>64.599999999999994</v>
      </c>
      <c r="T130">
        <v>14</v>
      </c>
      <c r="U130">
        <v>0</v>
      </c>
      <c r="V130">
        <v>434</v>
      </c>
      <c r="W130">
        <v>83</v>
      </c>
      <c r="X130">
        <f t="shared" si="14"/>
        <v>517</v>
      </c>
      <c r="Y130" s="81">
        <f t="shared" si="15"/>
        <v>36.928571428571431</v>
      </c>
      <c r="AA130">
        <v>9</v>
      </c>
      <c r="AB130">
        <v>0</v>
      </c>
      <c r="AC130">
        <v>133</v>
      </c>
      <c r="AD130">
        <v>55</v>
      </c>
      <c r="AE130">
        <f t="shared" si="16"/>
        <v>188</v>
      </c>
      <c r="AF130" s="81">
        <f t="shared" si="17"/>
        <v>20.888888888888889</v>
      </c>
      <c r="AH130">
        <v>3</v>
      </c>
      <c r="AI130">
        <v>0</v>
      </c>
      <c r="AJ130">
        <v>88</v>
      </c>
      <c r="AK130">
        <v>10</v>
      </c>
      <c r="AL130">
        <f t="shared" si="18"/>
        <v>98</v>
      </c>
      <c r="AM130" s="81">
        <f t="shared" si="19"/>
        <v>32.666666666666664</v>
      </c>
    </row>
    <row r="131" spans="1:39" x14ac:dyDescent="0.25">
      <c r="A131" s="69" t="s">
        <v>71</v>
      </c>
      <c r="B131" s="6" t="s">
        <v>16</v>
      </c>
      <c r="C131" s="82">
        <v>2.371639673387766</v>
      </c>
      <c r="D131" s="82">
        <v>0.39527327889796099</v>
      </c>
      <c r="E131" s="69"/>
      <c r="F131" s="69"/>
      <c r="G131" s="69"/>
      <c r="H131" s="69"/>
      <c r="I131" s="69"/>
      <c r="J131">
        <f t="shared" si="11"/>
        <v>0</v>
      </c>
      <c r="K131" s="81" t="str">
        <f t="shared" si="12"/>
        <v/>
      </c>
      <c r="Q131">
        <f t="shared" si="20"/>
        <v>0</v>
      </c>
      <c r="R131" s="81" t="str">
        <f t="shared" si="13"/>
        <v/>
      </c>
      <c r="X131">
        <f t="shared" si="14"/>
        <v>0</v>
      </c>
      <c r="Y131" s="81" t="str">
        <f t="shared" si="15"/>
        <v/>
      </c>
      <c r="AE131">
        <f t="shared" si="16"/>
        <v>0</v>
      </c>
      <c r="AF131" s="81" t="str">
        <f t="shared" si="17"/>
        <v/>
      </c>
      <c r="AL131">
        <f t="shared" si="18"/>
        <v>0</v>
      </c>
      <c r="AM131" s="81" t="str">
        <f t="shared" si="19"/>
        <v/>
      </c>
    </row>
    <row r="132" spans="1:39" x14ac:dyDescent="0.25">
      <c r="A132" s="69" t="s">
        <v>107</v>
      </c>
      <c r="B132" s="6" t="s">
        <v>53</v>
      </c>
      <c r="C132" s="82">
        <v>-3.7305936286838453</v>
      </c>
      <c r="D132" s="82">
        <v>-0.62176560478064091</v>
      </c>
      <c r="E132" s="69"/>
      <c r="F132" s="69"/>
      <c r="G132" s="69"/>
      <c r="H132" s="69"/>
      <c r="I132" s="69"/>
      <c r="J132">
        <f t="shared" ref="J132:J195" si="21">IFERROR(G132+H132+I132,"")</f>
        <v>0</v>
      </c>
      <c r="K132" s="81" t="str">
        <f t="shared" ref="K132:K195" si="22">IFERROR(J132/F132,"")</f>
        <v/>
      </c>
      <c r="M132">
        <v>10</v>
      </c>
      <c r="N132">
        <v>184</v>
      </c>
      <c r="O132">
        <v>0</v>
      </c>
      <c r="P132">
        <v>25</v>
      </c>
      <c r="Q132">
        <f t="shared" si="20"/>
        <v>209</v>
      </c>
      <c r="R132" s="81">
        <f t="shared" ref="R132:R195" si="23">IFERROR(Q132/M132,"")</f>
        <v>20.9</v>
      </c>
      <c r="T132">
        <v>14</v>
      </c>
      <c r="U132">
        <v>638</v>
      </c>
      <c r="V132">
        <v>0</v>
      </c>
      <c r="W132">
        <v>79</v>
      </c>
      <c r="X132">
        <f t="shared" ref="X132:X195" si="24">IFERROR(U132+V132+W132,"")</f>
        <v>717</v>
      </c>
      <c r="Y132" s="81">
        <f t="shared" ref="Y132:Y195" si="25">IFERROR(X132/T132,"")</f>
        <v>51.214285714285715</v>
      </c>
      <c r="AA132">
        <v>5</v>
      </c>
      <c r="AB132">
        <v>183</v>
      </c>
      <c r="AC132">
        <v>0</v>
      </c>
      <c r="AD132">
        <v>16</v>
      </c>
      <c r="AE132">
        <f t="shared" ref="AE132:AE195" si="26">IFERROR(AB132+AC132+AD132,"")</f>
        <v>199</v>
      </c>
      <c r="AF132" s="81">
        <f t="shared" ref="AF132:AF195" si="27">IFERROR(AE132/AA132,"")</f>
        <v>39.799999999999997</v>
      </c>
      <c r="AH132">
        <v>13</v>
      </c>
      <c r="AI132">
        <v>835</v>
      </c>
      <c r="AJ132">
        <v>0</v>
      </c>
      <c r="AK132">
        <v>53</v>
      </c>
      <c r="AL132">
        <f t="shared" ref="AL132:AL195" si="28">IFERROR(AI132+AJ132+AK132,"")</f>
        <v>888</v>
      </c>
      <c r="AM132" s="81">
        <f t="shared" ref="AM132:AM195" si="29">IFERROR(AL132/AH132,"")</f>
        <v>68.307692307692307</v>
      </c>
    </row>
    <row r="133" spans="1:39" x14ac:dyDescent="0.25">
      <c r="A133" s="69" t="s">
        <v>366</v>
      </c>
      <c r="B133" s="6" t="s">
        <v>8</v>
      </c>
      <c r="C133" s="82">
        <v>-0.78244016319363596</v>
      </c>
      <c r="D133" s="82">
        <v>-0.13040669386560599</v>
      </c>
      <c r="E133" s="69"/>
      <c r="F133" s="69">
        <v>6</v>
      </c>
      <c r="G133" s="69">
        <v>108</v>
      </c>
      <c r="H133" s="69">
        <v>0</v>
      </c>
      <c r="I133" s="69">
        <v>0</v>
      </c>
      <c r="J133">
        <f t="shared" si="21"/>
        <v>108</v>
      </c>
      <c r="K133" s="81">
        <f t="shared" si="22"/>
        <v>18</v>
      </c>
      <c r="M133">
        <v>13</v>
      </c>
      <c r="N133">
        <v>546</v>
      </c>
      <c r="O133">
        <v>0</v>
      </c>
      <c r="P133">
        <v>0</v>
      </c>
      <c r="Q133">
        <f t="shared" si="20"/>
        <v>546</v>
      </c>
      <c r="R133" s="81">
        <f t="shared" si="23"/>
        <v>42</v>
      </c>
      <c r="T133">
        <v>13</v>
      </c>
      <c r="U133">
        <v>607</v>
      </c>
      <c r="V133">
        <v>0</v>
      </c>
      <c r="W133">
        <v>0</v>
      </c>
      <c r="X133">
        <f t="shared" si="24"/>
        <v>607</v>
      </c>
      <c r="Y133" s="81">
        <f t="shared" si="25"/>
        <v>46.692307692307693</v>
      </c>
      <c r="AA133">
        <v>13</v>
      </c>
      <c r="AB133">
        <v>565</v>
      </c>
      <c r="AC133">
        <v>0</v>
      </c>
      <c r="AD133">
        <v>0</v>
      </c>
      <c r="AE133">
        <f t="shared" si="26"/>
        <v>565</v>
      </c>
      <c r="AF133" s="81">
        <f t="shared" si="27"/>
        <v>43.46153846153846</v>
      </c>
      <c r="AH133">
        <v>15</v>
      </c>
      <c r="AI133">
        <v>403</v>
      </c>
      <c r="AJ133">
        <v>0</v>
      </c>
      <c r="AK133">
        <v>0</v>
      </c>
      <c r="AL133">
        <f t="shared" si="28"/>
        <v>403</v>
      </c>
      <c r="AM133" s="81">
        <f t="shared" si="29"/>
        <v>26.866666666666667</v>
      </c>
    </row>
    <row r="134" spans="1:39" x14ac:dyDescent="0.25">
      <c r="A134" s="69" t="s">
        <v>119</v>
      </c>
      <c r="B134" s="6" t="s">
        <v>50</v>
      </c>
      <c r="C134" s="82">
        <v>-8.1384030248503372</v>
      </c>
      <c r="D134" s="82">
        <v>-1.3564005041417229</v>
      </c>
      <c r="E134" s="69"/>
      <c r="F134" s="69"/>
      <c r="G134" s="69"/>
      <c r="H134" s="69"/>
      <c r="I134" s="69"/>
      <c r="J134">
        <f t="shared" si="21"/>
        <v>0</v>
      </c>
      <c r="K134" s="81" t="str">
        <f t="shared" si="22"/>
        <v/>
      </c>
      <c r="M134">
        <v>7</v>
      </c>
      <c r="N134">
        <v>296</v>
      </c>
      <c r="O134">
        <v>0</v>
      </c>
      <c r="P134">
        <v>39</v>
      </c>
      <c r="Q134">
        <f t="shared" si="20"/>
        <v>335</v>
      </c>
      <c r="R134" s="81">
        <f t="shared" si="23"/>
        <v>47.857142857142854</v>
      </c>
      <c r="T134">
        <v>15</v>
      </c>
      <c r="U134">
        <v>388</v>
      </c>
      <c r="V134">
        <v>0</v>
      </c>
      <c r="W134">
        <v>45</v>
      </c>
      <c r="X134">
        <f t="shared" si="24"/>
        <v>433</v>
      </c>
      <c r="Y134" s="81">
        <f t="shared" si="25"/>
        <v>28.866666666666667</v>
      </c>
      <c r="AA134">
        <v>1</v>
      </c>
      <c r="AB134">
        <v>63</v>
      </c>
      <c r="AC134">
        <v>0</v>
      </c>
      <c r="AD134">
        <v>4</v>
      </c>
      <c r="AE134">
        <f t="shared" si="26"/>
        <v>67</v>
      </c>
      <c r="AF134" s="81">
        <f t="shared" si="27"/>
        <v>67</v>
      </c>
      <c r="AH134">
        <v>9</v>
      </c>
      <c r="AI134">
        <v>147</v>
      </c>
      <c r="AJ134">
        <v>0</v>
      </c>
      <c r="AK134">
        <v>54</v>
      </c>
      <c r="AL134">
        <f t="shared" si="28"/>
        <v>201</v>
      </c>
      <c r="AM134" s="81">
        <f t="shared" si="29"/>
        <v>22.333333333333332</v>
      </c>
    </row>
    <row r="135" spans="1:39" x14ac:dyDescent="0.25">
      <c r="A135" s="69" t="s">
        <v>192</v>
      </c>
      <c r="B135" s="6" t="s">
        <v>8</v>
      </c>
      <c r="C135" s="82">
        <v>-4.9292441499689321</v>
      </c>
      <c r="D135" s="82">
        <v>-0.82154069166148869</v>
      </c>
      <c r="E135" s="69"/>
      <c r="F135" s="69">
        <v>4</v>
      </c>
      <c r="G135" s="69">
        <v>0</v>
      </c>
      <c r="H135" s="69">
        <v>64</v>
      </c>
      <c r="I135" s="69">
        <v>0</v>
      </c>
      <c r="J135">
        <f t="shared" si="21"/>
        <v>64</v>
      </c>
      <c r="K135" s="81">
        <f t="shared" si="22"/>
        <v>16</v>
      </c>
      <c r="M135">
        <v>13</v>
      </c>
      <c r="N135">
        <v>0</v>
      </c>
      <c r="O135">
        <v>359</v>
      </c>
      <c r="P135">
        <v>2</v>
      </c>
      <c r="Q135">
        <f t="shared" ref="Q135:Q198" si="30">IFERROR(N135+O135+P135,"")</f>
        <v>361</v>
      </c>
      <c r="R135" s="81">
        <f t="shared" si="23"/>
        <v>27.76923076923077</v>
      </c>
      <c r="T135">
        <v>10</v>
      </c>
      <c r="U135">
        <v>0</v>
      </c>
      <c r="V135">
        <v>311</v>
      </c>
      <c r="W135">
        <v>46</v>
      </c>
      <c r="X135">
        <f t="shared" si="24"/>
        <v>357</v>
      </c>
      <c r="Y135" s="81">
        <f t="shared" si="25"/>
        <v>35.700000000000003</v>
      </c>
      <c r="AA135">
        <v>4</v>
      </c>
      <c r="AB135">
        <v>0</v>
      </c>
      <c r="AC135">
        <v>42</v>
      </c>
      <c r="AD135">
        <v>21</v>
      </c>
      <c r="AE135">
        <f t="shared" si="26"/>
        <v>63</v>
      </c>
      <c r="AF135" s="81">
        <f t="shared" si="27"/>
        <v>15.75</v>
      </c>
      <c r="AL135">
        <f t="shared" si="28"/>
        <v>0</v>
      </c>
      <c r="AM135" s="81" t="str">
        <f t="shared" si="29"/>
        <v/>
      </c>
    </row>
    <row r="136" spans="1:39" x14ac:dyDescent="0.25">
      <c r="A136" s="69" t="s">
        <v>296</v>
      </c>
      <c r="B136" s="6" t="s">
        <v>11</v>
      </c>
      <c r="C136" s="82">
        <v>-8.1825287793619648</v>
      </c>
      <c r="D136" s="82">
        <v>-1.3637547965603274</v>
      </c>
      <c r="E136" s="69"/>
      <c r="F136" s="69"/>
      <c r="G136" s="69"/>
      <c r="H136" s="69"/>
      <c r="I136" s="69"/>
      <c r="J136">
        <f t="shared" si="21"/>
        <v>0</v>
      </c>
      <c r="K136" s="81" t="str">
        <f t="shared" si="22"/>
        <v/>
      </c>
      <c r="M136">
        <v>13</v>
      </c>
      <c r="N136">
        <v>813</v>
      </c>
      <c r="O136">
        <v>0</v>
      </c>
      <c r="P136">
        <v>40</v>
      </c>
      <c r="Q136">
        <f t="shared" si="30"/>
        <v>853</v>
      </c>
      <c r="R136" s="81">
        <f t="shared" si="23"/>
        <v>65.615384615384613</v>
      </c>
      <c r="T136">
        <v>10</v>
      </c>
      <c r="U136">
        <v>355</v>
      </c>
      <c r="V136">
        <v>0</v>
      </c>
      <c r="W136">
        <v>43</v>
      </c>
      <c r="X136">
        <f t="shared" si="24"/>
        <v>398</v>
      </c>
      <c r="Y136" s="81">
        <f t="shared" si="25"/>
        <v>39.799999999999997</v>
      </c>
      <c r="AA136">
        <v>16</v>
      </c>
      <c r="AB136">
        <v>1033</v>
      </c>
      <c r="AC136">
        <v>0</v>
      </c>
      <c r="AD136">
        <v>71</v>
      </c>
      <c r="AE136">
        <f t="shared" si="26"/>
        <v>1104</v>
      </c>
      <c r="AF136" s="81">
        <f t="shared" si="27"/>
        <v>69</v>
      </c>
      <c r="AH136">
        <v>16</v>
      </c>
      <c r="AI136">
        <v>1023</v>
      </c>
      <c r="AJ136">
        <v>0</v>
      </c>
      <c r="AK136">
        <v>62</v>
      </c>
      <c r="AL136">
        <f t="shared" si="28"/>
        <v>1085</v>
      </c>
      <c r="AM136" s="81">
        <f t="shared" si="29"/>
        <v>67.8125</v>
      </c>
    </row>
    <row r="137" spans="1:39" x14ac:dyDescent="0.25">
      <c r="A137" s="69" t="s">
        <v>317</v>
      </c>
      <c r="B137" s="6" t="s">
        <v>110</v>
      </c>
      <c r="C137" s="82">
        <v>0.66078060112915904</v>
      </c>
      <c r="D137" s="82">
        <v>0.11013010018819318</v>
      </c>
      <c r="E137" s="69"/>
      <c r="F137" s="69">
        <v>12</v>
      </c>
      <c r="G137" s="69">
        <v>0</v>
      </c>
      <c r="H137" s="69">
        <f>112+17</f>
        <v>129</v>
      </c>
      <c r="I137" s="69">
        <f>166+16</f>
        <v>182</v>
      </c>
      <c r="J137">
        <f t="shared" si="21"/>
        <v>311</v>
      </c>
      <c r="K137" s="81">
        <f t="shared" si="22"/>
        <v>25.916666666666668</v>
      </c>
      <c r="M137">
        <v>16</v>
      </c>
      <c r="N137">
        <v>0</v>
      </c>
      <c r="O137">
        <v>115</v>
      </c>
      <c r="P137">
        <v>367</v>
      </c>
      <c r="Q137">
        <f t="shared" si="30"/>
        <v>482</v>
      </c>
      <c r="R137" s="81">
        <f t="shared" si="23"/>
        <v>30.125</v>
      </c>
      <c r="T137">
        <v>14</v>
      </c>
      <c r="U137">
        <v>0</v>
      </c>
      <c r="V137">
        <v>424</v>
      </c>
      <c r="W137">
        <v>269</v>
      </c>
      <c r="X137">
        <f t="shared" si="24"/>
        <v>693</v>
      </c>
      <c r="Y137" s="81">
        <f t="shared" si="25"/>
        <v>49.5</v>
      </c>
      <c r="AA137">
        <v>6</v>
      </c>
      <c r="AB137">
        <v>0</v>
      </c>
      <c r="AC137">
        <v>354</v>
      </c>
      <c r="AD137">
        <v>75</v>
      </c>
      <c r="AE137">
        <f t="shared" si="26"/>
        <v>429</v>
      </c>
      <c r="AF137" s="81">
        <f t="shared" si="27"/>
        <v>71.5</v>
      </c>
      <c r="AH137">
        <v>15</v>
      </c>
      <c r="AI137">
        <v>0</v>
      </c>
      <c r="AJ137">
        <v>1038</v>
      </c>
      <c r="AK137">
        <v>79</v>
      </c>
      <c r="AL137">
        <f t="shared" si="28"/>
        <v>1117</v>
      </c>
      <c r="AM137" s="81">
        <f t="shared" si="29"/>
        <v>74.466666666666669</v>
      </c>
    </row>
    <row r="138" spans="1:39" x14ac:dyDescent="0.25">
      <c r="A138" s="69" t="s">
        <v>327</v>
      </c>
      <c r="B138" s="6" t="s">
        <v>110</v>
      </c>
      <c r="C138" s="82">
        <v>-0.41864928262875223</v>
      </c>
      <c r="D138" s="82">
        <v>-0.20932464131437611</v>
      </c>
      <c r="E138" s="69"/>
      <c r="F138" s="69">
        <v>9</v>
      </c>
      <c r="G138" s="69">
        <v>378</v>
      </c>
      <c r="H138" s="69">
        <v>0</v>
      </c>
      <c r="I138" s="69">
        <v>32</v>
      </c>
      <c r="J138">
        <f t="shared" si="21"/>
        <v>410</v>
      </c>
      <c r="K138" s="81">
        <f t="shared" si="22"/>
        <v>45.555555555555557</v>
      </c>
      <c r="M138">
        <v>11</v>
      </c>
      <c r="N138">
        <v>364</v>
      </c>
      <c r="O138">
        <v>0</v>
      </c>
      <c r="P138">
        <v>0</v>
      </c>
      <c r="Q138">
        <f t="shared" si="30"/>
        <v>364</v>
      </c>
      <c r="R138" s="81">
        <f t="shared" si="23"/>
        <v>33.090909090909093</v>
      </c>
      <c r="T138">
        <v>14</v>
      </c>
      <c r="U138">
        <v>702</v>
      </c>
      <c r="V138">
        <v>0</v>
      </c>
      <c r="W138">
        <v>4</v>
      </c>
      <c r="X138">
        <f t="shared" si="24"/>
        <v>706</v>
      </c>
      <c r="Y138" s="81">
        <f t="shared" si="25"/>
        <v>50.428571428571431</v>
      </c>
      <c r="AA138">
        <v>12</v>
      </c>
      <c r="AB138">
        <v>566</v>
      </c>
      <c r="AC138">
        <v>0</v>
      </c>
      <c r="AD138">
        <v>0</v>
      </c>
      <c r="AE138">
        <f t="shared" si="26"/>
        <v>566</v>
      </c>
      <c r="AF138" s="81">
        <f t="shared" si="27"/>
        <v>47.166666666666664</v>
      </c>
      <c r="AH138">
        <v>6</v>
      </c>
      <c r="AI138">
        <v>234</v>
      </c>
      <c r="AJ138">
        <v>0</v>
      </c>
      <c r="AK138">
        <v>0</v>
      </c>
      <c r="AL138">
        <f t="shared" si="28"/>
        <v>234</v>
      </c>
      <c r="AM138" s="81">
        <f t="shared" si="29"/>
        <v>39</v>
      </c>
    </row>
    <row r="139" spans="1:39" x14ac:dyDescent="0.25">
      <c r="A139" s="69" t="s">
        <v>137</v>
      </c>
      <c r="B139" s="6" t="s">
        <v>20</v>
      </c>
      <c r="C139" s="82">
        <v>-0.60801520443380674</v>
      </c>
      <c r="D139" s="82">
        <v>-0.30400760221690337</v>
      </c>
      <c r="E139" s="69"/>
      <c r="F139" s="69">
        <v>16</v>
      </c>
      <c r="G139" s="69">
        <v>307</v>
      </c>
      <c r="H139" s="69">
        <v>0</v>
      </c>
      <c r="I139" s="69">
        <v>23</v>
      </c>
      <c r="J139">
        <f t="shared" si="21"/>
        <v>330</v>
      </c>
      <c r="K139" s="81">
        <f t="shared" si="22"/>
        <v>20.625</v>
      </c>
      <c r="M139">
        <v>7</v>
      </c>
      <c r="N139">
        <v>117</v>
      </c>
      <c r="O139">
        <v>0</v>
      </c>
      <c r="P139">
        <v>37</v>
      </c>
      <c r="Q139">
        <f t="shared" si="30"/>
        <v>154</v>
      </c>
      <c r="R139" s="81">
        <f t="shared" si="23"/>
        <v>22</v>
      </c>
      <c r="X139">
        <f t="shared" si="24"/>
        <v>0</v>
      </c>
      <c r="Y139" s="81" t="str">
        <f t="shared" si="25"/>
        <v/>
      </c>
      <c r="AE139">
        <f t="shared" si="26"/>
        <v>0</v>
      </c>
      <c r="AF139" s="81" t="str">
        <f t="shared" si="27"/>
        <v/>
      </c>
      <c r="AL139">
        <f t="shared" si="28"/>
        <v>0</v>
      </c>
      <c r="AM139" s="81" t="str">
        <f t="shared" si="29"/>
        <v/>
      </c>
    </row>
    <row r="140" spans="1:39" x14ac:dyDescent="0.25">
      <c r="A140" s="69" t="s">
        <v>324</v>
      </c>
      <c r="B140" s="6" t="s">
        <v>29</v>
      </c>
      <c r="C140" s="82">
        <v>1.9411688046807862</v>
      </c>
      <c r="D140" s="82">
        <v>0.64705626822692874</v>
      </c>
      <c r="E140" s="69"/>
      <c r="F140" s="69">
        <v>13</v>
      </c>
      <c r="G140" s="69">
        <v>119</v>
      </c>
      <c r="H140" s="69">
        <v>0</v>
      </c>
      <c r="I140" s="69">
        <v>51</v>
      </c>
      <c r="J140">
        <f t="shared" si="21"/>
        <v>170</v>
      </c>
      <c r="K140" s="81">
        <f t="shared" si="22"/>
        <v>13.076923076923077</v>
      </c>
      <c r="M140">
        <v>16</v>
      </c>
      <c r="N140">
        <v>94</v>
      </c>
      <c r="O140">
        <v>0</v>
      </c>
      <c r="P140">
        <v>111</v>
      </c>
      <c r="Q140">
        <f t="shared" si="30"/>
        <v>205</v>
      </c>
      <c r="R140" s="81">
        <f t="shared" si="23"/>
        <v>12.8125</v>
      </c>
      <c r="T140">
        <v>6</v>
      </c>
      <c r="U140">
        <v>143</v>
      </c>
      <c r="V140">
        <v>0</v>
      </c>
      <c r="W140">
        <v>0</v>
      </c>
      <c r="X140">
        <f t="shared" si="24"/>
        <v>143</v>
      </c>
      <c r="Y140" s="81">
        <f t="shared" si="25"/>
        <v>23.833333333333332</v>
      </c>
      <c r="AE140">
        <f t="shared" si="26"/>
        <v>0</v>
      </c>
      <c r="AF140" s="81" t="str">
        <f t="shared" si="27"/>
        <v/>
      </c>
      <c r="AL140">
        <f t="shared" si="28"/>
        <v>0</v>
      </c>
      <c r="AM140" s="81" t="str">
        <f t="shared" si="29"/>
        <v/>
      </c>
    </row>
    <row r="141" spans="1:39" x14ac:dyDescent="0.25">
      <c r="A141" s="69" t="s">
        <v>73</v>
      </c>
      <c r="B141" s="6" t="s">
        <v>50</v>
      </c>
      <c r="C141" s="82">
        <v>6.1198245787753791</v>
      </c>
      <c r="D141" s="82">
        <v>1.0199707631292299</v>
      </c>
      <c r="E141" s="69"/>
      <c r="F141" s="69">
        <v>9</v>
      </c>
      <c r="G141" s="69">
        <v>179</v>
      </c>
      <c r="H141" s="69">
        <v>0</v>
      </c>
      <c r="I141" s="69">
        <v>21</v>
      </c>
      <c r="J141">
        <f t="shared" si="21"/>
        <v>200</v>
      </c>
      <c r="K141" s="81">
        <f t="shared" si="22"/>
        <v>22.222222222222221</v>
      </c>
      <c r="M141">
        <v>1</v>
      </c>
      <c r="N141">
        <v>10</v>
      </c>
      <c r="O141">
        <v>0</v>
      </c>
      <c r="P141">
        <v>0</v>
      </c>
      <c r="Q141">
        <f t="shared" si="30"/>
        <v>10</v>
      </c>
      <c r="R141" s="81">
        <f t="shared" si="23"/>
        <v>10</v>
      </c>
      <c r="X141">
        <f t="shared" si="24"/>
        <v>0</v>
      </c>
      <c r="Y141" s="81" t="str">
        <f t="shared" si="25"/>
        <v/>
      </c>
      <c r="AE141">
        <f t="shared" si="26"/>
        <v>0</v>
      </c>
      <c r="AF141" s="81" t="str">
        <f t="shared" si="27"/>
        <v/>
      </c>
      <c r="AL141">
        <f t="shared" si="28"/>
        <v>0</v>
      </c>
      <c r="AM141" s="81" t="str">
        <f t="shared" si="29"/>
        <v/>
      </c>
    </row>
    <row r="142" spans="1:39" x14ac:dyDescent="0.25">
      <c r="A142" s="69" t="s">
        <v>75</v>
      </c>
      <c r="B142" s="6" t="s">
        <v>77</v>
      </c>
      <c r="C142" s="82">
        <v>-2.6821765349069246</v>
      </c>
      <c r="D142" s="82">
        <v>-0.44702942248448746</v>
      </c>
      <c r="E142" s="69"/>
      <c r="F142" s="69">
        <v>9</v>
      </c>
      <c r="G142" s="69">
        <v>0</v>
      </c>
      <c r="H142" s="69">
        <v>102</v>
      </c>
      <c r="I142" s="69">
        <v>28</v>
      </c>
      <c r="J142">
        <f t="shared" si="21"/>
        <v>130</v>
      </c>
      <c r="K142" s="81">
        <f t="shared" si="22"/>
        <v>14.444444444444445</v>
      </c>
      <c r="M142">
        <v>15</v>
      </c>
      <c r="N142">
        <v>0</v>
      </c>
      <c r="O142">
        <v>386</v>
      </c>
      <c r="P142">
        <v>163</v>
      </c>
      <c r="Q142">
        <f t="shared" si="30"/>
        <v>549</v>
      </c>
      <c r="R142" s="81">
        <f t="shared" si="23"/>
        <v>36.6</v>
      </c>
      <c r="T142">
        <v>2</v>
      </c>
      <c r="U142">
        <v>0</v>
      </c>
      <c r="V142">
        <v>26</v>
      </c>
      <c r="W142">
        <v>7</v>
      </c>
      <c r="X142">
        <f t="shared" si="24"/>
        <v>33</v>
      </c>
      <c r="Y142" s="81">
        <f t="shared" si="25"/>
        <v>16.5</v>
      </c>
      <c r="AE142">
        <f t="shared" si="26"/>
        <v>0</v>
      </c>
      <c r="AF142" s="81" t="str">
        <f t="shared" si="27"/>
        <v/>
      </c>
      <c r="AL142">
        <f t="shared" si="28"/>
        <v>0</v>
      </c>
      <c r="AM142" s="81" t="str">
        <f t="shared" si="29"/>
        <v/>
      </c>
    </row>
    <row r="143" spans="1:39" x14ac:dyDescent="0.25">
      <c r="A143" s="69" t="s">
        <v>135</v>
      </c>
      <c r="B143" s="6" t="s">
        <v>81</v>
      </c>
      <c r="C143" s="82">
        <v>4.6113112091480399</v>
      </c>
      <c r="D143" s="82">
        <v>0.92226224182960803</v>
      </c>
      <c r="E143" s="69"/>
      <c r="F143" s="69">
        <v>15</v>
      </c>
      <c r="G143" s="69">
        <v>0</v>
      </c>
      <c r="H143" s="69">
        <v>676</v>
      </c>
      <c r="I143" s="69">
        <v>141</v>
      </c>
      <c r="J143">
        <f t="shared" si="21"/>
        <v>817</v>
      </c>
      <c r="K143" s="81">
        <f t="shared" si="22"/>
        <v>54.466666666666669</v>
      </c>
      <c r="M143">
        <v>16</v>
      </c>
      <c r="N143">
        <v>0</v>
      </c>
      <c r="O143">
        <v>971</v>
      </c>
      <c r="P143">
        <v>91</v>
      </c>
      <c r="Q143">
        <f t="shared" si="30"/>
        <v>1062</v>
      </c>
      <c r="R143" s="81">
        <f t="shared" si="23"/>
        <v>66.375</v>
      </c>
      <c r="T143">
        <v>16</v>
      </c>
      <c r="U143">
        <v>0</v>
      </c>
      <c r="V143">
        <v>621</v>
      </c>
      <c r="W143">
        <v>58</v>
      </c>
      <c r="X143">
        <f t="shared" si="24"/>
        <v>679</v>
      </c>
      <c r="Y143" s="81">
        <f t="shared" si="25"/>
        <v>42.4375</v>
      </c>
      <c r="AA143">
        <v>2</v>
      </c>
      <c r="AB143">
        <v>0</v>
      </c>
      <c r="AC143">
        <v>0</v>
      </c>
      <c r="AD143">
        <v>24</v>
      </c>
      <c r="AE143">
        <f t="shared" si="26"/>
        <v>24</v>
      </c>
      <c r="AF143" s="81">
        <f t="shared" si="27"/>
        <v>12</v>
      </c>
      <c r="AL143">
        <f t="shared" si="28"/>
        <v>0</v>
      </c>
      <c r="AM143" s="81" t="str">
        <f t="shared" si="29"/>
        <v/>
      </c>
    </row>
    <row r="144" spans="1:39" x14ac:dyDescent="0.25">
      <c r="A144" s="69" t="s">
        <v>199</v>
      </c>
      <c r="B144" s="6" t="s">
        <v>11</v>
      </c>
      <c r="C144" s="82">
        <v>-1.9725639015710275</v>
      </c>
      <c r="D144" s="82">
        <v>-0.98628195078551373</v>
      </c>
      <c r="E144" s="69"/>
      <c r="F144" s="69"/>
      <c r="G144" s="69"/>
      <c r="H144" s="69"/>
      <c r="I144" s="69"/>
      <c r="J144">
        <f t="shared" si="21"/>
        <v>0</v>
      </c>
      <c r="K144" s="81" t="str">
        <f t="shared" si="22"/>
        <v/>
      </c>
      <c r="Q144">
        <f t="shared" si="30"/>
        <v>0</v>
      </c>
      <c r="R144" s="81" t="str">
        <f t="shared" si="23"/>
        <v/>
      </c>
      <c r="X144">
        <f t="shared" si="24"/>
        <v>0</v>
      </c>
      <c r="Y144" s="81" t="str">
        <f t="shared" si="25"/>
        <v/>
      </c>
      <c r="AE144">
        <f t="shared" si="26"/>
        <v>0</v>
      </c>
      <c r="AF144" s="81" t="str">
        <f t="shared" si="27"/>
        <v/>
      </c>
      <c r="AL144">
        <f t="shared" si="28"/>
        <v>0</v>
      </c>
      <c r="AM144" s="81" t="str">
        <f t="shared" si="29"/>
        <v/>
      </c>
    </row>
    <row r="145" spans="1:39" x14ac:dyDescent="0.25">
      <c r="A145" s="69" t="s">
        <v>224</v>
      </c>
      <c r="B145" s="6" t="s">
        <v>110</v>
      </c>
      <c r="C145" s="82">
        <v>1.5063871303158476</v>
      </c>
      <c r="D145" s="82">
        <v>0.25106452171930793</v>
      </c>
      <c r="E145" s="69"/>
      <c r="F145" s="69">
        <v>2</v>
      </c>
      <c r="G145" s="69">
        <v>15</v>
      </c>
      <c r="H145" s="69">
        <v>0</v>
      </c>
      <c r="I145" s="69">
        <v>0</v>
      </c>
      <c r="J145">
        <f t="shared" si="21"/>
        <v>15</v>
      </c>
      <c r="K145" s="81">
        <f t="shared" si="22"/>
        <v>7.5</v>
      </c>
      <c r="Q145">
        <f t="shared" si="30"/>
        <v>0</v>
      </c>
      <c r="R145" s="81" t="str">
        <f t="shared" si="23"/>
        <v/>
      </c>
      <c r="X145">
        <f t="shared" si="24"/>
        <v>0</v>
      </c>
      <c r="Y145" s="81" t="str">
        <f t="shared" si="25"/>
        <v/>
      </c>
      <c r="AA145">
        <v>8</v>
      </c>
      <c r="AB145">
        <v>0</v>
      </c>
      <c r="AC145">
        <v>134</v>
      </c>
      <c r="AD145">
        <v>48</v>
      </c>
      <c r="AE145">
        <f t="shared" si="26"/>
        <v>182</v>
      </c>
      <c r="AF145" s="81">
        <f t="shared" si="27"/>
        <v>22.75</v>
      </c>
      <c r="AL145">
        <f t="shared" si="28"/>
        <v>0</v>
      </c>
      <c r="AM145" s="81" t="str">
        <f t="shared" si="29"/>
        <v/>
      </c>
    </row>
    <row r="146" spans="1:39" x14ac:dyDescent="0.25">
      <c r="A146" s="69" t="s">
        <v>108</v>
      </c>
      <c r="B146" s="6" t="s">
        <v>29</v>
      </c>
      <c r="C146" s="82">
        <v>-0.45282036477507159</v>
      </c>
      <c r="D146" s="82">
        <v>-9.0564072955014313E-2</v>
      </c>
      <c r="E146" s="69"/>
      <c r="F146" s="69">
        <v>2</v>
      </c>
      <c r="G146" s="69">
        <v>14</v>
      </c>
      <c r="H146" s="69">
        <v>0</v>
      </c>
      <c r="I146" s="69">
        <v>0</v>
      </c>
      <c r="J146">
        <f t="shared" si="21"/>
        <v>14</v>
      </c>
      <c r="K146" s="81">
        <f t="shared" si="22"/>
        <v>7</v>
      </c>
      <c r="Q146">
        <f t="shared" si="30"/>
        <v>0</v>
      </c>
      <c r="R146" s="81" t="str">
        <f t="shared" si="23"/>
        <v/>
      </c>
      <c r="T146">
        <v>2</v>
      </c>
      <c r="U146">
        <v>11</v>
      </c>
      <c r="V146">
        <v>0</v>
      </c>
      <c r="W146">
        <v>9</v>
      </c>
      <c r="X146">
        <f t="shared" si="24"/>
        <v>20</v>
      </c>
      <c r="Y146" s="81">
        <f t="shared" si="25"/>
        <v>10</v>
      </c>
      <c r="AE146">
        <f t="shared" si="26"/>
        <v>0</v>
      </c>
      <c r="AF146" s="81" t="str">
        <f t="shared" si="27"/>
        <v/>
      </c>
      <c r="AL146">
        <f t="shared" si="28"/>
        <v>0</v>
      </c>
      <c r="AM146" s="81" t="str">
        <f t="shared" si="29"/>
        <v/>
      </c>
    </row>
    <row r="147" spans="1:39" x14ac:dyDescent="0.25">
      <c r="A147" s="69" t="s">
        <v>205</v>
      </c>
      <c r="B147" s="6" t="s">
        <v>16</v>
      </c>
      <c r="C147" s="82">
        <v>5.3445846720697689</v>
      </c>
      <c r="D147" s="82">
        <v>1.3361461680174422</v>
      </c>
      <c r="E147" s="69"/>
      <c r="F147" s="69">
        <v>14</v>
      </c>
      <c r="G147" s="69">
        <v>334</v>
      </c>
      <c r="H147" s="69">
        <v>0</v>
      </c>
      <c r="I147" s="69">
        <v>0</v>
      </c>
      <c r="J147">
        <f t="shared" si="21"/>
        <v>334</v>
      </c>
      <c r="K147" s="81">
        <f t="shared" si="22"/>
        <v>23.857142857142858</v>
      </c>
      <c r="M147">
        <v>12</v>
      </c>
      <c r="N147">
        <v>593</v>
      </c>
      <c r="O147">
        <v>0</v>
      </c>
      <c r="P147">
        <v>0</v>
      </c>
      <c r="Q147">
        <f t="shared" si="30"/>
        <v>593</v>
      </c>
      <c r="R147" s="81">
        <f t="shared" si="23"/>
        <v>49.416666666666664</v>
      </c>
      <c r="T147">
        <v>9</v>
      </c>
      <c r="U147">
        <v>375</v>
      </c>
      <c r="V147">
        <v>0</v>
      </c>
      <c r="W147">
        <v>0</v>
      </c>
      <c r="X147">
        <f t="shared" si="24"/>
        <v>375</v>
      </c>
      <c r="Y147" s="81">
        <f t="shared" si="25"/>
        <v>41.666666666666664</v>
      </c>
      <c r="AA147">
        <v>13</v>
      </c>
      <c r="AB147">
        <v>303</v>
      </c>
      <c r="AC147">
        <v>0</v>
      </c>
      <c r="AD147">
        <v>4</v>
      </c>
      <c r="AE147">
        <f t="shared" si="26"/>
        <v>307</v>
      </c>
      <c r="AF147" s="81">
        <f t="shared" si="27"/>
        <v>23.615384615384617</v>
      </c>
      <c r="AH147">
        <v>7</v>
      </c>
      <c r="AI147">
        <v>66</v>
      </c>
      <c r="AJ147">
        <v>0</v>
      </c>
      <c r="AK147">
        <v>0</v>
      </c>
      <c r="AL147">
        <f t="shared" si="28"/>
        <v>66</v>
      </c>
      <c r="AM147" s="81">
        <f t="shared" si="29"/>
        <v>9.4285714285714288</v>
      </c>
    </row>
    <row r="148" spans="1:39" x14ac:dyDescent="0.25">
      <c r="A148" s="69" t="s">
        <v>320</v>
      </c>
      <c r="B148" s="6" t="s">
        <v>11</v>
      </c>
      <c r="C148" s="82">
        <v>-4.6413021568995863</v>
      </c>
      <c r="D148" s="82">
        <v>-0.92826043137991721</v>
      </c>
      <c r="E148" s="69"/>
      <c r="F148" s="69">
        <v>16</v>
      </c>
      <c r="G148" s="69">
        <v>1027</v>
      </c>
      <c r="H148" s="69">
        <v>0</v>
      </c>
      <c r="I148" s="69">
        <v>57</v>
      </c>
      <c r="J148">
        <f t="shared" si="21"/>
        <v>1084</v>
      </c>
      <c r="K148" s="81">
        <f t="shared" si="22"/>
        <v>67.75</v>
      </c>
      <c r="M148">
        <v>14</v>
      </c>
      <c r="N148">
        <v>910</v>
      </c>
      <c r="O148">
        <v>0</v>
      </c>
      <c r="P148">
        <v>4</v>
      </c>
      <c r="Q148">
        <f t="shared" si="30"/>
        <v>914</v>
      </c>
      <c r="R148" s="81">
        <f t="shared" si="23"/>
        <v>65.285714285714292</v>
      </c>
      <c r="T148">
        <v>14</v>
      </c>
      <c r="U148">
        <v>968</v>
      </c>
      <c r="V148">
        <v>0</v>
      </c>
      <c r="W148">
        <v>29</v>
      </c>
      <c r="X148">
        <f t="shared" si="24"/>
        <v>997</v>
      </c>
      <c r="Y148" s="81">
        <f t="shared" si="25"/>
        <v>71.214285714285708</v>
      </c>
      <c r="AA148">
        <v>11</v>
      </c>
      <c r="AB148">
        <v>687</v>
      </c>
      <c r="AC148">
        <v>0</v>
      </c>
      <c r="AD148">
        <v>39</v>
      </c>
      <c r="AE148">
        <f t="shared" si="26"/>
        <v>726</v>
      </c>
      <c r="AF148" s="81">
        <f t="shared" si="27"/>
        <v>66</v>
      </c>
      <c r="AH148">
        <v>8</v>
      </c>
      <c r="AI148">
        <v>436</v>
      </c>
      <c r="AJ148">
        <v>0</v>
      </c>
      <c r="AK148">
        <v>22</v>
      </c>
      <c r="AL148">
        <f t="shared" si="28"/>
        <v>458</v>
      </c>
      <c r="AM148" s="81">
        <f t="shared" si="29"/>
        <v>57.25</v>
      </c>
    </row>
    <row r="149" spans="1:39" x14ac:dyDescent="0.25">
      <c r="A149" s="69" t="s">
        <v>406</v>
      </c>
      <c r="B149" s="6" t="s">
        <v>113</v>
      </c>
      <c r="C149" s="82">
        <v>1.9593061144655075</v>
      </c>
      <c r="D149" s="82">
        <v>0.48982652861637688</v>
      </c>
      <c r="E149" s="69"/>
      <c r="F149" s="69">
        <v>14</v>
      </c>
      <c r="G149" s="69">
        <v>0</v>
      </c>
      <c r="H149" s="69">
        <v>479</v>
      </c>
      <c r="I149" s="69">
        <v>211</v>
      </c>
      <c r="J149">
        <f t="shared" si="21"/>
        <v>690</v>
      </c>
      <c r="K149" s="81">
        <f t="shared" si="22"/>
        <v>49.285714285714285</v>
      </c>
      <c r="M149">
        <v>12</v>
      </c>
      <c r="N149">
        <v>0</v>
      </c>
      <c r="O149">
        <v>130</v>
      </c>
      <c r="P149">
        <v>272</v>
      </c>
      <c r="Q149">
        <f t="shared" si="30"/>
        <v>402</v>
      </c>
      <c r="R149" s="81">
        <f t="shared" si="23"/>
        <v>33.5</v>
      </c>
      <c r="T149">
        <v>15</v>
      </c>
      <c r="U149">
        <v>0</v>
      </c>
      <c r="V149">
        <v>69</v>
      </c>
      <c r="W149">
        <v>276</v>
      </c>
      <c r="X149">
        <f t="shared" si="24"/>
        <v>345</v>
      </c>
      <c r="Y149" s="81">
        <f t="shared" si="25"/>
        <v>23</v>
      </c>
      <c r="AA149">
        <v>13</v>
      </c>
      <c r="AB149">
        <v>0</v>
      </c>
      <c r="AC149">
        <v>59</v>
      </c>
      <c r="AD149">
        <v>252</v>
      </c>
      <c r="AE149">
        <f t="shared" si="26"/>
        <v>311</v>
      </c>
      <c r="AF149" s="81">
        <f t="shared" si="27"/>
        <v>23.923076923076923</v>
      </c>
      <c r="AH149">
        <v>11</v>
      </c>
      <c r="AI149">
        <v>0</v>
      </c>
      <c r="AJ149">
        <v>552</v>
      </c>
      <c r="AK149">
        <v>5</v>
      </c>
      <c r="AL149">
        <f t="shared" si="28"/>
        <v>557</v>
      </c>
      <c r="AM149" s="81">
        <f t="shared" si="29"/>
        <v>50.636363636363633</v>
      </c>
    </row>
    <row r="150" spans="1:39" x14ac:dyDescent="0.25">
      <c r="A150" s="69" t="s">
        <v>226</v>
      </c>
      <c r="B150" s="6" t="s">
        <v>84</v>
      </c>
      <c r="C150" s="82">
        <v>3.9980032009991495</v>
      </c>
      <c r="D150" s="82">
        <v>0.66633386683319162</v>
      </c>
      <c r="E150" s="69"/>
      <c r="F150" s="69">
        <v>2</v>
      </c>
      <c r="G150" s="69">
        <v>0</v>
      </c>
      <c r="H150" s="69">
        <v>12</v>
      </c>
      <c r="I150" s="69">
        <v>11</v>
      </c>
      <c r="J150">
        <f t="shared" si="21"/>
        <v>23</v>
      </c>
      <c r="K150" s="81">
        <f t="shared" si="22"/>
        <v>11.5</v>
      </c>
      <c r="Q150">
        <f t="shared" si="30"/>
        <v>0</v>
      </c>
      <c r="R150" s="81" t="str">
        <f t="shared" si="23"/>
        <v/>
      </c>
      <c r="X150">
        <f t="shared" si="24"/>
        <v>0</v>
      </c>
      <c r="Y150" s="81" t="str">
        <f t="shared" si="25"/>
        <v/>
      </c>
      <c r="AE150">
        <f t="shared" si="26"/>
        <v>0</v>
      </c>
      <c r="AF150" s="81" t="str">
        <f t="shared" si="27"/>
        <v/>
      </c>
      <c r="AL150">
        <f t="shared" si="28"/>
        <v>0</v>
      </c>
      <c r="AM150" s="81" t="str">
        <f t="shared" si="29"/>
        <v/>
      </c>
    </row>
    <row r="151" spans="1:39" x14ac:dyDescent="0.25">
      <c r="A151" s="69" t="s">
        <v>313</v>
      </c>
      <c r="B151" s="6" t="s">
        <v>29</v>
      </c>
      <c r="C151" s="82">
        <v>-0.723891798882773</v>
      </c>
      <c r="D151" s="82">
        <v>-0.12064863314712883</v>
      </c>
      <c r="E151" s="69"/>
      <c r="F151" s="69"/>
      <c r="G151" s="69"/>
      <c r="H151" s="69"/>
      <c r="I151" s="69"/>
      <c r="J151">
        <f t="shared" si="21"/>
        <v>0</v>
      </c>
      <c r="K151" s="81" t="str">
        <f t="shared" si="22"/>
        <v/>
      </c>
      <c r="Q151">
        <f t="shared" si="30"/>
        <v>0</v>
      </c>
      <c r="R151" s="81" t="str">
        <f t="shared" si="23"/>
        <v/>
      </c>
      <c r="X151">
        <f t="shared" si="24"/>
        <v>0</v>
      </c>
      <c r="Y151" s="81" t="str">
        <f t="shared" si="25"/>
        <v/>
      </c>
      <c r="AE151">
        <f t="shared" si="26"/>
        <v>0</v>
      </c>
      <c r="AF151" s="81" t="str">
        <f t="shared" si="27"/>
        <v/>
      </c>
      <c r="AL151">
        <f t="shared" si="28"/>
        <v>0</v>
      </c>
      <c r="AM151" s="81" t="str">
        <f t="shared" si="29"/>
        <v/>
      </c>
    </row>
    <row r="152" spans="1:39" x14ac:dyDescent="0.25">
      <c r="A152" s="69" t="s">
        <v>382</v>
      </c>
      <c r="B152" s="6" t="s">
        <v>20</v>
      </c>
      <c r="C152" s="82">
        <v>1.539879742383313</v>
      </c>
      <c r="D152" s="82">
        <v>0.25664662373055219</v>
      </c>
      <c r="E152" s="69"/>
      <c r="F152" s="69">
        <v>12</v>
      </c>
      <c r="G152" s="69">
        <v>575</v>
      </c>
      <c r="H152" s="69">
        <v>0</v>
      </c>
      <c r="I152" s="69">
        <v>2</v>
      </c>
      <c r="J152">
        <f t="shared" si="21"/>
        <v>577</v>
      </c>
      <c r="K152" s="81">
        <f t="shared" si="22"/>
        <v>48.083333333333336</v>
      </c>
      <c r="M152">
        <v>14</v>
      </c>
      <c r="N152">
        <v>393</v>
      </c>
      <c r="O152">
        <v>0</v>
      </c>
      <c r="P152">
        <v>43</v>
      </c>
      <c r="Q152">
        <f t="shared" si="30"/>
        <v>436</v>
      </c>
      <c r="R152" s="81">
        <f t="shared" si="23"/>
        <v>31.142857142857142</v>
      </c>
      <c r="T152">
        <v>7</v>
      </c>
      <c r="U152">
        <v>281</v>
      </c>
      <c r="V152">
        <v>0</v>
      </c>
      <c r="W152">
        <v>13</v>
      </c>
      <c r="X152">
        <f t="shared" si="24"/>
        <v>294</v>
      </c>
      <c r="Y152" s="81">
        <f t="shared" si="25"/>
        <v>42</v>
      </c>
      <c r="AE152">
        <f t="shared" si="26"/>
        <v>0</v>
      </c>
      <c r="AF152" s="81" t="str">
        <f t="shared" si="27"/>
        <v/>
      </c>
      <c r="AL152">
        <f t="shared" si="28"/>
        <v>0</v>
      </c>
      <c r="AM152" s="81" t="str">
        <f t="shared" si="29"/>
        <v/>
      </c>
    </row>
    <row r="153" spans="1:39" x14ac:dyDescent="0.25">
      <c r="A153" s="69" t="s">
        <v>46</v>
      </c>
      <c r="B153" s="6" t="s">
        <v>29</v>
      </c>
      <c r="C153" s="82">
        <v>3.9415812536393231</v>
      </c>
      <c r="D153" s="82">
        <v>0.65693020893988718</v>
      </c>
      <c r="E153" s="69"/>
      <c r="F153" s="69">
        <v>8</v>
      </c>
      <c r="G153" s="69">
        <v>24</v>
      </c>
      <c r="H153" s="69">
        <v>0</v>
      </c>
      <c r="I153" s="69">
        <v>28</v>
      </c>
      <c r="J153">
        <f t="shared" si="21"/>
        <v>52</v>
      </c>
      <c r="K153" s="81">
        <f t="shared" si="22"/>
        <v>6.5</v>
      </c>
      <c r="Q153">
        <f t="shared" si="30"/>
        <v>0</v>
      </c>
      <c r="R153" s="81" t="str">
        <f t="shared" si="23"/>
        <v/>
      </c>
      <c r="T153">
        <v>11</v>
      </c>
      <c r="U153">
        <v>79</v>
      </c>
      <c r="V153">
        <v>0</v>
      </c>
      <c r="W153">
        <v>77</v>
      </c>
      <c r="X153">
        <f t="shared" si="24"/>
        <v>156</v>
      </c>
      <c r="Y153" s="81">
        <f t="shared" si="25"/>
        <v>14.181818181818182</v>
      </c>
      <c r="AA153">
        <v>13</v>
      </c>
      <c r="AB153">
        <v>99</v>
      </c>
      <c r="AC153">
        <v>1</v>
      </c>
      <c r="AD153">
        <v>100</v>
      </c>
      <c r="AE153">
        <f t="shared" si="26"/>
        <v>200</v>
      </c>
      <c r="AF153" s="81">
        <f t="shared" si="27"/>
        <v>15.384615384615385</v>
      </c>
      <c r="AH153">
        <v>13</v>
      </c>
      <c r="AI153">
        <v>77</v>
      </c>
      <c r="AJ153">
        <v>0</v>
      </c>
      <c r="AK153">
        <v>125</v>
      </c>
      <c r="AL153">
        <f t="shared" si="28"/>
        <v>202</v>
      </c>
      <c r="AM153" s="81">
        <f t="shared" si="29"/>
        <v>15.538461538461538</v>
      </c>
    </row>
    <row r="154" spans="1:39" x14ac:dyDescent="0.25">
      <c r="A154" s="69" t="s">
        <v>367</v>
      </c>
      <c r="B154" s="6" t="s">
        <v>77</v>
      </c>
      <c r="C154" s="82">
        <v>2.1779933660797455</v>
      </c>
      <c r="D154" s="82">
        <v>0.43559867321594908</v>
      </c>
      <c r="E154" s="69"/>
      <c r="F154" s="69">
        <v>16</v>
      </c>
      <c r="G154" s="69">
        <v>690</v>
      </c>
      <c r="H154" s="69">
        <v>0</v>
      </c>
      <c r="I154" s="69">
        <v>0</v>
      </c>
      <c r="J154">
        <f t="shared" si="21"/>
        <v>690</v>
      </c>
      <c r="K154" s="81">
        <f t="shared" si="22"/>
        <v>43.125</v>
      </c>
      <c r="M154">
        <v>15</v>
      </c>
      <c r="N154">
        <v>617</v>
      </c>
      <c r="O154">
        <v>0</v>
      </c>
      <c r="P154">
        <v>2</v>
      </c>
      <c r="Q154">
        <f t="shared" si="30"/>
        <v>619</v>
      </c>
      <c r="R154" s="81">
        <f t="shared" si="23"/>
        <v>41.266666666666666</v>
      </c>
      <c r="T154">
        <v>16</v>
      </c>
      <c r="U154">
        <v>594</v>
      </c>
      <c r="V154">
        <v>0</v>
      </c>
      <c r="W154">
        <v>1</v>
      </c>
      <c r="X154">
        <f t="shared" si="24"/>
        <v>595</v>
      </c>
      <c r="Y154" s="81">
        <f t="shared" si="25"/>
        <v>37.1875</v>
      </c>
      <c r="AA154">
        <v>16</v>
      </c>
      <c r="AB154">
        <v>795</v>
      </c>
      <c r="AC154">
        <v>0</v>
      </c>
      <c r="AD154">
        <v>0</v>
      </c>
      <c r="AE154">
        <f t="shared" si="26"/>
        <v>795</v>
      </c>
      <c r="AF154" s="81">
        <f t="shared" si="27"/>
        <v>49.6875</v>
      </c>
      <c r="AH154">
        <v>16</v>
      </c>
      <c r="AI154">
        <v>939</v>
      </c>
      <c r="AJ154">
        <v>0</v>
      </c>
      <c r="AK154">
        <v>0</v>
      </c>
      <c r="AL154">
        <f t="shared" si="28"/>
        <v>939</v>
      </c>
      <c r="AM154" s="81">
        <f t="shared" si="29"/>
        <v>58.6875</v>
      </c>
    </row>
    <row r="155" spans="1:39" x14ac:dyDescent="0.25">
      <c r="A155" s="69" t="s">
        <v>391</v>
      </c>
      <c r="B155" s="6" t="s">
        <v>20</v>
      </c>
      <c r="C155" s="82">
        <v>4.0622267049066361</v>
      </c>
      <c r="D155" s="82">
        <v>0.67703778415110605</v>
      </c>
      <c r="E155" s="69"/>
      <c r="F155" s="69">
        <v>14</v>
      </c>
      <c r="G155" s="69">
        <v>0</v>
      </c>
      <c r="H155" s="69">
        <v>792</v>
      </c>
      <c r="I155" s="69">
        <v>46</v>
      </c>
      <c r="J155">
        <f t="shared" si="21"/>
        <v>838</v>
      </c>
      <c r="K155" s="81">
        <f t="shared" si="22"/>
        <v>59.857142857142854</v>
      </c>
      <c r="M155">
        <v>15</v>
      </c>
      <c r="N155">
        <v>6</v>
      </c>
      <c r="O155">
        <v>980</v>
      </c>
      <c r="P155">
        <v>89</v>
      </c>
      <c r="Q155">
        <f t="shared" si="30"/>
        <v>1075</v>
      </c>
      <c r="R155" s="81">
        <f t="shared" si="23"/>
        <v>71.666666666666671</v>
      </c>
      <c r="T155">
        <v>16</v>
      </c>
      <c r="U155">
        <v>15</v>
      </c>
      <c r="V155">
        <v>1062</v>
      </c>
      <c r="W155">
        <v>91</v>
      </c>
      <c r="X155">
        <f t="shared" si="24"/>
        <v>1168</v>
      </c>
      <c r="Y155" s="81">
        <f t="shared" si="25"/>
        <v>73</v>
      </c>
      <c r="AA155">
        <v>11</v>
      </c>
      <c r="AB155">
        <v>0</v>
      </c>
      <c r="AC155">
        <v>721</v>
      </c>
      <c r="AD155">
        <v>32</v>
      </c>
      <c r="AE155">
        <f t="shared" si="26"/>
        <v>753</v>
      </c>
      <c r="AF155" s="81">
        <f t="shared" si="27"/>
        <v>68.454545454545453</v>
      </c>
      <c r="AH155">
        <v>12</v>
      </c>
      <c r="AI155">
        <v>7</v>
      </c>
      <c r="AJ155">
        <v>691</v>
      </c>
      <c r="AK155">
        <v>51</v>
      </c>
      <c r="AL155">
        <f t="shared" si="28"/>
        <v>749</v>
      </c>
      <c r="AM155" s="81">
        <f t="shared" si="29"/>
        <v>62.416666666666664</v>
      </c>
    </row>
    <row r="156" spans="1:39" x14ac:dyDescent="0.25">
      <c r="A156" s="69" t="s">
        <v>415</v>
      </c>
      <c r="B156" s="6" t="s">
        <v>53</v>
      </c>
      <c r="C156" s="82">
        <v>2.5980379874051573</v>
      </c>
      <c r="D156" s="82">
        <v>0.43300633123419291</v>
      </c>
      <c r="E156" s="69"/>
      <c r="F156" s="69">
        <v>2</v>
      </c>
      <c r="G156" s="69">
        <v>0</v>
      </c>
      <c r="H156" s="69">
        <v>0</v>
      </c>
      <c r="I156" s="69">
        <v>9</v>
      </c>
      <c r="J156">
        <f t="shared" si="21"/>
        <v>9</v>
      </c>
      <c r="K156" s="81">
        <f t="shared" si="22"/>
        <v>4.5</v>
      </c>
      <c r="M156">
        <v>5</v>
      </c>
      <c r="N156">
        <v>89</v>
      </c>
      <c r="O156">
        <v>0</v>
      </c>
      <c r="P156">
        <v>3</v>
      </c>
      <c r="Q156">
        <f t="shared" si="30"/>
        <v>92</v>
      </c>
      <c r="R156" s="81">
        <f t="shared" si="23"/>
        <v>18.399999999999999</v>
      </c>
      <c r="T156">
        <v>6</v>
      </c>
      <c r="U156">
        <v>51</v>
      </c>
      <c r="V156">
        <v>0</v>
      </c>
      <c r="W156">
        <v>51</v>
      </c>
      <c r="X156">
        <f t="shared" si="24"/>
        <v>102</v>
      </c>
      <c r="Y156" s="81">
        <f t="shared" si="25"/>
        <v>17</v>
      </c>
      <c r="AA156">
        <v>10</v>
      </c>
      <c r="AB156">
        <v>51</v>
      </c>
      <c r="AC156">
        <v>0</v>
      </c>
      <c r="AD156">
        <v>150</v>
      </c>
      <c r="AE156">
        <f t="shared" si="26"/>
        <v>201</v>
      </c>
      <c r="AF156" s="81">
        <f t="shared" si="27"/>
        <v>20.100000000000001</v>
      </c>
      <c r="AH156">
        <v>16</v>
      </c>
      <c r="AI156">
        <v>240</v>
      </c>
      <c r="AJ156">
        <v>0</v>
      </c>
      <c r="AK156">
        <v>123</v>
      </c>
      <c r="AL156">
        <f t="shared" si="28"/>
        <v>363</v>
      </c>
      <c r="AM156" s="81">
        <f t="shared" si="29"/>
        <v>22.6875</v>
      </c>
    </row>
    <row r="157" spans="1:39" x14ac:dyDescent="0.25">
      <c r="A157" s="69" t="s">
        <v>298</v>
      </c>
      <c r="B157" s="6" t="s">
        <v>53</v>
      </c>
      <c r="C157" s="82">
        <v>1.1007866773371953</v>
      </c>
      <c r="D157" s="82">
        <v>0.27519666933429882</v>
      </c>
      <c r="E157" s="69"/>
      <c r="F157" s="69">
        <v>13</v>
      </c>
      <c r="G157" s="69">
        <v>0</v>
      </c>
      <c r="H157" s="69">
        <v>1</v>
      </c>
      <c r="I157" s="69">
        <v>207</v>
      </c>
      <c r="J157">
        <f t="shared" si="21"/>
        <v>208</v>
      </c>
      <c r="K157" s="81">
        <f t="shared" si="22"/>
        <v>16</v>
      </c>
      <c r="M157">
        <v>16</v>
      </c>
      <c r="N157">
        <v>0</v>
      </c>
      <c r="O157">
        <v>317</v>
      </c>
      <c r="P157">
        <v>20</v>
      </c>
      <c r="Q157">
        <f t="shared" si="30"/>
        <v>337</v>
      </c>
      <c r="R157" s="81">
        <f t="shared" si="23"/>
        <v>21.0625</v>
      </c>
      <c r="T157">
        <v>16</v>
      </c>
      <c r="U157">
        <v>0</v>
      </c>
      <c r="V157">
        <v>926</v>
      </c>
      <c r="W157">
        <v>67</v>
      </c>
      <c r="X157">
        <f t="shared" si="24"/>
        <v>993</v>
      </c>
      <c r="Y157" s="81">
        <f t="shared" si="25"/>
        <v>62.0625</v>
      </c>
      <c r="AA157">
        <v>16</v>
      </c>
      <c r="AB157">
        <v>0</v>
      </c>
      <c r="AC157">
        <v>1003</v>
      </c>
      <c r="AD157">
        <v>48</v>
      </c>
      <c r="AE157">
        <f t="shared" si="26"/>
        <v>1051</v>
      </c>
      <c r="AF157" s="81">
        <f t="shared" si="27"/>
        <v>65.6875</v>
      </c>
      <c r="AH157">
        <v>9</v>
      </c>
      <c r="AI157">
        <v>0</v>
      </c>
      <c r="AJ157">
        <v>198</v>
      </c>
      <c r="AK157">
        <v>5</v>
      </c>
      <c r="AL157">
        <f t="shared" si="28"/>
        <v>203</v>
      </c>
      <c r="AM157" s="81">
        <f t="shared" si="29"/>
        <v>22.555555555555557</v>
      </c>
    </row>
    <row r="158" spans="1:39" x14ac:dyDescent="0.25">
      <c r="A158" s="69" t="s">
        <v>326</v>
      </c>
      <c r="B158" s="6" t="s">
        <v>11</v>
      </c>
      <c r="C158" s="82">
        <v>0.32531686162670009</v>
      </c>
      <c r="D158" s="82">
        <v>0.10843895387556669</v>
      </c>
      <c r="E158" s="69"/>
      <c r="F158" s="69">
        <v>16</v>
      </c>
      <c r="G158" s="69">
        <v>0</v>
      </c>
      <c r="H158" s="69">
        <v>15</v>
      </c>
      <c r="I158" s="69">
        <v>303</v>
      </c>
      <c r="J158">
        <f t="shared" si="21"/>
        <v>318</v>
      </c>
      <c r="K158" s="81">
        <f t="shared" si="22"/>
        <v>19.875</v>
      </c>
      <c r="M158">
        <v>5</v>
      </c>
      <c r="N158">
        <v>0</v>
      </c>
      <c r="O158">
        <v>0</v>
      </c>
      <c r="P158">
        <v>67</v>
      </c>
      <c r="Q158">
        <f t="shared" si="30"/>
        <v>67</v>
      </c>
      <c r="R158" s="81">
        <f t="shared" si="23"/>
        <v>13.4</v>
      </c>
      <c r="T158">
        <v>5</v>
      </c>
      <c r="U158">
        <v>0</v>
      </c>
      <c r="V158">
        <v>32</v>
      </c>
      <c r="W158">
        <v>116</v>
      </c>
      <c r="X158">
        <f t="shared" si="24"/>
        <v>148</v>
      </c>
      <c r="Y158" s="81">
        <f t="shared" si="25"/>
        <v>29.6</v>
      </c>
      <c r="AE158">
        <f t="shared" si="26"/>
        <v>0</v>
      </c>
      <c r="AF158" s="81" t="str">
        <f t="shared" si="27"/>
        <v/>
      </c>
      <c r="AL158">
        <f t="shared" si="28"/>
        <v>0</v>
      </c>
      <c r="AM158" s="81" t="str">
        <f t="shared" si="29"/>
        <v/>
      </c>
    </row>
    <row r="159" spans="1:39" x14ac:dyDescent="0.25">
      <c r="A159" s="69" t="s">
        <v>433</v>
      </c>
      <c r="B159" s="6" t="s">
        <v>84</v>
      </c>
      <c r="C159" s="82">
        <v>2.3652806442910888</v>
      </c>
      <c r="D159" s="82">
        <v>0.39421344071518144</v>
      </c>
      <c r="E159" s="69"/>
      <c r="F159" s="69"/>
      <c r="G159" s="69"/>
      <c r="H159" s="69"/>
      <c r="I159" s="69"/>
      <c r="J159">
        <f t="shared" si="21"/>
        <v>0</v>
      </c>
      <c r="K159" s="81" t="str">
        <f t="shared" si="22"/>
        <v/>
      </c>
      <c r="M159">
        <v>3</v>
      </c>
      <c r="N159">
        <v>0</v>
      </c>
      <c r="O159">
        <v>0</v>
      </c>
      <c r="P159">
        <v>45</v>
      </c>
      <c r="Q159">
        <f t="shared" si="30"/>
        <v>45</v>
      </c>
      <c r="R159" s="81">
        <f t="shared" si="23"/>
        <v>15</v>
      </c>
      <c r="X159">
        <f t="shared" si="24"/>
        <v>0</v>
      </c>
      <c r="Y159" s="81" t="str">
        <f t="shared" si="25"/>
        <v/>
      </c>
      <c r="AE159">
        <f t="shared" si="26"/>
        <v>0</v>
      </c>
      <c r="AF159" s="81" t="str">
        <f t="shared" si="27"/>
        <v/>
      </c>
      <c r="AL159">
        <f t="shared" si="28"/>
        <v>0</v>
      </c>
      <c r="AM159" s="81" t="str">
        <f t="shared" si="29"/>
        <v/>
      </c>
    </row>
    <row r="160" spans="1:39" x14ac:dyDescent="0.25">
      <c r="A160" s="69" t="s">
        <v>174</v>
      </c>
      <c r="B160" s="6" t="s">
        <v>20</v>
      </c>
      <c r="C160" s="82">
        <v>-0.77261634331845508</v>
      </c>
      <c r="D160" s="82">
        <v>-0.12876939055307585</v>
      </c>
      <c r="E160" s="69"/>
      <c r="F160" s="69"/>
      <c r="G160" s="69"/>
      <c r="H160" s="69"/>
      <c r="I160" s="69"/>
      <c r="J160">
        <f t="shared" si="21"/>
        <v>0</v>
      </c>
      <c r="K160" s="81" t="str">
        <f t="shared" si="22"/>
        <v/>
      </c>
      <c r="M160">
        <v>10</v>
      </c>
      <c r="N160">
        <v>0</v>
      </c>
      <c r="O160">
        <v>117</v>
      </c>
      <c r="P160">
        <v>108</v>
      </c>
      <c r="Q160">
        <f t="shared" si="30"/>
        <v>225</v>
      </c>
      <c r="R160" s="81">
        <f t="shared" si="23"/>
        <v>22.5</v>
      </c>
      <c r="X160">
        <f t="shared" si="24"/>
        <v>0</v>
      </c>
      <c r="Y160" s="81" t="str">
        <f t="shared" si="25"/>
        <v/>
      </c>
      <c r="AE160">
        <f t="shared" si="26"/>
        <v>0</v>
      </c>
      <c r="AF160" s="81" t="str">
        <f t="shared" si="27"/>
        <v/>
      </c>
      <c r="AL160">
        <f t="shared" si="28"/>
        <v>0</v>
      </c>
      <c r="AM160" s="81" t="str">
        <f t="shared" si="29"/>
        <v/>
      </c>
    </row>
    <row r="161" spans="1:39" x14ac:dyDescent="0.25">
      <c r="A161" s="69" t="s">
        <v>114</v>
      </c>
      <c r="B161" s="6" t="s">
        <v>50</v>
      </c>
      <c r="C161" s="82">
        <v>4.568104677326561</v>
      </c>
      <c r="D161" s="82">
        <v>0.76135077955442687</v>
      </c>
      <c r="E161" s="69"/>
      <c r="F161" s="69">
        <v>16</v>
      </c>
      <c r="G161" s="69">
        <v>170</v>
      </c>
      <c r="H161" s="69">
        <v>0</v>
      </c>
      <c r="I161" s="69">
        <v>30</v>
      </c>
      <c r="J161">
        <f t="shared" si="21"/>
        <v>200</v>
      </c>
      <c r="K161" s="81">
        <f t="shared" si="22"/>
        <v>12.5</v>
      </c>
      <c r="M161">
        <v>16</v>
      </c>
      <c r="N161">
        <v>306</v>
      </c>
      <c r="O161">
        <v>0</v>
      </c>
      <c r="P161">
        <v>49</v>
      </c>
      <c r="Q161">
        <f t="shared" si="30"/>
        <v>355</v>
      </c>
      <c r="R161" s="81">
        <f t="shared" si="23"/>
        <v>22.1875</v>
      </c>
      <c r="T161">
        <v>14</v>
      </c>
      <c r="U161">
        <v>79</v>
      </c>
      <c r="V161">
        <v>0</v>
      </c>
      <c r="W161">
        <v>82</v>
      </c>
      <c r="X161">
        <f t="shared" si="24"/>
        <v>161</v>
      </c>
      <c r="Y161" s="81">
        <f t="shared" si="25"/>
        <v>11.5</v>
      </c>
      <c r="AA161">
        <v>11</v>
      </c>
      <c r="AB161">
        <v>59</v>
      </c>
      <c r="AC161">
        <v>0</v>
      </c>
      <c r="AD161">
        <v>36</v>
      </c>
      <c r="AE161">
        <f t="shared" si="26"/>
        <v>95</v>
      </c>
      <c r="AF161" s="81">
        <f t="shared" si="27"/>
        <v>8.6363636363636367</v>
      </c>
      <c r="AL161">
        <f t="shared" si="28"/>
        <v>0</v>
      </c>
      <c r="AM161" s="81" t="str">
        <f t="shared" si="29"/>
        <v/>
      </c>
    </row>
    <row r="162" spans="1:39" x14ac:dyDescent="0.25">
      <c r="A162" s="69" t="s">
        <v>154</v>
      </c>
      <c r="B162" s="6" t="s">
        <v>8</v>
      </c>
      <c r="C162" s="82">
        <v>-10.75731123328983</v>
      </c>
      <c r="D162" s="82">
        <v>-2.151462246657966</v>
      </c>
      <c r="E162" s="69"/>
      <c r="F162" s="69">
        <v>7</v>
      </c>
      <c r="G162" s="69">
        <v>0</v>
      </c>
      <c r="H162" s="69">
        <v>30</v>
      </c>
      <c r="I162" s="69">
        <v>29</v>
      </c>
      <c r="J162">
        <f t="shared" si="21"/>
        <v>59</v>
      </c>
      <c r="K162" s="81">
        <f t="shared" si="22"/>
        <v>8.4285714285714288</v>
      </c>
      <c r="Q162">
        <f t="shared" si="30"/>
        <v>0</v>
      </c>
      <c r="R162" s="81" t="str">
        <f t="shared" si="23"/>
        <v/>
      </c>
      <c r="X162">
        <f t="shared" si="24"/>
        <v>0</v>
      </c>
      <c r="Y162" s="81" t="str">
        <f t="shared" si="25"/>
        <v/>
      </c>
      <c r="AE162">
        <f t="shared" si="26"/>
        <v>0</v>
      </c>
      <c r="AF162" s="81" t="str">
        <f t="shared" si="27"/>
        <v/>
      </c>
      <c r="AL162">
        <f t="shared" si="28"/>
        <v>0</v>
      </c>
      <c r="AM162" s="81" t="str">
        <f t="shared" si="29"/>
        <v/>
      </c>
    </row>
    <row r="163" spans="1:39" x14ac:dyDescent="0.25">
      <c r="A163" s="69" t="s">
        <v>262</v>
      </c>
      <c r="B163" s="6" t="s">
        <v>16</v>
      </c>
      <c r="C163" s="82">
        <v>-4.6087470123956402</v>
      </c>
      <c r="D163" s="82">
        <v>-0.92174940247912807</v>
      </c>
      <c r="E163" s="69"/>
      <c r="F163" s="69">
        <v>16</v>
      </c>
      <c r="G163" s="69">
        <v>1058</v>
      </c>
      <c r="H163" s="69">
        <v>0</v>
      </c>
      <c r="I163" s="69">
        <v>76</v>
      </c>
      <c r="J163">
        <f t="shared" si="21"/>
        <v>1134</v>
      </c>
      <c r="K163" s="81">
        <f t="shared" si="22"/>
        <v>70.875</v>
      </c>
      <c r="M163">
        <v>15</v>
      </c>
      <c r="N163">
        <v>994</v>
      </c>
      <c r="O163">
        <v>0</v>
      </c>
      <c r="P163">
        <v>57</v>
      </c>
      <c r="Q163">
        <f t="shared" si="30"/>
        <v>1051</v>
      </c>
      <c r="R163" s="81">
        <f t="shared" si="23"/>
        <v>70.066666666666663</v>
      </c>
      <c r="T163">
        <v>16</v>
      </c>
      <c r="U163">
        <v>1080</v>
      </c>
      <c r="V163">
        <v>0</v>
      </c>
      <c r="W163">
        <v>68</v>
      </c>
      <c r="X163">
        <f t="shared" si="24"/>
        <v>1148</v>
      </c>
      <c r="Y163" s="81">
        <f t="shared" si="25"/>
        <v>71.75</v>
      </c>
      <c r="AA163">
        <v>8</v>
      </c>
      <c r="AB163">
        <v>430</v>
      </c>
      <c r="AC163">
        <v>0</v>
      </c>
      <c r="AD163">
        <v>24</v>
      </c>
      <c r="AE163">
        <f t="shared" si="26"/>
        <v>454</v>
      </c>
      <c r="AF163" s="81">
        <f t="shared" si="27"/>
        <v>56.75</v>
      </c>
      <c r="AH163">
        <v>10</v>
      </c>
      <c r="AI163">
        <v>447</v>
      </c>
      <c r="AJ163">
        <v>0</v>
      </c>
      <c r="AK163">
        <v>16</v>
      </c>
      <c r="AL163">
        <f t="shared" si="28"/>
        <v>463</v>
      </c>
      <c r="AM163" s="81">
        <f t="shared" si="29"/>
        <v>46.3</v>
      </c>
    </row>
    <row r="164" spans="1:39" x14ac:dyDescent="0.25">
      <c r="A164" s="69" t="s">
        <v>268</v>
      </c>
      <c r="B164" s="6" t="s">
        <v>45</v>
      </c>
      <c r="C164" s="82">
        <v>-8.0320689193328363</v>
      </c>
      <c r="D164" s="82">
        <v>-1.3386781532221395</v>
      </c>
      <c r="E164" s="69"/>
      <c r="F164" s="69">
        <v>7</v>
      </c>
      <c r="G164" s="69">
        <v>95</v>
      </c>
      <c r="H164" s="69">
        <v>0</v>
      </c>
      <c r="I164" s="69">
        <v>19</v>
      </c>
      <c r="J164">
        <f t="shared" si="21"/>
        <v>114</v>
      </c>
      <c r="K164" s="81">
        <f t="shared" si="22"/>
        <v>16.285714285714285</v>
      </c>
      <c r="Q164">
        <f t="shared" si="30"/>
        <v>0</v>
      </c>
      <c r="R164" s="81" t="str">
        <f t="shared" si="23"/>
        <v/>
      </c>
      <c r="X164">
        <f t="shared" si="24"/>
        <v>0</v>
      </c>
      <c r="Y164" s="81" t="str">
        <f t="shared" si="25"/>
        <v/>
      </c>
      <c r="AE164">
        <f t="shared" si="26"/>
        <v>0</v>
      </c>
      <c r="AF164" s="81" t="str">
        <f t="shared" si="27"/>
        <v/>
      </c>
      <c r="AL164">
        <f t="shared" si="28"/>
        <v>0</v>
      </c>
      <c r="AM164" s="81" t="str">
        <f t="shared" si="29"/>
        <v/>
      </c>
    </row>
    <row r="165" spans="1:39" x14ac:dyDescent="0.25">
      <c r="A165" s="69" t="s">
        <v>237</v>
      </c>
      <c r="B165" s="6" t="s">
        <v>8</v>
      </c>
      <c r="C165" s="82">
        <v>-0.70070918188623077</v>
      </c>
      <c r="D165" s="82">
        <v>-0.14014183637724614</v>
      </c>
      <c r="E165" s="69"/>
      <c r="F165" s="69"/>
      <c r="G165" s="69"/>
      <c r="H165" s="69"/>
      <c r="I165" s="69"/>
      <c r="J165">
        <f t="shared" si="21"/>
        <v>0</v>
      </c>
      <c r="K165" s="81" t="str">
        <f t="shared" si="22"/>
        <v/>
      </c>
      <c r="Q165">
        <f t="shared" si="30"/>
        <v>0</v>
      </c>
      <c r="R165" s="81" t="str">
        <f t="shared" si="23"/>
        <v/>
      </c>
      <c r="T165">
        <v>7</v>
      </c>
      <c r="U165">
        <v>109</v>
      </c>
      <c r="V165">
        <v>0</v>
      </c>
      <c r="W165">
        <v>1</v>
      </c>
      <c r="X165">
        <f t="shared" si="24"/>
        <v>110</v>
      </c>
      <c r="Y165" s="81">
        <f t="shared" si="25"/>
        <v>15.714285714285714</v>
      </c>
      <c r="AA165">
        <v>8</v>
      </c>
      <c r="AB165">
        <v>161</v>
      </c>
      <c r="AC165">
        <v>0</v>
      </c>
      <c r="AD165">
        <v>0</v>
      </c>
      <c r="AE165">
        <f t="shared" si="26"/>
        <v>161</v>
      </c>
      <c r="AF165" s="81">
        <f t="shared" si="27"/>
        <v>20.125</v>
      </c>
      <c r="AH165">
        <v>3</v>
      </c>
      <c r="AI165">
        <v>70</v>
      </c>
      <c r="AJ165">
        <v>0</v>
      </c>
      <c r="AK165">
        <v>0</v>
      </c>
      <c r="AL165">
        <f t="shared" si="28"/>
        <v>70</v>
      </c>
      <c r="AM165" s="81">
        <f t="shared" si="29"/>
        <v>23.333333333333332</v>
      </c>
    </row>
    <row r="166" spans="1:39" x14ac:dyDescent="0.25">
      <c r="A166" s="69" t="s">
        <v>227</v>
      </c>
      <c r="B166" s="6" t="s">
        <v>29</v>
      </c>
      <c r="C166" s="82">
        <v>1.41556947516934</v>
      </c>
      <c r="D166" s="82">
        <v>0.23592824586155667</v>
      </c>
      <c r="E166" s="69"/>
      <c r="F166" s="69">
        <v>16</v>
      </c>
      <c r="G166" s="69">
        <v>1102</v>
      </c>
      <c r="H166" s="69">
        <v>0</v>
      </c>
      <c r="I166" s="69">
        <v>76</v>
      </c>
      <c r="J166">
        <f t="shared" si="21"/>
        <v>1178</v>
      </c>
      <c r="K166" s="81">
        <f t="shared" si="22"/>
        <v>73.625</v>
      </c>
      <c r="M166">
        <v>12</v>
      </c>
      <c r="N166">
        <v>889</v>
      </c>
      <c r="O166">
        <v>0</v>
      </c>
      <c r="P166">
        <v>67</v>
      </c>
      <c r="Q166">
        <f t="shared" si="30"/>
        <v>956</v>
      </c>
      <c r="R166" s="81">
        <f t="shared" si="23"/>
        <v>79.666666666666671</v>
      </c>
      <c r="T166">
        <v>16</v>
      </c>
      <c r="U166">
        <v>1156</v>
      </c>
      <c r="V166">
        <v>0</v>
      </c>
      <c r="W166">
        <v>15</v>
      </c>
      <c r="X166">
        <f t="shared" si="24"/>
        <v>1171</v>
      </c>
      <c r="Y166" s="81">
        <f t="shared" si="25"/>
        <v>73.1875</v>
      </c>
      <c r="AA166">
        <v>6</v>
      </c>
      <c r="AB166">
        <v>407</v>
      </c>
      <c r="AC166">
        <v>0</v>
      </c>
      <c r="AD166">
        <v>33</v>
      </c>
      <c r="AE166">
        <f t="shared" si="26"/>
        <v>440</v>
      </c>
      <c r="AF166" s="81">
        <f t="shared" si="27"/>
        <v>73.333333333333329</v>
      </c>
      <c r="AH166">
        <v>15</v>
      </c>
      <c r="AI166">
        <v>964</v>
      </c>
      <c r="AJ166">
        <v>0</v>
      </c>
      <c r="AK166">
        <v>69</v>
      </c>
      <c r="AL166">
        <f t="shared" si="28"/>
        <v>1033</v>
      </c>
      <c r="AM166" s="81">
        <f t="shared" si="29"/>
        <v>68.86666666666666</v>
      </c>
    </row>
    <row r="167" spans="1:39" x14ac:dyDescent="0.25">
      <c r="A167" s="69" t="s">
        <v>343</v>
      </c>
      <c r="B167" s="6" t="s">
        <v>16</v>
      </c>
      <c r="C167" s="82">
        <v>2.1490806709302124</v>
      </c>
      <c r="D167" s="82">
        <v>0.35818011182170206</v>
      </c>
      <c r="E167" s="69"/>
      <c r="F167" s="69"/>
      <c r="G167" s="69"/>
      <c r="H167" s="69"/>
      <c r="I167" s="69"/>
      <c r="J167">
        <f t="shared" si="21"/>
        <v>0</v>
      </c>
      <c r="K167" s="81" t="str">
        <f t="shared" si="22"/>
        <v/>
      </c>
      <c r="Q167">
        <f t="shared" si="30"/>
        <v>0</v>
      </c>
      <c r="R167" s="81" t="str">
        <f t="shared" si="23"/>
        <v/>
      </c>
      <c r="X167">
        <f t="shared" si="24"/>
        <v>0</v>
      </c>
      <c r="Y167" s="81" t="str">
        <f t="shared" si="25"/>
        <v/>
      </c>
      <c r="AE167">
        <f t="shared" si="26"/>
        <v>0</v>
      </c>
      <c r="AF167" s="81" t="str">
        <f t="shared" si="27"/>
        <v/>
      </c>
      <c r="AL167">
        <f t="shared" si="28"/>
        <v>0</v>
      </c>
      <c r="AM167" s="81" t="str">
        <f t="shared" si="29"/>
        <v/>
      </c>
    </row>
    <row r="168" spans="1:39" x14ac:dyDescent="0.25">
      <c r="A168" s="69" t="s">
        <v>396</v>
      </c>
      <c r="B168" s="6" t="s">
        <v>23</v>
      </c>
      <c r="C168" s="82">
        <v>-9.6565500787433614</v>
      </c>
      <c r="D168" s="82">
        <v>-1.6094250131238936</v>
      </c>
      <c r="E168" s="69"/>
      <c r="F168" s="69">
        <v>16</v>
      </c>
      <c r="G168" s="69">
        <v>1135</v>
      </c>
      <c r="H168" s="69">
        <v>0</v>
      </c>
      <c r="I168" s="69">
        <v>71</v>
      </c>
      <c r="J168">
        <f t="shared" si="21"/>
        <v>1206</v>
      </c>
      <c r="K168" s="81">
        <f t="shared" si="22"/>
        <v>75.375</v>
      </c>
      <c r="M168">
        <v>13</v>
      </c>
      <c r="N168">
        <v>784</v>
      </c>
      <c r="O168">
        <v>0</v>
      </c>
      <c r="P168">
        <v>52</v>
      </c>
      <c r="Q168">
        <f t="shared" si="30"/>
        <v>836</v>
      </c>
      <c r="R168" s="81">
        <f t="shared" si="23"/>
        <v>64.307692307692307</v>
      </c>
      <c r="T168">
        <v>13</v>
      </c>
      <c r="U168">
        <v>814</v>
      </c>
      <c r="V168">
        <v>0</v>
      </c>
      <c r="W168">
        <v>11</v>
      </c>
      <c r="X168">
        <f t="shared" si="24"/>
        <v>825</v>
      </c>
      <c r="Y168" s="81">
        <f t="shared" si="25"/>
        <v>63.46153846153846</v>
      </c>
      <c r="AA168">
        <v>15</v>
      </c>
      <c r="AB168">
        <v>970</v>
      </c>
      <c r="AC168">
        <v>0</v>
      </c>
      <c r="AD168">
        <v>64</v>
      </c>
      <c r="AE168">
        <f t="shared" si="26"/>
        <v>1034</v>
      </c>
      <c r="AF168" s="81">
        <f t="shared" si="27"/>
        <v>68.933333333333337</v>
      </c>
      <c r="AH168">
        <v>14</v>
      </c>
      <c r="AI168">
        <v>824</v>
      </c>
      <c r="AJ168">
        <v>0</v>
      </c>
      <c r="AK168">
        <v>75</v>
      </c>
      <c r="AL168">
        <f t="shared" si="28"/>
        <v>899</v>
      </c>
      <c r="AM168" s="81">
        <f t="shared" si="29"/>
        <v>64.214285714285708</v>
      </c>
    </row>
    <row r="169" spans="1:39" x14ac:dyDescent="0.25">
      <c r="A169" s="69" t="s">
        <v>123</v>
      </c>
      <c r="B169" s="6" t="s">
        <v>11</v>
      </c>
      <c r="C169" s="82">
        <v>0.68245417675212772</v>
      </c>
      <c r="D169" s="82">
        <v>0.13649083535042555</v>
      </c>
      <c r="E169" s="69"/>
      <c r="F169" s="69">
        <v>7</v>
      </c>
      <c r="G169" s="69">
        <v>0</v>
      </c>
      <c r="H169" s="69">
        <v>149</v>
      </c>
      <c r="I169" s="69">
        <v>44</v>
      </c>
      <c r="J169">
        <f t="shared" si="21"/>
        <v>193</v>
      </c>
      <c r="K169" s="81">
        <f t="shared" si="22"/>
        <v>27.571428571428573</v>
      </c>
      <c r="M169">
        <v>4</v>
      </c>
      <c r="N169">
        <v>0</v>
      </c>
      <c r="O169">
        <v>48</v>
      </c>
      <c r="P169">
        <v>4</v>
      </c>
      <c r="Q169">
        <f t="shared" si="30"/>
        <v>52</v>
      </c>
      <c r="R169" s="81">
        <f t="shared" si="23"/>
        <v>13</v>
      </c>
      <c r="T169">
        <v>1</v>
      </c>
      <c r="U169">
        <v>0</v>
      </c>
      <c r="V169">
        <v>2</v>
      </c>
      <c r="W169">
        <v>0</v>
      </c>
      <c r="X169">
        <f t="shared" si="24"/>
        <v>2</v>
      </c>
      <c r="Y169" s="81">
        <f t="shared" si="25"/>
        <v>2</v>
      </c>
      <c r="AA169">
        <v>10</v>
      </c>
      <c r="AB169">
        <v>0</v>
      </c>
      <c r="AC169">
        <v>196</v>
      </c>
      <c r="AD169">
        <v>27</v>
      </c>
      <c r="AE169">
        <f t="shared" si="26"/>
        <v>223</v>
      </c>
      <c r="AF169" s="81">
        <f t="shared" si="27"/>
        <v>22.3</v>
      </c>
      <c r="AH169">
        <v>3</v>
      </c>
      <c r="AI169">
        <v>0</v>
      </c>
      <c r="AJ169">
        <v>47</v>
      </c>
      <c r="AK169">
        <v>0</v>
      </c>
      <c r="AL169">
        <f t="shared" si="28"/>
        <v>47</v>
      </c>
      <c r="AM169" s="81">
        <f t="shared" si="29"/>
        <v>15.666666666666666</v>
      </c>
    </row>
    <row r="170" spans="1:39" x14ac:dyDescent="0.25">
      <c r="A170" s="69" t="s">
        <v>286</v>
      </c>
      <c r="B170" s="6" t="s">
        <v>20</v>
      </c>
      <c r="C170" s="82">
        <v>1.8023905918039915</v>
      </c>
      <c r="D170" s="82">
        <v>0.3003984319673319</v>
      </c>
      <c r="E170" s="69"/>
      <c r="F170" s="69">
        <v>16</v>
      </c>
      <c r="G170" s="69">
        <v>0</v>
      </c>
      <c r="H170" s="69">
        <v>245</v>
      </c>
      <c r="I170" s="69">
        <v>176</v>
      </c>
      <c r="J170">
        <f t="shared" si="21"/>
        <v>421</v>
      </c>
      <c r="K170" s="81">
        <f t="shared" si="22"/>
        <v>26.3125</v>
      </c>
      <c r="M170">
        <v>7</v>
      </c>
      <c r="N170">
        <v>0</v>
      </c>
      <c r="O170">
        <v>81</v>
      </c>
      <c r="P170">
        <v>67</v>
      </c>
      <c r="Q170">
        <f t="shared" si="30"/>
        <v>148</v>
      </c>
      <c r="R170" s="81">
        <f t="shared" si="23"/>
        <v>21.142857142857142</v>
      </c>
      <c r="T170">
        <v>2</v>
      </c>
      <c r="U170">
        <v>0</v>
      </c>
      <c r="V170">
        <v>0</v>
      </c>
      <c r="W170">
        <v>18</v>
      </c>
      <c r="X170">
        <f t="shared" si="24"/>
        <v>18</v>
      </c>
      <c r="Y170" s="81">
        <f t="shared" si="25"/>
        <v>9</v>
      </c>
      <c r="AA170">
        <v>9</v>
      </c>
      <c r="AB170">
        <v>0</v>
      </c>
      <c r="AC170">
        <v>56</v>
      </c>
      <c r="AD170">
        <v>124</v>
      </c>
      <c r="AE170">
        <f t="shared" si="26"/>
        <v>180</v>
      </c>
      <c r="AF170" s="81">
        <f t="shared" si="27"/>
        <v>20</v>
      </c>
      <c r="AL170">
        <f t="shared" si="28"/>
        <v>0</v>
      </c>
      <c r="AM170" s="81" t="str">
        <f t="shared" si="29"/>
        <v/>
      </c>
    </row>
    <row r="171" spans="1:39" x14ac:dyDescent="0.25">
      <c r="A171" s="69" t="s">
        <v>60</v>
      </c>
      <c r="B171" s="6" t="s">
        <v>110</v>
      </c>
      <c r="C171" s="82">
        <v>3.0496053552992741</v>
      </c>
      <c r="D171" s="82">
        <v>0.50826755921654565</v>
      </c>
      <c r="E171" s="69"/>
      <c r="F171" s="69">
        <v>13</v>
      </c>
      <c r="G171" s="69">
        <v>677</v>
      </c>
      <c r="H171" s="69">
        <v>0</v>
      </c>
      <c r="I171" s="69">
        <v>0</v>
      </c>
      <c r="J171">
        <f t="shared" si="21"/>
        <v>677</v>
      </c>
      <c r="K171" s="81">
        <f t="shared" si="22"/>
        <v>52.07692307692308</v>
      </c>
      <c r="M171">
        <v>16</v>
      </c>
      <c r="N171">
        <v>927</v>
      </c>
      <c r="O171">
        <v>0</v>
      </c>
      <c r="P171">
        <v>4</v>
      </c>
      <c r="Q171">
        <f t="shared" si="30"/>
        <v>931</v>
      </c>
      <c r="R171" s="81">
        <f t="shared" si="23"/>
        <v>58.1875</v>
      </c>
      <c r="T171">
        <v>6</v>
      </c>
      <c r="U171">
        <v>301</v>
      </c>
      <c r="V171">
        <v>0</v>
      </c>
      <c r="W171">
        <v>0</v>
      </c>
      <c r="X171">
        <f t="shared" si="24"/>
        <v>301</v>
      </c>
      <c r="Y171" s="81">
        <f t="shared" si="25"/>
        <v>50.166666666666664</v>
      </c>
      <c r="AA171">
        <v>12</v>
      </c>
      <c r="AB171">
        <v>781</v>
      </c>
      <c r="AC171">
        <v>0</v>
      </c>
      <c r="AD171">
        <v>5</v>
      </c>
      <c r="AE171">
        <f t="shared" si="26"/>
        <v>786</v>
      </c>
      <c r="AF171" s="81">
        <f t="shared" si="27"/>
        <v>65.5</v>
      </c>
      <c r="AH171">
        <v>15</v>
      </c>
      <c r="AI171">
        <v>943</v>
      </c>
      <c r="AJ171">
        <v>0</v>
      </c>
      <c r="AK171">
        <v>2</v>
      </c>
      <c r="AL171">
        <f t="shared" si="28"/>
        <v>945</v>
      </c>
      <c r="AM171" s="81">
        <f t="shared" si="29"/>
        <v>63</v>
      </c>
    </row>
    <row r="172" spans="1:39" x14ac:dyDescent="0.25">
      <c r="A172" s="69" t="s">
        <v>385</v>
      </c>
      <c r="B172" s="6" t="s">
        <v>11</v>
      </c>
      <c r="C172" s="82">
        <v>-1.4716107648379069</v>
      </c>
      <c r="D172" s="82">
        <v>-0.24526846080631781</v>
      </c>
      <c r="E172" s="69"/>
      <c r="F172" s="69">
        <v>16</v>
      </c>
      <c r="G172" s="69">
        <v>192</v>
      </c>
      <c r="H172" s="69">
        <v>0</v>
      </c>
      <c r="I172" s="69">
        <v>131</v>
      </c>
      <c r="J172">
        <f t="shared" si="21"/>
        <v>323</v>
      </c>
      <c r="K172" s="81">
        <f t="shared" si="22"/>
        <v>20.1875</v>
      </c>
      <c r="M172">
        <v>16</v>
      </c>
      <c r="N172">
        <v>940</v>
      </c>
      <c r="O172">
        <v>0</v>
      </c>
      <c r="P172">
        <v>93</v>
      </c>
      <c r="Q172">
        <f t="shared" si="30"/>
        <v>1033</v>
      </c>
      <c r="R172" s="81">
        <f t="shared" si="23"/>
        <v>64.5625</v>
      </c>
      <c r="T172">
        <v>16</v>
      </c>
      <c r="U172">
        <v>522</v>
      </c>
      <c r="V172">
        <v>0</v>
      </c>
      <c r="W172">
        <v>206</v>
      </c>
      <c r="X172">
        <f t="shared" si="24"/>
        <v>728</v>
      </c>
      <c r="Y172" s="81">
        <f t="shared" si="25"/>
        <v>45.5</v>
      </c>
      <c r="AA172">
        <v>16</v>
      </c>
      <c r="AB172">
        <v>570</v>
      </c>
      <c r="AC172">
        <v>0</v>
      </c>
      <c r="AD172">
        <v>133</v>
      </c>
      <c r="AE172">
        <f t="shared" si="26"/>
        <v>703</v>
      </c>
      <c r="AF172" s="81">
        <f t="shared" si="27"/>
        <v>43.9375</v>
      </c>
      <c r="AH172">
        <v>15</v>
      </c>
      <c r="AI172">
        <v>421</v>
      </c>
      <c r="AJ172">
        <v>0</v>
      </c>
      <c r="AK172">
        <v>133</v>
      </c>
      <c r="AL172">
        <f t="shared" si="28"/>
        <v>554</v>
      </c>
      <c r="AM172" s="81">
        <f t="shared" si="29"/>
        <v>36.93333333333333</v>
      </c>
    </row>
    <row r="173" spans="1:39" x14ac:dyDescent="0.25">
      <c r="A173" s="69" t="s">
        <v>341</v>
      </c>
      <c r="B173" s="6" t="s">
        <v>65</v>
      </c>
      <c r="C173" s="82">
        <v>2.5730438705319312</v>
      </c>
      <c r="D173" s="82">
        <v>0.42884064508865521</v>
      </c>
      <c r="E173" s="69"/>
      <c r="F173" s="69">
        <v>16</v>
      </c>
      <c r="G173" s="69">
        <v>0</v>
      </c>
      <c r="H173" s="69">
        <v>599</v>
      </c>
      <c r="I173" s="69">
        <v>123</v>
      </c>
      <c r="J173">
        <f t="shared" si="21"/>
        <v>722</v>
      </c>
      <c r="K173" s="81">
        <f t="shared" si="22"/>
        <v>45.125</v>
      </c>
      <c r="M173">
        <v>16</v>
      </c>
      <c r="N173">
        <v>0</v>
      </c>
      <c r="O173">
        <v>510</v>
      </c>
      <c r="P173">
        <v>215</v>
      </c>
      <c r="Q173">
        <f t="shared" si="30"/>
        <v>725</v>
      </c>
      <c r="R173" s="81">
        <f t="shared" si="23"/>
        <v>45.3125</v>
      </c>
      <c r="T173">
        <v>16</v>
      </c>
      <c r="U173">
        <v>0</v>
      </c>
      <c r="V173">
        <v>976</v>
      </c>
      <c r="W173">
        <v>52</v>
      </c>
      <c r="X173">
        <f t="shared" si="24"/>
        <v>1028</v>
      </c>
      <c r="Y173" s="81">
        <f t="shared" si="25"/>
        <v>64.25</v>
      </c>
      <c r="AA173">
        <v>16</v>
      </c>
      <c r="AB173">
        <v>0</v>
      </c>
      <c r="AC173">
        <v>897</v>
      </c>
      <c r="AD173">
        <v>3</v>
      </c>
      <c r="AE173">
        <f t="shared" si="26"/>
        <v>900</v>
      </c>
      <c r="AF173" s="81">
        <f t="shared" si="27"/>
        <v>56.25</v>
      </c>
      <c r="AH173">
        <v>15</v>
      </c>
      <c r="AI173">
        <v>0</v>
      </c>
      <c r="AJ173">
        <v>922</v>
      </c>
      <c r="AK173">
        <v>64</v>
      </c>
      <c r="AL173">
        <f t="shared" si="28"/>
        <v>986</v>
      </c>
      <c r="AM173" s="81">
        <f t="shared" si="29"/>
        <v>65.733333333333334</v>
      </c>
    </row>
    <row r="174" spans="1:39" x14ac:dyDescent="0.25">
      <c r="A174" s="69" t="s">
        <v>319</v>
      </c>
      <c r="B174" s="6" t="s">
        <v>209</v>
      </c>
      <c r="C174" s="82">
        <v>-1.4639725856645187</v>
      </c>
      <c r="D174" s="82">
        <v>-0.24399543094408646</v>
      </c>
      <c r="E174" s="69"/>
      <c r="F174" s="69"/>
      <c r="G174" s="69"/>
      <c r="H174" s="69"/>
      <c r="I174" s="69"/>
      <c r="J174">
        <f t="shared" si="21"/>
        <v>0</v>
      </c>
      <c r="K174" s="81" t="str">
        <f t="shared" si="22"/>
        <v/>
      </c>
      <c r="Q174">
        <f t="shared" si="30"/>
        <v>0</v>
      </c>
      <c r="R174" s="81" t="str">
        <f t="shared" si="23"/>
        <v/>
      </c>
      <c r="X174">
        <f t="shared" si="24"/>
        <v>0</v>
      </c>
      <c r="Y174" s="81" t="str">
        <f t="shared" si="25"/>
        <v/>
      </c>
      <c r="AE174">
        <f t="shared" si="26"/>
        <v>0</v>
      </c>
      <c r="AF174" s="81" t="str">
        <f t="shared" si="27"/>
        <v/>
      </c>
      <c r="AL174">
        <f t="shared" si="28"/>
        <v>0</v>
      </c>
      <c r="AM174" s="81" t="str">
        <f t="shared" si="29"/>
        <v/>
      </c>
    </row>
    <row r="175" spans="1:39" x14ac:dyDescent="0.25">
      <c r="A175" s="69" t="s">
        <v>208</v>
      </c>
      <c r="B175" s="6" t="s">
        <v>8</v>
      </c>
      <c r="C175" s="82">
        <v>-1.3657171690612473</v>
      </c>
      <c r="D175" s="82">
        <v>-0.45523905635374912</v>
      </c>
      <c r="E175" s="69"/>
      <c r="F175" s="69"/>
      <c r="G175" s="69"/>
      <c r="H175" s="69"/>
      <c r="I175" s="69"/>
      <c r="J175">
        <f t="shared" si="21"/>
        <v>0</v>
      </c>
      <c r="K175" s="81" t="str">
        <f t="shared" si="22"/>
        <v/>
      </c>
      <c r="Q175">
        <f t="shared" si="30"/>
        <v>0</v>
      </c>
      <c r="R175" s="81" t="str">
        <f t="shared" si="23"/>
        <v/>
      </c>
      <c r="X175">
        <f t="shared" si="24"/>
        <v>0</v>
      </c>
      <c r="Y175" s="81" t="str">
        <f t="shared" si="25"/>
        <v/>
      </c>
      <c r="AE175">
        <f t="shared" si="26"/>
        <v>0</v>
      </c>
      <c r="AF175" s="81" t="str">
        <f t="shared" si="27"/>
        <v/>
      </c>
      <c r="AL175">
        <f t="shared" si="28"/>
        <v>0</v>
      </c>
      <c r="AM175" s="81" t="str">
        <f t="shared" si="29"/>
        <v/>
      </c>
    </row>
    <row r="176" spans="1:39" x14ac:dyDescent="0.25">
      <c r="A176" s="69" t="s">
        <v>221</v>
      </c>
      <c r="B176" s="6" t="s">
        <v>8</v>
      </c>
      <c r="C176" s="82">
        <v>-3.9846675133989402</v>
      </c>
      <c r="D176" s="82">
        <v>-0.6641112522331567</v>
      </c>
      <c r="E176" s="69"/>
      <c r="F176" s="69">
        <v>5</v>
      </c>
      <c r="G176" s="69">
        <v>272</v>
      </c>
      <c r="H176" s="69">
        <v>0</v>
      </c>
      <c r="I176" s="69">
        <v>6</v>
      </c>
      <c r="J176">
        <f t="shared" si="21"/>
        <v>278</v>
      </c>
      <c r="K176" s="81">
        <f t="shared" si="22"/>
        <v>55.6</v>
      </c>
      <c r="M176">
        <v>16</v>
      </c>
      <c r="N176">
        <v>982</v>
      </c>
      <c r="O176">
        <v>0</v>
      </c>
      <c r="P176">
        <v>47</v>
      </c>
      <c r="Q176">
        <f t="shared" si="30"/>
        <v>1029</v>
      </c>
      <c r="R176" s="81">
        <f t="shared" si="23"/>
        <v>64.3125</v>
      </c>
      <c r="T176">
        <v>14</v>
      </c>
      <c r="U176">
        <v>900</v>
      </c>
      <c r="V176">
        <v>0</v>
      </c>
      <c r="W176">
        <v>61</v>
      </c>
      <c r="X176">
        <f t="shared" si="24"/>
        <v>961</v>
      </c>
      <c r="Y176" s="81">
        <f t="shared" si="25"/>
        <v>68.642857142857139</v>
      </c>
      <c r="AA176">
        <v>4</v>
      </c>
      <c r="AB176">
        <v>221</v>
      </c>
      <c r="AC176">
        <v>0</v>
      </c>
      <c r="AD176">
        <v>13</v>
      </c>
      <c r="AE176">
        <f t="shared" si="26"/>
        <v>234</v>
      </c>
      <c r="AF176" s="81">
        <f t="shared" si="27"/>
        <v>58.5</v>
      </c>
      <c r="AH176">
        <v>11</v>
      </c>
      <c r="AI176">
        <v>702</v>
      </c>
      <c r="AJ176">
        <v>0</v>
      </c>
      <c r="AK176">
        <v>44</v>
      </c>
      <c r="AL176">
        <f t="shared" si="28"/>
        <v>746</v>
      </c>
      <c r="AM176" s="81">
        <f t="shared" si="29"/>
        <v>67.818181818181813</v>
      </c>
    </row>
    <row r="177" spans="1:39" x14ac:dyDescent="0.25">
      <c r="A177" s="69" t="s">
        <v>273</v>
      </c>
      <c r="B177" s="6" t="s">
        <v>23</v>
      </c>
      <c r="C177" s="82">
        <v>-0.34137108121307169</v>
      </c>
      <c r="D177" s="82">
        <v>-0.17068554060653585</v>
      </c>
      <c r="E177" s="69"/>
      <c r="F177" s="69"/>
      <c r="G177" s="69"/>
      <c r="H177" s="69"/>
      <c r="I177" s="69"/>
      <c r="J177">
        <f t="shared" si="21"/>
        <v>0</v>
      </c>
      <c r="K177" s="81" t="str">
        <f t="shared" si="22"/>
        <v/>
      </c>
      <c r="Q177">
        <f t="shared" si="30"/>
        <v>0</v>
      </c>
      <c r="R177" s="81" t="str">
        <f t="shared" si="23"/>
        <v/>
      </c>
      <c r="X177">
        <f t="shared" si="24"/>
        <v>0</v>
      </c>
      <c r="Y177" s="81" t="str">
        <f t="shared" si="25"/>
        <v/>
      </c>
      <c r="AE177">
        <f t="shared" si="26"/>
        <v>0</v>
      </c>
      <c r="AF177" s="81" t="str">
        <f t="shared" si="27"/>
        <v/>
      </c>
      <c r="AL177">
        <f t="shared" si="28"/>
        <v>0</v>
      </c>
      <c r="AM177" s="81" t="str">
        <f t="shared" si="29"/>
        <v/>
      </c>
    </row>
    <row r="178" spans="1:39" x14ac:dyDescent="0.25">
      <c r="A178" s="69" t="s">
        <v>164</v>
      </c>
      <c r="B178" s="6" t="s">
        <v>8</v>
      </c>
      <c r="C178" s="82">
        <v>0.16892181482426247</v>
      </c>
      <c r="D178" s="82">
        <v>4.2230453706065617E-2</v>
      </c>
      <c r="E178" s="69"/>
      <c r="F178" s="69">
        <v>14</v>
      </c>
      <c r="G178" s="69">
        <v>0</v>
      </c>
      <c r="H178" s="69">
        <v>302</v>
      </c>
      <c r="I178" s="69">
        <v>40</v>
      </c>
      <c r="J178">
        <f t="shared" si="21"/>
        <v>342</v>
      </c>
      <c r="K178" s="81">
        <f t="shared" si="22"/>
        <v>24.428571428571427</v>
      </c>
      <c r="M178">
        <v>16</v>
      </c>
      <c r="N178">
        <v>0</v>
      </c>
      <c r="O178">
        <v>582</v>
      </c>
      <c r="P178">
        <v>100</v>
      </c>
      <c r="Q178">
        <f t="shared" si="30"/>
        <v>682</v>
      </c>
      <c r="R178" s="81">
        <f t="shared" si="23"/>
        <v>42.625</v>
      </c>
      <c r="T178">
        <v>4</v>
      </c>
      <c r="U178">
        <v>0</v>
      </c>
      <c r="V178">
        <v>106</v>
      </c>
      <c r="W178">
        <v>0</v>
      </c>
      <c r="X178">
        <f t="shared" si="24"/>
        <v>106</v>
      </c>
      <c r="Y178" s="81">
        <f t="shared" si="25"/>
        <v>26.5</v>
      </c>
      <c r="AA178">
        <v>3</v>
      </c>
      <c r="AB178">
        <v>0</v>
      </c>
      <c r="AC178">
        <v>40</v>
      </c>
      <c r="AD178">
        <v>7</v>
      </c>
      <c r="AE178">
        <f t="shared" si="26"/>
        <v>47</v>
      </c>
      <c r="AF178" s="81">
        <f t="shared" si="27"/>
        <v>15.666666666666666</v>
      </c>
      <c r="AL178">
        <f t="shared" si="28"/>
        <v>0</v>
      </c>
      <c r="AM178" s="81" t="str">
        <f t="shared" si="29"/>
        <v/>
      </c>
    </row>
    <row r="179" spans="1:39" x14ac:dyDescent="0.25">
      <c r="A179" s="69" t="s">
        <v>143</v>
      </c>
      <c r="B179" s="6" t="s">
        <v>53</v>
      </c>
      <c r="C179" s="82">
        <v>-8.9604235481584382</v>
      </c>
      <c r="D179" s="82">
        <v>-1.493403924693073</v>
      </c>
      <c r="E179" s="69"/>
      <c r="F179" s="69"/>
      <c r="G179" s="69"/>
      <c r="H179" s="69"/>
      <c r="I179" s="69"/>
      <c r="J179">
        <f t="shared" si="21"/>
        <v>0</v>
      </c>
      <c r="K179" s="81" t="str">
        <f t="shared" si="22"/>
        <v/>
      </c>
      <c r="Q179">
        <f t="shared" si="30"/>
        <v>0</v>
      </c>
      <c r="R179" s="81" t="str">
        <f t="shared" si="23"/>
        <v/>
      </c>
      <c r="X179">
        <f t="shared" si="24"/>
        <v>0</v>
      </c>
      <c r="Y179" s="81" t="str">
        <f t="shared" si="25"/>
        <v/>
      </c>
      <c r="AE179">
        <f t="shared" si="26"/>
        <v>0</v>
      </c>
      <c r="AF179" s="81" t="str">
        <f t="shared" si="27"/>
        <v/>
      </c>
      <c r="AL179">
        <f t="shared" si="28"/>
        <v>0</v>
      </c>
      <c r="AM179" s="81" t="str">
        <f t="shared" si="29"/>
        <v/>
      </c>
    </row>
    <row r="180" spans="1:39" x14ac:dyDescent="0.25">
      <c r="A180" s="69" t="s">
        <v>378</v>
      </c>
      <c r="B180" s="6" t="s">
        <v>11</v>
      </c>
      <c r="C180" s="82">
        <v>0.59537785893510509</v>
      </c>
      <c r="D180" s="82">
        <v>0.11907557178702102</v>
      </c>
      <c r="E180" s="69"/>
      <c r="F180" s="69">
        <v>13</v>
      </c>
      <c r="G180" s="69">
        <v>0</v>
      </c>
      <c r="H180" s="69">
        <v>524</v>
      </c>
      <c r="I180" s="69">
        <v>107</v>
      </c>
      <c r="J180">
        <f t="shared" si="21"/>
        <v>631</v>
      </c>
      <c r="K180" s="81">
        <f t="shared" si="22"/>
        <v>48.53846153846154</v>
      </c>
      <c r="M180">
        <v>10</v>
      </c>
      <c r="N180">
        <v>0</v>
      </c>
      <c r="O180">
        <v>457</v>
      </c>
      <c r="P180">
        <v>51</v>
      </c>
      <c r="Q180">
        <f t="shared" si="30"/>
        <v>508</v>
      </c>
      <c r="R180" s="81">
        <f t="shared" si="23"/>
        <v>50.8</v>
      </c>
      <c r="T180">
        <v>12</v>
      </c>
      <c r="U180">
        <v>0</v>
      </c>
      <c r="V180">
        <v>710</v>
      </c>
      <c r="W180">
        <v>21</v>
      </c>
      <c r="X180">
        <f t="shared" si="24"/>
        <v>731</v>
      </c>
      <c r="Y180" s="81">
        <f t="shared" si="25"/>
        <v>60.916666666666664</v>
      </c>
      <c r="AA180">
        <v>3</v>
      </c>
      <c r="AB180">
        <v>0</v>
      </c>
      <c r="AC180">
        <v>142</v>
      </c>
      <c r="AD180">
        <v>8</v>
      </c>
      <c r="AE180">
        <f t="shared" si="26"/>
        <v>150</v>
      </c>
      <c r="AF180" s="81">
        <f t="shared" si="27"/>
        <v>50</v>
      </c>
      <c r="AH180">
        <v>16</v>
      </c>
      <c r="AI180">
        <v>0</v>
      </c>
      <c r="AJ180">
        <v>501</v>
      </c>
      <c r="AK180">
        <v>73</v>
      </c>
      <c r="AL180">
        <f t="shared" si="28"/>
        <v>574</v>
      </c>
      <c r="AM180" s="81">
        <f t="shared" si="29"/>
        <v>35.875</v>
      </c>
    </row>
    <row r="181" spans="1:39" x14ac:dyDescent="0.25">
      <c r="A181" s="69" t="s">
        <v>24</v>
      </c>
      <c r="B181" s="6" t="s">
        <v>29</v>
      </c>
      <c r="C181" s="82">
        <v>2.6872939933940012</v>
      </c>
      <c r="D181" s="82">
        <v>0.44788233223233354</v>
      </c>
      <c r="E181" s="69"/>
      <c r="F181" s="69"/>
      <c r="G181" s="69"/>
      <c r="H181" s="69"/>
      <c r="I181" s="69"/>
      <c r="J181">
        <f t="shared" si="21"/>
        <v>0</v>
      </c>
      <c r="K181" s="81" t="str">
        <f t="shared" si="22"/>
        <v/>
      </c>
      <c r="Q181">
        <f t="shared" si="30"/>
        <v>0</v>
      </c>
      <c r="R181" s="81" t="str">
        <f t="shared" si="23"/>
        <v/>
      </c>
      <c r="X181">
        <f t="shared" si="24"/>
        <v>0</v>
      </c>
      <c r="Y181" s="81" t="str">
        <f t="shared" si="25"/>
        <v/>
      </c>
      <c r="AE181">
        <f t="shared" si="26"/>
        <v>0</v>
      </c>
      <c r="AF181" s="81" t="str">
        <f t="shared" si="27"/>
        <v/>
      </c>
      <c r="AL181">
        <f t="shared" si="28"/>
        <v>0</v>
      </c>
      <c r="AM181" s="81" t="str">
        <f t="shared" si="29"/>
        <v/>
      </c>
    </row>
    <row r="182" spans="1:39" x14ac:dyDescent="0.25">
      <c r="A182" s="69" t="s">
        <v>115</v>
      </c>
      <c r="B182" s="6" t="s">
        <v>20</v>
      </c>
      <c r="C182" s="82">
        <v>18.729526570552466</v>
      </c>
      <c r="D182" s="82">
        <v>3.1215877617587444</v>
      </c>
      <c r="E182" s="69"/>
      <c r="F182" s="69"/>
      <c r="G182" s="69"/>
      <c r="H182" s="69"/>
      <c r="I182" s="69"/>
      <c r="J182">
        <f t="shared" si="21"/>
        <v>0</v>
      </c>
      <c r="K182" s="81" t="str">
        <f t="shared" si="22"/>
        <v/>
      </c>
      <c r="Q182">
        <f t="shared" si="30"/>
        <v>0</v>
      </c>
      <c r="R182" s="81" t="str">
        <f t="shared" si="23"/>
        <v/>
      </c>
      <c r="X182">
        <f t="shared" si="24"/>
        <v>0</v>
      </c>
      <c r="Y182" s="81" t="str">
        <f t="shared" si="25"/>
        <v/>
      </c>
      <c r="AE182">
        <f t="shared" si="26"/>
        <v>0</v>
      </c>
      <c r="AF182" s="81" t="str">
        <f t="shared" si="27"/>
        <v/>
      </c>
      <c r="AL182">
        <f t="shared" si="28"/>
        <v>0</v>
      </c>
      <c r="AM182" s="81" t="str">
        <f t="shared" si="29"/>
        <v/>
      </c>
    </row>
    <row r="183" spans="1:39" x14ac:dyDescent="0.25">
      <c r="A183" s="69" t="s">
        <v>253</v>
      </c>
      <c r="B183" s="6" t="s">
        <v>23</v>
      </c>
      <c r="C183" s="82">
        <v>0.45151607367673363</v>
      </c>
      <c r="D183" s="82">
        <v>0.45151607367673363</v>
      </c>
      <c r="E183" s="69"/>
      <c r="F183" s="69"/>
      <c r="G183" s="69"/>
      <c r="H183" s="69"/>
      <c r="I183" s="69"/>
      <c r="J183">
        <f t="shared" si="21"/>
        <v>0</v>
      </c>
      <c r="K183" s="81" t="str">
        <f t="shared" si="22"/>
        <v/>
      </c>
      <c r="Q183">
        <f t="shared" si="30"/>
        <v>0</v>
      </c>
      <c r="R183" s="81" t="str">
        <f t="shared" si="23"/>
        <v/>
      </c>
      <c r="X183">
        <f t="shared" si="24"/>
        <v>0</v>
      </c>
      <c r="Y183" s="81" t="str">
        <f t="shared" si="25"/>
        <v/>
      </c>
      <c r="AE183">
        <f t="shared" si="26"/>
        <v>0</v>
      </c>
      <c r="AF183" s="81" t="str">
        <f t="shared" si="27"/>
        <v/>
      </c>
      <c r="AL183">
        <f t="shared" si="28"/>
        <v>0</v>
      </c>
      <c r="AM183" s="81" t="str">
        <f t="shared" si="29"/>
        <v/>
      </c>
    </row>
    <row r="184" spans="1:39" x14ac:dyDescent="0.25">
      <c r="A184" s="69" t="s">
        <v>203</v>
      </c>
      <c r="B184" s="6" t="s">
        <v>29</v>
      </c>
      <c r="C184" s="82">
        <v>4.2292992284656696</v>
      </c>
      <c r="D184" s="82">
        <v>0.70488320474427824</v>
      </c>
      <c r="E184" s="69"/>
      <c r="F184" s="69">
        <v>10</v>
      </c>
      <c r="G184" s="69">
        <v>0</v>
      </c>
      <c r="H184" s="69">
        <v>164</v>
      </c>
      <c r="I184" s="69">
        <v>73</v>
      </c>
      <c r="J184">
        <f t="shared" si="21"/>
        <v>237</v>
      </c>
      <c r="K184" s="81">
        <f t="shared" si="22"/>
        <v>23.7</v>
      </c>
      <c r="M184">
        <v>12</v>
      </c>
      <c r="N184">
        <v>0</v>
      </c>
      <c r="O184">
        <v>186</v>
      </c>
      <c r="P184">
        <v>175</v>
      </c>
      <c r="Q184">
        <f t="shared" si="30"/>
        <v>361</v>
      </c>
      <c r="R184" s="81">
        <f t="shared" si="23"/>
        <v>30.083333333333332</v>
      </c>
      <c r="T184">
        <v>7</v>
      </c>
      <c r="U184">
        <v>0</v>
      </c>
      <c r="V184">
        <v>57</v>
      </c>
      <c r="W184">
        <v>104</v>
      </c>
      <c r="X184">
        <f t="shared" si="24"/>
        <v>161</v>
      </c>
      <c r="Y184" s="81">
        <f t="shared" si="25"/>
        <v>23</v>
      </c>
      <c r="AA184">
        <v>15</v>
      </c>
      <c r="AB184">
        <v>0</v>
      </c>
      <c r="AC184">
        <v>322</v>
      </c>
      <c r="AD184">
        <v>249</v>
      </c>
      <c r="AE184">
        <f t="shared" si="26"/>
        <v>571</v>
      </c>
      <c r="AF184" s="81">
        <f t="shared" si="27"/>
        <v>38.06666666666667</v>
      </c>
      <c r="AH184">
        <v>16</v>
      </c>
      <c r="AI184">
        <v>0</v>
      </c>
      <c r="AJ184">
        <v>576</v>
      </c>
      <c r="AK184">
        <v>206</v>
      </c>
      <c r="AL184">
        <f t="shared" si="28"/>
        <v>782</v>
      </c>
      <c r="AM184" s="81">
        <f t="shared" si="29"/>
        <v>48.875</v>
      </c>
    </row>
    <row r="185" spans="1:39" x14ac:dyDescent="0.25">
      <c r="A185" s="69" t="s">
        <v>183</v>
      </c>
      <c r="B185" s="6" t="s">
        <v>16</v>
      </c>
      <c r="C185" s="82">
        <v>4.3860050692038053</v>
      </c>
      <c r="D185" s="82">
        <v>0.73100084486730088</v>
      </c>
      <c r="E185" s="69"/>
      <c r="F185" s="69"/>
      <c r="G185" s="69"/>
      <c r="H185" s="69"/>
      <c r="I185" s="69"/>
      <c r="J185">
        <f t="shared" si="21"/>
        <v>0</v>
      </c>
      <c r="K185" s="81" t="str">
        <f t="shared" si="22"/>
        <v/>
      </c>
      <c r="Q185">
        <f t="shared" si="30"/>
        <v>0</v>
      </c>
      <c r="R185" s="81" t="str">
        <f t="shared" si="23"/>
        <v/>
      </c>
      <c r="X185">
        <f t="shared" si="24"/>
        <v>0</v>
      </c>
      <c r="Y185" s="81" t="str">
        <f t="shared" si="25"/>
        <v/>
      </c>
      <c r="AE185">
        <f t="shared" si="26"/>
        <v>0</v>
      </c>
      <c r="AF185" s="81" t="str">
        <f t="shared" si="27"/>
        <v/>
      </c>
      <c r="AL185">
        <f t="shared" si="28"/>
        <v>0</v>
      </c>
      <c r="AM185" s="81" t="str">
        <f t="shared" si="29"/>
        <v/>
      </c>
    </row>
    <row r="186" spans="1:39" x14ac:dyDescent="0.25">
      <c r="A186" s="69" t="s">
        <v>210</v>
      </c>
      <c r="B186" s="6" t="s">
        <v>29</v>
      </c>
      <c r="C186" s="82">
        <v>-12.481655772476238</v>
      </c>
      <c r="D186" s="82">
        <v>-2.0802759620793729</v>
      </c>
      <c r="E186" s="69"/>
      <c r="F186" s="69"/>
      <c r="G186" s="69"/>
      <c r="H186" s="69"/>
      <c r="I186" s="69"/>
      <c r="J186">
        <f t="shared" si="21"/>
        <v>0</v>
      </c>
      <c r="K186" s="81" t="str">
        <f t="shared" si="22"/>
        <v/>
      </c>
      <c r="Q186">
        <f t="shared" si="30"/>
        <v>0</v>
      </c>
      <c r="R186" s="81" t="str">
        <f t="shared" si="23"/>
        <v/>
      </c>
      <c r="X186">
        <f t="shared" si="24"/>
        <v>0</v>
      </c>
      <c r="Y186" s="81" t="str">
        <f t="shared" si="25"/>
        <v/>
      </c>
      <c r="AE186">
        <f t="shared" si="26"/>
        <v>0</v>
      </c>
      <c r="AF186" s="81" t="str">
        <f t="shared" si="27"/>
        <v/>
      </c>
      <c r="AL186">
        <f t="shared" si="28"/>
        <v>0</v>
      </c>
      <c r="AM186" s="81" t="str">
        <f t="shared" si="29"/>
        <v/>
      </c>
    </row>
    <row r="187" spans="1:39" x14ac:dyDescent="0.25">
      <c r="A187" s="69" t="s">
        <v>409</v>
      </c>
      <c r="B187" s="6" t="s">
        <v>110</v>
      </c>
      <c r="C187" s="82">
        <v>5.126875554233628</v>
      </c>
      <c r="D187" s="82">
        <v>0.85447925903893795</v>
      </c>
      <c r="E187" s="69"/>
      <c r="F187" s="69">
        <v>12</v>
      </c>
      <c r="G187" s="69">
        <v>159</v>
      </c>
      <c r="H187" s="69">
        <v>0</v>
      </c>
      <c r="I187" s="69">
        <v>126</v>
      </c>
      <c r="J187">
        <f t="shared" si="21"/>
        <v>285</v>
      </c>
      <c r="K187" s="81">
        <f t="shared" si="22"/>
        <v>23.75</v>
      </c>
      <c r="M187">
        <v>16</v>
      </c>
      <c r="N187">
        <v>746</v>
      </c>
      <c r="O187">
        <v>0</v>
      </c>
      <c r="P187">
        <v>47</v>
      </c>
      <c r="Q187">
        <f t="shared" si="30"/>
        <v>793</v>
      </c>
      <c r="R187" s="81">
        <f t="shared" si="23"/>
        <v>49.5625</v>
      </c>
      <c r="T187">
        <v>16</v>
      </c>
      <c r="U187">
        <v>697</v>
      </c>
      <c r="V187">
        <v>0</v>
      </c>
      <c r="W187">
        <v>21</v>
      </c>
      <c r="X187">
        <f t="shared" si="24"/>
        <v>718</v>
      </c>
      <c r="Y187" s="81">
        <f t="shared" si="25"/>
        <v>44.875</v>
      </c>
      <c r="AA187">
        <v>3</v>
      </c>
      <c r="AB187">
        <v>97</v>
      </c>
      <c r="AC187">
        <v>0</v>
      </c>
      <c r="AD187">
        <v>2</v>
      </c>
      <c r="AE187">
        <f t="shared" si="26"/>
        <v>99</v>
      </c>
      <c r="AF187" s="81">
        <f t="shared" si="27"/>
        <v>33</v>
      </c>
      <c r="AH187">
        <v>11</v>
      </c>
      <c r="AI187">
        <v>187</v>
      </c>
      <c r="AJ187">
        <v>0</v>
      </c>
      <c r="AK187">
        <v>0</v>
      </c>
      <c r="AL187">
        <f t="shared" si="28"/>
        <v>187</v>
      </c>
      <c r="AM187" s="81">
        <f t="shared" si="29"/>
        <v>17</v>
      </c>
    </row>
    <row r="188" spans="1:39" x14ac:dyDescent="0.25">
      <c r="A188" s="69" t="s">
        <v>172</v>
      </c>
      <c r="B188" s="6" t="s">
        <v>29</v>
      </c>
      <c r="C188" s="82">
        <v>-1.1954446087770476</v>
      </c>
      <c r="D188" s="82">
        <v>-0.19924076812950794</v>
      </c>
      <c r="E188" s="69"/>
      <c r="F188" s="69">
        <v>12</v>
      </c>
      <c r="G188" s="69">
        <v>109</v>
      </c>
      <c r="H188" s="69">
        <v>0</v>
      </c>
      <c r="I188" s="69">
        <v>171</v>
      </c>
      <c r="J188">
        <f t="shared" si="21"/>
        <v>280</v>
      </c>
      <c r="K188" s="81">
        <f t="shared" si="22"/>
        <v>23.333333333333332</v>
      </c>
      <c r="M188">
        <v>13</v>
      </c>
      <c r="N188">
        <v>157</v>
      </c>
      <c r="O188">
        <v>0</v>
      </c>
      <c r="P188">
        <v>166</v>
      </c>
      <c r="Q188">
        <f t="shared" si="30"/>
        <v>323</v>
      </c>
      <c r="R188" s="81">
        <f t="shared" si="23"/>
        <v>24.846153846153847</v>
      </c>
      <c r="T188">
        <v>4</v>
      </c>
      <c r="U188">
        <v>26</v>
      </c>
      <c r="V188">
        <v>0</v>
      </c>
      <c r="W188">
        <v>74</v>
      </c>
      <c r="X188">
        <f t="shared" si="24"/>
        <v>100</v>
      </c>
      <c r="Y188" s="81">
        <f t="shared" si="25"/>
        <v>25</v>
      </c>
      <c r="AA188">
        <v>16</v>
      </c>
      <c r="AB188">
        <v>253</v>
      </c>
      <c r="AC188">
        <v>0</v>
      </c>
      <c r="AD188">
        <v>213</v>
      </c>
      <c r="AE188">
        <f t="shared" si="26"/>
        <v>466</v>
      </c>
      <c r="AF188" s="81">
        <f t="shared" si="27"/>
        <v>29.125</v>
      </c>
      <c r="AH188">
        <v>16</v>
      </c>
      <c r="AI188">
        <v>127</v>
      </c>
      <c r="AJ188">
        <v>0</v>
      </c>
      <c r="AK188">
        <v>225</v>
      </c>
      <c r="AL188">
        <f t="shared" si="28"/>
        <v>352</v>
      </c>
      <c r="AM188" s="81">
        <f t="shared" si="29"/>
        <v>22</v>
      </c>
    </row>
    <row r="189" spans="1:39" x14ac:dyDescent="0.25">
      <c r="A189" s="69" t="s">
        <v>426</v>
      </c>
      <c r="B189" s="6" t="s">
        <v>29</v>
      </c>
      <c r="C189" s="82">
        <v>1.9717658466904884</v>
      </c>
      <c r="D189" s="82">
        <v>0.32862764111508141</v>
      </c>
      <c r="E189" s="69"/>
      <c r="F189" s="69"/>
      <c r="G189" s="69"/>
      <c r="H189" s="69"/>
      <c r="I189" s="69"/>
      <c r="J189">
        <f t="shared" si="21"/>
        <v>0</v>
      </c>
      <c r="K189" s="81" t="str">
        <f t="shared" si="22"/>
        <v/>
      </c>
      <c r="M189">
        <v>7</v>
      </c>
      <c r="N189">
        <v>373</v>
      </c>
      <c r="O189">
        <v>0</v>
      </c>
      <c r="P189">
        <v>1</v>
      </c>
      <c r="Q189">
        <f t="shared" si="30"/>
        <v>374</v>
      </c>
      <c r="R189" s="81">
        <f t="shared" si="23"/>
        <v>53.428571428571431</v>
      </c>
      <c r="T189">
        <v>11</v>
      </c>
      <c r="U189">
        <v>638</v>
      </c>
      <c r="V189">
        <v>0</v>
      </c>
      <c r="W189">
        <v>1</v>
      </c>
      <c r="X189">
        <f t="shared" si="24"/>
        <v>639</v>
      </c>
      <c r="Y189" s="81">
        <f t="shared" si="25"/>
        <v>58.090909090909093</v>
      </c>
      <c r="AA189">
        <v>3</v>
      </c>
      <c r="AB189">
        <v>80</v>
      </c>
      <c r="AC189">
        <v>0</v>
      </c>
      <c r="AD189">
        <v>0</v>
      </c>
      <c r="AE189">
        <f t="shared" si="26"/>
        <v>80</v>
      </c>
      <c r="AF189" s="81">
        <f t="shared" si="27"/>
        <v>26.666666666666668</v>
      </c>
      <c r="AL189">
        <f t="shared" si="28"/>
        <v>0</v>
      </c>
      <c r="AM189" s="81" t="str">
        <f t="shared" si="29"/>
        <v/>
      </c>
    </row>
    <row r="190" spans="1:39" x14ac:dyDescent="0.25">
      <c r="A190" s="69" t="s">
        <v>165</v>
      </c>
      <c r="B190" s="6" t="s">
        <v>45</v>
      </c>
      <c r="C190" s="82">
        <v>2.4014185807035426</v>
      </c>
      <c r="D190" s="82">
        <v>0.80047286023451425</v>
      </c>
      <c r="E190" s="69"/>
      <c r="F190" s="69">
        <v>12</v>
      </c>
      <c r="G190" s="69">
        <v>313</v>
      </c>
      <c r="H190" s="69">
        <v>0</v>
      </c>
      <c r="I190" s="69">
        <v>72</v>
      </c>
      <c r="J190">
        <f t="shared" si="21"/>
        <v>385</v>
      </c>
      <c r="K190" s="81">
        <f t="shared" si="22"/>
        <v>32.083333333333336</v>
      </c>
      <c r="M190">
        <v>10</v>
      </c>
      <c r="N190">
        <v>90</v>
      </c>
      <c r="O190">
        <v>0</v>
      </c>
      <c r="P190">
        <v>80</v>
      </c>
      <c r="Q190">
        <f t="shared" si="30"/>
        <v>170</v>
      </c>
      <c r="R190" s="81">
        <f t="shared" si="23"/>
        <v>17</v>
      </c>
      <c r="T190">
        <v>2</v>
      </c>
      <c r="U190">
        <v>30</v>
      </c>
      <c r="V190">
        <v>0</v>
      </c>
      <c r="W190">
        <v>12</v>
      </c>
      <c r="X190">
        <f t="shared" si="24"/>
        <v>42</v>
      </c>
      <c r="Y190" s="81">
        <f t="shared" si="25"/>
        <v>21</v>
      </c>
      <c r="AA190">
        <v>15</v>
      </c>
      <c r="AB190">
        <v>640</v>
      </c>
      <c r="AC190">
        <v>0</v>
      </c>
      <c r="AD190">
        <v>1</v>
      </c>
      <c r="AE190">
        <f t="shared" si="26"/>
        <v>641</v>
      </c>
      <c r="AF190" s="81">
        <f t="shared" si="27"/>
        <v>42.733333333333334</v>
      </c>
      <c r="AH190">
        <v>16</v>
      </c>
      <c r="AI190">
        <v>769</v>
      </c>
      <c r="AJ190">
        <v>0</v>
      </c>
      <c r="AK190">
        <v>1</v>
      </c>
      <c r="AL190">
        <f t="shared" si="28"/>
        <v>770</v>
      </c>
      <c r="AM190" s="81">
        <f t="shared" si="29"/>
        <v>48.125</v>
      </c>
    </row>
    <row r="191" spans="1:39" x14ac:dyDescent="0.25">
      <c r="A191" s="69" t="s">
        <v>43</v>
      </c>
      <c r="B191" s="6" t="s">
        <v>77</v>
      </c>
      <c r="C191" s="82">
        <v>-0.41055145746847316</v>
      </c>
      <c r="D191" s="82">
        <v>-0.41055145746847316</v>
      </c>
      <c r="E191" s="69"/>
      <c r="F191" s="69">
        <v>3</v>
      </c>
      <c r="G191" s="69">
        <v>76</v>
      </c>
      <c r="H191" s="69">
        <v>0</v>
      </c>
      <c r="I191" s="69">
        <v>0</v>
      </c>
      <c r="J191">
        <f t="shared" si="21"/>
        <v>76</v>
      </c>
      <c r="K191" s="81">
        <f t="shared" si="22"/>
        <v>25.333333333333332</v>
      </c>
      <c r="M191">
        <v>1</v>
      </c>
      <c r="N191">
        <v>6</v>
      </c>
      <c r="O191">
        <v>0</v>
      </c>
      <c r="P191">
        <v>0</v>
      </c>
      <c r="Q191">
        <f t="shared" si="30"/>
        <v>6</v>
      </c>
      <c r="R191" s="81">
        <f t="shared" si="23"/>
        <v>6</v>
      </c>
      <c r="X191">
        <f t="shared" si="24"/>
        <v>0</v>
      </c>
      <c r="Y191" s="81" t="str">
        <f t="shared" si="25"/>
        <v/>
      </c>
      <c r="AA191">
        <v>7</v>
      </c>
      <c r="AB191">
        <v>412</v>
      </c>
      <c r="AC191">
        <v>0</v>
      </c>
      <c r="AD191">
        <v>0</v>
      </c>
      <c r="AE191">
        <f t="shared" si="26"/>
        <v>412</v>
      </c>
      <c r="AF191" s="81">
        <f t="shared" si="27"/>
        <v>58.857142857142854</v>
      </c>
      <c r="AL191">
        <f t="shared" si="28"/>
        <v>0</v>
      </c>
      <c r="AM191" s="81" t="str">
        <f t="shared" si="29"/>
        <v/>
      </c>
    </row>
    <row r="192" spans="1:39" x14ac:dyDescent="0.25">
      <c r="A192" s="69" t="s">
        <v>128</v>
      </c>
      <c r="B192" s="6" t="s">
        <v>110</v>
      </c>
      <c r="C192" s="82">
        <v>1.46416296688173</v>
      </c>
      <c r="D192" s="82">
        <v>0.36604074172043249</v>
      </c>
      <c r="E192" s="69"/>
      <c r="F192" s="69">
        <v>16</v>
      </c>
      <c r="G192" s="69">
        <v>0</v>
      </c>
      <c r="H192" s="69">
        <v>1011</v>
      </c>
      <c r="I192" s="69">
        <v>147</v>
      </c>
      <c r="J192">
        <f t="shared" si="21"/>
        <v>1158</v>
      </c>
      <c r="K192" s="81">
        <f t="shared" si="22"/>
        <v>72.375</v>
      </c>
      <c r="M192">
        <v>16</v>
      </c>
      <c r="N192">
        <v>0</v>
      </c>
      <c r="O192">
        <v>636</v>
      </c>
      <c r="P192">
        <v>122</v>
      </c>
      <c r="Q192">
        <f t="shared" si="30"/>
        <v>758</v>
      </c>
      <c r="R192" s="81">
        <f t="shared" si="23"/>
        <v>47.375</v>
      </c>
      <c r="X192">
        <f t="shared" si="24"/>
        <v>0</v>
      </c>
      <c r="Y192" s="81" t="str">
        <f t="shared" si="25"/>
        <v/>
      </c>
      <c r="AA192">
        <v>9</v>
      </c>
      <c r="AB192">
        <v>0</v>
      </c>
      <c r="AC192">
        <v>54</v>
      </c>
      <c r="AD192">
        <v>210</v>
      </c>
      <c r="AE192">
        <f t="shared" si="26"/>
        <v>264</v>
      </c>
      <c r="AF192" s="81">
        <f t="shared" si="27"/>
        <v>29.333333333333332</v>
      </c>
      <c r="AL192">
        <f t="shared" si="28"/>
        <v>0</v>
      </c>
      <c r="AM192" s="81" t="str">
        <f t="shared" si="29"/>
        <v/>
      </c>
    </row>
    <row r="193" spans="1:39" x14ac:dyDescent="0.25">
      <c r="A193" s="69" t="s">
        <v>150</v>
      </c>
      <c r="B193" s="6" t="s">
        <v>45</v>
      </c>
      <c r="C193" s="82">
        <v>1.5068921163055766</v>
      </c>
      <c r="D193" s="82">
        <v>0.25114868605092944</v>
      </c>
      <c r="E193" s="69"/>
      <c r="F193" s="69"/>
      <c r="G193" s="69"/>
      <c r="H193" s="69"/>
      <c r="I193" s="69"/>
      <c r="J193">
        <f t="shared" si="21"/>
        <v>0</v>
      </c>
      <c r="K193" s="81" t="str">
        <f t="shared" si="22"/>
        <v/>
      </c>
      <c r="Q193">
        <f t="shared" si="30"/>
        <v>0</v>
      </c>
      <c r="R193" s="81" t="str">
        <f t="shared" si="23"/>
        <v/>
      </c>
      <c r="X193">
        <f t="shared" si="24"/>
        <v>0</v>
      </c>
      <c r="Y193" s="81" t="str">
        <f t="shared" si="25"/>
        <v/>
      </c>
      <c r="AE193">
        <f t="shared" si="26"/>
        <v>0</v>
      </c>
      <c r="AF193" s="81" t="str">
        <f t="shared" si="27"/>
        <v/>
      </c>
      <c r="AL193">
        <f t="shared" si="28"/>
        <v>0</v>
      </c>
      <c r="AM193" s="81" t="str">
        <f t="shared" si="29"/>
        <v/>
      </c>
    </row>
    <row r="194" spans="1:39" x14ac:dyDescent="0.25">
      <c r="A194" s="69" t="s">
        <v>347</v>
      </c>
      <c r="B194" s="6" t="s">
        <v>100</v>
      </c>
      <c r="C194" s="82">
        <v>3.1790652069462455</v>
      </c>
      <c r="D194" s="82">
        <v>0.6358130413892491</v>
      </c>
      <c r="E194" s="69"/>
      <c r="F194" s="69"/>
      <c r="G194" s="69"/>
      <c r="H194" s="69"/>
      <c r="I194" s="69"/>
      <c r="J194">
        <f t="shared" si="21"/>
        <v>0</v>
      </c>
      <c r="K194" s="81" t="str">
        <f t="shared" si="22"/>
        <v/>
      </c>
      <c r="Q194">
        <f t="shared" si="30"/>
        <v>0</v>
      </c>
      <c r="R194" s="81" t="str">
        <f t="shared" si="23"/>
        <v/>
      </c>
      <c r="X194">
        <f t="shared" si="24"/>
        <v>0</v>
      </c>
      <c r="Y194" s="81" t="str">
        <f t="shared" si="25"/>
        <v/>
      </c>
      <c r="AE194">
        <f t="shared" si="26"/>
        <v>0</v>
      </c>
      <c r="AF194" s="81" t="str">
        <f t="shared" si="27"/>
        <v/>
      </c>
      <c r="AL194">
        <f t="shared" si="28"/>
        <v>0</v>
      </c>
      <c r="AM194" s="81" t="str">
        <f t="shared" si="29"/>
        <v/>
      </c>
    </row>
    <row r="195" spans="1:39" x14ac:dyDescent="0.25">
      <c r="A195" s="69" t="s">
        <v>364</v>
      </c>
      <c r="B195" s="6" t="s">
        <v>20</v>
      </c>
      <c r="C195" s="82">
        <v>-9.1711700218957244</v>
      </c>
      <c r="D195" s="82">
        <v>-1.5285283369826208</v>
      </c>
      <c r="E195" s="69"/>
      <c r="F195" s="69"/>
      <c r="G195" s="69"/>
      <c r="H195" s="69"/>
      <c r="I195" s="69"/>
      <c r="J195">
        <f t="shared" si="21"/>
        <v>0</v>
      </c>
      <c r="K195" s="81" t="str">
        <f t="shared" si="22"/>
        <v/>
      </c>
      <c r="Q195">
        <f t="shared" si="30"/>
        <v>0</v>
      </c>
      <c r="R195" s="81" t="str">
        <f t="shared" si="23"/>
        <v/>
      </c>
      <c r="X195">
        <f t="shared" si="24"/>
        <v>0</v>
      </c>
      <c r="Y195" s="81" t="str">
        <f t="shared" si="25"/>
        <v/>
      </c>
      <c r="AE195">
        <f t="shared" si="26"/>
        <v>0</v>
      </c>
      <c r="AF195" s="81" t="str">
        <f t="shared" si="27"/>
        <v/>
      </c>
      <c r="AL195">
        <f t="shared" si="28"/>
        <v>0</v>
      </c>
      <c r="AM195" s="81" t="str">
        <f t="shared" si="29"/>
        <v/>
      </c>
    </row>
    <row r="196" spans="1:39" x14ac:dyDescent="0.25">
      <c r="A196" s="69" t="s">
        <v>390</v>
      </c>
      <c r="B196" s="6" t="s">
        <v>8</v>
      </c>
      <c r="C196" s="82">
        <v>1.2983807493538062</v>
      </c>
      <c r="D196" s="82">
        <v>0.32459518733845155</v>
      </c>
      <c r="E196" s="69"/>
      <c r="F196" s="69">
        <v>2</v>
      </c>
      <c r="G196" s="69">
        <v>0</v>
      </c>
      <c r="H196" s="69">
        <v>0</v>
      </c>
      <c r="I196" s="69">
        <v>5</v>
      </c>
      <c r="J196">
        <f t="shared" ref="J196:J259" si="31">IFERROR(G196+H196+I196,"")</f>
        <v>5</v>
      </c>
      <c r="K196" s="81">
        <f t="shared" ref="K196:K259" si="32">IFERROR(J196/F196,"")</f>
        <v>2.5</v>
      </c>
      <c r="Q196">
        <f t="shared" si="30"/>
        <v>0</v>
      </c>
      <c r="R196" s="81" t="str">
        <f t="shared" ref="R196:R259" si="33">IFERROR(Q196/M196,"")</f>
        <v/>
      </c>
      <c r="X196">
        <f t="shared" ref="X196:X259" si="34">IFERROR(U196+V196+W196,"")</f>
        <v>0</v>
      </c>
      <c r="Y196" s="81" t="str">
        <f t="shared" ref="Y196:Y259" si="35">IFERROR(X196/T196,"")</f>
        <v/>
      </c>
      <c r="AE196">
        <f t="shared" ref="AE196:AE259" si="36">IFERROR(AB196+AC196+AD196,"")</f>
        <v>0</v>
      </c>
      <c r="AF196" s="81" t="str">
        <f t="shared" ref="AF196:AF259" si="37">IFERROR(AE196/AA196,"")</f>
        <v/>
      </c>
      <c r="AL196">
        <f t="shared" ref="AL196:AL259" si="38">IFERROR(AI196+AJ196+AK196,"")</f>
        <v>0</v>
      </c>
      <c r="AM196" s="81" t="str">
        <f t="shared" ref="AM196:AM259" si="39">IFERROR(AL196/AH196,"")</f>
        <v/>
      </c>
    </row>
    <row r="197" spans="1:39" x14ac:dyDescent="0.25">
      <c r="A197" s="69" t="s">
        <v>402</v>
      </c>
      <c r="B197" s="6" t="s">
        <v>11</v>
      </c>
      <c r="C197" s="82">
        <v>-9.5461353789703907</v>
      </c>
      <c r="D197" s="82">
        <v>-1.9092270757940781</v>
      </c>
      <c r="E197" s="69"/>
      <c r="F197" s="69">
        <v>5</v>
      </c>
      <c r="G197" s="69">
        <v>173</v>
      </c>
      <c r="H197" s="69">
        <v>0</v>
      </c>
      <c r="I197" s="69">
        <v>6</v>
      </c>
      <c r="J197">
        <f t="shared" si="31"/>
        <v>179</v>
      </c>
      <c r="K197" s="81">
        <f t="shared" si="32"/>
        <v>35.799999999999997</v>
      </c>
      <c r="M197">
        <v>12</v>
      </c>
      <c r="N197">
        <v>486</v>
      </c>
      <c r="O197">
        <v>0</v>
      </c>
      <c r="P197">
        <v>34</v>
      </c>
      <c r="Q197">
        <f t="shared" si="30"/>
        <v>520</v>
      </c>
      <c r="R197" s="81">
        <f t="shared" si="33"/>
        <v>43.333333333333336</v>
      </c>
      <c r="X197">
        <f t="shared" si="34"/>
        <v>0</v>
      </c>
      <c r="Y197" s="81" t="str">
        <f t="shared" si="35"/>
        <v/>
      </c>
      <c r="AA197">
        <v>10</v>
      </c>
      <c r="AB197">
        <v>255</v>
      </c>
      <c r="AC197">
        <v>0</v>
      </c>
      <c r="AD197">
        <v>30</v>
      </c>
      <c r="AE197">
        <f t="shared" si="36"/>
        <v>285</v>
      </c>
      <c r="AF197" s="81">
        <f t="shared" si="37"/>
        <v>28.5</v>
      </c>
      <c r="AH197">
        <v>7</v>
      </c>
      <c r="AI197">
        <v>447</v>
      </c>
      <c r="AJ197">
        <v>0</v>
      </c>
      <c r="AK197">
        <v>33</v>
      </c>
      <c r="AL197">
        <f t="shared" si="38"/>
        <v>480</v>
      </c>
      <c r="AM197" s="81">
        <f t="shared" si="39"/>
        <v>68.571428571428569</v>
      </c>
    </row>
    <row r="198" spans="1:39" x14ac:dyDescent="0.25">
      <c r="A198" s="69" t="s">
        <v>206</v>
      </c>
      <c r="B198" s="6" t="s">
        <v>23</v>
      </c>
      <c r="C198" s="82">
        <v>2.2090488846185243</v>
      </c>
      <c r="D198" s="82">
        <v>0.36817481410308739</v>
      </c>
      <c r="E198" s="69"/>
      <c r="F198" s="69">
        <v>16</v>
      </c>
      <c r="G198" s="69">
        <v>0</v>
      </c>
      <c r="H198" s="69">
        <v>417</v>
      </c>
      <c r="I198" s="69">
        <v>238</v>
      </c>
      <c r="J198">
        <f t="shared" si="31"/>
        <v>655</v>
      </c>
      <c r="K198" s="81">
        <f t="shared" si="32"/>
        <v>40.9375</v>
      </c>
      <c r="M198">
        <v>16</v>
      </c>
      <c r="N198">
        <v>0</v>
      </c>
      <c r="O198">
        <v>708</v>
      </c>
      <c r="P198">
        <v>192</v>
      </c>
      <c r="Q198">
        <f t="shared" si="30"/>
        <v>900</v>
      </c>
      <c r="R198" s="81">
        <f t="shared" si="33"/>
        <v>56.25</v>
      </c>
      <c r="T198">
        <v>15</v>
      </c>
      <c r="U198">
        <v>0</v>
      </c>
      <c r="V198">
        <v>647</v>
      </c>
      <c r="W198">
        <v>215</v>
      </c>
      <c r="X198">
        <f t="shared" si="34"/>
        <v>862</v>
      </c>
      <c r="Y198" s="81">
        <f t="shared" si="35"/>
        <v>57.466666666666669</v>
      </c>
      <c r="AA198">
        <v>16</v>
      </c>
      <c r="AB198">
        <v>0</v>
      </c>
      <c r="AC198">
        <v>817</v>
      </c>
      <c r="AD198">
        <v>230</v>
      </c>
      <c r="AE198">
        <f t="shared" si="36"/>
        <v>1047</v>
      </c>
      <c r="AF198" s="81">
        <f t="shared" si="37"/>
        <v>65.4375</v>
      </c>
      <c r="AH198">
        <v>16</v>
      </c>
      <c r="AI198">
        <v>0</v>
      </c>
      <c r="AJ198">
        <v>1065</v>
      </c>
      <c r="AK198">
        <v>82</v>
      </c>
      <c r="AL198">
        <f t="shared" si="38"/>
        <v>1147</v>
      </c>
      <c r="AM198" s="81">
        <f t="shared" si="39"/>
        <v>71.6875</v>
      </c>
    </row>
    <row r="199" spans="1:39" x14ac:dyDescent="0.25">
      <c r="A199" s="69" t="s">
        <v>88</v>
      </c>
      <c r="B199" s="6" t="s">
        <v>20</v>
      </c>
      <c r="C199" s="82">
        <v>0.876987347327573</v>
      </c>
      <c r="D199" s="82">
        <v>0.14616455788792884</v>
      </c>
      <c r="E199" s="69"/>
      <c r="F199" s="69">
        <v>15</v>
      </c>
      <c r="G199" s="69">
        <v>0</v>
      </c>
      <c r="H199" s="69">
        <v>119</v>
      </c>
      <c r="I199" s="69">
        <v>202</v>
      </c>
      <c r="J199">
        <f t="shared" si="31"/>
        <v>321</v>
      </c>
      <c r="K199" s="81">
        <f t="shared" si="32"/>
        <v>21.4</v>
      </c>
      <c r="M199">
        <v>3</v>
      </c>
      <c r="N199">
        <v>0</v>
      </c>
      <c r="O199">
        <v>25</v>
      </c>
      <c r="P199">
        <v>43</v>
      </c>
      <c r="Q199">
        <f t="shared" ref="Q199:Q262" si="40">IFERROR(N199+O199+P199,"")</f>
        <v>68</v>
      </c>
      <c r="R199" s="81">
        <f t="shared" si="33"/>
        <v>22.666666666666668</v>
      </c>
      <c r="X199">
        <f t="shared" si="34"/>
        <v>0</v>
      </c>
      <c r="Y199" s="81" t="str">
        <f t="shared" si="35"/>
        <v/>
      </c>
      <c r="AE199">
        <f t="shared" si="36"/>
        <v>0</v>
      </c>
      <c r="AF199" s="81" t="str">
        <f t="shared" si="37"/>
        <v/>
      </c>
      <c r="AL199">
        <f t="shared" si="38"/>
        <v>0</v>
      </c>
      <c r="AM199" s="81" t="str">
        <f t="shared" si="39"/>
        <v/>
      </c>
    </row>
    <row r="200" spans="1:39" x14ac:dyDescent="0.25">
      <c r="A200" s="69" t="s">
        <v>145</v>
      </c>
      <c r="B200" s="6" t="s">
        <v>84</v>
      </c>
      <c r="C200" s="82">
        <v>6.0789428552959883</v>
      </c>
      <c r="D200" s="82">
        <v>1.0131571425493313</v>
      </c>
      <c r="E200" s="69"/>
      <c r="F200" s="69"/>
      <c r="G200" s="69"/>
      <c r="H200" s="69"/>
      <c r="I200" s="69"/>
      <c r="J200">
        <f t="shared" si="31"/>
        <v>0</v>
      </c>
      <c r="K200" s="81" t="str">
        <f t="shared" si="32"/>
        <v/>
      </c>
      <c r="Q200">
        <f t="shared" si="40"/>
        <v>0</v>
      </c>
      <c r="R200" s="81" t="str">
        <f t="shared" si="33"/>
        <v/>
      </c>
      <c r="X200">
        <f t="shared" si="34"/>
        <v>0</v>
      </c>
      <c r="Y200" s="81" t="str">
        <f t="shared" si="35"/>
        <v/>
      </c>
      <c r="AE200">
        <f t="shared" si="36"/>
        <v>0</v>
      </c>
      <c r="AF200" s="81" t="str">
        <f t="shared" si="37"/>
        <v/>
      </c>
      <c r="AL200">
        <f t="shared" si="38"/>
        <v>0</v>
      </c>
      <c r="AM200" s="81" t="str">
        <f t="shared" si="39"/>
        <v/>
      </c>
    </row>
    <row r="201" spans="1:39" x14ac:dyDescent="0.25">
      <c r="A201" s="69" t="s">
        <v>276</v>
      </c>
      <c r="B201" s="6" t="s">
        <v>20</v>
      </c>
      <c r="C201" s="82">
        <v>0.92301199781936871</v>
      </c>
      <c r="D201" s="82">
        <v>0.46150599890968436</v>
      </c>
      <c r="E201" s="69"/>
      <c r="F201" s="69">
        <v>14</v>
      </c>
      <c r="G201" s="69">
        <v>0</v>
      </c>
      <c r="H201" s="69">
        <v>11</v>
      </c>
      <c r="I201" s="69">
        <v>265</v>
      </c>
      <c r="J201">
        <f t="shared" si="31"/>
        <v>276</v>
      </c>
      <c r="K201" s="81">
        <f t="shared" si="32"/>
        <v>19.714285714285715</v>
      </c>
      <c r="M201">
        <v>9</v>
      </c>
      <c r="N201">
        <v>0</v>
      </c>
      <c r="O201">
        <v>1</v>
      </c>
      <c r="P201">
        <v>168</v>
      </c>
      <c r="Q201">
        <f t="shared" si="40"/>
        <v>169</v>
      </c>
      <c r="R201" s="81">
        <f t="shared" si="33"/>
        <v>18.777777777777779</v>
      </c>
      <c r="T201">
        <v>16</v>
      </c>
      <c r="U201">
        <v>0</v>
      </c>
      <c r="V201">
        <v>174</v>
      </c>
      <c r="W201">
        <v>305</v>
      </c>
      <c r="X201">
        <f t="shared" si="34"/>
        <v>479</v>
      </c>
      <c r="Y201" s="81">
        <f t="shared" si="35"/>
        <v>29.9375</v>
      </c>
      <c r="AA201">
        <v>8</v>
      </c>
      <c r="AB201">
        <v>0</v>
      </c>
      <c r="AC201">
        <v>58</v>
      </c>
      <c r="AD201">
        <v>168</v>
      </c>
      <c r="AE201">
        <f t="shared" si="36"/>
        <v>226</v>
      </c>
      <c r="AF201" s="81">
        <f t="shared" si="37"/>
        <v>28.25</v>
      </c>
      <c r="AH201">
        <v>11</v>
      </c>
      <c r="AI201">
        <v>0</v>
      </c>
      <c r="AJ201">
        <v>63</v>
      </c>
      <c r="AK201">
        <v>237</v>
      </c>
      <c r="AL201">
        <f t="shared" si="38"/>
        <v>300</v>
      </c>
      <c r="AM201" s="81">
        <f t="shared" si="39"/>
        <v>27.272727272727273</v>
      </c>
    </row>
    <row r="202" spans="1:39" x14ac:dyDescent="0.25">
      <c r="A202" s="69" t="s">
        <v>277</v>
      </c>
      <c r="B202" s="6" t="s">
        <v>11</v>
      </c>
      <c r="C202" s="82">
        <v>0.77971891946655791</v>
      </c>
      <c r="D202" s="82">
        <v>0.19492972986663948</v>
      </c>
      <c r="E202" s="69"/>
      <c r="F202" s="69"/>
      <c r="G202" s="69"/>
      <c r="H202" s="69"/>
      <c r="I202" s="69"/>
      <c r="J202">
        <f t="shared" si="31"/>
        <v>0</v>
      </c>
      <c r="K202" s="81" t="str">
        <f t="shared" si="32"/>
        <v/>
      </c>
      <c r="Q202">
        <f t="shared" si="40"/>
        <v>0</v>
      </c>
      <c r="R202" s="81" t="str">
        <f t="shared" si="33"/>
        <v/>
      </c>
      <c r="X202">
        <f t="shared" si="34"/>
        <v>0</v>
      </c>
      <c r="Y202" s="81" t="str">
        <f t="shared" si="35"/>
        <v/>
      </c>
      <c r="AE202">
        <f t="shared" si="36"/>
        <v>0</v>
      </c>
      <c r="AF202" s="81" t="str">
        <f t="shared" si="37"/>
        <v/>
      </c>
      <c r="AL202">
        <f t="shared" si="38"/>
        <v>0</v>
      </c>
      <c r="AM202" s="81" t="str">
        <f t="shared" si="39"/>
        <v/>
      </c>
    </row>
    <row r="203" spans="1:39" x14ac:dyDescent="0.25">
      <c r="A203" s="69" t="s">
        <v>125</v>
      </c>
      <c r="B203" s="6" t="s">
        <v>20</v>
      </c>
      <c r="C203" s="82">
        <v>3.1816438544874748</v>
      </c>
      <c r="D203" s="82">
        <v>0.53027397574791246</v>
      </c>
      <c r="E203" s="69"/>
      <c r="F203" s="69"/>
      <c r="G203" s="69"/>
      <c r="H203" s="69"/>
      <c r="I203" s="69"/>
      <c r="J203">
        <f t="shared" si="31"/>
        <v>0</v>
      </c>
      <c r="K203" s="81" t="str">
        <f t="shared" si="32"/>
        <v/>
      </c>
      <c r="Q203">
        <f t="shared" si="40"/>
        <v>0</v>
      </c>
      <c r="R203" s="81" t="str">
        <f t="shared" si="33"/>
        <v/>
      </c>
      <c r="X203">
        <f t="shared" si="34"/>
        <v>0</v>
      </c>
      <c r="Y203" s="81" t="str">
        <f t="shared" si="35"/>
        <v/>
      </c>
      <c r="AE203">
        <f t="shared" si="36"/>
        <v>0</v>
      </c>
      <c r="AF203" s="81" t="str">
        <f t="shared" si="37"/>
        <v/>
      </c>
      <c r="AL203">
        <f t="shared" si="38"/>
        <v>0</v>
      </c>
      <c r="AM203" s="81" t="str">
        <f t="shared" si="39"/>
        <v/>
      </c>
    </row>
    <row r="204" spans="1:39" x14ac:dyDescent="0.25">
      <c r="A204" s="69" t="s">
        <v>158</v>
      </c>
      <c r="B204" s="6" t="s">
        <v>45</v>
      </c>
      <c r="C204" s="82">
        <v>0.32430843852231439</v>
      </c>
      <c r="D204" s="82">
        <v>5.4051406420385729E-2</v>
      </c>
      <c r="E204" s="69"/>
      <c r="F204" s="69">
        <v>3</v>
      </c>
      <c r="G204" s="69">
        <v>9</v>
      </c>
      <c r="H204" s="69">
        <v>0</v>
      </c>
      <c r="I204" s="69">
        <v>30</v>
      </c>
      <c r="J204">
        <f t="shared" si="31"/>
        <v>39</v>
      </c>
      <c r="K204" s="81">
        <f t="shared" si="32"/>
        <v>13</v>
      </c>
      <c r="Q204">
        <f t="shared" si="40"/>
        <v>0</v>
      </c>
      <c r="R204" s="81" t="str">
        <f t="shared" si="33"/>
        <v/>
      </c>
      <c r="T204">
        <v>5</v>
      </c>
      <c r="U204">
        <v>112</v>
      </c>
      <c r="V204">
        <v>0</v>
      </c>
      <c r="W204">
        <v>14</v>
      </c>
      <c r="X204">
        <f t="shared" si="34"/>
        <v>126</v>
      </c>
      <c r="Y204" s="81">
        <f t="shared" si="35"/>
        <v>25.2</v>
      </c>
      <c r="AA204">
        <v>15</v>
      </c>
      <c r="AB204">
        <v>283</v>
      </c>
      <c r="AC204">
        <v>0</v>
      </c>
      <c r="AD204">
        <v>164</v>
      </c>
      <c r="AE204">
        <f t="shared" si="36"/>
        <v>447</v>
      </c>
      <c r="AF204" s="81">
        <f t="shared" si="37"/>
        <v>29.8</v>
      </c>
      <c r="AH204">
        <v>9</v>
      </c>
      <c r="AI204">
        <v>171</v>
      </c>
      <c r="AJ204">
        <v>0</v>
      </c>
      <c r="AK204">
        <v>0</v>
      </c>
      <c r="AL204">
        <f t="shared" si="38"/>
        <v>171</v>
      </c>
      <c r="AM204" s="81">
        <f t="shared" si="39"/>
        <v>19</v>
      </c>
    </row>
    <row r="205" spans="1:39" x14ac:dyDescent="0.25">
      <c r="A205" s="69" t="s">
        <v>159</v>
      </c>
      <c r="B205" s="6" t="s">
        <v>20</v>
      </c>
      <c r="C205" s="82">
        <v>-4.2514930012945555</v>
      </c>
      <c r="D205" s="82">
        <v>-0.85029860025891113</v>
      </c>
      <c r="E205" s="69"/>
      <c r="F205" s="69">
        <v>13</v>
      </c>
      <c r="G205" s="69">
        <v>842</v>
      </c>
      <c r="H205" s="69">
        <v>0</v>
      </c>
      <c r="I205" s="69">
        <v>0</v>
      </c>
      <c r="J205">
        <f t="shared" si="31"/>
        <v>842</v>
      </c>
      <c r="K205" s="81">
        <f t="shared" si="32"/>
        <v>64.769230769230774</v>
      </c>
      <c r="M205">
        <v>6</v>
      </c>
      <c r="N205">
        <v>364</v>
      </c>
      <c r="O205">
        <v>0</v>
      </c>
      <c r="P205">
        <v>0</v>
      </c>
      <c r="Q205">
        <f t="shared" si="40"/>
        <v>364</v>
      </c>
      <c r="R205" s="81">
        <f t="shared" si="33"/>
        <v>60.666666666666664</v>
      </c>
      <c r="X205">
        <f t="shared" si="34"/>
        <v>0</v>
      </c>
      <c r="Y205" s="81" t="str">
        <f t="shared" si="35"/>
        <v/>
      </c>
      <c r="AA205">
        <v>2</v>
      </c>
      <c r="AB205">
        <v>15</v>
      </c>
      <c r="AC205">
        <v>0</v>
      </c>
      <c r="AD205">
        <v>0</v>
      </c>
      <c r="AE205">
        <f t="shared" si="36"/>
        <v>15</v>
      </c>
      <c r="AF205" s="81">
        <f t="shared" si="37"/>
        <v>7.5</v>
      </c>
      <c r="AH205">
        <v>4</v>
      </c>
      <c r="AI205">
        <v>264</v>
      </c>
      <c r="AJ205">
        <v>0</v>
      </c>
      <c r="AK205">
        <v>0</v>
      </c>
      <c r="AL205">
        <f t="shared" si="38"/>
        <v>264</v>
      </c>
      <c r="AM205" s="81">
        <f t="shared" si="39"/>
        <v>66</v>
      </c>
    </row>
    <row r="206" spans="1:39" x14ac:dyDescent="0.25">
      <c r="A206" s="69" t="s">
        <v>212</v>
      </c>
      <c r="B206" s="6" t="s">
        <v>20</v>
      </c>
      <c r="C206" s="82">
        <v>1.8172493399758243</v>
      </c>
      <c r="D206" s="82">
        <v>0.36344986799516488</v>
      </c>
      <c r="E206" s="69"/>
      <c r="F206" s="69">
        <v>8</v>
      </c>
      <c r="G206" s="69">
        <v>155</v>
      </c>
      <c r="H206" s="69">
        <v>0</v>
      </c>
      <c r="I206" s="69">
        <v>20</v>
      </c>
      <c r="J206">
        <f t="shared" si="31"/>
        <v>175</v>
      </c>
      <c r="K206" s="81">
        <f t="shared" si="32"/>
        <v>21.875</v>
      </c>
      <c r="M206">
        <v>11</v>
      </c>
      <c r="N206">
        <v>49</v>
      </c>
      <c r="O206">
        <v>0</v>
      </c>
      <c r="P206">
        <v>73</v>
      </c>
      <c r="Q206">
        <f t="shared" si="40"/>
        <v>122</v>
      </c>
      <c r="R206" s="81">
        <f t="shared" si="33"/>
        <v>11.090909090909092</v>
      </c>
      <c r="X206">
        <f t="shared" si="34"/>
        <v>0</v>
      </c>
      <c r="Y206" s="81" t="str">
        <f t="shared" si="35"/>
        <v/>
      </c>
      <c r="AA206">
        <v>4</v>
      </c>
      <c r="AB206">
        <v>49</v>
      </c>
      <c r="AC206">
        <v>0</v>
      </c>
      <c r="AD206">
        <v>61</v>
      </c>
      <c r="AE206">
        <f t="shared" si="36"/>
        <v>110</v>
      </c>
      <c r="AF206" s="81">
        <f t="shared" si="37"/>
        <v>27.5</v>
      </c>
      <c r="AL206">
        <f t="shared" si="38"/>
        <v>0</v>
      </c>
      <c r="AM206" s="81" t="str">
        <f t="shared" si="39"/>
        <v/>
      </c>
    </row>
    <row r="207" spans="1:39" x14ac:dyDescent="0.25">
      <c r="A207" s="69" t="s">
        <v>37</v>
      </c>
      <c r="B207" s="6" t="s">
        <v>20</v>
      </c>
      <c r="C207" s="82">
        <v>0.79311441874298205</v>
      </c>
      <c r="D207" s="82">
        <v>0.13218573645716367</v>
      </c>
      <c r="E207" s="69"/>
      <c r="F207" s="69">
        <v>16</v>
      </c>
      <c r="G207" s="69">
        <v>312</v>
      </c>
      <c r="H207" s="69">
        <v>0</v>
      </c>
      <c r="I207" s="69">
        <v>128</v>
      </c>
      <c r="J207">
        <f t="shared" si="31"/>
        <v>440</v>
      </c>
      <c r="K207" s="81">
        <f t="shared" si="32"/>
        <v>27.5</v>
      </c>
      <c r="M207">
        <v>5</v>
      </c>
      <c r="N207">
        <v>191</v>
      </c>
      <c r="O207">
        <v>0</v>
      </c>
      <c r="P207">
        <v>0</v>
      </c>
      <c r="Q207">
        <f t="shared" si="40"/>
        <v>191</v>
      </c>
      <c r="R207" s="81">
        <f t="shared" si="33"/>
        <v>38.200000000000003</v>
      </c>
      <c r="X207">
        <f t="shared" si="34"/>
        <v>0</v>
      </c>
      <c r="Y207" s="81" t="str">
        <f t="shared" si="35"/>
        <v/>
      </c>
      <c r="AE207">
        <f t="shared" si="36"/>
        <v>0</v>
      </c>
      <c r="AF207" s="81" t="str">
        <f t="shared" si="37"/>
        <v/>
      </c>
      <c r="AL207">
        <f t="shared" si="38"/>
        <v>0</v>
      </c>
      <c r="AM207" s="81" t="str">
        <f t="shared" si="39"/>
        <v/>
      </c>
    </row>
    <row r="208" spans="1:39" x14ac:dyDescent="0.25">
      <c r="A208" s="69" t="s">
        <v>181</v>
      </c>
      <c r="B208" s="6" t="s">
        <v>50</v>
      </c>
      <c r="C208" s="82">
        <v>1.4985269314121505</v>
      </c>
      <c r="D208" s="82">
        <v>0.24975448856869176</v>
      </c>
      <c r="E208" s="69"/>
      <c r="F208" s="69"/>
      <c r="G208" s="69"/>
      <c r="H208" s="69"/>
      <c r="I208" s="69"/>
      <c r="J208">
        <f t="shared" si="31"/>
        <v>0</v>
      </c>
      <c r="K208" s="81" t="str">
        <f t="shared" si="32"/>
        <v/>
      </c>
      <c r="Q208">
        <f t="shared" si="40"/>
        <v>0</v>
      </c>
      <c r="R208" s="81" t="str">
        <f t="shared" si="33"/>
        <v/>
      </c>
      <c r="X208">
        <f t="shared" si="34"/>
        <v>0</v>
      </c>
      <c r="Y208" s="81" t="str">
        <f t="shared" si="35"/>
        <v/>
      </c>
      <c r="AE208">
        <f t="shared" si="36"/>
        <v>0</v>
      </c>
      <c r="AF208" s="81" t="str">
        <f t="shared" si="37"/>
        <v/>
      </c>
      <c r="AL208">
        <f t="shared" si="38"/>
        <v>0</v>
      </c>
      <c r="AM208" s="81" t="str">
        <f t="shared" si="39"/>
        <v/>
      </c>
    </row>
    <row r="209" spans="1:39" x14ac:dyDescent="0.25">
      <c r="A209" s="69" t="s">
        <v>201</v>
      </c>
      <c r="B209" s="6" t="s">
        <v>110</v>
      </c>
      <c r="C209" s="82">
        <v>-6.3190917800510924</v>
      </c>
      <c r="D209" s="82">
        <v>-1.0531819633418487</v>
      </c>
      <c r="E209" s="69"/>
      <c r="F209" s="69">
        <v>4</v>
      </c>
      <c r="G209" s="69">
        <v>0</v>
      </c>
      <c r="H209" s="69">
        <v>71</v>
      </c>
      <c r="I209" s="69">
        <v>26</v>
      </c>
      <c r="J209">
        <f t="shared" si="31"/>
        <v>97</v>
      </c>
      <c r="K209" s="81">
        <f t="shared" si="32"/>
        <v>24.25</v>
      </c>
      <c r="M209">
        <v>12</v>
      </c>
      <c r="N209">
        <v>0</v>
      </c>
      <c r="O209">
        <v>196</v>
      </c>
      <c r="P209">
        <v>55</v>
      </c>
      <c r="Q209">
        <f t="shared" si="40"/>
        <v>251</v>
      </c>
      <c r="R209" s="81">
        <f t="shared" si="33"/>
        <v>20.916666666666668</v>
      </c>
      <c r="T209">
        <v>7</v>
      </c>
      <c r="U209">
        <v>0</v>
      </c>
      <c r="V209">
        <v>118</v>
      </c>
      <c r="W209">
        <v>80</v>
      </c>
      <c r="X209">
        <f t="shared" si="34"/>
        <v>198</v>
      </c>
      <c r="Y209" s="81">
        <f t="shared" si="35"/>
        <v>28.285714285714285</v>
      </c>
      <c r="AA209">
        <v>2</v>
      </c>
      <c r="AB209">
        <v>0</v>
      </c>
      <c r="AC209">
        <v>17</v>
      </c>
      <c r="AD209">
        <v>2</v>
      </c>
      <c r="AE209">
        <f t="shared" si="36"/>
        <v>19</v>
      </c>
      <c r="AF209" s="81">
        <f t="shared" si="37"/>
        <v>9.5</v>
      </c>
      <c r="AL209">
        <f t="shared" si="38"/>
        <v>0</v>
      </c>
      <c r="AM209" s="81" t="str">
        <f t="shared" si="39"/>
        <v/>
      </c>
    </row>
    <row r="210" spans="1:39" x14ac:dyDescent="0.25">
      <c r="A210" s="69" t="s">
        <v>333</v>
      </c>
      <c r="B210" s="6" t="s">
        <v>84</v>
      </c>
      <c r="C210" s="82">
        <v>-1.1074215813326074</v>
      </c>
      <c r="D210" s="82">
        <v>-0.18457026355543457</v>
      </c>
      <c r="E210" s="69"/>
      <c r="F210" s="69">
        <v>16</v>
      </c>
      <c r="G210" s="69">
        <v>592</v>
      </c>
      <c r="H210" s="69">
        <v>0</v>
      </c>
      <c r="I210" s="69">
        <v>180</v>
      </c>
      <c r="J210">
        <f t="shared" si="31"/>
        <v>772</v>
      </c>
      <c r="K210" s="81">
        <f t="shared" si="32"/>
        <v>48.25</v>
      </c>
      <c r="M210">
        <v>16</v>
      </c>
      <c r="N210">
        <v>820</v>
      </c>
      <c r="O210">
        <v>0</v>
      </c>
      <c r="P210">
        <v>165</v>
      </c>
      <c r="Q210">
        <f t="shared" si="40"/>
        <v>985</v>
      </c>
      <c r="R210" s="81">
        <f t="shared" si="33"/>
        <v>61.5625</v>
      </c>
      <c r="T210">
        <v>16</v>
      </c>
      <c r="U210">
        <v>399</v>
      </c>
      <c r="V210">
        <v>0</v>
      </c>
      <c r="W210">
        <v>149</v>
      </c>
      <c r="X210">
        <f t="shared" si="34"/>
        <v>548</v>
      </c>
      <c r="Y210" s="81">
        <f t="shared" si="35"/>
        <v>34.25</v>
      </c>
      <c r="AA210">
        <v>13</v>
      </c>
      <c r="AB210">
        <v>314</v>
      </c>
      <c r="AC210">
        <v>0</v>
      </c>
      <c r="AD210">
        <v>112</v>
      </c>
      <c r="AE210">
        <f t="shared" si="36"/>
        <v>426</v>
      </c>
      <c r="AF210" s="81">
        <f t="shared" si="37"/>
        <v>32.769230769230766</v>
      </c>
      <c r="AL210">
        <f t="shared" si="38"/>
        <v>0</v>
      </c>
      <c r="AM210" s="81" t="str">
        <f t="shared" si="39"/>
        <v/>
      </c>
    </row>
    <row r="211" spans="1:39" x14ac:dyDescent="0.25">
      <c r="A211" s="69" t="s">
        <v>416</v>
      </c>
      <c r="B211" s="6" t="s">
        <v>50</v>
      </c>
      <c r="C211" s="82">
        <v>1.0954799097003385</v>
      </c>
      <c r="D211" s="82">
        <v>0.18257998495005642</v>
      </c>
      <c r="E211" s="69"/>
      <c r="F211" s="69"/>
      <c r="G211" s="69"/>
      <c r="H211" s="69"/>
      <c r="I211" s="69"/>
      <c r="J211">
        <f t="shared" si="31"/>
        <v>0</v>
      </c>
      <c r="K211" s="81" t="str">
        <f t="shared" si="32"/>
        <v/>
      </c>
      <c r="Q211">
        <f t="shared" si="40"/>
        <v>0</v>
      </c>
      <c r="R211" s="81" t="str">
        <f t="shared" si="33"/>
        <v/>
      </c>
      <c r="X211">
        <f t="shared" si="34"/>
        <v>0</v>
      </c>
      <c r="Y211" s="81" t="str">
        <f t="shared" si="35"/>
        <v/>
      </c>
      <c r="AE211">
        <f t="shared" si="36"/>
        <v>0</v>
      </c>
      <c r="AF211" s="81" t="str">
        <f t="shared" si="37"/>
        <v/>
      </c>
      <c r="AL211">
        <f t="shared" si="38"/>
        <v>0</v>
      </c>
      <c r="AM211" s="81" t="str">
        <f t="shared" si="39"/>
        <v/>
      </c>
    </row>
    <row r="212" spans="1:39" x14ac:dyDescent="0.25">
      <c r="A212" s="69" t="s">
        <v>417</v>
      </c>
      <c r="B212" s="6" t="s">
        <v>8</v>
      </c>
      <c r="C212" s="82">
        <v>-1.3417904223480679</v>
      </c>
      <c r="D212" s="82">
        <v>-0.22363173705801132</v>
      </c>
      <c r="E212" s="69"/>
      <c r="F212" s="69"/>
      <c r="G212" s="69"/>
      <c r="H212" s="69"/>
      <c r="I212" s="69"/>
      <c r="J212">
        <f t="shared" si="31"/>
        <v>0</v>
      </c>
      <c r="K212" s="81" t="str">
        <f t="shared" si="32"/>
        <v/>
      </c>
      <c r="M212">
        <v>2</v>
      </c>
      <c r="N212">
        <v>0</v>
      </c>
      <c r="O212">
        <v>1</v>
      </c>
      <c r="P212">
        <v>8</v>
      </c>
      <c r="Q212">
        <f t="shared" si="40"/>
        <v>9</v>
      </c>
      <c r="R212" s="81">
        <f t="shared" si="33"/>
        <v>4.5</v>
      </c>
      <c r="T212">
        <v>14</v>
      </c>
      <c r="U212">
        <v>0</v>
      </c>
      <c r="V212">
        <v>182</v>
      </c>
      <c r="W212">
        <v>13</v>
      </c>
      <c r="X212">
        <f t="shared" si="34"/>
        <v>195</v>
      </c>
      <c r="Y212" s="81">
        <f t="shared" si="35"/>
        <v>13.928571428571429</v>
      </c>
      <c r="AA212">
        <v>10</v>
      </c>
      <c r="AB212">
        <v>0</v>
      </c>
      <c r="AC212">
        <v>85</v>
      </c>
      <c r="AD212">
        <v>12</v>
      </c>
      <c r="AE212">
        <f t="shared" si="36"/>
        <v>97</v>
      </c>
      <c r="AF212" s="81">
        <f t="shared" si="37"/>
        <v>9.6999999999999993</v>
      </c>
      <c r="AL212">
        <f t="shared" si="38"/>
        <v>0</v>
      </c>
      <c r="AM212" s="81" t="str">
        <f t="shared" si="39"/>
        <v/>
      </c>
    </row>
    <row r="213" spans="1:39" x14ac:dyDescent="0.25">
      <c r="A213" s="69" t="s">
        <v>58</v>
      </c>
      <c r="B213" s="6" t="s">
        <v>110</v>
      </c>
      <c r="C213" s="82">
        <v>-4.7610995878421463</v>
      </c>
      <c r="D213" s="82">
        <v>-0.79351659797369101</v>
      </c>
      <c r="E213" s="69"/>
      <c r="F213" s="69">
        <v>1</v>
      </c>
      <c r="G213" s="69">
        <v>13</v>
      </c>
      <c r="H213" s="69">
        <v>0</v>
      </c>
      <c r="I213" s="69">
        <v>1</v>
      </c>
      <c r="J213">
        <f t="shared" si="31"/>
        <v>14</v>
      </c>
      <c r="K213" s="81">
        <f t="shared" si="32"/>
        <v>14</v>
      </c>
      <c r="Q213">
        <f t="shared" si="40"/>
        <v>0</v>
      </c>
      <c r="R213" s="81" t="str">
        <f t="shared" si="33"/>
        <v/>
      </c>
      <c r="T213">
        <v>5</v>
      </c>
      <c r="U213">
        <v>0</v>
      </c>
      <c r="V213">
        <v>0</v>
      </c>
      <c r="W213">
        <v>22</v>
      </c>
      <c r="X213">
        <f t="shared" si="34"/>
        <v>22</v>
      </c>
      <c r="Y213" s="81">
        <f t="shared" si="35"/>
        <v>4.4000000000000004</v>
      </c>
      <c r="AE213">
        <f t="shared" si="36"/>
        <v>0</v>
      </c>
      <c r="AF213" s="81" t="str">
        <f t="shared" si="37"/>
        <v/>
      </c>
      <c r="AL213">
        <f t="shared" si="38"/>
        <v>0</v>
      </c>
      <c r="AM213" s="81" t="str">
        <f t="shared" si="39"/>
        <v/>
      </c>
    </row>
    <row r="214" spans="1:39" x14ac:dyDescent="0.25">
      <c r="A214" s="69" t="s">
        <v>239</v>
      </c>
      <c r="B214" s="6" t="s">
        <v>84</v>
      </c>
      <c r="C214" s="82">
        <v>2.5049442445515879E-2</v>
      </c>
      <c r="D214" s="82">
        <v>6.2623606113789698E-3</v>
      </c>
      <c r="E214" s="69"/>
      <c r="F214" s="69">
        <v>16</v>
      </c>
      <c r="G214" s="69">
        <v>75</v>
      </c>
      <c r="H214" s="69">
        <v>0</v>
      </c>
      <c r="I214" s="69">
        <v>59</v>
      </c>
      <c r="J214">
        <f t="shared" si="31"/>
        <v>134</v>
      </c>
      <c r="K214" s="81">
        <f t="shared" si="32"/>
        <v>8.375</v>
      </c>
      <c r="Q214">
        <f t="shared" si="40"/>
        <v>0</v>
      </c>
      <c r="R214" s="81" t="str">
        <f t="shared" si="33"/>
        <v/>
      </c>
      <c r="X214">
        <f t="shared" si="34"/>
        <v>0</v>
      </c>
      <c r="Y214" s="81" t="str">
        <f t="shared" si="35"/>
        <v/>
      </c>
      <c r="AE214">
        <f t="shared" si="36"/>
        <v>0</v>
      </c>
      <c r="AF214" s="81" t="str">
        <f t="shared" si="37"/>
        <v/>
      </c>
      <c r="AL214">
        <f t="shared" si="38"/>
        <v>0</v>
      </c>
      <c r="AM214" s="81" t="str">
        <f t="shared" si="39"/>
        <v/>
      </c>
    </row>
    <row r="215" spans="1:39" x14ac:dyDescent="0.25">
      <c r="A215" s="69" t="s">
        <v>301</v>
      </c>
      <c r="B215" s="6" t="s">
        <v>11</v>
      </c>
      <c r="C215" s="82">
        <v>3.318930295210748E-2</v>
      </c>
      <c r="D215" s="82">
        <v>1.1063100984035826E-2</v>
      </c>
      <c r="E215" s="69"/>
      <c r="F215" s="69">
        <v>4</v>
      </c>
      <c r="G215" s="69">
        <v>0</v>
      </c>
      <c r="H215" s="69">
        <v>10</v>
      </c>
      <c r="I215" s="69">
        <v>55</v>
      </c>
      <c r="J215">
        <f t="shared" si="31"/>
        <v>65</v>
      </c>
      <c r="K215" s="81">
        <f t="shared" si="32"/>
        <v>16.25</v>
      </c>
      <c r="M215">
        <v>16</v>
      </c>
      <c r="N215">
        <v>0</v>
      </c>
      <c r="O215">
        <v>164</v>
      </c>
      <c r="P215">
        <v>211</v>
      </c>
      <c r="Q215">
        <f t="shared" si="40"/>
        <v>375</v>
      </c>
      <c r="R215" s="81">
        <f t="shared" si="33"/>
        <v>23.4375</v>
      </c>
      <c r="T215">
        <v>3</v>
      </c>
      <c r="U215">
        <v>0</v>
      </c>
      <c r="V215">
        <v>0</v>
      </c>
      <c r="W215">
        <v>40</v>
      </c>
      <c r="X215">
        <f t="shared" si="34"/>
        <v>40</v>
      </c>
      <c r="Y215" s="81">
        <f t="shared" si="35"/>
        <v>13.333333333333334</v>
      </c>
      <c r="AA215">
        <v>1</v>
      </c>
      <c r="AB215">
        <v>0</v>
      </c>
      <c r="AC215">
        <v>0</v>
      </c>
      <c r="AD215">
        <v>24</v>
      </c>
      <c r="AE215">
        <f t="shared" si="36"/>
        <v>24</v>
      </c>
      <c r="AF215" s="81">
        <f t="shared" si="37"/>
        <v>24</v>
      </c>
      <c r="AL215">
        <f t="shared" si="38"/>
        <v>0</v>
      </c>
      <c r="AM215" s="81" t="str">
        <f t="shared" si="39"/>
        <v/>
      </c>
    </row>
    <row r="216" spans="1:39" x14ac:dyDescent="0.25">
      <c r="A216" s="69" t="s">
        <v>334</v>
      </c>
      <c r="B216" s="6" t="s">
        <v>8</v>
      </c>
      <c r="C216" s="82">
        <v>4.1917780234196025</v>
      </c>
      <c r="D216" s="82">
        <v>0.69862967056993375</v>
      </c>
      <c r="E216" s="69"/>
      <c r="F216" s="69"/>
      <c r="G216" s="69"/>
      <c r="H216" s="69"/>
      <c r="I216" s="69"/>
      <c r="J216">
        <f t="shared" si="31"/>
        <v>0</v>
      </c>
      <c r="K216" s="81" t="str">
        <f t="shared" si="32"/>
        <v/>
      </c>
      <c r="Q216">
        <f t="shared" si="40"/>
        <v>0</v>
      </c>
      <c r="R216" s="81" t="str">
        <f t="shared" si="33"/>
        <v/>
      </c>
      <c r="X216">
        <f t="shared" si="34"/>
        <v>0</v>
      </c>
      <c r="Y216" s="81" t="str">
        <f t="shared" si="35"/>
        <v/>
      </c>
      <c r="AE216">
        <f t="shared" si="36"/>
        <v>0</v>
      </c>
      <c r="AF216" s="81" t="str">
        <f t="shared" si="37"/>
        <v/>
      </c>
      <c r="AL216">
        <f t="shared" si="38"/>
        <v>0</v>
      </c>
      <c r="AM216" s="81" t="str">
        <f t="shared" si="39"/>
        <v/>
      </c>
    </row>
    <row r="217" spans="1:39" x14ac:dyDescent="0.25">
      <c r="A217" s="69" t="s">
        <v>6</v>
      </c>
      <c r="B217" s="6" t="s">
        <v>20</v>
      </c>
      <c r="C217" s="82">
        <v>-9.5502070695670245</v>
      </c>
      <c r="D217" s="82">
        <v>-1.5917011782611707</v>
      </c>
      <c r="E217" s="69"/>
      <c r="F217" s="69"/>
      <c r="G217" s="69"/>
      <c r="H217" s="69"/>
      <c r="I217" s="69"/>
      <c r="J217">
        <f t="shared" si="31"/>
        <v>0</v>
      </c>
      <c r="K217" s="81" t="str">
        <f t="shared" si="32"/>
        <v/>
      </c>
      <c r="M217">
        <v>15</v>
      </c>
      <c r="N217">
        <v>722</v>
      </c>
      <c r="O217">
        <v>0</v>
      </c>
      <c r="P217">
        <v>59</v>
      </c>
      <c r="Q217">
        <f t="shared" si="40"/>
        <v>781</v>
      </c>
      <c r="R217" s="81">
        <f t="shared" si="33"/>
        <v>52.06666666666667</v>
      </c>
      <c r="T217">
        <v>7</v>
      </c>
      <c r="U217">
        <v>398</v>
      </c>
      <c r="V217">
        <v>0</v>
      </c>
      <c r="W217">
        <v>26</v>
      </c>
      <c r="X217">
        <f t="shared" si="34"/>
        <v>424</v>
      </c>
      <c r="Y217" s="81">
        <f t="shared" si="35"/>
        <v>60.571428571428569</v>
      </c>
      <c r="AA217">
        <v>4</v>
      </c>
      <c r="AB217">
        <v>268</v>
      </c>
      <c r="AC217">
        <v>0</v>
      </c>
      <c r="AD217">
        <v>4</v>
      </c>
      <c r="AE217">
        <f t="shared" si="36"/>
        <v>272</v>
      </c>
      <c r="AF217" s="81">
        <f t="shared" si="37"/>
        <v>68</v>
      </c>
      <c r="AH217">
        <v>8</v>
      </c>
      <c r="AI217">
        <v>557</v>
      </c>
      <c r="AJ217">
        <v>0</v>
      </c>
      <c r="AK217">
        <v>39</v>
      </c>
      <c r="AL217">
        <f t="shared" si="38"/>
        <v>596</v>
      </c>
      <c r="AM217" s="81">
        <f t="shared" si="39"/>
        <v>74.5</v>
      </c>
    </row>
    <row r="218" spans="1:39" x14ac:dyDescent="0.25">
      <c r="A218" s="69" t="s">
        <v>279</v>
      </c>
      <c r="B218" s="6" t="s">
        <v>8</v>
      </c>
      <c r="C218" s="82">
        <v>2.4600644104758298</v>
      </c>
      <c r="D218" s="82">
        <v>0.82002147015860993</v>
      </c>
      <c r="E218" s="69"/>
      <c r="F218" s="69"/>
      <c r="G218" s="69"/>
      <c r="H218" s="69"/>
      <c r="I218" s="69"/>
      <c r="J218">
        <f t="shared" si="31"/>
        <v>0</v>
      </c>
      <c r="K218" s="81" t="str">
        <f t="shared" si="32"/>
        <v/>
      </c>
      <c r="M218">
        <v>1</v>
      </c>
      <c r="N218">
        <v>0</v>
      </c>
      <c r="O218">
        <v>0</v>
      </c>
      <c r="P218">
        <v>5</v>
      </c>
      <c r="Q218">
        <f t="shared" si="40"/>
        <v>5</v>
      </c>
      <c r="R218" s="81">
        <f t="shared" si="33"/>
        <v>5</v>
      </c>
      <c r="X218">
        <f t="shared" si="34"/>
        <v>0</v>
      </c>
      <c r="Y218" s="81" t="str">
        <f t="shared" si="35"/>
        <v/>
      </c>
      <c r="AE218">
        <f t="shared" si="36"/>
        <v>0</v>
      </c>
      <c r="AF218" s="81" t="str">
        <f t="shared" si="37"/>
        <v/>
      </c>
      <c r="AL218">
        <f t="shared" si="38"/>
        <v>0</v>
      </c>
      <c r="AM218" s="81" t="str">
        <f t="shared" si="39"/>
        <v/>
      </c>
    </row>
    <row r="219" spans="1:39" x14ac:dyDescent="0.25">
      <c r="A219" s="69" t="s">
        <v>228</v>
      </c>
      <c r="B219" s="6" t="s">
        <v>100</v>
      </c>
      <c r="C219" s="82">
        <v>-11.934159246827868</v>
      </c>
      <c r="D219" s="82">
        <v>-2.3868318493655734</v>
      </c>
      <c r="E219" s="69"/>
      <c r="F219" s="69"/>
      <c r="G219" s="69"/>
      <c r="H219" s="69"/>
      <c r="I219" s="69"/>
      <c r="J219">
        <f t="shared" si="31"/>
        <v>0</v>
      </c>
      <c r="K219" s="81" t="str">
        <f t="shared" si="32"/>
        <v/>
      </c>
      <c r="Q219">
        <f t="shared" si="40"/>
        <v>0</v>
      </c>
      <c r="R219" s="81" t="str">
        <f t="shared" si="33"/>
        <v/>
      </c>
      <c r="X219">
        <f t="shared" si="34"/>
        <v>0</v>
      </c>
      <c r="Y219" s="81" t="str">
        <f t="shared" si="35"/>
        <v/>
      </c>
      <c r="AE219">
        <f t="shared" si="36"/>
        <v>0</v>
      </c>
      <c r="AF219" s="81" t="str">
        <f t="shared" si="37"/>
        <v/>
      </c>
      <c r="AL219">
        <f t="shared" si="38"/>
        <v>0</v>
      </c>
      <c r="AM219" s="81" t="str">
        <f t="shared" si="39"/>
        <v/>
      </c>
    </row>
    <row r="220" spans="1:39" x14ac:dyDescent="0.25">
      <c r="A220" s="69" t="s">
        <v>261</v>
      </c>
      <c r="B220" s="6" t="s">
        <v>110</v>
      </c>
      <c r="C220" s="82">
        <v>-1.3271879347401894</v>
      </c>
      <c r="D220" s="82">
        <v>-0.66359396737009468</v>
      </c>
      <c r="E220" s="69"/>
      <c r="F220" s="69"/>
      <c r="G220" s="69"/>
      <c r="H220" s="69"/>
      <c r="I220" s="69"/>
      <c r="J220">
        <f t="shared" si="31"/>
        <v>0</v>
      </c>
      <c r="K220" s="81" t="str">
        <f t="shared" si="32"/>
        <v/>
      </c>
      <c r="Q220">
        <f t="shared" si="40"/>
        <v>0</v>
      </c>
      <c r="R220" s="81" t="str">
        <f t="shared" si="33"/>
        <v/>
      </c>
      <c r="X220">
        <f t="shared" si="34"/>
        <v>0</v>
      </c>
      <c r="Y220" s="81" t="str">
        <f t="shared" si="35"/>
        <v/>
      </c>
      <c r="AE220">
        <f t="shared" si="36"/>
        <v>0</v>
      </c>
      <c r="AF220" s="81" t="str">
        <f t="shared" si="37"/>
        <v/>
      </c>
      <c r="AL220">
        <f t="shared" si="38"/>
        <v>0</v>
      </c>
      <c r="AM220" s="81" t="str">
        <f t="shared" si="39"/>
        <v/>
      </c>
    </row>
    <row r="221" spans="1:39" x14ac:dyDescent="0.25">
      <c r="A221" s="69" t="s">
        <v>266</v>
      </c>
      <c r="B221" s="6" t="s">
        <v>77</v>
      </c>
      <c r="C221" s="82">
        <v>-0.7496275664112555</v>
      </c>
      <c r="D221" s="82">
        <v>-0.12493792773520924</v>
      </c>
      <c r="E221" s="69"/>
      <c r="F221" s="69"/>
      <c r="G221" s="69"/>
      <c r="H221" s="69"/>
      <c r="I221" s="69"/>
      <c r="J221">
        <f t="shared" si="31"/>
        <v>0</v>
      </c>
      <c r="K221" s="81" t="str">
        <f t="shared" si="32"/>
        <v/>
      </c>
      <c r="Q221">
        <f t="shared" si="40"/>
        <v>0</v>
      </c>
      <c r="R221" s="81" t="str">
        <f t="shared" si="33"/>
        <v/>
      </c>
      <c r="X221">
        <f t="shared" si="34"/>
        <v>0</v>
      </c>
      <c r="Y221" s="81" t="str">
        <f t="shared" si="35"/>
        <v/>
      </c>
      <c r="AE221">
        <f t="shared" si="36"/>
        <v>0</v>
      </c>
      <c r="AF221" s="81" t="str">
        <f t="shared" si="37"/>
        <v/>
      </c>
      <c r="AL221">
        <f t="shared" si="38"/>
        <v>0</v>
      </c>
      <c r="AM221" s="81" t="str">
        <f t="shared" si="39"/>
        <v/>
      </c>
    </row>
    <row r="222" spans="1:39" x14ac:dyDescent="0.25">
      <c r="A222" s="69" t="s">
        <v>380</v>
      </c>
      <c r="B222" s="6" t="s">
        <v>29</v>
      </c>
      <c r="C222" s="82">
        <v>0.84680722393670838</v>
      </c>
      <c r="D222" s="82">
        <v>0.21170180598417709</v>
      </c>
      <c r="E222" s="69"/>
      <c r="F222" s="69"/>
      <c r="G222" s="69"/>
      <c r="H222" s="69"/>
      <c r="I222" s="69"/>
      <c r="J222">
        <f t="shared" si="31"/>
        <v>0</v>
      </c>
      <c r="K222" s="81" t="str">
        <f t="shared" si="32"/>
        <v/>
      </c>
      <c r="M222">
        <v>8</v>
      </c>
      <c r="N222">
        <v>0</v>
      </c>
      <c r="O222">
        <v>271</v>
      </c>
      <c r="P222">
        <v>73</v>
      </c>
      <c r="Q222">
        <f t="shared" si="40"/>
        <v>344</v>
      </c>
      <c r="R222" s="81">
        <f t="shared" si="33"/>
        <v>43</v>
      </c>
      <c r="X222">
        <f t="shared" si="34"/>
        <v>0</v>
      </c>
      <c r="Y222" s="81" t="str">
        <f t="shared" si="35"/>
        <v/>
      </c>
      <c r="AE222">
        <f t="shared" si="36"/>
        <v>0</v>
      </c>
      <c r="AF222" s="81" t="str">
        <f t="shared" si="37"/>
        <v/>
      </c>
      <c r="AL222">
        <f t="shared" si="38"/>
        <v>0</v>
      </c>
      <c r="AM222" s="81" t="str">
        <f t="shared" si="39"/>
        <v/>
      </c>
    </row>
    <row r="223" spans="1:39" x14ac:dyDescent="0.25">
      <c r="A223" s="69" t="s">
        <v>311</v>
      </c>
      <c r="B223" s="6" t="s">
        <v>20</v>
      </c>
      <c r="C223" s="82">
        <v>1.7826881979767446</v>
      </c>
      <c r="D223" s="82">
        <v>0.29711469966279075</v>
      </c>
      <c r="E223" s="69"/>
      <c r="F223" s="69">
        <v>6</v>
      </c>
      <c r="G223" s="69">
        <v>60</v>
      </c>
      <c r="H223" s="69">
        <v>0</v>
      </c>
      <c r="I223" s="69">
        <v>8</v>
      </c>
      <c r="J223">
        <f t="shared" si="31"/>
        <v>68</v>
      </c>
      <c r="K223" s="81">
        <f t="shared" si="32"/>
        <v>11.333333333333334</v>
      </c>
      <c r="M223">
        <v>4</v>
      </c>
      <c r="N223">
        <v>86</v>
      </c>
      <c r="O223">
        <v>0</v>
      </c>
      <c r="P223">
        <v>22</v>
      </c>
      <c r="Q223">
        <f t="shared" si="40"/>
        <v>108</v>
      </c>
      <c r="R223" s="81">
        <f t="shared" si="33"/>
        <v>27</v>
      </c>
      <c r="T223">
        <v>16</v>
      </c>
      <c r="U223">
        <v>424</v>
      </c>
      <c r="V223">
        <v>0</v>
      </c>
      <c r="W223">
        <v>224</v>
      </c>
      <c r="X223">
        <f t="shared" si="34"/>
        <v>648</v>
      </c>
      <c r="Y223" s="81">
        <f t="shared" si="35"/>
        <v>40.5</v>
      </c>
      <c r="AA223">
        <v>14</v>
      </c>
      <c r="AB223">
        <v>703</v>
      </c>
      <c r="AC223">
        <v>0</v>
      </c>
      <c r="AD223">
        <v>52</v>
      </c>
      <c r="AE223">
        <f t="shared" si="36"/>
        <v>755</v>
      </c>
      <c r="AF223" s="81">
        <f t="shared" si="37"/>
        <v>53.928571428571431</v>
      </c>
      <c r="AL223">
        <f t="shared" si="38"/>
        <v>0</v>
      </c>
      <c r="AM223" s="81" t="str">
        <f t="shared" si="39"/>
        <v/>
      </c>
    </row>
    <row r="224" spans="1:39" x14ac:dyDescent="0.25">
      <c r="A224" s="69" t="s">
        <v>168</v>
      </c>
      <c r="B224" s="6" t="s">
        <v>8</v>
      </c>
      <c r="C224" s="82">
        <v>0.20288499344134439</v>
      </c>
      <c r="D224" s="82">
        <v>3.3814165573557396E-2</v>
      </c>
      <c r="E224" s="69"/>
      <c r="F224" s="69">
        <v>1</v>
      </c>
      <c r="G224" s="69">
        <v>9</v>
      </c>
      <c r="H224" s="69">
        <v>0</v>
      </c>
      <c r="I224" s="69">
        <v>0</v>
      </c>
      <c r="J224">
        <f t="shared" si="31"/>
        <v>9</v>
      </c>
      <c r="K224" s="81">
        <f t="shared" si="32"/>
        <v>9</v>
      </c>
      <c r="Q224">
        <f t="shared" si="40"/>
        <v>0</v>
      </c>
      <c r="R224" s="81" t="str">
        <f t="shared" si="33"/>
        <v/>
      </c>
      <c r="X224">
        <f t="shared" si="34"/>
        <v>0</v>
      </c>
      <c r="Y224" s="81" t="str">
        <f t="shared" si="35"/>
        <v/>
      </c>
      <c r="AE224">
        <f t="shared" si="36"/>
        <v>0</v>
      </c>
      <c r="AF224" s="81" t="str">
        <f t="shared" si="37"/>
        <v/>
      </c>
      <c r="AL224">
        <f t="shared" si="38"/>
        <v>0</v>
      </c>
      <c r="AM224" s="81" t="str">
        <f t="shared" si="39"/>
        <v/>
      </c>
    </row>
    <row r="225" spans="1:39" x14ac:dyDescent="0.25">
      <c r="A225" s="69" t="s">
        <v>146</v>
      </c>
      <c r="B225" s="6" t="s">
        <v>20</v>
      </c>
      <c r="C225" s="82">
        <v>-2.0572522092493655</v>
      </c>
      <c r="D225" s="82">
        <v>-0.34287536820822756</v>
      </c>
      <c r="E225" s="69"/>
      <c r="F225" s="69"/>
      <c r="G225" s="69"/>
      <c r="H225" s="69"/>
      <c r="I225" s="69"/>
      <c r="J225">
        <f t="shared" si="31"/>
        <v>0</v>
      </c>
      <c r="K225" s="81" t="str">
        <f t="shared" si="32"/>
        <v/>
      </c>
      <c r="Q225">
        <f t="shared" si="40"/>
        <v>0</v>
      </c>
      <c r="R225" s="81" t="str">
        <f t="shared" si="33"/>
        <v/>
      </c>
      <c r="T225">
        <v>1</v>
      </c>
      <c r="U225">
        <v>28</v>
      </c>
      <c r="V225">
        <v>0</v>
      </c>
      <c r="W225">
        <v>6</v>
      </c>
      <c r="X225">
        <f t="shared" si="34"/>
        <v>34</v>
      </c>
      <c r="Y225" s="81">
        <f t="shared" si="35"/>
        <v>34</v>
      </c>
      <c r="AE225">
        <f t="shared" si="36"/>
        <v>0</v>
      </c>
      <c r="AF225" s="81" t="str">
        <f t="shared" si="37"/>
        <v/>
      </c>
      <c r="AL225">
        <f t="shared" si="38"/>
        <v>0</v>
      </c>
      <c r="AM225" s="81" t="str">
        <f t="shared" si="39"/>
        <v/>
      </c>
    </row>
    <row r="226" spans="1:39" x14ac:dyDescent="0.25">
      <c r="A226" s="69" t="s">
        <v>90</v>
      </c>
      <c r="B226" s="6" t="s">
        <v>8</v>
      </c>
      <c r="C226" s="82">
        <v>4.9576043969901313</v>
      </c>
      <c r="D226" s="82">
        <v>0.82626739949835526</v>
      </c>
      <c r="E226" s="69"/>
      <c r="F226" s="69">
        <v>1</v>
      </c>
      <c r="G226" s="69">
        <v>0</v>
      </c>
      <c r="H226" s="69">
        <v>0</v>
      </c>
      <c r="I226" s="69">
        <v>17</v>
      </c>
      <c r="J226">
        <f t="shared" si="31"/>
        <v>17</v>
      </c>
      <c r="K226" s="81">
        <f t="shared" si="32"/>
        <v>17</v>
      </c>
      <c r="M226">
        <v>9</v>
      </c>
      <c r="N226">
        <v>34</v>
      </c>
      <c r="O226">
        <v>0</v>
      </c>
      <c r="P226">
        <v>133</v>
      </c>
      <c r="Q226">
        <f t="shared" si="40"/>
        <v>167</v>
      </c>
      <c r="R226" s="81">
        <f t="shared" si="33"/>
        <v>18.555555555555557</v>
      </c>
      <c r="T226">
        <v>16</v>
      </c>
      <c r="U226">
        <v>73</v>
      </c>
      <c r="V226">
        <v>0</v>
      </c>
      <c r="W226">
        <v>299</v>
      </c>
      <c r="X226">
        <f t="shared" si="34"/>
        <v>372</v>
      </c>
      <c r="Y226" s="81">
        <f t="shared" si="35"/>
        <v>23.25</v>
      </c>
      <c r="AA226">
        <v>16</v>
      </c>
      <c r="AB226">
        <v>238</v>
      </c>
      <c r="AC226">
        <v>0</v>
      </c>
      <c r="AD226">
        <v>209</v>
      </c>
      <c r="AE226">
        <f t="shared" si="36"/>
        <v>447</v>
      </c>
      <c r="AF226" s="81">
        <f t="shared" si="37"/>
        <v>27.9375</v>
      </c>
      <c r="AH226">
        <v>10</v>
      </c>
      <c r="AI226">
        <v>195</v>
      </c>
      <c r="AJ226">
        <v>0</v>
      </c>
      <c r="AK226">
        <v>102</v>
      </c>
      <c r="AL226">
        <f t="shared" si="38"/>
        <v>297</v>
      </c>
      <c r="AM226" s="81">
        <f t="shared" si="39"/>
        <v>29.7</v>
      </c>
    </row>
    <row r="227" spans="1:39" x14ac:dyDescent="0.25">
      <c r="A227" s="69" t="s">
        <v>395</v>
      </c>
      <c r="B227" s="6" t="s">
        <v>20</v>
      </c>
      <c r="C227" s="82">
        <v>-6.5377891466282136</v>
      </c>
      <c r="D227" s="82">
        <v>-1.0896315244380357</v>
      </c>
      <c r="E227" s="69"/>
      <c r="F227" s="69">
        <v>16</v>
      </c>
      <c r="G227" s="69">
        <v>131</v>
      </c>
      <c r="H227" s="69">
        <v>0</v>
      </c>
      <c r="I227" s="69">
        <v>67</v>
      </c>
      <c r="J227">
        <f t="shared" si="31"/>
        <v>198</v>
      </c>
      <c r="K227" s="81">
        <f t="shared" si="32"/>
        <v>12.375</v>
      </c>
      <c r="M227">
        <v>15</v>
      </c>
      <c r="N227">
        <v>969</v>
      </c>
      <c r="O227">
        <v>0</v>
      </c>
      <c r="P227">
        <v>73</v>
      </c>
      <c r="Q227">
        <f t="shared" si="40"/>
        <v>1042</v>
      </c>
      <c r="R227" s="81">
        <f t="shared" si="33"/>
        <v>69.466666666666669</v>
      </c>
      <c r="T227">
        <v>16</v>
      </c>
      <c r="U227">
        <v>1128</v>
      </c>
      <c r="V227">
        <v>0</v>
      </c>
      <c r="W227">
        <v>69</v>
      </c>
      <c r="X227">
        <f t="shared" si="34"/>
        <v>1197</v>
      </c>
      <c r="Y227" s="81">
        <f t="shared" si="35"/>
        <v>74.8125</v>
      </c>
      <c r="AA227">
        <v>15</v>
      </c>
      <c r="AB227">
        <v>924</v>
      </c>
      <c r="AC227">
        <v>0</v>
      </c>
      <c r="AD227">
        <v>68</v>
      </c>
      <c r="AE227">
        <f t="shared" si="36"/>
        <v>992</v>
      </c>
      <c r="AF227" s="81">
        <f t="shared" si="37"/>
        <v>66.13333333333334</v>
      </c>
      <c r="AH227">
        <v>13</v>
      </c>
      <c r="AI227">
        <v>791</v>
      </c>
      <c r="AJ227">
        <v>0</v>
      </c>
      <c r="AK227">
        <v>62</v>
      </c>
      <c r="AL227">
        <f t="shared" si="38"/>
        <v>853</v>
      </c>
      <c r="AM227" s="81">
        <f t="shared" si="39"/>
        <v>65.615384615384613</v>
      </c>
    </row>
    <row r="228" spans="1:39" x14ac:dyDescent="0.25">
      <c r="A228" s="69" t="s">
        <v>339</v>
      </c>
      <c r="B228" s="6" t="s">
        <v>11</v>
      </c>
      <c r="C228" s="82">
        <v>0.68468775928098646</v>
      </c>
      <c r="D228" s="82">
        <v>0.11411462654683108</v>
      </c>
      <c r="E228" s="69"/>
      <c r="F228" s="69"/>
      <c r="G228" s="69"/>
      <c r="H228" s="69"/>
      <c r="I228" s="69"/>
      <c r="J228">
        <f t="shared" si="31"/>
        <v>0</v>
      </c>
      <c r="K228" s="81" t="str">
        <f t="shared" si="32"/>
        <v/>
      </c>
      <c r="Q228">
        <f t="shared" si="40"/>
        <v>0</v>
      </c>
      <c r="R228" s="81" t="str">
        <f t="shared" si="33"/>
        <v/>
      </c>
      <c r="X228">
        <f t="shared" si="34"/>
        <v>0</v>
      </c>
      <c r="Y228" s="81" t="str">
        <f t="shared" si="35"/>
        <v/>
      </c>
      <c r="AE228">
        <f t="shared" si="36"/>
        <v>0</v>
      </c>
      <c r="AF228" s="81" t="str">
        <f t="shared" si="37"/>
        <v/>
      </c>
      <c r="AL228">
        <f t="shared" si="38"/>
        <v>0</v>
      </c>
      <c r="AM228" s="81" t="str">
        <f t="shared" si="39"/>
        <v/>
      </c>
    </row>
    <row r="229" spans="1:39" x14ac:dyDescent="0.25">
      <c r="A229" s="69" t="s">
        <v>12</v>
      </c>
      <c r="B229" s="6" t="s">
        <v>113</v>
      </c>
      <c r="C229" s="82">
        <v>5.8867440565053588</v>
      </c>
      <c r="D229" s="82">
        <v>0.98112400941755984</v>
      </c>
      <c r="E229" s="69"/>
      <c r="F229" s="69">
        <v>16</v>
      </c>
      <c r="G229" s="69">
        <v>0</v>
      </c>
      <c r="H229" s="69">
        <v>569</v>
      </c>
      <c r="I229" s="69">
        <v>215</v>
      </c>
      <c r="J229">
        <f t="shared" si="31"/>
        <v>784</v>
      </c>
      <c r="K229" s="81">
        <f t="shared" si="32"/>
        <v>49</v>
      </c>
      <c r="M229">
        <v>10</v>
      </c>
      <c r="N229">
        <v>0</v>
      </c>
      <c r="O229">
        <v>617</v>
      </c>
      <c r="P229">
        <v>72</v>
      </c>
      <c r="Q229">
        <f t="shared" si="40"/>
        <v>689</v>
      </c>
      <c r="R229" s="81">
        <f t="shared" si="33"/>
        <v>68.900000000000006</v>
      </c>
      <c r="T229">
        <v>15</v>
      </c>
      <c r="U229">
        <v>0</v>
      </c>
      <c r="V229">
        <v>906</v>
      </c>
      <c r="W229">
        <v>148</v>
      </c>
      <c r="X229">
        <f t="shared" si="34"/>
        <v>1054</v>
      </c>
      <c r="Y229" s="81">
        <f t="shared" si="35"/>
        <v>70.266666666666666</v>
      </c>
      <c r="AA229">
        <v>16</v>
      </c>
      <c r="AB229">
        <v>0</v>
      </c>
      <c r="AC229">
        <v>1081</v>
      </c>
      <c r="AD229">
        <v>141</v>
      </c>
      <c r="AE229">
        <f t="shared" si="36"/>
        <v>1222</v>
      </c>
      <c r="AF229" s="81">
        <f t="shared" si="37"/>
        <v>76.375</v>
      </c>
      <c r="AH229">
        <v>16</v>
      </c>
      <c r="AI229">
        <v>0</v>
      </c>
      <c r="AJ229">
        <v>1040</v>
      </c>
      <c r="AK229">
        <v>157</v>
      </c>
      <c r="AL229">
        <f t="shared" si="38"/>
        <v>1197</v>
      </c>
      <c r="AM229" s="81">
        <f t="shared" si="39"/>
        <v>74.8125</v>
      </c>
    </row>
    <row r="230" spans="1:39" x14ac:dyDescent="0.25">
      <c r="A230" s="69" t="s">
        <v>258</v>
      </c>
      <c r="B230" s="6" t="s">
        <v>29</v>
      </c>
      <c r="C230" s="82">
        <v>0.86099334396889227</v>
      </c>
      <c r="D230" s="82">
        <v>0.28699778132296411</v>
      </c>
      <c r="E230" s="69"/>
      <c r="F230" s="69">
        <v>12</v>
      </c>
      <c r="G230" s="69">
        <v>0</v>
      </c>
      <c r="H230" s="69">
        <v>295</v>
      </c>
      <c r="I230" s="69">
        <v>97</v>
      </c>
      <c r="J230">
        <f t="shared" si="31"/>
        <v>392</v>
      </c>
      <c r="K230" s="81">
        <f t="shared" si="32"/>
        <v>32.666666666666664</v>
      </c>
      <c r="M230">
        <v>1</v>
      </c>
      <c r="N230">
        <v>0</v>
      </c>
      <c r="O230">
        <v>16</v>
      </c>
      <c r="P230">
        <v>0</v>
      </c>
      <c r="Q230">
        <f t="shared" si="40"/>
        <v>16</v>
      </c>
      <c r="R230" s="81">
        <f t="shared" si="33"/>
        <v>16</v>
      </c>
      <c r="X230">
        <f t="shared" si="34"/>
        <v>0</v>
      </c>
      <c r="Y230" s="81" t="str">
        <f t="shared" si="35"/>
        <v/>
      </c>
      <c r="AE230">
        <f t="shared" si="36"/>
        <v>0</v>
      </c>
      <c r="AF230" s="81" t="str">
        <f t="shared" si="37"/>
        <v/>
      </c>
      <c r="AL230">
        <f t="shared" si="38"/>
        <v>0</v>
      </c>
      <c r="AM230" s="81" t="str">
        <f t="shared" si="39"/>
        <v/>
      </c>
    </row>
    <row r="231" spans="1:39" x14ac:dyDescent="0.25">
      <c r="A231" s="69" t="s">
        <v>432</v>
      </c>
      <c r="B231" s="6" t="s">
        <v>11</v>
      </c>
      <c r="C231" s="82">
        <v>0.47337918337536411</v>
      </c>
      <c r="D231" s="82">
        <v>7.8896530562560685E-2</v>
      </c>
      <c r="E231" s="69"/>
      <c r="F231" s="69">
        <v>14</v>
      </c>
      <c r="G231" s="69">
        <v>910</v>
      </c>
      <c r="H231" s="69">
        <v>0</v>
      </c>
      <c r="I231" s="69">
        <v>45</v>
      </c>
      <c r="J231">
        <f t="shared" si="31"/>
        <v>955</v>
      </c>
      <c r="K231" s="81">
        <f t="shared" si="32"/>
        <v>68.214285714285708</v>
      </c>
      <c r="M231">
        <v>16</v>
      </c>
      <c r="N231">
        <v>899</v>
      </c>
      <c r="O231">
        <v>0</v>
      </c>
      <c r="P231">
        <v>89</v>
      </c>
      <c r="Q231">
        <f t="shared" si="40"/>
        <v>988</v>
      </c>
      <c r="R231" s="81">
        <f t="shared" si="33"/>
        <v>61.75</v>
      </c>
      <c r="T231">
        <v>14</v>
      </c>
      <c r="U231">
        <v>774</v>
      </c>
      <c r="V231">
        <v>3</v>
      </c>
      <c r="W231">
        <v>43</v>
      </c>
      <c r="X231">
        <f t="shared" si="34"/>
        <v>820</v>
      </c>
      <c r="Y231" s="81">
        <f t="shared" si="35"/>
        <v>58.571428571428569</v>
      </c>
      <c r="AA231">
        <v>13</v>
      </c>
      <c r="AB231">
        <v>634</v>
      </c>
      <c r="AC231">
        <v>0</v>
      </c>
      <c r="AD231">
        <v>0</v>
      </c>
      <c r="AE231">
        <f t="shared" si="36"/>
        <v>634</v>
      </c>
      <c r="AF231" s="81">
        <f t="shared" si="37"/>
        <v>48.769230769230766</v>
      </c>
      <c r="AH231">
        <v>12</v>
      </c>
      <c r="AI231">
        <v>645</v>
      </c>
      <c r="AJ231">
        <v>0</v>
      </c>
      <c r="AK231">
        <v>1</v>
      </c>
      <c r="AL231">
        <f t="shared" si="38"/>
        <v>646</v>
      </c>
      <c r="AM231" s="81">
        <f t="shared" si="39"/>
        <v>53.833333333333336</v>
      </c>
    </row>
    <row r="232" spans="1:39" x14ac:dyDescent="0.25">
      <c r="A232" s="69" t="s">
        <v>372</v>
      </c>
      <c r="B232" s="6" t="s">
        <v>29</v>
      </c>
      <c r="C232" s="82">
        <v>1.8569295656167699</v>
      </c>
      <c r="D232" s="82">
        <v>0.46423239140419248</v>
      </c>
      <c r="E232" s="69"/>
      <c r="F232" s="69">
        <v>9</v>
      </c>
      <c r="G232" s="69">
        <v>0</v>
      </c>
      <c r="H232" s="69">
        <v>15</v>
      </c>
      <c r="I232" s="69">
        <v>142</v>
      </c>
      <c r="J232">
        <f t="shared" si="31"/>
        <v>157</v>
      </c>
      <c r="K232" s="81">
        <f t="shared" si="32"/>
        <v>17.444444444444443</v>
      </c>
      <c r="Q232">
        <f t="shared" si="40"/>
        <v>0</v>
      </c>
      <c r="R232" s="81" t="str">
        <f t="shared" si="33"/>
        <v/>
      </c>
      <c r="X232">
        <f t="shared" si="34"/>
        <v>0</v>
      </c>
      <c r="Y232" s="81" t="str">
        <f t="shared" si="35"/>
        <v/>
      </c>
      <c r="AE232">
        <f t="shared" si="36"/>
        <v>0</v>
      </c>
      <c r="AF232" s="81" t="str">
        <f t="shared" si="37"/>
        <v/>
      </c>
      <c r="AL232">
        <f t="shared" si="38"/>
        <v>0</v>
      </c>
      <c r="AM232" s="81" t="str">
        <f t="shared" si="39"/>
        <v/>
      </c>
    </row>
    <row r="233" spans="1:39" x14ac:dyDescent="0.25">
      <c r="A233" s="69" t="s">
        <v>355</v>
      </c>
      <c r="B233" s="6" t="s">
        <v>8</v>
      </c>
      <c r="C233" s="82">
        <v>3.6722580525085355</v>
      </c>
      <c r="D233" s="82">
        <v>0.73445161050170715</v>
      </c>
      <c r="E233" s="69"/>
      <c r="F233" s="69">
        <v>4</v>
      </c>
      <c r="G233" s="69">
        <v>3</v>
      </c>
      <c r="H233" s="69">
        <v>0</v>
      </c>
      <c r="I233" s="69">
        <v>26</v>
      </c>
      <c r="J233">
        <f t="shared" si="31"/>
        <v>29</v>
      </c>
      <c r="K233" s="81">
        <f t="shared" si="32"/>
        <v>7.25</v>
      </c>
      <c r="M233">
        <v>4</v>
      </c>
      <c r="N233">
        <v>15</v>
      </c>
      <c r="O233">
        <v>0</v>
      </c>
      <c r="P233">
        <v>10</v>
      </c>
      <c r="Q233">
        <f t="shared" si="40"/>
        <v>25</v>
      </c>
      <c r="R233" s="81">
        <f t="shared" si="33"/>
        <v>6.25</v>
      </c>
      <c r="X233">
        <f t="shared" si="34"/>
        <v>0</v>
      </c>
      <c r="Y233" s="81" t="str">
        <f t="shared" si="35"/>
        <v/>
      </c>
      <c r="AE233">
        <f t="shared" si="36"/>
        <v>0</v>
      </c>
      <c r="AF233" s="81" t="str">
        <f t="shared" si="37"/>
        <v/>
      </c>
      <c r="AL233">
        <f t="shared" si="38"/>
        <v>0</v>
      </c>
      <c r="AM233" s="81" t="str">
        <f t="shared" si="39"/>
        <v/>
      </c>
    </row>
    <row r="234" spans="1:39" x14ac:dyDescent="0.25">
      <c r="A234" s="69" t="s">
        <v>152</v>
      </c>
      <c r="B234" s="6" t="s">
        <v>77</v>
      </c>
      <c r="C234" s="82">
        <v>-5.4943162123199594</v>
      </c>
      <c r="D234" s="82">
        <v>-1.3735790530799898</v>
      </c>
      <c r="E234" s="69"/>
      <c r="F234" s="69"/>
      <c r="G234" s="69"/>
      <c r="H234" s="69"/>
      <c r="I234" s="69"/>
      <c r="J234">
        <f t="shared" si="31"/>
        <v>0</v>
      </c>
      <c r="K234" s="81" t="str">
        <f t="shared" si="32"/>
        <v/>
      </c>
      <c r="Q234">
        <f t="shared" si="40"/>
        <v>0</v>
      </c>
      <c r="R234" s="81" t="str">
        <f t="shared" si="33"/>
        <v/>
      </c>
      <c r="X234">
        <f t="shared" si="34"/>
        <v>0</v>
      </c>
      <c r="Y234" s="81" t="str">
        <f t="shared" si="35"/>
        <v/>
      </c>
      <c r="AE234">
        <f t="shared" si="36"/>
        <v>0</v>
      </c>
      <c r="AF234" s="81" t="str">
        <f t="shared" si="37"/>
        <v/>
      </c>
      <c r="AL234">
        <f t="shared" si="38"/>
        <v>0</v>
      </c>
      <c r="AM234" s="81" t="str">
        <f t="shared" si="39"/>
        <v/>
      </c>
    </row>
    <row r="235" spans="1:39" x14ac:dyDescent="0.25">
      <c r="A235" s="69" t="s">
        <v>291</v>
      </c>
      <c r="B235" s="6" t="s">
        <v>45</v>
      </c>
      <c r="C235" s="82">
        <v>3.5190891288700494</v>
      </c>
      <c r="D235" s="82">
        <v>0.70381782577400986</v>
      </c>
      <c r="E235" s="69"/>
      <c r="F235" s="69">
        <v>1</v>
      </c>
      <c r="G235" s="69">
        <v>0</v>
      </c>
      <c r="H235" s="69">
        <v>0</v>
      </c>
      <c r="I235" s="69">
        <v>15</v>
      </c>
      <c r="J235">
        <f t="shared" si="31"/>
        <v>15</v>
      </c>
      <c r="K235" s="81">
        <f t="shared" si="32"/>
        <v>15</v>
      </c>
      <c r="Q235">
        <f t="shared" si="40"/>
        <v>0</v>
      </c>
      <c r="R235" s="81" t="str">
        <f t="shared" si="33"/>
        <v/>
      </c>
      <c r="T235">
        <v>9</v>
      </c>
      <c r="U235">
        <v>0</v>
      </c>
      <c r="V235">
        <v>126</v>
      </c>
      <c r="W235">
        <v>165</v>
      </c>
      <c r="X235">
        <f t="shared" si="34"/>
        <v>291</v>
      </c>
      <c r="Y235" s="81">
        <f t="shared" si="35"/>
        <v>32.333333333333336</v>
      </c>
      <c r="AA235">
        <v>16</v>
      </c>
      <c r="AB235">
        <v>0</v>
      </c>
      <c r="AC235">
        <v>393</v>
      </c>
      <c r="AD235">
        <v>332</v>
      </c>
      <c r="AE235">
        <f t="shared" si="36"/>
        <v>725</v>
      </c>
      <c r="AF235" s="81">
        <f t="shared" si="37"/>
        <v>45.3125</v>
      </c>
      <c r="AH235">
        <v>13</v>
      </c>
      <c r="AI235">
        <v>0</v>
      </c>
      <c r="AJ235">
        <v>124</v>
      </c>
      <c r="AK235">
        <v>326</v>
      </c>
      <c r="AL235">
        <f t="shared" si="38"/>
        <v>450</v>
      </c>
      <c r="AM235" s="81">
        <f t="shared" si="39"/>
        <v>34.615384615384613</v>
      </c>
    </row>
    <row r="236" spans="1:39" x14ac:dyDescent="0.25">
      <c r="A236" s="69" t="s">
        <v>305</v>
      </c>
      <c r="B236" s="6" t="s">
        <v>29</v>
      </c>
      <c r="C236" s="82">
        <v>-3.5355436690945949</v>
      </c>
      <c r="D236" s="82">
        <v>-0.70710873381891903</v>
      </c>
      <c r="E236" s="69"/>
      <c r="F236" s="69"/>
      <c r="G236" s="69"/>
      <c r="H236" s="69"/>
      <c r="I236" s="69"/>
      <c r="J236">
        <f t="shared" si="31"/>
        <v>0</v>
      </c>
      <c r="K236" s="81" t="str">
        <f t="shared" si="32"/>
        <v/>
      </c>
      <c r="M236">
        <v>4</v>
      </c>
      <c r="N236">
        <v>19</v>
      </c>
      <c r="O236">
        <v>0</v>
      </c>
      <c r="P236">
        <v>0</v>
      </c>
      <c r="Q236">
        <f t="shared" si="40"/>
        <v>19</v>
      </c>
      <c r="R236" s="81">
        <f t="shared" si="33"/>
        <v>4.75</v>
      </c>
      <c r="T236">
        <v>1</v>
      </c>
      <c r="U236">
        <v>6</v>
      </c>
      <c r="V236">
        <v>0</v>
      </c>
      <c r="W236">
        <v>0</v>
      </c>
      <c r="X236">
        <f t="shared" si="34"/>
        <v>6</v>
      </c>
      <c r="Y236" s="81">
        <f t="shared" si="35"/>
        <v>6</v>
      </c>
      <c r="AE236">
        <f t="shared" si="36"/>
        <v>0</v>
      </c>
      <c r="AF236" s="81" t="str">
        <f t="shared" si="37"/>
        <v/>
      </c>
      <c r="AL236">
        <f t="shared" si="38"/>
        <v>0</v>
      </c>
      <c r="AM236" s="81" t="str">
        <f t="shared" si="39"/>
        <v/>
      </c>
    </row>
    <row r="237" spans="1:39" x14ac:dyDescent="0.25">
      <c r="A237" s="69" t="s">
        <v>358</v>
      </c>
      <c r="B237" s="6" t="s">
        <v>29</v>
      </c>
      <c r="C237" s="82">
        <v>3.4189241835262498</v>
      </c>
      <c r="D237" s="82">
        <v>0.56982069725437501</v>
      </c>
      <c r="E237" s="69"/>
      <c r="F237" s="69">
        <v>4</v>
      </c>
      <c r="G237" s="69">
        <v>24</v>
      </c>
      <c r="H237" s="69">
        <v>0</v>
      </c>
      <c r="I237" s="69">
        <f>21+7</f>
        <v>28</v>
      </c>
      <c r="J237">
        <f t="shared" si="31"/>
        <v>52</v>
      </c>
      <c r="K237" s="81">
        <f t="shared" si="32"/>
        <v>13</v>
      </c>
      <c r="Q237">
        <f t="shared" si="40"/>
        <v>0</v>
      </c>
      <c r="R237" s="81" t="str">
        <f t="shared" si="33"/>
        <v/>
      </c>
      <c r="X237">
        <f t="shared" si="34"/>
        <v>0</v>
      </c>
      <c r="Y237" s="81" t="str">
        <f t="shared" si="35"/>
        <v/>
      </c>
      <c r="AE237">
        <f t="shared" si="36"/>
        <v>0</v>
      </c>
      <c r="AF237" s="81" t="str">
        <f t="shared" si="37"/>
        <v/>
      </c>
      <c r="AL237">
        <f t="shared" si="38"/>
        <v>0</v>
      </c>
      <c r="AM237" s="81" t="str">
        <f t="shared" si="39"/>
        <v/>
      </c>
    </row>
    <row r="238" spans="1:39" x14ac:dyDescent="0.25">
      <c r="A238" s="69" t="s">
        <v>373</v>
      </c>
      <c r="B238" s="6" t="s">
        <v>53</v>
      </c>
      <c r="C238" s="82">
        <v>4.7258178259502737</v>
      </c>
      <c r="D238" s="82">
        <v>0.78763630432504561</v>
      </c>
      <c r="E238" s="69"/>
      <c r="F238" s="69"/>
      <c r="G238" s="69"/>
      <c r="H238" s="69"/>
      <c r="I238" s="69"/>
      <c r="J238">
        <f t="shared" si="31"/>
        <v>0</v>
      </c>
      <c r="K238" s="81" t="str">
        <f t="shared" si="32"/>
        <v/>
      </c>
      <c r="Q238">
        <f t="shared" si="40"/>
        <v>0</v>
      </c>
      <c r="R238" s="81" t="str">
        <f t="shared" si="33"/>
        <v/>
      </c>
      <c r="X238">
        <f t="shared" si="34"/>
        <v>0</v>
      </c>
      <c r="Y238" s="81" t="str">
        <f t="shared" si="35"/>
        <v/>
      </c>
      <c r="AE238">
        <f t="shared" si="36"/>
        <v>0</v>
      </c>
      <c r="AF238" s="81" t="str">
        <f t="shared" si="37"/>
        <v/>
      </c>
      <c r="AL238">
        <f t="shared" si="38"/>
        <v>0</v>
      </c>
      <c r="AM238" s="81" t="str">
        <f t="shared" si="39"/>
        <v/>
      </c>
    </row>
    <row r="239" spans="1:39" x14ac:dyDescent="0.25">
      <c r="A239" s="69" t="s">
        <v>51</v>
      </c>
      <c r="B239" s="6" t="s">
        <v>23</v>
      </c>
      <c r="C239" s="82">
        <v>1.5724659130576135E-2</v>
      </c>
      <c r="D239" s="82">
        <v>3.9311647826440338E-3</v>
      </c>
      <c r="E239" s="69"/>
      <c r="F239" s="69">
        <v>7</v>
      </c>
      <c r="G239" s="69">
        <v>0</v>
      </c>
      <c r="H239" s="69">
        <v>0</v>
      </c>
      <c r="I239" s="69">
        <v>90</v>
      </c>
      <c r="J239">
        <f t="shared" si="31"/>
        <v>90</v>
      </c>
      <c r="K239" s="81">
        <f t="shared" si="32"/>
        <v>12.857142857142858</v>
      </c>
      <c r="M239">
        <v>14</v>
      </c>
      <c r="N239">
        <v>0</v>
      </c>
      <c r="O239">
        <v>357</v>
      </c>
      <c r="P239">
        <v>119</v>
      </c>
      <c r="Q239">
        <f t="shared" si="40"/>
        <v>476</v>
      </c>
      <c r="R239" s="81">
        <f t="shared" si="33"/>
        <v>34</v>
      </c>
      <c r="T239">
        <v>1</v>
      </c>
      <c r="U239">
        <v>0</v>
      </c>
      <c r="V239">
        <v>15</v>
      </c>
      <c r="W239">
        <v>1</v>
      </c>
      <c r="X239">
        <f t="shared" si="34"/>
        <v>16</v>
      </c>
      <c r="Y239" s="81">
        <f t="shared" si="35"/>
        <v>16</v>
      </c>
      <c r="AA239">
        <v>7</v>
      </c>
      <c r="AB239">
        <v>0</v>
      </c>
      <c r="AC239">
        <v>0</v>
      </c>
      <c r="AD239">
        <v>81</v>
      </c>
      <c r="AE239">
        <f t="shared" si="36"/>
        <v>81</v>
      </c>
      <c r="AF239" s="81">
        <f t="shared" si="37"/>
        <v>11.571428571428571</v>
      </c>
      <c r="AL239">
        <f t="shared" si="38"/>
        <v>0</v>
      </c>
      <c r="AM239" s="81" t="str">
        <f t="shared" si="39"/>
        <v/>
      </c>
    </row>
    <row r="240" spans="1:39" x14ac:dyDescent="0.25">
      <c r="A240" s="69" t="s">
        <v>300</v>
      </c>
      <c r="B240" s="6" t="s">
        <v>11</v>
      </c>
      <c r="C240" s="82">
        <v>9.8676645301682131E-2</v>
      </c>
      <c r="D240" s="82">
        <v>1.9735329060336426E-2</v>
      </c>
      <c r="E240" s="69"/>
      <c r="F240" s="69"/>
      <c r="G240" s="69"/>
      <c r="H240" s="69"/>
      <c r="I240" s="69"/>
      <c r="J240">
        <f t="shared" si="31"/>
        <v>0</v>
      </c>
      <c r="K240" s="81" t="str">
        <f t="shared" si="32"/>
        <v/>
      </c>
      <c r="Q240">
        <f t="shared" si="40"/>
        <v>0</v>
      </c>
      <c r="R240" s="81" t="str">
        <f t="shared" si="33"/>
        <v/>
      </c>
      <c r="X240">
        <f t="shared" si="34"/>
        <v>0</v>
      </c>
      <c r="Y240" s="81" t="str">
        <f t="shared" si="35"/>
        <v/>
      </c>
      <c r="AE240">
        <f t="shared" si="36"/>
        <v>0</v>
      </c>
      <c r="AF240" s="81" t="str">
        <f t="shared" si="37"/>
        <v/>
      </c>
      <c r="AL240">
        <f t="shared" si="38"/>
        <v>0</v>
      </c>
      <c r="AM240" s="81" t="str">
        <f t="shared" si="39"/>
        <v/>
      </c>
    </row>
    <row r="241" spans="1:39" x14ac:dyDescent="0.25">
      <c r="A241" s="69" t="s">
        <v>105</v>
      </c>
      <c r="B241" s="6" t="s">
        <v>84</v>
      </c>
      <c r="C241" s="82">
        <v>2.6909034014511115</v>
      </c>
      <c r="D241" s="82">
        <v>0.53818068029022226</v>
      </c>
      <c r="E241" s="69"/>
      <c r="F241" s="69">
        <v>2</v>
      </c>
      <c r="G241" s="69">
        <v>0</v>
      </c>
      <c r="H241" s="69">
        <v>3</v>
      </c>
      <c r="I241" s="69">
        <v>44</v>
      </c>
      <c r="J241">
        <f t="shared" si="31"/>
        <v>47</v>
      </c>
      <c r="K241" s="81">
        <f t="shared" si="32"/>
        <v>23.5</v>
      </c>
      <c r="Q241">
        <f t="shared" si="40"/>
        <v>0</v>
      </c>
      <c r="R241" s="81" t="str">
        <f t="shared" si="33"/>
        <v/>
      </c>
      <c r="X241">
        <f t="shared" si="34"/>
        <v>0</v>
      </c>
      <c r="Y241" s="81" t="str">
        <f t="shared" si="35"/>
        <v/>
      </c>
      <c r="AE241">
        <f t="shared" si="36"/>
        <v>0</v>
      </c>
      <c r="AF241" s="81" t="str">
        <f t="shared" si="37"/>
        <v/>
      </c>
      <c r="AL241">
        <f t="shared" si="38"/>
        <v>0</v>
      </c>
      <c r="AM241" s="81" t="str">
        <f t="shared" si="39"/>
        <v/>
      </c>
    </row>
    <row r="242" spans="1:39" x14ac:dyDescent="0.25">
      <c r="A242" s="69" t="s">
        <v>312</v>
      </c>
      <c r="B242" s="6" t="s">
        <v>113</v>
      </c>
      <c r="C242" s="82">
        <v>1.3360866484924703</v>
      </c>
      <c r="D242" s="82">
        <v>0.33402166212311757</v>
      </c>
      <c r="E242" s="69"/>
      <c r="F242" s="69"/>
      <c r="G242" s="69"/>
      <c r="H242" s="69"/>
      <c r="I242" s="69"/>
      <c r="J242">
        <f t="shared" si="31"/>
        <v>0</v>
      </c>
      <c r="K242" s="81" t="str">
        <f t="shared" si="32"/>
        <v/>
      </c>
      <c r="M242">
        <v>1</v>
      </c>
      <c r="N242">
        <v>0</v>
      </c>
      <c r="O242">
        <v>0</v>
      </c>
      <c r="P242">
        <v>1</v>
      </c>
      <c r="Q242">
        <f t="shared" si="40"/>
        <v>1</v>
      </c>
      <c r="R242" s="81">
        <f t="shared" si="33"/>
        <v>1</v>
      </c>
      <c r="X242">
        <f t="shared" si="34"/>
        <v>0</v>
      </c>
      <c r="Y242" s="81" t="str">
        <f t="shared" si="35"/>
        <v/>
      </c>
      <c r="AA242">
        <v>2</v>
      </c>
      <c r="AB242">
        <v>0</v>
      </c>
      <c r="AC242">
        <v>0</v>
      </c>
      <c r="AD242">
        <v>23</v>
      </c>
      <c r="AE242">
        <f t="shared" si="36"/>
        <v>23</v>
      </c>
      <c r="AF242" s="81">
        <f t="shared" si="37"/>
        <v>11.5</v>
      </c>
      <c r="AL242">
        <f t="shared" si="38"/>
        <v>0</v>
      </c>
      <c r="AM242" s="81" t="str">
        <f t="shared" si="39"/>
        <v/>
      </c>
    </row>
    <row r="243" spans="1:39" x14ac:dyDescent="0.25">
      <c r="A243" s="69" t="s">
        <v>381</v>
      </c>
      <c r="B243" s="6" t="s">
        <v>50</v>
      </c>
      <c r="C243" s="82">
        <v>6.6445862750611342</v>
      </c>
      <c r="D243" s="82">
        <v>1.3289172550122268</v>
      </c>
      <c r="E243" s="69"/>
      <c r="F243" s="69">
        <v>14</v>
      </c>
      <c r="G243" s="69">
        <v>0</v>
      </c>
      <c r="H243" s="69">
        <v>190</v>
      </c>
      <c r="I243" s="69">
        <v>237</v>
      </c>
      <c r="J243">
        <f t="shared" si="31"/>
        <v>427</v>
      </c>
      <c r="K243" s="81">
        <f t="shared" si="32"/>
        <v>30.5</v>
      </c>
      <c r="M243">
        <v>11</v>
      </c>
      <c r="N243">
        <v>0</v>
      </c>
      <c r="O243">
        <v>2</v>
      </c>
      <c r="P243">
        <v>165</v>
      </c>
      <c r="Q243">
        <f t="shared" si="40"/>
        <v>167</v>
      </c>
      <c r="R243" s="81">
        <f t="shared" si="33"/>
        <v>15.181818181818182</v>
      </c>
      <c r="T243">
        <v>15</v>
      </c>
      <c r="U243">
        <v>0</v>
      </c>
      <c r="V243">
        <v>20</v>
      </c>
      <c r="W243">
        <v>286</v>
      </c>
      <c r="X243">
        <f t="shared" si="34"/>
        <v>306</v>
      </c>
      <c r="Y243" s="81">
        <f t="shared" si="35"/>
        <v>20.399999999999999</v>
      </c>
      <c r="AA243">
        <v>8</v>
      </c>
      <c r="AB243">
        <v>0</v>
      </c>
      <c r="AC243">
        <v>5</v>
      </c>
      <c r="AD243">
        <v>126</v>
      </c>
      <c r="AE243">
        <f t="shared" si="36"/>
        <v>131</v>
      </c>
      <c r="AF243" s="81">
        <f t="shared" si="37"/>
        <v>16.375</v>
      </c>
      <c r="AH243">
        <v>12</v>
      </c>
      <c r="AI243">
        <v>0</v>
      </c>
      <c r="AJ243">
        <v>6</v>
      </c>
      <c r="AK243">
        <v>177</v>
      </c>
      <c r="AL243">
        <f t="shared" si="38"/>
        <v>183</v>
      </c>
      <c r="AM243" s="81">
        <f t="shared" si="39"/>
        <v>15.25</v>
      </c>
    </row>
    <row r="244" spans="1:39" x14ac:dyDescent="0.25">
      <c r="A244" s="69" t="s">
        <v>140</v>
      </c>
      <c r="B244" s="6" t="s">
        <v>113</v>
      </c>
      <c r="C244" s="82">
        <v>-3.5542610469681772</v>
      </c>
      <c r="D244" s="82">
        <v>-0.71085220939363547</v>
      </c>
      <c r="E244" s="69"/>
      <c r="F244" s="69">
        <v>16</v>
      </c>
      <c r="G244" s="69">
        <v>0</v>
      </c>
      <c r="H244" s="69">
        <v>462</v>
      </c>
      <c r="I244" s="69">
        <v>115</v>
      </c>
      <c r="J244">
        <f t="shared" si="31"/>
        <v>577</v>
      </c>
      <c r="K244" s="81">
        <f t="shared" si="32"/>
        <v>36.0625</v>
      </c>
      <c r="M244">
        <v>14</v>
      </c>
      <c r="N244">
        <v>0</v>
      </c>
      <c r="O244">
        <v>568</v>
      </c>
      <c r="P244">
        <v>50</v>
      </c>
      <c r="Q244">
        <f t="shared" si="40"/>
        <v>618</v>
      </c>
      <c r="R244" s="81">
        <f t="shared" si="33"/>
        <v>44.142857142857146</v>
      </c>
      <c r="T244">
        <v>13</v>
      </c>
      <c r="U244">
        <v>0</v>
      </c>
      <c r="V244">
        <v>548</v>
      </c>
      <c r="W244">
        <v>45</v>
      </c>
      <c r="X244">
        <f t="shared" si="34"/>
        <v>593</v>
      </c>
      <c r="Y244" s="81">
        <f t="shared" si="35"/>
        <v>45.615384615384613</v>
      </c>
      <c r="AA244">
        <v>1</v>
      </c>
      <c r="AB244">
        <v>0</v>
      </c>
      <c r="AC244">
        <v>25</v>
      </c>
      <c r="AD244">
        <v>2</v>
      </c>
      <c r="AE244">
        <f t="shared" si="36"/>
        <v>27</v>
      </c>
      <c r="AF244" s="81">
        <f t="shared" si="37"/>
        <v>27</v>
      </c>
      <c r="AL244">
        <f t="shared" si="38"/>
        <v>0</v>
      </c>
      <c r="AM244" s="81" t="str">
        <f t="shared" si="39"/>
        <v/>
      </c>
    </row>
    <row r="245" spans="1:39" x14ac:dyDescent="0.25">
      <c r="A245" s="69" t="s">
        <v>419</v>
      </c>
      <c r="B245" s="6" t="s">
        <v>50</v>
      </c>
      <c r="C245" s="82">
        <v>4.2317888741689451</v>
      </c>
      <c r="D245" s="82">
        <v>0.70529814569482419</v>
      </c>
      <c r="E245" s="69"/>
      <c r="F245" s="69">
        <v>16</v>
      </c>
      <c r="G245" s="69">
        <v>0</v>
      </c>
      <c r="H245" s="69">
        <v>11</v>
      </c>
      <c r="I245" s="69">
        <v>377</v>
      </c>
      <c r="J245">
        <f t="shared" si="31"/>
        <v>388</v>
      </c>
      <c r="K245" s="81">
        <f t="shared" si="32"/>
        <v>24.25</v>
      </c>
      <c r="M245">
        <v>16</v>
      </c>
      <c r="N245">
        <v>0</v>
      </c>
      <c r="O245">
        <v>27</v>
      </c>
      <c r="P245">
        <v>372</v>
      </c>
      <c r="Q245">
        <f t="shared" si="40"/>
        <v>399</v>
      </c>
      <c r="R245" s="81">
        <f t="shared" si="33"/>
        <v>24.9375</v>
      </c>
      <c r="T245">
        <v>16</v>
      </c>
      <c r="U245">
        <v>0</v>
      </c>
      <c r="V245">
        <v>473</v>
      </c>
      <c r="W245">
        <v>270</v>
      </c>
      <c r="X245">
        <f t="shared" si="34"/>
        <v>743</v>
      </c>
      <c r="Y245" s="81">
        <f t="shared" si="35"/>
        <v>46.4375</v>
      </c>
      <c r="AA245">
        <v>15</v>
      </c>
      <c r="AB245">
        <v>0</v>
      </c>
      <c r="AC245">
        <v>912</v>
      </c>
      <c r="AD245">
        <v>35</v>
      </c>
      <c r="AE245">
        <f t="shared" si="36"/>
        <v>947</v>
      </c>
      <c r="AF245" s="81">
        <f t="shared" si="37"/>
        <v>63.133333333333333</v>
      </c>
      <c r="AH245">
        <v>11</v>
      </c>
      <c r="AI245">
        <v>0</v>
      </c>
      <c r="AJ245">
        <v>578</v>
      </c>
      <c r="AK245">
        <v>12</v>
      </c>
      <c r="AL245">
        <f t="shared" si="38"/>
        <v>590</v>
      </c>
      <c r="AM245" s="81">
        <f t="shared" si="39"/>
        <v>53.636363636363633</v>
      </c>
    </row>
    <row r="246" spans="1:39" x14ac:dyDescent="0.25">
      <c r="A246" s="69" t="s">
        <v>331</v>
      </c>
      <c r="B246" s="6" t="s">
        <v>84</v>
      </c>
      <c r="C246" s="82">
        <v>0.5672712586420553</v>
      </c>
      <c r="D246" s="82">
        <v>0.14181781466051382</v>
      </c>
      <c r="E246" s="69"/>
      <c r="F246" s="69">
        <v>16</v>
      </c>
      <c r="G246" s="69">
        <v>6</v>
      </c>
      <c r="H246" s="69">
        <v>882</v>
      </c>
      <c r="I246" s="69">
        <v>74</v>
      </c>
      <c r="J246">
        <f t="shared" si="31"/>
        <v>962</v>
      </c>
      <c r="K246" s="81">
        <f t="shared" si="32"/>
        <v>60.125</v>
      </c>
      <c r="M246">
        <v>16</v>
      </c>
      <c r="N246">
        <v>3</v>
      </c>
      <c r="O246">
        <v>809</v>
      </c>
      <c r="P246">
        <v>76</v>
      </c>
      <c r="Q246">
        <f t="shared" si="40"/>
        <v>888</v>
      </c>
      <c r="R246" s="81">
        <f t="shared" si="33"/>
        <v>55.5</v>
      </c>
      <c r="T246">
        <v>11</v>
      </c>
      <c r="U246">
        <v>0</v>
      </c>
      <c r="V246">
        <v>618</v>
      </c>
      <c r="W246">
        <v>28</v>
      </c>
      <c r="X246">
        <f t="shared" si="34"/>
        <v>646</v>
      </c>
      <c r="Y246" s="81">
        <f t="shared" si="35"/>
        <v>58.727272727272727</v>
      </c>
      <c r="AA246">
        <v>15</v>
      </c>
      <c r="AB246">
        <v>0</v>
      </c>
      <c r="AC246">
        <v>761</v>
      </c>
      <c r="AD246">
        <v>33</v>
      </c>
      <c r="AE246">
        <f t="shared" si="36"/>
        <v>794</v>
      </c>
      <c r="AF246" s="81">
        <f t="shared" si="37"/>
        <v>52.93333333333333</v>
      </c>
      <c r="AH246">
        <v>15</v>
      </c>
      <c r="AI246">
        <v>0</v>
      </c>
      <c r="AJ246">
        <v>654</v>
      </c>
      <c r="AK246">
        <v>62</v>
      </c>
      <c r="AL246">
        <f t="shared" si="38"/>
        <v>716</v>
      </c>
      <c r="AM246" s="81">
        <f t="shared" si="39"/>
        <v>47.733333333333334</v>
      </c>
    </row>
    <row r="247" spans="1:39" x14ac:dyDescent="0.25">
      <c r="A247" s="69" t="s">
        <v>303</v>
      </c>
      <c r="B247" s="6" t="s">
        <v>23</v>
      </c>
      <c r="C247" s="82">
        <v>3.9740194448449064</v>
      </c>
      <c r="D247" s="82">
        <v>0.6623365741408177</v>
      </c>
      <c r="E247" s="69"/>
      <c r="F247" s="69">
        <v>15</v>
      </c>
      <c r="G247" s="69">
        <v>0</v>
      </c>
      <c r="H247" s="69">
        <v>577</v>
      </c>
      <c r="I247" s="69">
        <v>113</v>
      </c>
      <c r="J247">
        <f t="shared" si="31"/>
        <v>690</v>
      </c>
      <c r="K247" s="81">
        <f t="shared" si="32"/>
        <v>46</v>
      </c>
      <c r="M247">
        <v>11</v>
      </c>
      <c r="N247">
        <v>0</v>
      </c>
      <c r="O247">
        <v>697</v>
      </c>
      <c r="P247">
        <v>63</v>
      </c>
      <c r="Q247">
        <f t="shared" si="40"/>
        <v>760</v>
      </c>
      <c r="R247" s="81">
        <f t="shared" si="33"/>
        <v>69.090909090909093</v>
      </c>
      <c r="T247">
        <v>12</v>
      </c>
      <c r="U247">
        <v>0</v>
      </c>
      <c r="V247">
        <v>69</v>
      </c>
      <c r="W247">
        <v>211</v>
      </c>
      <c r="X247">
        <f t="shared" si="34"/>
        <v>280</v>
      </c>
      <c r="Y247" s="81">
        <f t="shared" si="35"/>
        <v>23.333333333333332</v>
      </c>
      <c r="AA247">
        <v>9</v>
      </c>
      <c r="AB247">
        <v>0</v>
      </c>
      <c r="AC247">
        <v>412</v>
      </c>
      <c r="AD247">
        <v>33</v>
      </c>
      <c r="AE247">
        <f t="shared" si="36"/>
        <v>445</v>
      </c>
      <c r="AF247" s="81">
        <f t="shared" si="37"/>
        <v>49.444444444444443</v>
      </c>
      <c r="AL247">
        <f t="shared" si="38"/>
        <v>0</v>
      </c>
      <c r="AM247" s="81" t="str">
        <f t="shared" si="39"/>
        <v/>
      </c>
    </row>
    <row r="248" spans="1:39" x14ac:dyDescent="0.25">
      <c r="A248" s="69" t="s">
        <v>272</v>
      </c>
      <c r="B248" s="6" t="s">
        <v>50</v>
      </c>
      <c r="C248" s="82">
        <v>1.3731912418488852</v>
      </c>
      <c r="D248" s="82">
        <v>0.6865956209244426</v>
      </c>
      <c r="E248" s="69"/>
      <c r="F248" s="69">
        <v>12</v>
      </c>
      <c r="G248" s="69">
        <v>0</v>
      </c>
      <c r="H248" s="69">
        <v>126</v>
      </c>
      <c r="I248" s="69">
        <v>67</v>
      </c>
      <c r="J248">
        <f t="shared" si="31"/>
        <v>193</v>
      </c>
      <c r="K248" s="81">
        <f t="shared" si="32"/>
        <v>16.083333333333332</v>
      </c>
      <c r="M248">
        <v>12</v>
      </c>
      <c r="N248">
        <v>0</v>
      </c>
      <c r="O248">
        <v>87</v>
      </c>
      <c r="P248">
        <v>52</v>
      </c>
      <c r="Q248">
        <f t="shared" si="40"/>
        <v>139</v>
      </c>
      <c r="R248" s="81">
        <f t="shared" si="33"/>
        <v>11.583333333333334</v>
      </c>
      <c r="T248">
        <v>2</v>
      </c>
      <c r="U248">
        <v>0</v>
      </c>
      <c r="V248">
        <v>0</v>
      </c>
      <c r="W248">
        <v>15</v>
      </c>
      <c r="X248">
        <f t="shared" si="34"/>
        <v>15</v>
      </c>
      <c r="Y248" s="81">
        <f t="shared" si="35"/>
        <v>7.5</v>
      </c>
      <c r="AE248">
        <f t="shared" si="36"/>
        <v>0</v>
      </c>
      <c r="AF248" s="81" t="str">
        <f t="shared" si="37"/>
        <v/>
      </c>
      <c r="AL248">
        <f t="shared" si="38"/>
        <v>0</v>
      </c>
      <c r="AM248" s="81" t="str">
        <f t="shared" si="39"/>
        <v/>
      </c>
    </row>
    <row r="249" spans="1:39" x14ac:dyDescent="0.25">
      <c r="A249" s="69" t="s">
        <v>265</v>
      </c>
      <c r="B249" s="6" t="s">
        <v>29</v>
      </c>
      <c r="C249" s="82">
        <v>-1.1731496580969243</v>
      </c>
      <c r="D249" s="82">
        <v>-1.1731496580969243</v>
      </c>
      <c r="E249" s="69"/>
      <c r="F249" s="69">
        <v>16</v>
      </c>
      <c r="G249" s="69">
        <v>0</v>
      </c>
      <c r="H249" s="69">
        <v>604</v>
      </c>
      <c r="I249" s="69">
        <v>59</v>
      </c>
      <c r="J249">
        <f t="shared" si="31"/>
        <v>663</v>
      </c>
      <c r="K249" s="81">
        <f t="shared" si="32"/>
        <v>41.4375</v>
      </c>
      <c r="M249">
        <v>14</v>
      </c>
      <c r="N249">
        <v>0</v>
      </c>
      <c r="O249">
        <v>478</v>
      </c>
      <c r="P249">
        <v>61</v>
      </c>
      <c r="Q249">
        <f t="shared" si="40"/>
        <v>539</v>
      </c>
      <c r="R249" s="81">
        <f t="shared" si="33"/>
        <v>38.5</v>
      </c>
      <c r="T249">
        <v>14</v>
      </c>
      <c r="U249">
        <v>0</v>
      </c>
      <c r="V249">
        <v>533</v>
      </c>
      <c r="W249">
        <v>52</v>
      </c>
      <c r="X249">
        <f t="shared" si="34"/>
        <v>585</v>
      </c>
      <c r="Y249" s="81">
        <f t="shared" si="35"/>
        <v>41.785714285714285</v>
      </c>
      <c r="AA249">
        <v>16</v>
      </c>
      <c r="AB249">
        <v>0</v>
      </c>
      <c r="AC249">
        <v>703</v>
      </c>
      <c r="AD249">
        <v>80</v>
      </c>
      <c r="AE249">
        <f t="shared" si="36"/>
        <v>783</v>
      </c>
      <c r="AF249" s="81">
        <f t="shared" si="37"/>
        <v>48.9375</v>
      </c>
      <c r="AH249">
        <v>16</v>
      </c>
      <c r="AI249">
        <v>0</v>
      </c>
      <c r="AJ249">
        <v>586</v>
      </c>
      <c r="AK249">
        <v>82</v>
      </c>
      <c r="AL249">
        <f t="shared" si="38"/>
        <v>668</v>
      </c>
      <c r="AM249" s="81">
        <f t="shared" si="39"/>
        <v>41.75</v>
      </c>
    </row>
    <row r="250" spans="1:39" x14ac:dyDescent="0.25">
      <c r="A250" s="69" t="s">
        <v>34</v>
      </c>
      <c r="B250" s="6" t="s">
        <v>20</v>
      </c>
      <c r="C250" s="82">
        <v>2.4442487816368086</v>
      </c>
      <c r="D250" s="82">
        <v>0.4073747969394681</v>
      </c>
      <c r="E250" s="69"/>
      <c r="F250" s="69">
        <v>16</v>
      </c>
      <c r="G250" s="69">
        <v>188</v>
      </c>
      <c r="H250" s="69">
        <v>0</v>
      </c>
      <c r="I250" s="69">
        <v>237</v>
      </c>
      <c r="J250">
        <f t="shared" si="31"/>
        <v>425</v>
      </c>
      <c r="K250" s="81">
        <f t="shared" si="32"/>
        <v>26.5625</v>
      </c>
      <c r="M250">
        <v>14</v>
      </c>
      <c r="N250">
        <v>395</v>
      </c>
      <c r="O250">
        <v>0</v>
      </c>
      <c r="P250">
        <v>125</v>
      </c>
      <c r="Q250">
        <f t="shared" si="40"/>
        <v>520</v>
      </c>
      <c r="R250" s="81">
        <f t="shared" si="33"/>
        <v>37.142857142857146</v>
      </c>
      <c r="T250">
        <v>8</v>
      </c>
      <c r="U250">
        <v>252</v>
      </c>
      <c r="V250">
        <v>0</v>
      </c>
      <c r="W250">
        <v>77</v>
      </c>
      <c r="X250">
        <f t="shared" si="34"/>
        <v>329</v>
      </c>
      <c r="Y250" s="81">
        <f t="shared" si="35"/>
        <v>41.125</v>
      </c>
      <c r="AE250">
        <f t="shared" si="36"/>
        <v>0</v>
      </c>
      <c r="AF250" s="81" t="str">
        <f t="shared" si="37"/>
        <v/>
      </c>
      <c r="AL250">
        <f t="shared" si="38"/>
        <v>0</v>
      </c>
      <c r="AM250" s="81" t="str">
        <f t="shared" si="39"/>
        <v/>
      </c>
    </row>
    <row r="251" spans="1:39" x14ac:dyDescent="0.25">
      <c r="A251" s="69" t="s">
        <v>215</v>
      </c>
      <c r="B251" s="6" t="s">
        <v>20</v>
      </c>
      <c r="C251" s="82">
        <v>2.4558342403024236E-2</v>
      </c>
      <c r="D251" s="82">
        <v>4.0930570671707063E-3</v>
      </c>
      <c r="E251" s="69"/>
      <c r="F251" s="69"/>
      <c r="G251" s="69"/>
      <c r="H251" s="69"/>
      <c r="I251" s="69"/>
      <c r="J251">
        <f t="shared" si="31"/>
        <v>0</v>
      </c>
      <c r="K251" s="81" t="str">
        <f t="shared" si="32"/>
        <v/>
      </c>
      <c r="Q251">
        <f t="shared" si="40"/>
        <v>0</v>
      </c>
      <c r="R251" s="81" t="str">
        <f t="shared" si="33"/>
        <v/>
      </c>
      <c r="X251">
        <f t="shared" si="34"/>
        <v>0</v>
      </c>
      <c r="Y251" s="81" t="str">
        <f t="shared" si="35"/>
        <v/>
      </c>
      <c r="AE251">
        <f t="shared" si="36"/>
        <v>0</v>
      </c>
      <c r="AF251" s="81" t="str">
        <f t="shared" si="37"/>
        <v/>
      </c>
      <c r="AL251">
        <f t="shared" si="38"/>
        <v>0</v>
      </c>
      <c r="AM251" s="81" t="str">
        <f t="shared" si="39"/>
        <v/>
      </c>
    </row>
    <row r="252" spans="1:39" x14ac:dyDescent="0.25">
      <c r="A252" s="69" t="s">
        <v>377</v>
      </c>
      <c r="B252" s="6" t="s">
        <v>8</v>
      </c>
      <c r="C252" s="82">
        <v>-1.5362748103927484</v>
      </c>
      <c r="D252" s="82">
        <v>-0.25604580173212471</v>
      </c>
      <c r="E252" s="69"/>
      <c r="F252" s="69">
        <v>16</v>
      </c>
      <c r="G252" s="69">
        <v>131</v>
      </c>
      <c r="H252" s="69">
        <v>0</v>
      </c>
      <c r="I252" s="69">
        <v>138</v>
      </c>
      <c r="J252">
        <f t="shared" si="31"/>
        <v>269</v>
      </c>
      <c r="K252" s="81">
        <f t="shared" si="32"/>
        <v>16.8125</v>
      </c>
      <c r="M252">
        <v>14</v>
      </c>
      <c r="N252">
        <v>208</v>
      </c>
      <c r="O252">
        <v>0</v>
      </c>
      <c r="P252">
        <v>130</v>
      </c>
      <c r="Q252">
        <f t="shared" si="40"/>
        <v>338</v>
      </c>
      <c r="R252" s="81">
        <f t="shared" si="33"/>
        <v>24.142857142857142</v>
      </c>
      <c r="T252">
        <v>16</v>
      </c>
      <c r="U252">
        <v>76</v>
      </c>
      <c r="V252">
        <v>0</v>
      </c>
      <c r="W252">
        <v>272</v>
      </c>
      <c r="X252">
        <f t="shared" si="34"/>
        <v>348</v>
      </c>
      <c r="Y252" s="81">
        <f t="shared" si="35"/>
        <v>21.75</v>
      </c>
      <c r="AA252">
        <v>15</v>
      </c>
      <c r="AB252">
        <v>11</v>
      </c>
      <c r="AC252">
        <v>0</v>
      </c>
      <c r="AD252">
        <v>269</v>
      </c>
      <c r="AE252">
        <f t="shared" si="36"/>
        <v>280</v>
      </c>
      <c r="AF252" s="81">
        <f t="shared" si="37"/>
        <v>18.666666666666668</v>
      </c>
      <c r="AL252">
        <f t="shared" si="38"/>
        <v>0</v>
      </c>
      <c r="AM252" s="81" t="str">
        <f t="shared" si="39"/>
        <v/>
      </c>
    </row>
    <row r="253" spans="1:39" x14ac:dyDescent="0.25">
      <c r="A253" s="69" t="s">
        <v>293</v>
      </c>
      <c r="B253" s="6" t="s">
        <v>53</v>
      </c>
      <c r="C253" s="82">
        <v>-5.1331711955588153</v>
      </c>
      <c r="D253" s="82">
        <v>-1.2832927988897038</v>
      </c>
      <c r="E253" s="69"/>
      <c r="F253" s="69"/>
      <c r="G253" s="69"/>
      <c r="H253" s="69"/>
      <c r="I253" s="69"/>
      <c r="J253">
        <f t="shared" si="31"/>
        <v>0</v>
      </c>
      <c r="K253" s="81" t="str">
        <f t="shared" si="32"/>
        <v/>
      </c>
      <c r="Q253">
        <f t="shared" si="40"/>
        <v>0</v>
      </c>
      <c r="R253" s="81" t="str">
        <f t="shared" si="33"/>
        <v/>
      </c>
      <c r="X253">
        <f t="shared" si="34"/>
        <v>0</v>
      </c>
      <c r="Y253" s="81" t="str">
        <f t="shared" si="35"/>
        <v/>
      </c>
      <c r="AE253">
        <f t="shared" si="36"/>
        <v>0</v>
      </c>
      <c r="AF253" s="81" t="str">
        <f t="shared" si="37"/>
        <v/>
      </c>
      <c r="AL253">
        <f t="shared" si="38"/>
        <v>0</v>
      </c>
      <c r="AM253" s="81" t="str">
        <f t="shared" si="39"/>
        <v/>
      </c>
    </row>
    <row r="254" spans="1:39" x14ac:dyDescent="0.25">
      <c r="A254" s="69" t="s">
        <v>56</v>
      </c>
      <c r="B254" s="6" t="s">
        <v>11</v>
      </c>
      <c r="C254" s="82">
        <v>1.44140950558673</v>
      </c>
      <c r="D254" s="82">
        <v>0.24023491759778834</v>
      </c>
      <c r="E254" s="69"/>
      <c r="F254" s="69">
        <v>2</v>
      </c>
      <c r="G254" s="69">
        <v>0</v>
      </c>
      <c r="H254" s="69">
        <v>1</v>
      </c>
      <c r="I254" s="69">
        <v>10</v>
      </c>
      <c r="J254">
        <f t="shared" si="31"/>
        <v>11</v>
      </c>
      <c r="K254" s="81">
        <f t="shared" si="32"/>
        <v>5.5</v>
      </c>
      <c r="M254">
        <v>3</v>
      </c>
      <c r="N254">
        <v>0</v>
      </c>
      <c r="O254">
        <v>3</v>
      </c>
      <c r="P254">
        <v>51</v>
      </c>
      <c r="Q254">
        <f t="shared" si="40"/>
        <v>54</v>
      </c>
      <c r="R254" s="81">
        <f t="shared" si="33"/>
        <v>18</v>
      </c>
      <c r="X254">
        <f t="shared" si="34"/>
        <v>0</v>
      </c>
      <c r="Y254" s="81" t="str">
        <f t="shared" si="35"/>
        <v/>
      </c>
      <c r="AE254">
        <f t="shared" si="36"/>
        <v>0</v>
      </c>
      <c r="AF254" s="81" t="str">
        <f t="shared" si="37"/>
        <v/>
      </c>
      <c r="AL254">
        <f t="shared" si="38"/>
        <v>0</v>
      </c>
      <c r="AM254" s="81" t="str">
        <f t="shared" si="39"/>
        <v/>
      </c>
    </row>
    <row r="255" spans="1:39" x14ac:dyDescent="0.25">
      <c r="A255" s="69" t="s">
        <v>420</v>
      </c>
      <c r="B255" s="6" t="s">
        <v>50</v>
      </c>
      <c r="C255" s="82">
        <v>5.2351748807050926</v>
      </c>
      <c r="D255" s="82">
        <v>0.87252914678418214</v>
      </c>
      <c r="E255" s="69"/>
      <c r="F255" s="69"/>
      <c r="G255" s="69"/>
      <c r="H255" s="69"/>
      <c r="I255" s="69"/>
      <c r="J255">
        <f t="shared" si="31"/>
        <v>0</v>
      </c>
      <c r="K255" s="81" t="str">
        <f t="shared" si="32"/>
        <v/>
      </c>
      <c r="M255">
        <v>13</v>
      </c>
      <c r="N255">
        <v>0</v>
      </c>
      <c r="O255">
        <v>129</v>
      </c>
      <c r="P255">
        <v>57</v>
      </c>
      <c r="Q255">
        <f t="shared" si="40"/>
        <v>186</v>
      </c>
      <c r="R255" s="81">
        <f t="shared" si="33"/>
        <v>14.307692307692308</v>
      </c>
      <c r="T255">
        <v>14</v>
      </c>
      <c r="U255">
        <v>0</v>
      </c>
      <c r="V255">
        <v>287</v>
      </c>
      <c r="W255">
        <v>88</v>
      </c>
      <c r="X255">
        <f t="shared" si="34"/>
        <v>375</v>
      </c>
      <c r="Y255" s="81">
        <f t="shared" si="35"/>
        <v>26.785714285714285</v>
      </c>
      <c r="AA255">
        <v>6</v>
      </c>
      <c r="AB255">
        <v>0</v>
      </c>
      <c r="AC255">
        <v>219</v>
      </c>
      <c r="AD255">
        <v>72</v>
      </c>
      <c r="AE255">
        <f t="shared" si="36"/>
        <v>291</v>
      </c>
      <c r="AF255" s="81">
        <f t="shared" si="37"/>
        <v>48.5</v>
      </c>
      <c r="AL255">
        <f t="shared" si="38"/>
        <v>0</v>
      </c>
      <c r="AM255" s="81" t="str">
        <f t="shared" si="39"/>
        <v/>
      </c>
    </row>
    <row r="256" spans="1:39" x14ac:dyDescent="0.25">
      <c r="A256" s="69" t="s">
        <v>421</v>
      </c>
      <c r="B256" s="6" t="s">
        <v>50</v>
      </c>
      <c r="C256" s="82">
        <v>-5.7114909538405483</v>
      </c>
      <c r="D256" s="82">
        <v>-0.95191515897342471</v>
      </c>
      <c r="E256" s="69"/>
      <c r="F256" s="69">
        <v>13</v>
      </c>
      <c r="G256" s="69">
        <v>0</v>
      </c>
      <c r="H256" s="69">
        <v>296</v>
      </c>
      <c r="I256" s="69">
        <v>8</v>
      </c>
      <c r="J256">
        <f t="shared" si="31"/>
        <v>304</v>
      </c>
      <c r="K256" s="81">
        <f t="shared" si="32"/>
        <v>23.384615384615383</v>
      </c>
      <c r="M256">
        <v>16</v>
      </c>
      <c r="N256">
        <v>0</v>
      </c>
      <c r="O256">
        <v>426</v>
      </c>
      <c r="P256">
        <v>30</v>
      </c>
      <c r="Q256">
        <f t="shared" si="40"/>
        <v>456</v>
      </c>
      <c r="R256" s="81">
        <f t="shared" si="33"/>
        <v>28.5</v>
      </c>
      <c r="T256">
        <v>15</v>
      </c>
      <c r="U256">
        <v>0</v>
      </c>
      <c r="V256">
        <v>534</v>
      </c>
      <c r="W256">
        <v>60</v>
      </c>
      <c r="X256">
        <f t="shared" si="34"/>
        <v>594</v>
      </c>
      <c r="Y256" s="81">
        <f t="shared" si="35"/>
        <v>39.6</v>
      </c>
      <c r="AA256">
        <v>16</v>
      </c>
      <c r="AB256">
        <v>0</v>
      </c>
      <c r="AC256">
        <v>647</v>
      </c>
      <c r="AD256">
        <v>79</v>
      </c>
      <c r="AE256">
        <f t="shared" si="36"/>
        <v>726</v>
      </c>
      <c r="AF256" s="81">
        <f t="shared" si="37"/>
        <v>45.375</v>
      </c>
      <c r="AH256">
        <v>15</v>
      </c>
      <c r="AI256">
        <v>0</v>
      </c>
      <c r="AJ256">
        <v>349</v>
      </c>
      <c r="AK256">
        <v>44</v>
      </c>
      <c r="AL256">
        <f t="shared" si="38"/>
        <v>393</v>
      </c>
      <c r="AM256" s="81">
        <f t="shared" si="39"/>
        <v>26.2</v>
      </c>
    </row>
    <row r="257" spans="1:39" x14ac:dyDescent="0.25">
      <c r="A257" s="69" t="s">
        <v>48</v>
      </c>
      <c r="B257" s="6" t="s">
        <v>100</v>
      </c>
      <c r="C257" s="82">
        <v>-9.8474190106363757</v>
      </c>
      <c r="D257" s="82">
        <v>-1.6412365017727293</v>
      </c>
      <c r="E257" s="69"/>
      <c r="F257" s="69"/>
      <c r="G257" s="69"/>
      <c r="H257" s="69"/>
      <c r="I257" s="69"/>
      <c r="J257">
        <f t="shared" si="31"/>
        <v>0</v>
      </c>
      <c r="K257" s="81" t="str">
        <f t="shared" si="32"/>
        <v/>
      </c>
      <c r="M257">
        <v>6</v>
      </c>
      <c r="N257">
        <v>0</v>
      </c>
      <c r="O257">
        <v>72</v>
      </c>
      <c r="P257">
        <v>5</v>
      </c>
      <c r="Q257">
        <f t="shared" si="40"/>
        <v>77</v>
      </c>
      <c r="R257" s="81">
        <f t="shared" si="33"/>
        <v>12.833333333333334</v>
      </c>
      <c r="T257">
        <v>10</v>
      </c>
      <c r="U257">
        <v>0</v>
      </c>
      <c r="V257">
        <v>58</v>
      </c>
      <c r="W257">
        <v>49</v>
      </c>
      <c r="X257">
        <f t="shared" si="34"/>
        <v>107</v>
      </c>
      <c r="Y257" s="81">
        <f t="shared" si="35"/>
        <v>10.7</v>
      </c>
      <c r="AA257">
        <v>5</v>
      </c>
      <c r="AB257">
        <v>0</v>
      </c>
      <c r="AC257">
        <v>63</v>
      </c>
      <c r="AD257">
        <v>7</v>
      </c>
      <c r="AE257">
        <f t="shared" si="36"/>
        <v>70</v>
      </c>
      <c r="AF257" s="81">
        <f t="shared" si="37"/>
        <v>14</v>
      </c>
      <c r="AL257">
        <f t="shared" si="38"/>
        <v>0</v>
      </c>
      <c r="AM257" s="81" t="str">
        <f t="shared" si="39"/>
        <v/>
      </c>
    </row>
    <row r="258" spans="1:39" x14ac:dyDescent="0.25">
      <c r="A258" s="69" t="s">
        <v>229</v>
      </c>
      <c r="B258" s="6" t="s">
        <v>77</v>
      </c>
      <c r="C258" s="82">
        <v>-6.3987009716298999</v>
      </c>
      <c r="D258" s="82">
        <v>-1.0664501619383167</v>
      </c>
      <c r="E258" s="69"/>
      <c r="F258" s="69"/>
      <c r="G258" s="69"/>
      <c r="H258" s="69"/>
      <c r="I258" s="69"/>
      <c r="J258">
        <f t="shared" si="31"/>
        <v>0</v>
      </c>
      <c r="K258" s="81" t="str">
        <f t="shared" si="32"/>
        <v/>
      </c>
      <c r="M258">
        <v>4</v>
      </c>
      <c r="N258">
        <v>6</v>
      </c>
      <c r="O258">
        <v>0</v>
      </c>
      <c r="P258">
        <v>5</v>
      </c>
      <c r="Q258">
        <f t="shared" si="40"/>
        <v>11</v>
      </c>
      <c r="R258" s="81">
        <f t="shared" si="33"/>
        <v>2.75</v>
      </c>
      <c r="T258">
        <v>12</v>
      </c>
      <c r="U258">
        <v>16</v>
      </c>
      <c r="V258">
        <v>0</v>
      </c>
      <c r="W258">
        <v>43</v>
      </c>
      <c r="X258">
        <f t="shared" si="34"/>
        <v>59</v>
      </c>
      <c r="Y258" s="81">
        <f t="shared" si="35"/>
        <v>4.916666666666667</v>
      </c>
      <c r="AA258">
        <v>16</v>
      </c>
      <c r="AB258">
        <v>99</v>
      </c>
      <c r="AC258">
        <v>0</v>
      </c>
      <c r="AD258">
        <v>70</v>
      </c>
      <c r="AE258">
        <f t="shared" si="36"/>
        <v>169</v>
      </c>
      <c r="AF258" s="81">
        <f t="shared" si="37"/>
        <v>10.5625</v>
      </c>
      <c r="AH258">
        <v>13</v>
      </c>
      <c r="AI258">
        <v>236</v>
      </c>
      <c r="AJ258">
        <v>0</v>
      </c>
      <c r="AK258">
        <v>42</v>
      </c>
      <c r="AL258">
        <f t="shared" si="38"/>
        <v>278</v>
      </c>
      <c r="AM258" s="81">
        <f t="shared" si="39"/>
        <v>21.384615384615383</v>
      </c>
    </row>
    <row r="259" spans="1:39" x14ac:dyDescent="0.25">
      <c r="A259" s="69" t="s">
        <v>282</v>
      </c>
      <c r="B259" s="6" t="s">
        <v>29</v>
      </c>
      <c r="C259" s="82">
        <v>5.5098490675137821</v>
      </c>
      <c r="D259" s="82">
        <v>0.91830817791896369</v>
      </c>
      <c r="E259" s="69"/>
      <c r="F259" s="69">
        <v>10</v>
      </c>
      <c r="G259" s="69">
        <v>0</v>
      </c>
      <c r="H259" s="69">
        <v>650</v>
      </c>
      <c r="I259" s="69">
        <v>84</v>
      </c>
      <c r="J259">
        <f t="shared" si="31"/>
        <v>734</v>
      </c>
      <c r="K259" s="81">
        <f t="shared" si="32"/>
        <v>73.400000000000006</v>
      </c>
      <c r="M259">
        <v>16</v>
      </c>
      <c r="N259">
        <v>0</v>
      </c>
      <c r="O259">
        <v>982</v>
      </c>
      <c r="P259">
        <v>133</v>
      </c>
      <c r="Q259">
        <f t="shared" si="40"/>
        <v>1115</v>
      </c>
      <c r="R259" s="81">
        <f t="shared" si="33"/>
        <v>69.6875</v>
      </c>
      <c r="T259">
        <v>11</v>
      </c>
      <c r="U259">
        <v>0</v>
      </c>
      <c r="V259">
        <v>770</v>
      </c>
      <c r="W259">
        <v>73</v>
      </c>
      <c r="X259">
        <f t="shared" si="34"/>
        <v>843</v>
      </c>
      <c r="Y259" s="81">
        <f t="shared" si="35"/>
        <v>76.63636363636364</v>
      </c>
      <c r="AA259">
        <v>16</v>
      </c>
      <c r="AB259">
        <v>0</v>
      </c>
      <c r="AC259">
        <v>1070</v>
      </c>
      <c r="AD259">
        <v>135</v>
      </c>
      <c r="AE259">
        <f t="shared" si="36"/>
        <v>1205</v>
      </c>
      <c r="AF259" s="81">
        <f t="shared" si="37"/>
        <v>75.3125</v>
      </c>
      <c r="AH259">
        <v>8</v>
      </c>
      <c r="AI259">
        <v>0</v>
      </c>
      <c r="AJ259">
        <v>539</v>
      </c>
      <c r="AK259">
        <v>10</v>
      </c>
      <c r="AL259">
        <f t="shared" si="38"/>
        <v>549</v>
      </c>
      <c r="AM259" s="81">
        <f t="shared" si="39"/>
        <v>68.625</v>
      </c>
    </row>
    <row r="260" spans="1:39" x14ac:dyDescent="0.25">
      <c r="A260" s="69" t="s">
        <v>299</v>
      </c>
      <c r="B260" s="6" t="s">
        <v>8</v>
      </c>
      <c r="C260" s="82">
        <v>5.6677648537528418</v>
      </c>
      <c r="D260" s="82">
        <v>0.94462747562547367</v>
      </c>
      <c r="E260" s="69"/>
      <c r="F260" s="69"/>
      <c r="G260" s="69"/>
      <c r="H260" s="69"/>
      <c r="I260" s="69"/>
      <c r="J260">
        <f t="shared" ref="J260:J295" si="41">IFERROR(G260+H260+I260,"")</f>
        <v>0</v>
      </c>
      <c r="K260" s="81" t="str">
        <f t="shared" ref="K260:K295" si="42">IFERROR(J260/F260,"")</f>
        <v/>
      </c>
      <c r="Q260">
        <f t="shared" si="40"/>
        <v>0</v>
      </c>
      <c r="R260" s="81" t="str">
        <f t="shared" ref="R260:R295" si="43">IFERROR(Q260/M260,"")</f>
        <v/>
      </c>
      <c r="X260">
        <f t="shared" ref="X260:X295" si="44">IFERROR(U260+V260+W260,"")</f>
        <v>0</v>
      </c>
      <c r="Y260" s="81" t="str">
        <f t="shared" ref="Y260:Y295" si="45">IFERROR(X260/T260,"")</f>
        <v/>
      </c>
      <c r="AE260">
        <f t="shared" ref="AE260:AE295" si="46">IFERROR(AB260+AC260+AD260,"")</f>
        <v>0</v>
      </c>
      <c r="AF260" s="81" t="str">
        <f t="shared" ref="AF260:AF295" si="47">IFERROR(AE260/AA260,"")</f>
        <v/>
      </c>
      <c r="AL260">
        <f t="shared" ref="AL260:AL294" si="48">IFERROR(AI260+AJ260+AK260,"")</f>
        <v>0</v>
      </c>
      <c r="AM260" s="81" t="str">
        <f t="shared" ref="AM260:AM294" si="49">IFERROR(AL260/AH260,"")</f>
        <v/>
      </c>
    </row>
    <row r="261" spans="1:39" x14ac:dyDescent="0.25">
      <c r="A261" s="69" t="s">
        <v>184</v>
      </c>
      <c r="B261" s="6" t="s">
        <v>29</v>
      </c>
      <c r="C261" s="82">
        <v>-3.2019360019211596</v>
      </c>
      <c r="D261" s="82">
        <v>-0.64038720038423191</v>
      </c>
      <c r="E261" s="69"/>
      <c r="F261" s="69">
        <v>1</v>
      </c>
      <c r="G261" s="69">
        <v>5</v>
      </c>
      <c r="H261" s="69">
        <v>0</v>
      </c>
      <c r="I261" s="69">
        <v>1</v>
      </c>
      <c r="J261">
        <f t="shared" si="41"/>
        <v>6</v>
      </c>
      <c r="K261" s="81">
        <f t="shared" si="42"/>
        <v>6</v>
      </c>
      <c r="M261">
        <v>3</v>
      </c>
      <c r="N261">
        <v>5</v>
      </c>
      <c r="O261">
        <v>0</v>
      </c>
      <c r="P261">
        <v>5</v>
      </c>
      <c r="Q261">
        <f t="shared" si="40"/>
        <v>10</v>
      </c>
      <c r="R261" s="81">
        <f t="shared" si="43"/>
        <v>3.3333333333333335</v>
      </c>
      <c r="X261">
        <f t="shared" si="44"/>
        <v>0</v>
      </c>
      <c r="Y261" s="81" t="str">
        <f t="shared" si="45"/>
        <v/>
      </c>
      <c r="AE261">
        <f t="shared" si="46"/>
        <v>0</v>
      </c>
      <c r="AF261" s="81" t="str">
        <f t="shared" si="47"/>
        <v/>
      </c>
      <c r="AL261">
        <f t="shared" si="48"/>
        <v>0</v>
      </c>
      <c r="AM261" s="81" t="str">
        <f t="shared" si="49"/>
        <v/>
      </c>
    </row>
    <row r="262" spans="1:39" x14ac:dyDescent="0.25">
      <c r="A262" s="69" t="s">
        <v>244</v>
      </c>
      <c r="B262" s="6" t="s">
        <v>29</v>
      </c>
      <c r="C262" s="82">
        <v>2.600509082476901</v>
      </c>
      <c r="D262" s="82">
        <v>0.43341818041281682</v>
      </c>
      <c r="E262" s="69"/>
      <c r="F262" s="69"/>
      <c r="G262" s="69"/>
      <c r="H262" s="69"/>
      <c r="I262" s="69"/>
      <c r="J262">
        <f t="shared" si="41"/>
        <v>0</v>
      </c>
      <c r="K262" s="81" t="str">
        <f t="shared" si="42"/>
        <v/>
      </c>
      <c r="M262">
        <v>2</v>
      </c>
      <c r="N262">
        <v>55</v>
      </c>
      <c r="O262">
        <v>0</v>
      </c>
      <c r="P262">
        <v>2</v>
      </c>
      <c r="Q262">
        <f t="shared" si="40"/>
        <v>57</v>
      </c>
      <c r="R262" s="81">
        <f t="shared" si="43"/>
        <v>28.5</v>
      </c>
      <c r="X262">
        <f t="shared" si="44"/>
        <v>0</v>
      </c>
      <c r="Y262" s="81" t="str">
        <f t="shared" si="45"/>
        <v/>
      </c>
      <c r="AA262">
        <v>7</v>
      </c>
      <c r="AB262">
        <v>76</v>
      </c>
      <c r="AC262">
        <v>0</v>
      </c>
      <c r="AD262">
        <v>9</v>
      </c>
      <c r="AE262">
        <f t="shared" si="46"/>
        <v>85</v>
      </c>
      <c r="AF262" s="81">
        <f t="shared" si="47"/>
        <v>12.142857142857142</v>
      </c>
      <c r="AH262">
        <v>8</v>
      </c>
      <c r="AI262">
        <v>393</v>
      </c>
      <c r="AJ262">
        <v>0</v>
      </c>
      <c r="AK262">
        <v>2</v>
      </c>
      <c r="AL262">
        <f t="shared" si="48"/>
        <v>395</v>
      </c>
      <c r="AM262" s="81">
        <f t="shared" si="49"/>
        <v>49.375</v>
      </c>
    </row>
    <row r="263" spans="1:39" x14ac:dyDescent="0.25">
      <c r="A263" s="69" t="s">
        <v>27</v>
      </c>
      <c r="B263" s="6" t="s">
        <v>29</v>
      </c>
      <c r="C263" s="82">
        <v>2.4740858752809429</v>
      </c>
      <c r="D263" s="82">
        <v>0.49481717505618861</v>
      </c>
      <c r="E263" s="69"/>
      <c r="F263" s="69">
        <v>13</v>
      </c>
      <c r="G263" s="69">
        <v>423</v>
      </c>
      <c r="H263" s="69">
        <v>0</v>
      </c>
      <c r="I263" s="69">
        <v>98</v>
      </c>
      <c r="J263">
        <f t="shared" si="41"/>
        <v>521</v>
      </c>
      <c r="K263" s="81">
        <f t="shared" si="42"/>
        <v>40.07692307692308</v>
      </c>
      <c r="M263">
        <v>15</v>
      </c>
      <c r="N263">
        <v>510</v>
      </c>
      <c r="O263">
        <v>0</v>
      </c>
      <c r="P263">
        <v>77</v>
      </c>
      <c r="Q263">
        <f t="shared" ref="Q263:Q295" si="50">IFERROR(N263+O263+P263,"")</f>
        <v>587</v>
      </c>
      <c r="R263" s="81">
        <f t="shared" si="43"/>
        <v>39.133333333333333</v>
      </c>
      <c r="T263">
        <v>16</v>
      </c>
      <c r="U263">
        <v>741</v>
      </c>
      <c r="V263">
        <v>0</v>
      </c>
      <c r="W263">
        <v>88</v>
      </c>
      <c r="X263">
        <f t="shared" si="44"/>
        <v>829</v>
      </c>
      <c r="Y263" s="81">
        <f t="shared" si="45"/>
        <v>51.8125</v>
      </c>
      <c r="AA263">
        <v>15</v>
      </c>
      <c r="AB263">
        <v>731</v>
      </c>
      <c r="AC263">
        <v>0</v>
      </c>
      <c r="AD263">
        <v>91</v>
      </c>
      <c r="AE263">
        <f t="shared" si="46"/>
        <v>822</v>
      </c>
      <c r="AF263" s="81">
        <f t="shared" si="47"/>
        <v>54.8</v>
      </c>
      <c r="AH263">
        <v>16</v>
      </c>
      <c r="AI263">
        <v>228</v>
      </c>
      <c r="AJ263">
        <v>0</v>
      </c>
      <c r="AK263">
        <v>33</v>
      </c>
      <c r="AL263">
        <f t="shared" si="48"/>
        <v>261</v>
      </c>
      <c r="AM263" s="81">
        <f t="shared" si="49"/>
        <v>16.3125</v>
      </c>
    </row>
    <row r="264" spans="1:39" x14ac:dyDescent="0.25">
      <c r="A264" s="69" t="s">
        <v>422</v>
      </c>
      <c r="B264" s="6" t="s">
        <v>8</v>
      </c>
      <c r="C264" s="82">
        <v>0.87567249468488173</v>
      </c>
      <c r="D264" s="82">
        <v>0.14594541578081363</v>
      </c>
      <c r="E264" s="69"/>
      <c r="F264" s="69">
        <v>16</v>
      </c>
      <c r="G264" s="69">
        <v>679</v>
      </c>
      <c r="H264" s="69">
        <v>0</v>
      </c>
      <c r="I264" s="69">
        <v>39</v>
      </c>
      <c r="J264">
        <f t="shared" si="41"/>
        <v>718</v>
      </c>
      <c r="K264" s="81">
        <f t="shared" si="42"/>
        <v>44.875</v>
      </c>
      <c r="M264">
        <v>16</v>
      </c>
      <c r="N264">
        <v>811</v>
      </c>
      <c r="O264">
        <v>0</v>
      </c>
      <c r="P264">
        <v>4</v>
      </c>
      <c r="Q264">
        <f t="shared" si="50"/>
        <v>815</v>
      </c>
      <c r="R264" s="81">
        <f t="shared" si="43"/>
        <v>50.9375</v>
      </c>
      <c r="T264">
        <v>16</v>
      </c>
      <c r="U264">
        <v>791</v>
      </c>
      <c r="V264">
        <v>0</v>
      </c>
      <c r="W264">
        <v>3</v>
      </c>
      <c r="X264">
        <f t="shared" si="44"/>
        <v>794</v>
      </c>
      <c r="Y264" s="81">
        <f t="shared" si="45"/>
        <v>49.625</v>
      </c>
      <c r="AA264">
        <v>16</v>
      </c>
      <c r="AB264">
        <v>746</v>
      </c>
      <c r="AC264">
        <v>0</v>
      </c>
      <c r="AD264">
        <v>3</v>
      </c>
      <c r="AE264">
        <f t="shared" si="46"/>
        <v>749</v>
      </c>
      <c r="AF264" s="81">
        <f t="shared" si="47"/>
        <v>46.8125</v>
      </c>
      <c r="AH264">
        <v>16</v>
      </c>
      <c r="AI264">
        <v>687</v>
      </c>
      <c r="AJ264">
        <v>0</v>
      </c>
      <c r="AK264">
        <v>0</v>
      </c>
      <c r="AL264">
        <f t="shared" si="48"/>
        <v>687</v>
      </c>
      <c r="AM264" s="81">
        <f t="shared" si="49"/>
        <v>42.9375</v>
      </c>
    </row>
    <row r="265" spans="1:39" x14ac:dyDescent="0.25">
      <c r="A265" s="69" t="s">
        <v>25</v>
      </c>
      <c r="B265" s="6" t="s">
        <v>11</v>
      </c>
      <c r="C265" s="82">
        <v>-0.1230750283701425</v>
      </c>
      <c r="D265" s="82">
        <v>-2.0512504728357084E-2</v>
      </c>
      <c r="E265" s="69"/>
      <c r="F265" s="69">
        <v>6</v>
      </c>
      <c r="G265" s="69">
        <v>137</v>
      </c>
      <c r="H265" s="69">
        <v>0</v>
      </c>
      <c r="I265" s="69">
        <v>27</v>
      </c>
      <c r="J265">
        <f t="shared" si="41"/>
        <v>164</v>
      </c>
      <c r="K265" s="81">
        <f t="shared" si="42"/>
        <v>27.333333333333332</v>
      </c>
      <c r="M265">
        <v>14</v>
      </c>
      <c r="N265">
        <v>836</v>
      </c>
      <c r="O265">
        <v>0</v>
      </c>
      <c r="P265">
        <v>35</v>
      </c>
      <c r="Q265">
        <f t="shared" si="50"/>
        <v>871</v>
      </c>
      <c r="R265" s="81">
        <f t="shared" si="43"/>
        <v>62.214285714285715</v>
      </c>
      <c r="T265">
        <v>13</v>
      </c>
      <c r="U265">
        <v>928</v>
      </c>
      <c r="V265">
        <v>0</v>
      </c>
      <c r="W265">
        <v>12</v>
      </c>
      <c r="X265">
        <f t="shared" si="44"/>
        <v>940</v>
      </c>
      <c r="Y265" s="81">
        <f t="shared" si="45"/>
        <v>72.307692307692307</v>
      </c>
      <c r="AA265">
        <v>7</v>
      </c>
      <c r="AB265">
        <v>398</v>
      </c>
      <c r="AC265">
        <v>0</v>
      </c>
      <c r="AD265">
        <v>9</v>
      </c>
      <c r="AE265">
        <f t="shared" si="46"/>
        <v>407</v>
      </c>
      <c r="AF265" s="81">
        <f t="shared" si="47"/>
        <v>58.142857142857146</v>
      </c>
      <c r="AH265">
        <v>10</v>
      </c>
      <c r="AI265">
        <v>541</v>
      </c>
      <c r="AJ265">
        <v>0</v>
      </c>
      <c r="AK265">
        <v>0</v>
      </c>
      <c r="AL265">
        <f t="shared" si="48"/>
        <v>541</v>
      </c>
      <c r="AM265" s="81">
        <f t="shared" si="49"/>
        <v>54.1</v>
      </c>
    </row>
    <row r="266" spans="1:39" x14ac:dyDescent="0.25">
      <c r="A266" s="69" t="s">
        <v>186</v>
      </c>
      <c r="B266" s="6" t="s">
        <v>11</v>
      </c>
      <c r="C266" s="82">
        <v>0.88314474398221254</v>
      </c>
      <c r="D266" s="82">
        <v>0.22078618599555314</v>
      </c>
      <c r="E266" s="69"/>
      <c r="F266" s="69"/>
      <c r="G266" s="69"/>
      <c r="H266" s="69"/>
      <c r="I266" s="69"/>
      <c r="J266">
        <f t="shared" si="41"/>
        <v>0</v>
      </c>
      <c r="K266" s="81" t="str">
        <f t="shared" si="42"/>
        <v/>
      </c>
      <c r="Q266">
        <f t="shared" si="50"/>
        <v>0</v>
      </c>
      <c r="R266" s="81" t="str">
        <f t="shared" si="43"/>
        <v/>
      </c>
      <c r="X266">
        <f t="shared" si="44"/>
        <v>0</v>
      </c>
      <c r="Y266" s="81" t="str">
        <f t="shared" si="45"/>
        <v/>
      </c>
      <c r="AE266">
        <f t="shared" si="46"/>
        <v>0</v>
      </c>
      <c r="AF266" s="81" t="str">
        <f t="shared" si="47"/>
        <v/>
      </c>
      <c r="AL266">
        <f t="shared" si="48"/>
        <v>0</v>
      </c>
      <c r="AM266" s="81" t="str">
        <f t="shared" si="49"/>
        <v/>
      </c>
    </row>
    <row r="267" spans="1:39" x14ac:dyDescent="0.25">
      <c r="A267" s="69" t="s">
        <v>349</v>
      </c>
      <c r="B267" s="6" t="s">
        <v>20</v>
      </c>
      <c r="C267" s="82">
        <v>1.0020149346133609</v>
      </c>
      <c r="D267" s="82">
        <v>0.25050373365334022</v>
      </c>
      <c r="E267" s="69"/>
      <c r="F267" s="69"/>
      <c r="G267" s="69"/>
      <c r="H267" s="69"/>
      <c r="I267" s="69"/>
      <c r="J267">
        <f t="shared" si="41"/>
        <v>0</v>
      </c>
      <c r="K267" s="81" t="str">
        <f t="shared" si="42"/>
        <v/>
      </c>
      <c r="M267">
        <v>10</v>
      </c>
      <c r="N267">
        <v>0</v>
      </c>
      <c r="O267">
        <v>300</v>
      </c>
      <c r="P267">
        <v>71</v>
      </c>
      <c r="Q267">
        <f t="shared" si="50"/>
        <v>371</v>
      </c>
      <c r="R267" s="81">
        <f t="shared" si="43"/>
        <v>37.1</v>
      </c>
      <c r="T267">
        <v>1</v>
      </c>
      <c r="U267">
        <v>0</v>
      </c>
      <c r="V267">
        <v>0</v>
      </c>
      <c r="W267">
        <v>3</v>
      </c>
      <c r="X267">
        <f t="shared" si="44"/>
        <v>3</v>
      </c>
      <c r="Y267" s="81">
        <f t="shared" si="45"/>
        <v>3</v>
      </c>
      <c r="AA267">
        <v>9</v>
      </c>
      <c r="AB267">
        <v>0</v>
      </c>
      <c r="AC267">
        <v>76</v>
      </c>
      <c r="AD267">
        <v>68</v>
      </c>
      <c r="AE267">
        <f t="shared" si="46"/>
        <v>144</v>
      </c>
      <c r="AF267" s="81">
        <f t="shared" si="47"/>
        <v>16</v>
      </c>
      <c r="AL267">
        <f t="shared" si="48"/>
        <v>0</v>
      </c>
      <c r="AM267" s="81" t="str">
        <f t="shared" si="49"/>
        <v/>
      </c>
    </row>
    <row r="268" spans="1:39" x14ac:dyDescent="0.25">
      <c r="A268" s="69" t="s">
        <v>332</v>
      </c>
      <c r="B268" s="6" t="s">
        <v>53</v>
      </c>
      <c r="C268" s="82">
        <v>0.55304423501702704</v>
      </c>
      <c r="D268" s="82">
        <v>0.18434807833900901</v>
      </c>
      <c r="E268" s="69"/>
      <c r="F268" s="69">
        <v>14</v>
      </c>
      <c r="G268" s="69">
        <v>48</v>
      </c>
      <c r="H268" s="69">
        <v>0</v>
      </c>
      <c r="I268" s="69">
        <v>249</v>
      </c>
      <c r="J268">
        <f t="shared" si="41"/>
        <v>297</v>
      </c>
      <c r="K268" s="81">
        <f t="shared" si="42"/>
        <v>21.214285714285715</v>
      </c>
      <c r="M268">
        <v>14</v>
      </c>
      <c r="N268">
        <v>172</v>
      </c>
      <c r="O268">
        <v>0</v>
      </c>
      <c r="P268">
        <v>101</v>
      </c>
      <c r="Q268">
        <f t="shared" si="50"/>
        <v>273</v>
      </c>
      <c r="R268" s="81">
        <f t="shared" si="43"/>
        <v>19.5</v>
      </c>
      <c r="T268">
        <v>16</v>
      </c>
      <c r="U268">
        <v>470</v>
      </c>
      <c r="V268">
        <v>0</v>
      </c>
      <c r="W268">
        <v>106</v>
      </c>
      <c r="X268">
        <f t="shared" si="44"/>
        <v>576</v>
      </c>
      <c r="Y268" s="81">
        <f t="shared" si="45"/>
        <v>36</v>
      </c>
      <c r="AA268">
        <v>10</v>
      </c>
      <c r="AB268">
        <v>423</v>
      </c>
      <c r="AC268">
        <v>0</v>
      </c>
      <c r="AD268">
        <v>0</v>
      </c>
      <c r="AE268">
        <f t="shared" si="46"/>
        <v>423</v>
      </c>
      <c r="AF268" s="81">
        <f t="shared" si="47"/>
        <v>42.3</v>
      </c>
      <c r="AH268">
        <v>16</v>
      </c>
      <c r="AI268">
        <v>469</v>
      </c>
      <c r="AJ268">
        <v>0</v>
      </c>
      <c r="AK268">
        <v>0</v>
      </c>
      <c r="AL268">
        <f t="shared" si="48"/>
        <v>469</v>
      </c>
      <c r="AM268" s="81">
        <f t="shared" si="49"/>
        <v>29.3125</v>
      </c>
    </row>
    <row r="269" spans="1:39" x14ac:dyDescent="0.25">
      <c r="A269" s="69" t="s">
        <v>434</v>
      </c>
      <c r="B269" s="6" t="s">
        <v>65</v>
      </c>
      <c r="C269" s="82">
        <v>-1.3073397578729864</v>
      </c>
      <c r="D269" s="82">
        <v>-0.21788995964549773</v>
      </c>
      <c r="E269" s="69"/>
      <c r="F269" s="69"/>
      <c r="G269" s="69"/>
      <c r="H269" s="69"/>
      <c r="I269" s="69"/>
      <c r="J269">
        <f t="shared" si="41"/>
        <v>0</v>
      </c>
      <c r="K269" s="81" t="str">
        <f t="shared" si="42"/>
        <v/>
      </c>
      <c r="Q269">
        <f t="shared" si="50"/>
        <v>0</v>
      </c>
      <c r="R269" s="81" t="str">
        <f t="shared" si="43"/>
        <v/>
      </c>
      <c r="X269">
        <f t="shared" si="44"/>
        <v>0</v>
      </c>
      <c r="Y269" s="81" t="str">
        <f t="shared" si="45"/>
        <v/>
      </c>
      <c r="AE269">
        <f t="shared" si="46"/>
        <v>0</v>
      </c>
      <c r="AF269" s="81" t="str">
        <f t="shared" si="47"/>
        <v/>
      </c>
      <c r="AL269">
        <f t="shared" si="48"/>
        <v>0</v>
      </c>
      <c r="AM269" s="81" t="str">
        <f t="shared" si="49"/>
        <v/>
      </c>
    </row>
    <row r="270" spans="1:39" x14ac:dyDescent="0.25">
      <c r="A270" s="69" t="s">
        <v>63</v>
      </c>
      <c r="B270" s="6" t="s">
        <v>77</v>
      </c>
      <c r="C270" s="82">
        <v>2.816423665240078</v>
      </c>
      <c r="D270" s="82">
        <v>0.46940394420667969</v>
      </c>
      <c r="E270" s="69"/>
      <c r="F270" s="69">
        <v>16</v>
      </c>
      <c r="G270" s="69">
        <v>371</v>
      </c>
      <c r="H270" s="69">
        <v>0</v>
      </c>
      <c r="I270" s="69">
        <v>85</v>
      </c>
      <c r="J270">
        <f t="shared" si="41"/>
        <v>456</v>
      </c>
      <c r="K270" s="81">
        <f t="shared" si="42"/>
        <v>28.5</v>
      </c>
      <c r="M270">
        <v>4</v>
      </c>
      <c r="N270">
        <v>54</v>
      </c>
      <c r="O270">
        <v>0</v>
      </c>
      <c r="P270">
        <v>12</v>
      </c>
      <c r="Q270">
        <f t="shared" si="50"/>
        <v>66</v>
      </c>
      <c r="R270" s="81">
        <f t="shared" si="43"/>
        <v>16.5</v>
      </c>
      <c r="T270">
        <v>16</v>
      </c>
      <c r="U270">
        <v>268</v>
      </c>
      <c r="V270">
        <v>0</v>
      </c>
      <c r="W270">
        <v>234</v>
      </c>
      <c r="X270">
        <f t="shared" si="44"/>
        <v>502</v>
      </c>
      <c r="Y270" s="81">
        <f t="shared" si="45"/>
        <v>31.375</v>
      </c>
      <c r="AE270">
        <f t="shared" si="46"/>
        <v>0</v>
      </c>
      <c r="AF270" s="81" t="str">
        <f t="shared" si="47"/>
        <v/>
      </c>
      <c r="AH270">
        <v>16</v>
      </c>
      <c r="AI270">
        <v>273</v>
      </c>
      <c r="AJ270">
        <v>0</v>
      </c>
      <c r="AK270">
        <v>181</v>
      </c>
      <c r="AL270">
        <f t="shared" si="48"/>
        <v>454</v>
      </c>
      <c r="AM270" s="81">
        <f t="shared" si="49"/>
        <v>28.375</v>
      </c>
    </row>
    <row r="271" spans="1:39" x14ac:dyDescent="0.25">
      <c r="A271" s="69" t="s">
        <v>216</v>
      </c>
      <c r="B271" s="6" t="s">
        <v>23</v>
      </c>
      <c r="C271" s="82">
        <v>-0.51811861314550778</v>
      </c>
      <c r="D271" s="82">
        <v>-0.25905930657275389</v>
      </c>
      <c r="E271" s="69"/>
      <c r="F271" s="69">
        <v>16</v>
      </c>
      <c r="G271" s="69">
        <v>0</v>
      </c>
      <c r="H271" s="69">
        <v>198</v>
      </c>
      <c r="I271" s="69">
        <v>208</v>
      </c>
      <c r="J271">
        <f t="shared" si="41"/>
        <v>406</v>
      </c>
      <c r="K271" s="81">
        <f t="shared" si="42"/>
        <v>25.375</v>
      </c>
      <c r="M271">
        <v>16</v>
      </c>
      <c r="N271">
        <v>0</v>
      </c>
      <c r="O271">
        <v>680</v>
      </c>
      <c r="P271">
        <v>241</v>
      </c>
      <c r="Q271">
        <f t="shared" si="50"/>
        <v>921</v>
      </c>
      <c r="R271" s="81">
        <f t="shared" si="43"/>
        <v>57.5625</v>
      </c>
      <c r="T271">
        <v>16</v>
      </c>
      <c r="U271">
        <v>0</v>
      </c>
      <c r="V271">
        <v>755</v>
      </c>
      <c r="W271">
        <v>148</v>
      </c>
      <c r="X271">
        <f t="shared" si="44"/>
        <v>903</v>
      </c>
      <c r="Y271" s="81">
        <f t="shared" si="45"/>
        <v>56.4375</v>
      </c>
      <c r="AA271">
        <v>15</v>
      </c>
      <c r="AB271">
        <v>0</v>
      </c>
      <c r="AC271">
        <v>929</v>
      </c>
      <c r="AD271">
        <v>201</v>
      </c>
      <c r="AE271">
        <f t="shared" si="46"/>
        <v>1130</v>
      </c>
      <c r="AF271" s="81">
        <f t="shared" si="47"/>
        <v>75.333333333333329</v>
      </c>
      <c r="AH271">
        <v>16</v>
      </c>
      <c r="AI271">
        <v>0</v>
      </c>
      <c r="AJ271">
        <v>1083</v>
      </c>
      <c r="AK271">
        <v>67</v>
      </c>
      <c r="AL271">
        <f t="shared" si="48"/>
        <v>1150</v>
      </c>
      <c r="AM271" s="81">
        <f t="shared" si="49"/>
        <v>71.875</v>
      </c>
    </row>
    <row r="272" spans="1:39" x14ac:dyDescent="0.25">
      <c r="A272" s="69" t="s">
        <v>423</v>
      </c>
      <c r="B272" s="6" t="s">
        <v>16</v>
      </c>
      <c r="C272" s="82">
        <v>-3.0041094786812939E-3</v>
      </c>
      <c r="D272" s="82">
        <v>-7.5102736967032346E-4</v>
      </c>
      <c r="E272" s="69"/>
      <c r="F272" s="69">
        <v>13</v>
      </c>
      <c r="G272" s="69">
        <v>0</v>
      </c>
      <c r="H272" s="69">
        <v>214</v>
      </c>
      <c r="I272" s="69">
        <v>93</v>
      </c>
      <c r="J272">
        <f t="shared" si="41"/>
        <v>307</v>
      </c>
      <c r="K272" s="81">
        <f t="shared" si="42"/>
        <v>23.615384615384617</v>
      </c>
      <c r="M272">
        <v>15</v>
      </c>
      <c r="N272">
        <v>0</v>
      </c>
      <c r="O272">
        <v>131</v>
      </c>
      <c r="P272">
        <v>325</v>
      </c>
      <c r="Q272">
        <f t="shared" si="50"/>
        <v>456</v>
      </c>
      <c r="R272" s="81">
        <f t="shared" si="43"/>
        <v>30.4</v>
      </c>
      <c r="T272">
        <v>3</v>
      </c>
      <c r="U272">
        <v>4</v>
      </c>
      <c r="V272">
        <v>0</v>
      </c>
      <c r="W272">
        <v>35</v>
      </c>
      <c r="X272">
        <f t="shared" si="44"/>
        <v>39</v>
      </c>
      <c r="Y272" s="81">
        <f t="shared" si="45"/>
        <v>13</v>
      </c>
      <c r="AA272">
        <v>16</v>
      </c>
      <c r="AB272">
        <v>0</v>
      </c>
      <c r="AC272">
        <v>144</v>
      </c>
      <c r="AD272">
        <v>231</v>
      </c>
      <c r="AE272">
        <f t="shared" si="46"/>
        <v>375</v>
      </c>
      <c r="AF272" s="81">
        <f t="shared" si="47"/>
        <v>23.4375</v>
      </c>
      <c r="AL272">
        <f t="shared" si="48"/>
        <v>0</v>
      </c>
      <c r="AM272" s="81" t="str">
        <f t="shared" si="49"/>
        <v/>
      </c>
    </row>
    <row r="273" spans="1:39" x14ac:dyDescent="0.25">
      <c r="A273" s="69" t="s">
        <v>66</v>
      </c>
      <c r="B273" s="6" t="s">
        <v>100</v>
      </c>
      <c r="C273" s="82">
        <v>-8.9420780873344832</v>
      </c>
      <c r="D273" s="82">
        <v>-1.4903463478890806</v>
      </c>
      <c r="E273" s="69"/>
      <c r="F273" s="69">
        <v>2</v>
      </c>
      <c r="G273" s="69">
        <v>4</v>
      </c>
      <c r="H273" s="69">
        <v>0</v>
      </c>
      <c r="I273" s="69">
        <v>2</v>
      </c>
      <c r="J273">
        <f t="shared" si="41"/>
        <v>6</v>
      </c>
      <c r="K273" s="81">
        <f t="shared" si="42"/>
        <v>3</v>
      </c>
      <c r="Q273">
        <f t="shared" si="50"/>
        <v>0</v>
      </c>
      <c r="R273" s="81" t="str">
        <f t="shared" si="43"/>
        <v/>
      </c>
      <c r="X273">
        <f t="shared" si="44"/>
        <v>0</v>
      </c>
      <c r="Y273" s="81" t="str">
        <f t="shared" si="45"/>
        <v/>
      </c>
      <c r="AE273">
        <f t="shared" si="46"/>
        <v>0</v>
      </c>
      <c r="AF273" s="81" t="str">
        <f t="shared" si="47"/>
        <v/>
      </c>
      <c r="AL273">
        <f t="shared" si="48"/>
        <v>0</v>
      </c>
      <c r="AM273" s="81" t="str">
        <f t="shared" si="49"/>
        <v/>
      </c>
    </row>
    <row r="274" spans="1:39" x14ac:dyDescent="0.25">
      <c r="A274" s="69" t="s">
        <v>148</v>
      </c>
      <c r="B274" s="6" t="s">
        <v>110</v>
      </c>
      <c r="C274" s="82">
        <v>-8.014066975070973</v>
      </c>
      <c r="D274" s="82">
        <v>-1.3356778291784954</v>
      </c>
      <c r="E274" s="69"/>
      <c r="F274" s="69">
        <v>16</v>
      </c>
      <c r="G274" s="69">
        <v>998</v>
      </c>
      <c r="H274" s="69">
        <v>0</v>
      </c>
      <c r="I274" s="69">
        <v>58</v>
      </c>
      <c r="J274">
        <f t="shared" si="41"/>
        <v>1056</v>
      </c>
      <c r="K274" s="81">
        <f t="shared" si="42"/>
        <v>66</v>
      </c>
      <c r="M274">
        <v>16</v>
      </c>
      <c r="N274">
        <v>1060</v>
      </c>
      <c r="O274">
        <v>0</v>
      </c>
      <c r="P274">
        <v>85</v>
      </c>
      <c r="Q274">
        <f t="shared" si="50"/>
        <v>1145</v>
      </c>
      <c r="R274" s="81">
        <f t="shared" si="43"/>
        <v>71.5625</v>
      </c>
      <c r="T274">
        <v>16</v>
      </c>
      <c r="U274">
        <v>1029</v>
      </c>
      <c r="V274">
        <v>0</v>
      </c>
      <c r="W274">
        <v>57</v>
      </c>
      <c r="X274">
        <f t="shared" si="44"/>
        <v>1086</v>
      </c>
      <c r="Y274" s="81">
        <f t="shared" si="45"/>
        <v>67.875</v>
      </c>
      <c r="AA274">
        <v>16</v>
      </c>
      <c r="AB274">
        <v>1058</v>
      </c>
      <c r="AC274">
        <v>0</v>
      </c>
      <c r="AD274">
        <v>79</v>
      </c>
      <c r="AE274">
        <f t="shared" si="46"/>
        <v>1137</v>
      </c>
      <c r="AF274" s="81">
        <f t="shared" si="47"/>
        <v>71.0625</v>
      </c>
      <c r="AH274">
        <v>16</v>
      </c>
      <c r="AI274">
        <v>1065</v>
      </c>
      <c r="AJ274">
        <v>0</v>
      </c>
      <c r="AK274">
        <v>68</v>
      </c>
      <c r="AL274">
        <f t="shared" si="48"/>
        <v>1133</v>
      </c>
      <c r="AM274" s="81">
        <f t="shared" si="49"/>
        <v>70.8125</v>
      </c>
    </row>
    <row r="275" spans="1:39" x14ac:dyDescent="0.25">
      <c r="A275" s="69" t="s">
        <v>242</v>
      </c>
      <c r="B275" s="6" t="s">
        <v>84</v>
      </c>
      <c r="C275" s="82">
        <v>0.51782896068790496</v>
      </c>
      <c r="D275" s="82">
        <v>0.51782896068790496</v>
      </c>
      <c r="E275" s="69"/>
      <c r="F275" s="69">
        <v>1</v>
      </c>
      <c r="G275" s="69">
        <v>0</v>
      </c>
      <c r="H275" s="69">
        <v>0</v>
      </c>
      <c r="I275" s="69">
        <v>1</v>
      </c>
      <c r="J275">
        <f t="shared" si="41"/>
        <v>1</v>
      </c>
      <c r="K275" s="81">
        <f t="shared" si="42"/>
        <v>1</v>
      </c>
      <c r="M275">
        <v>16</v>
      </c>
      <c r="N275">
        <v>668</v>
      </c>
      <c r="O275">
        <v>0</v>
      </c>
      <c r="P275">
        <v>69</v>
      </c>
      <c r="Q275">
        <f t="shared" si="50"/>
        <v>737</v>
      </c>
      <c r="R275" s="81">
        <f t="shared" si="43"/>
        <v>46.0625</v>
      </c>
      <c r="T275">
        <v>16</v>
      </c>
      <c r="U275">
        <v>923</v>
      </c>
      <c r="V275">
        <v>0</v>
      </c>
      <c r="W275">
        <v>78</v>
      </c>
      <c r="X275">
        <f t="shared" si="44"/>
        <v>1001</v>
      </c>
      <c r="Y275" s="81">
        <f t="shared" si="45"/>
        <v>62.5625</v>
      </c>
      <c r="AA275">
        <v>16</v>
      </c>
      <c r="AB275">
        <v>886</v>
      </c>
      <c r="AC275">
        <v>0</v>
      </c>
      <c r="AD275">
        <v>14</v>
      </c>
      <c r="AE275">
        <f t="shared" si="46"/>
        <v>900</v>
      </c>
      <c r="AF275" s="81">
        <f t="shared" si="47"/>
        <v>56.25</v>
      </c>
      <c r="AH275">
        <v>15</v>
      </c>
      <c r="AI275">
        <v>872</v>
      </c>
      <c r="AJ275">
        <v>1</v>
      </c>
      <c r="AK275">
        <v>0</v>
      </c>
      <c r="AL275">
        <f t="shared" si="48"/>
        <v>873</v>
      </c>
      <c r="AM275" s="81">
        <f t="shared" si="49"/>
        <v>58.2</v>
      </c>
    </row>
    <row r="276" spans="1:39" x14ac:dyDescent="0.25">
      <c r="A276" s="69" t="s">
        <v>424</v>
      </c>
      <c r="B276" s="6" t="s">
        <v>84</v>
      </c>
      <c r="C276" s="82">
        <v>4.2928330897352032</v>
      </c>
      <c r="D276" s="82">
        <v>1.0732082724338008</v>
      </c>
      <c r="E276" s="69"/>
      <c r="F276" s="69"/>
      <c r="G276" s="69"/>
      <c r="H276" s="69"/>
      <c r="I276" s="69"/>
      <c r="J276">
        <f t="shared" si="41"/>
        <v>0</v>
      </c>
      <c r="K276" s="81" t="str">
        <f t="shared" si="42"/>
        <v/>
      </c>
      <c r="M276">
        <v>3</v>
      </c>
      <c r="N276">
        <v>0</v>
      </c>
      <c r="O276">
        <v>15</v>
      </c>
      <c r="P276">
        <v>50</v>
      </c>
      <c r="Q276">
        <f t="shared" si="50"/>
        <v>65</v>
      </c>
      <c r="R276" s="81">
        <f t="shared" si="43"/>
        <v>21.666666666666668</v>
      </c>
      <c r="X276">
        <f t="shared" si="44"/>
        <v>0</v>
      </c>
      <c r="Y276" s="81" t="str">
        <f t="shared" si="45"/>
        <v/>
      </c>
      <c r="AE276">
        <f t="shared" si="46"/>
        <v>0</v>
      </c>
      <c r="AF276" s="81" t="str">
        <f t="shared" si="47"/>
        <v/>
      </c>
      <c r="AL276">
        <f t="shared" si="48"/>
        <v>0</v>
      </c>
      <c r="AM276" s="81" t="str">
        <f t="shared" si="49"/>
        <v/>
      </c>
    </row>
    <row r="277" spans="1:39" x14ac:dyDescent="0.25">
      <c r="A277" s="69" t="s">
        <v>315</v>
      </c>
      <c r="B277" s="6" t="s">
        <v>45</v>
      </c>
      <c r="C277" s="82">
        <v>4.0411046658756558</v>
      </c>
      <c r="D277" s="82">
        <v>0.67351744431260929</v>
      </c>
      <c r="E277" s="69"/>
      <c r="F277" s="69">
        <v>5</v>
      </c>
      <c r="G277" s="69">
        <v>0</v>
      </c>
      <c r="H277" s="69">
        <v>15</v>
      </c>
      <c r="I277" s="69">
        <v>102</v>
      </c>
      <c r="J277">
        <f t="shared" si="41"/>
        <v>117</v>
      </c>
      <c r="K277" s="81">
        <f t="shared" si="42"/>
        <v>23.4</v>
      </c>
      <c r="M277">
        <v>14</v>
      </c>
      <c r="N277">
        <v>0</v>
      </c>
      <c r="O277">
        <v>45</v>
      </c>
      <c r="P277">
        <v>278</v>
      </c>
      <c r="Q277">
        <f t="shared" si="50"/>
        <v>323</v>
      </c>
      <c r="R277" s="81">
        <f t="shared" si="43"/>
        <v>23.071428571428573</v>
      </c>
      <c r="X277">
        <f t="shared" si="44"/>
        <v>0</v>
      </c>
      <c r="Y277" s="81" t="str">
        <f t="shared" si="45"/>
        <v/>
      </c>
      <c r="AE277">
        <f t="shared" si="46"/>
        <v>0</v>
      </c>
      <c r="AF277" s="81" t="str">
        <f t="shared" si="47"/>
        <v/>
      </c>
      <c r="AL277">
        <f t="shared" si="48"/>
        <v>0</v>
      </c>
      <c r="AM277" s="81" t="str">
        <f t="shared" si="49"/>
        <v/>
      </c>
    </row>
    <row r="278" spans="1:39" x14ac:dyDescent="0.25">
      <c r="A278" s="69" t="s">
        <v>78</v>
      </c>
      <c r="B278" s="6" t="s">
        <v>110</v>
      </c>
      <c r="C278" s="82">
        <v>-2.7277519604532858</v>
      </c>
      <c r="D278" s="82">
        <v>-0.68193799011332146</v>
      </c>
      <c r="E278" s="69"/>
      <c r="F278" s="69"/>
      <c r="G278" s="69"/>
      <c r="H278" s="69"/>
      <c r="I278" s="69"/>
      <c r="J278">
        <f t="shared" si="41"/>
        <v>0</v>
      </c>
      <c r="K278" s="81" t="str">
        <f t="shared" si="42"/>
        <v/>
      </c>
      <c r="Q278">
        <f t="shared" si="50"/>
        <v>0</v>
      </c>
      <c r="R278" s="81" t="str">
        <f t="shared" si="43"/>
        <v/>
      </c>
      <c r="X278">
        <f t="shared" si="44"/>
        <v>0</v>
      </c>
      <c r="Y278" s="81" t="str">
        <f t="shared" si="45"/>
        <v/>
      </c>
      <c r="AE278">
        <f t="shared" si="46"/>
        <v>0</v>
      </c>
      <c r="AF278" s="81" t="str">
        <f t="shared" si="47"/>
        <v/>
      </c>
      <c r="AH278">
        <v>1</v>
      </c>
      <c r="AI278">
        <v>4</v>
      </c>
      <c r="AJ278">
        <v>0</v>
      </c>
      <c r="AK278">
        <v>0</v>
      </c>
      <c r="AL278">
        <f t="shared" si="48"/>
        <v>4</v>
      </c>
      <c r="AM278" s="81">
        <f t="shared" si="49"/>
        <v>4</v>
      </c>
    </row>
    <row r="279" spans="1:39" x14ac:dyDescent="0.25">
      <c r="A279" s="69" t="s">
        <v>127</v>
      </c>
      <c r="B279" s="6" t="s">
        <v>45</v>
      </c>
      <c r="C279" s="82">
        <v>2.8257473079810427</v>
      </c>
      <c r="D279" s="82">
        <v>0.47095788466350713</v>
      </c>
      <c r="E279" s="69"/>
      <c r="F279" s="69">
        <v>15</v>
      </c>
      <c r="G279" s="69">
        <v>673</v>
      </c>
      <c r="H279" s="69">
        <v>0</v>
      </c>
      <c r="I279" s="69">
        <v>67</v>
      </c>
      <c r="J279">
        <f t="shared" si="41"/>
        <v>740</v>
      </c>
      <c r="K279" s="81">
        <f t="shared" si="42"/>
        <v>49.333333333333336</v>
      </c>
      <c r="M279">
        <v>1</v>
      </c>
      <c r="N279">
        <v>8</v>
      </c>
      <c r="O279">
        <v>0</v>
      </c>
      <c r="P279">
        <v>0</v>
      </c>
      <c r="Q279">
        <f t="shared" si="50"/>
        <v>8</v>
      </c>
      <c r="R279" s="81">
        <f t="shared" si="43"/>
        <v>8</v>
      </c>
      <c r="T279">
        <v>13</v>
      </c>
      <c r="U279">
        <v>750</v>
      </c>
      <c r="V279">
        <v>0</v>
      </c>
      <c r="W279">
        <v>0</v>
      </c>
      <c r="X279">
        <f t="shared" si="44"/>
        <v>750</v>
      </c>
      <c r="Y279" s="81">
        <f t="shared" si="45"/>
        <v>57.692307692307693</v>
      </c>
      <c r="AA279">
        <v>8</v>
      </c>
      <c r="AB279">
        <v>428</v>
      </c>
      <c r="AC279">
        <v>0</v>
      </c>
      <c r="AD279">
        <v>0</v>
      </c>
      <c r="AE279">
        <f t="shared" si="46"/>
        <v>428</v>
      </c>
      <c r="AF279" s="81">
        <f t="shared" si="47"/>
        <v>53.5</v>
      </c>
      <c r="AH279">
        <v>2</v>
      </c>
      <c r="AI279">
        <v>104</v>
      </c>
      <c r="AJ279">
        <v>0</v>
      </c>
      <c r="AK279">
        <v>0</v>
      </c>
      <c r="AL279">
        <f t="shared" si="48"/>
        <v>104</v>
      </c>
      <c r="AM279" s="81">
        <f t="shared" si="49"/>
        <v>52</v>
      </c>
    </row>
    <row r="280" spans="1:39" x14ac:dyDescent="0.25">
      <c r="A280" s="69" t="s">
        <v>428</v>
      </c>
      <c r="B280" s="6" t="s">
        <v>11</v>
      </c>
      <c r="C280" s="82">
        <v>-1.6345223034685898</v>
      </c>
      <c r="D280" s="82">
        <v>-0.32690446069371798</v>
      </c>
      <c r="E280" s="69"/>
      <c r="F280" s="69"/>
      <c r="G280" s="69"/>
      <c r="H280" s="69"/>
      <c r="I280" s="69"/>
      <c r="J280">
        <f t="shared" si="41"/>
        <v>0</v>
      </c>
      <c r="K280" s="81" t="str">
        <f t="shared" si="42"/>
        <v/>
      </c>
      <c r="Q280">
        <f t="shared" si="50"/>
        <v>0</v>
      </c>
      <c r="R280" s="81" t="str">
        <f t="shared" si="43"/>
        <v/>
      </c>
      <c r="X280">
        <f t="shared" si="44"/>
        <v>0</v>
      </c>
      <c r="Y280" s="81" t="str">
        <f t="shared" si="45"/>
        <v/>
      </c>
      <c r="AE280">
        <f t="shared" si="46"/>
        <v>0</v>
      </c>
      <c r="AF280" s="81" t="str">
        <f t="shared" si="47"/>
        <v/>
      </c>
      <c r="AL280">
        <f t="shared" si="48"/>
        <v>0</v>
      </c>
      <c r="AM280" s="81" t="str">
        <f t="shared" si="49"/>
        <v/>
      </c>
    </row>
    <row r="281" spans="1:39" x14ac:dyDescent="0.25">
      <c r="A281" s="69" t="s">
        <v>275</v>
      </c>
      <c r="B281" s="6" t="s">
        <v>29</v>
      </c>
      <c r="C281" s="82">
        <v>1.072429754074431</v>
      </c>
      <c r="D281" s="82">
        <v>0.17873829234573849</v>
      </c>
      <c r="E281" s="69"/>
      <c r="F281" s="69">
        <v>13</v>
      </c>
      <c r="G281" s="69">
        <v>0</v>
      </c>
      <c r="H281" s="69">
        <v>779</v>
      </c>
      <c r="I281" s="69">
        <v>126</v>
      </c>
      <c r="J281">
        <f t="shared" si="41"/>
        <v>905</v>
      </c>
      <c r="K281" s="81">
        <f t="shared" si="42"/>
        <v>69.615384615384613</v>
      </c>
      <c r="M281">
        <v>13</v>
      </c>
      <c r="N281">
        <v>0</v>
      </c>
      <c r="O281">
        <v>426</v>
      </c>
      <c r="P281">
        <v>24</v>
      </c>
      <c r="Q281">
        <f t="shared" si="50"/>
        <v>450</v>
      </c>
      <c r="R281" s="81">
        <f t="shared" si="43"/>
        <v>34.615384615384613</v>
      </c>
      <c r="T281">
        <v>14</v>
      </c>
      <c r="U281">
        <v>0</v>
      </c>
      <c r="V281">
        <v>885</v>
      </c>
      <c r="W281">
        <v>113</v>
      </c>
      <c r="X281">
        <f t="shared" si="44"/>
        <v>998</v>
      </c>
      <c r="Y281" s="81">
        <f t="shared" si="45"/>
        <v>71.285714285714292</v>
      </c>
      <c r="AA281">
        <v>10</v>
      </c>
      <c r="AB281">
        <v>0</v>
      </c>
      <c r="AC281">
        <v>560</v>
      </c>
      <c r="AD281">
        <v>37</v>
      </c>
      <c r="AE281">
        <f t="shared" si="46"/>
        <v>597</v>
      </c>
      <c r="AF281" s="81">
        <f t="shared" si="47"/>
        <v>59.7</v>
      </c>
      <c r="AH281">
        <v>16</v>
      </c>
      <c r="AI281">
        <v>0</v>
      </c>
      <c r="AJ281">
        <v>1053</v>
      </c>
      <c r="AK281">
        <v>208</v>
      </c>
      <c r="AL281">
        <f t="shared" si="48"/>
        <v>1261</v>
      </c>
      <c r="AM281" s="81">
        <f t="shared" si="49"/>
        <v>78.8125</v>
      </c>
    </row>
    <row r="282" spans="1:39" x14ac:dyDescent="0.25">
      <c r="A282" s="69" t="s">
        <v>160</v>
      </c>
      <c r="B282" s="6" t="s">
        <v>110</v>
      </c>
      <c r="C282" s="82">
        <v>2.0529275959423061</v>
      </c>
      <c r="D282" s="82">
        <v>0.34215459932371767</v>
      </c>
      <c r="E282" s="69"/>
      <c r="F282" s="69"/>
      <c r="G282" s="69"/>
      <c r="H282" s="69"/>
      <c r="I282" s="69"/>
      <c r="J282">
        <f t="shared" si="41"/>
        <v>0</v>
      </c>
      <c r="K282" s="81" t="str">
        <f t="shared" si="42"/>
        <v/>
      </c>
      <c r="Q282">
        <f t="shared" si="50"/>
        <v>0</v>
      </c>
      <c r="R282" s="81" t="str">
        <f t="shared" si="43"/>
        <v/>
      </c>
      <c r="X282">
        <f t="shared" si="44"/>
        <v>0</v>
      </c>
      <c r="Y282" s="81" t="str">
        <f t="shared" si="45"/>
        <v/>
      </c>
      <c r="AE282">
        <f t="shared" si="46"/>
        <v>0</v>
      </c>
      <c r="AF282" s="81" t="str">
        <f t="shared" si="47"/>
        <v/>
      </c>
      <c r="AL282">
        <f t="shared" si="48"/>
        <v>0</v>
      </c>
      <c r="AM282" s="81" t="str">
        <f t="shared" si="49"/>
        <v/>
      </c>
    </row>
    <row r="283" spans="1:39" x14ac:dyDescent="0.25">
      <c r="A283" s="69" t="s">
        <v>283</v>
      </c>
      <c r="B283" s="6" t="s">
        <v>8</v>
      </c>
      <c r="C283" s="82">
        <v>2.4628989853800567</v>
      </c>
      <c r="D283" s="82">
        <v>0.41048316423000947</v>
      </c>
      <c r="E283" s="69"/>
      <c r="F283" s="69">
        <v>15</v>
      </c>
      <c r="G283" s="69">
        <v>479</v>
      </c>
      <c r="H283" s="69">
        <v>0</v>
      </c>
      <c r="I283" s="69">
        <v>113</v>
      </c>
      <c r="J283">
        <f t="shared" si="41"/>
        <v>592</v>
      </c>
      <c r="K283" s="81">
        <f t="shared" si="42"/>
        <v>39.466666666666669</v>
      </c>
      <c r="M283">
        <v>8</v>
      </c>
      <c r="N283">
        <v>194</v>
      </c>
      <c r="O283">
        <v>0</v>
      </c>
      <c r="P283">
        <v>59</v>
      </c>
      <c r="Q283">
        <f t="shared" si="50"/>
        <v>253</v>
      </c>
      <c r="R283" s="81">
        <f t="shared" si="43"/>
        <v>31.625</v>
      </c>
      <c r="T283">
        <v>14</v>
      </c>
      <c r="U283">
        <v>468</v>
      </c>
      <c r="V283">
        <v>0</v>
      </c>
      <c r="W283">
        <v>107</v>
      </c>
      <c r="X283">
        <f t="shared" si="44"/>
        <v>575</v>
      </c>
      <c r="Y283" s="81">
        <f t="shared" si="45"/>
        <v>41.071428571428569</v>
      </c>
      <c r="AA283">
        <v>11</v>
      </c>
      <c r="AB283">
        <v>443</v>
      </c>
      <c r="AC283">
        <v>0</v>
      </c>
      <c r="AD283">
        <v>46</v>
      </c>
      <c r="AE283">
        <f t="shared" si="46"/>
        <v>489</v>
      </c>
      <c r="AF283" s="81">
        <f t="shared" si="47"/>
        <v>44.454545454545453</v>
      </c>
      <c r="AH283">
        <v>10</v>
      </c>
      <c r="AI283">
        <v>271</v>
      </c>
      <c r="AJ283">
        <v>0</v>
      </c>
      <c r="AK283">
        <v>37</v>
      </c>
      <c r="AL283">
        <f t="shared" si="48"/>
        <v>308</v>
      </c>
      <c r="AM283" s="81">
        <f t="shared" si="49"/>
        <v>30.8</v>
      </c>
    </row>
    <row r="284" spans="1:39" x14ac:dyDescent="0.25">
      <c r="A284" s="69" t="s">
        <v>308</v>
      </c>
      <c r="B284" s="6" t="s">
        <v>11</v>
      </c>
      <c r="C284" s="82">
        <v>-2.9353276393459673</v>
      </c>
      <c r="D284" s="82">
        <v>-0.4892212732243279</v>
      </c>
      <c r="E284" s="69"/>
      <c r="F284" s="69"/>
      <c r="G284" s="69"/>
      <c r="H284" s="69"/>
      <c r="I284" s="69"/>
      <c r="J284">
        <f t="shared" si="41"/>
        <v>0</v>
      </c>
      <c r="K284" s="81" t="str">
        <f t="shared" si="42"/>
        <v/>
      </c>
      <c r="M284">
        <v>3</v>
      </c>
      <c r="N284">
        <v>0</v>
      </c>
      <c r="O284">
        <v>0</v>
      </c>
      <c r="P284">
        <v>9</v>
      </c>
      <c r="Q284">
        <f t="shared" si="50"/>
        <v>9</v>
      </c>
      <c r="R284" s="81">
        <f t="shared" si="43"/>
        <v>3</v>
      </c>
      <c r="X284">
        <f t="shared" si="44"/>
        <v>0</v>
      </c>
      <c r="Y284" s="81" t="str">
        <f t="shared" si="45"/>
        <v/>
      </c>
      <c r="AA284">
        <v>5</v>
      </c>
      <c r="AB284">
        <v>10</v>
      </c>
      <c r="AC284">
        <v>0</v>
      </c>
      <c r="AD284">
        <v>28</v>
      </c>
      <c r="AE284">
        <f t="shared" si="46"/>
        <v>38</v>
      </c>
      <c r="AF284" s="81">
        <f t="shared" si="47"/>
        <v>7.6</v>
      </c>
      <c r="AH284">
        <v>6</v>
      </c>
      <c r="AI284">
        <v>2</v>
      </c>
      <c r="AJ284">
        <v>0</v>
      </c>
      <c r="AK284">
        <v>28</v>
      </c>
      <c r="AL284">
        <f t="shared" si="48"/>
        <v>30</v>
      </c>
      <c r="AM284" s="81">
        <f t="shared" si="49"/>
        <v>5</v>
      </c>
    </row>
    <row r="285" spans="1:39" x14ac:dyDescent="0.25">
      <c r="A285" s="69" t="s">
        <v>116</v>
      </c>
      <c r="B285" s="6" t="s">
        <v>23</v>
      </c>
      <c r="C285" s="82">
        <v>5.441534187360733</v>
      </c>
      <c r="D285" s="82">
        <v>0.90692236456012221</v>
      </c>
      <c r="E285" s="69"/>
      <c r="F285" s="69">
        <v>5</v>
      </c>
      <c r="G285" s="69">
        <v>0</v>
      </c>
      <c r="H285" s="69">
        <v>64</v>
      </c>
      <c r="I285" s="69">
        <v>11</v>
      </c>
      <c r="J285">
        <f t="shared" si="41"/>
        <v>75</v>
      </c>
      <c r="K285" s="81">
        <f t="shared" si="42"/>
        <v>15</v>
      </c>
      <c r="M285">
        <v>10</v>
      </c>
      <c r="N285">
        <v>0</v>
      </c>
      <c r="O285">
        <v>136</v>
      </c>
      <c r="P285">
        <v>95</v>
      </c>
      <c r="Q285">
        <f t="shared" si="50"/>
        <v>231</v>
      </c>
      <c r="R285" s="81">
        <f t="shared" si="43"/>
        <v>23.1</v>
      </c>
      <c r="T285">
        <v>2</v>
      </c>
      <c r="U285">
        <v>0</v>
      </c>
      <c r="V285">
        <v>30</v>
      </c>
      <c r="W285">
        <v>12</v>
      </c>
      <c r="X285">
        <f t="shared" si="44"/>
        <v>42</v>
      </c>
      <c r="Y285" s="81">
        <f t="shared" si="45"/>
        <v>21</v>
      </c>
      <c r="AA285">
        <v>3</v>
      </c>
      <c r="AB285">
        <v>0</v>
      </c>
      <c r="AC285">
        <v>54</v>
      </c>
      <c r="AD285">
        <v>18</v>
      </c>
      <c r="AE285">
        <f t="shared" si="46"/>
        <v>72</v>
      </c>
      <c r="AF285" s="81">
        <f t="shared" si="47"/>
        <v>24</v>
      </c>
      <c r="AL285">
        <f t="shared" si="48"/>
        <v>0</v>
      </c>
      <c r="AM285" s="81" t="str">
        <f t="shared" si="49"/>
        <v/>
      </c>
    </row>
    <row r="286" spans="1:39" x14ac:dyDescent="0.25">
      <c r="A286" s="69" t="s">
        <v>155</v>
      </c>
      <c r="B286" s="6" t="s">
        <v>11</v>
      </c>
      <c r="C286" s="82">
        <v>-2.1883198177343748</v>
      </c>
      <c r="D286" s="82">
        <v>-0.36471996962239578</v>
      </c>
      <c r="E286" s="69"/>
      <c r="F286" s="69">
        <v>12</v>
      </c>
      <c r="G286" s="69">
        <v>0</v>
      </c>
      <c r="H286" s="69">
        <v>312</v>
      </c>
      <c r="I286" s="69">
        <v>24</v>
      </c>
      <c r="J286">
        <f t="shared" si="41"/>
        <v>336</v>
      </c>
      <c r="K286" s="81">
        <f t="shared" si="42"/>
        <v>28</v>
      </c>
      <c r="M286">
        <v>15</v>
      </c>
      <c r="N286">
        <v>0</v>
      </c>
      <c r="O286">
        <v>570</v>
      </c>
      <c r="P286">
        <v>74</v>
      </c>
      <c r="Q286">
        <f t="shared" si="50"/>
        <v>644</v>
      </c>
      <c r="R286" s="81">
        <f t="shared" si="43"/>
        <v>42.93333333333333</v>
      </c>
      <c r="T286">
        <v>16</v>
      </c>
      <c r="U286">
        <v>0</v>
      </c>
      <c r="V286">
        <v>671</v>
      </c>
      <c r="W286">
        <v>82</v>
      </c>
      <c r="X286">
        <f t="shared" si="44"/>
        <v>753</v>
      </c>
      <c r="Y286" s="81">
        <f t="shared" si="45"/>
        <v>47.0625</v>
      </c>
      <c r="AA286">
        <v>14</v>
      </c>
      <c r="AB286">
        <v>0</v>
      </c>
      <c r="AC286">
        <v>585</v>
      </c>
      <c r="AD286">
        <v>71</v>
      </c>
      <c r="AE286">
        <f t="shared" si="46"/>
        <v>656</v>
      </c>
      <c r="AF286" s="81">
        <f t="shared" si="47"/>
        <v>46.857142857142854</v>
      </c>
      <c r="AH286">
        <v>14</v>
      </c>
      <c r="AI286">
        <v>0</v>
      </c>
      <c r="AJ286">
        <v>447</v>
      </c>
      <c r="AK286">
        <v>75</v>
      </c>
      <c r="AL286">
        <f t="shared" si="48"/>
        <v>522</v>
      </c>
      <c r="AM286" s="81">
        <f t="shared" si="49"/>
        <v>37.285714285714285</v>
      </c>
    </row>
    <row r="287" spans="1:39" x14ac:dyDescent="0.25">
      <c r="A287" s="69" t="s">
        <v>330</v>
      </c>
      <c r="B287" s="6" t="s">
        <v>45</v>
      </c>
      <c r="C287" s="82">
        <v>3.9051944728627097</v>
      </c>
      <c r="D287" s="82">
        <v>0.97629861821567743</v>
      </c>
      <c r="E287" s="69"/>
      <c r="F287" s="69">
        <v>13</v>
      </c>
      <c r="G287" s="69">
        <v>0</v>
      </c>
      <c r="H287" s="69">
        <v>675</v>
      </c>
      <c r="I287" s="69">
        <v>63</v>
      </c>
      <c r="J287">
        <f t="shared" si="41"/>
        <v>738</v>
      </c>
      <c r="K287" s="81">
        <f t="shared" si="42"/>
        <v>56.769230769230766</v>
      </c>
      <c r="M287">
        <v>16</v>
      </c>
      <c r="N287">
        <v>0</v>
      </c>
      <c r="O287">
        <v>1027</v>
      </c>
      <c r="P287">
        <v>93</v>
      </c>
      <c r="Q287">
        <f t="shared" si="50"/>
        <v>1120</v>
      </c>
      <c r="R287" s="81">
        <f t="shared" si="43"/>
        <v>70</v>
      </c>
      <c r="T287">
        <v>16</v>
      </c>
      <c r="U287">
        <v>0</v>
      </c>
      <c r="V287">
        <v>1015</v>
      </c>
      <c r="W287">
        <v>23</v>
      </c>
      <c r="X287">
        <f t="shared" si="44"/>
        <v>1038</v>
      </c>
      <c r="Y287" s="81">
        <f t="shared" si="45"/>
        <v>64.875</v>
      </c>
      <c r="AA287">
        <v>14</v>
      </c>
      <c r="AB287">
        <v>0</v>
      </c>
      <c r="AC287">
        <v>786</v>
      </c>
      <c r="AD287">
        <v>16</v>
      </c>
      <c r="AE287">
        <f t="shared" si="46"/>
        <v>802</v>
      </c>
      <c r="AF287" s="81">
        <f t="shared" si="47"/>
        <v>57.285714285714285</v>
      </c>
      <c r="AH287">
        <v>16</v>
      </c>
      <c r="AI287">
        <v>0</v>
      </c>
      <c r="AJ287">
        <v>904</v>
      </c>
      <c r="AK287">
        <v>15</v>
      </c>
      <c r="AL287">
        <f t="shared" si="48"/>
        <v>919</v>
      </c>
      <c r="AM287" s="81">
        <f t="shared" si="49"/>
        <v>57.4375</v>
      </c>
    </row>
    <row r="288" spans="1:39" x14ac:dyDescent="0.25">
      <c r="A288" s="69" t="s">
        <v>121</v>
      </c>
      <c r="B288" s="6" t="s">
        <v>20</v>
      </c>
      <c r="C288" s="82">
        <v>-7.8987022412622357E-2</v>
      </c>
      <c r="D288" s="82">
        <v>-7.8987022412622357E-2</v>
      </c>
      <c r="E288" s="69"/>
      <c r="F288" s="69"/>
      <c r="G288" s="69"/>
      <c r="H288" s="69"/>
      <c r="I288" s="69"/>
      <c r="J288">
        <f t="shared" si="41"/>
        <v>0</v>
      </c>
      <c r="K288" s="81" t="str">
        <f t="shared" si="42"/>
        <v/>
      </c>
      <c r="Q288">
        <f t="shared" si="50"/>
        <v>0</v>
      </c>
      <c r="R288" s="81" t="str">
        <f t="shared" si="43"/>
        <v/>
      </c>
      <c r="X288">
        <f t="shared" si="44"/>
        <v>0</v>
      </c>
      <c r="Y288" s="81" t="str">
        <f t="shared" si="45"/>
        <v/>
      </c>
      <c r="AE288">
        <f t="shared" si="46"/>
        <v>0</v>
      </c>
      <c r="AF288" s="81" t="str">
        <f t="shared" si="47"/>
        <v/>
      </c>
      <c r="AL288">
        <f t="shared" si="48"/>
        <v>0</v>
      </c>
      <c r="AM288" s="81" t="str">
        <f t="shared" si="49"/>
        <v/>
      </c>
    </row>
    <row r="289" spans="1:39" x14ac:dyDescent="0.25">
      <c r="A289" s="69" t="s">
        <v>361</v>
      </c>
      <c r="B289" s="6" t="s">
        <v>16</v>
      </c>
      <c r="C289" s="82">
        <v>4.7854795913815584</v>
      </c>
      <c r="D289" s="82">
        <v>0.79757993189692644</v>
      </c>
      <c r="E289" s="69"/>
      <c r="F289" s="69">
        <v>14</v>
      </c>
      <c r="G289" s="69">
        <v>566</v>
      </c>
      <c r="H289" s="69">
        <v>0</v>
      </c>
      <c r="I289" s="69">
        <v>0</v>
      </c>
      <c r="J289">
        <f t="shared" si="41"/>
        <v>566</v>
      </c>
      <c r="K289" s="81">
        <f t="shared" si="42"/>
        <v>40.428571428571431</v>
      </c>
      <c r="M289">
        <v>13</v>
      </c>
      <c r="N289">
        <v>175</v>
      </c>
      <c r="O289">
        <v>0</v>
      </c>
      <c r="P289">
        <v>6</v>
      </c>
      <c r="Q289">
        <f t="shared" si="50"/>
        <v>181</v>
      </c>
      <c r="R289" s="81">
        <f t="shared" si="43"/>
        <v>13.923076923076923</v>
      </c>
      <c r="T289">
        <v>8</v>
      </c>
      <c r="U289">
        <v>140</v>
      </c>
      <c r="V289">
        <v>0</v>
      </c>
      <c r="W289">
        <v>48</v>
      </c>
      <c r="X289">
        <f t="shared" si="44"/>
        <v>188</v>
      </c>
      <c r="Y289" s="81">
        <f t="shared" si="45"/>
        <v>23.5</v>
      </c>
      <c r="AE289">
        <f t="shared" si="46"/>
        <v>0</v>
      </c>
      <c r="AF289" s="81" t="str">
        <f t="shared" si="47"/>
        <v/>
      </c>
      <c r="AL289">
        <f t="shared" si="48"/>
        <v>0</v>
      </c>
      <c r="AM289" s="81" t="str">
        <f t="shared" si="49"/>
        <v/>
      </c>
    </row>
    <row r="290" spans="1:39" x14ac:dyDescent="0.25">
      <c r="A290" s="69" t="s">
        <v>14</v>
      </c>
      <c r="B290" s="6" t="s">
        <v>65</v>
      </c>
      <c r="C290" s="82">
        <v>-0.49758055951253888</v>
      </c>
      <c r="D290" s="82">
        <v>-0.24879027975626944</v>
      </c>
      <c r="E290" s="69"/>
      <c r="F290" s="69"/>
      <c r="G290" s="69"/>
      <c r="H290" s="69"/>
      <c r="I290" s="69"/>
      <c r="J290">
        <f t="shared" si="41"/>
        <v>0</v>
      </c>
      <c r="K290" s="81" t="str">
        <f t="shared" si="42"/>
        <v/>
      </c>
      <c r="Q290">
        <f t="shared" si="50"/>
        <v>0</v>
      </c>
      <c r="R290" s="81" t="str">
        <f t="shared" si="43"/>
        <v/>
      </c>
      <c r="X290">
        <f t="shared" si="44"/>
        <v>0</v>
      </c>
      <c r="Y290" s="81" t="str">
        <f t="shared" si="45"/>
        <v/>
      </c>
      <c r="AE290">
        <f t="shared" si="46"/>
        <v>0</v>
      </c>
      <c r="AF290" s="81" t="str">
        <f t="shared" si="47"/>
        <v/>
      </c>
      <c r="AL290">
        <f t="shared" si="48"/>
        <v>0</v>
      </c>
      <c r="AM290" s="81" t="str">
        <f t="shared" si="49"/>
        <v/>
      </c>
    </row>
    <row r="291" spans="1:39" x14ac:dyDescent="0.25">
      <c r="A291" s="69" t="s">
        <v>69</v>
      </c>
      <c r="B291" s="6" t="s">
        <v>110</v>
      </c>
      <c r="C291" s="82">
        <v>-2.4141461544781269</v>
      </c>
      <c r="D291" s="82">
        <v>-0.40235769241302116</v>
      </c>
      <c r="E291" s="69"/>
      <c r="F291" s="69"/>
      <c r="G291" s="69"/>
      <c r="H291" s="69"/>
      <c r="I291" s="69"/>
      <c r="J291">
        <f t="shared" si="41"/>
        <v>0</v>
      </c>
      <c r="K291" s="81" t="str">
        <f t="shared" si="42"/>
        <v/>
      </c>
      <c r="Q291">
        <f t="shared" si="50"/>
        <v>0</v>
      </c>
      <c r="R291" s="81" t="str">
        <f t="shared" si="43"/>
        <v/>
      </c>
      <c r="X291">
        <f t="shared" si="44"/>
        <v>0</v>
      </c>
      <c r="Y291" s="81" t="str">
        <f t="shared" si="45"/>
        <v/>
      </c>
      <c r="AE291">
        <f t="shared" si="46"/>
        <v>0</v>
      </c>
      <c r="AF291" s="81" t="str">
        <f t="shared" si="47"/>
        <v/>
      </c>
      <c r="AL291">
        <f t="shared" si="48"/>
        <v>0</v>
      </c>
      <c r="AM291" s="81" t="str">
        <f t="shared" si="49"/>
        <v/>
      </c>
    </row>
    <row r="292" spans="1:39" x14ac:dyDescent="0.25">
      <c r="A292" s="69" t="s">
        <v>131</v>
      </c>
      <c r="B292" s="6" t="s">
        <v>65</v>
      </c>
      <c r="C292" s="82">
        <v>-8.8835770278306581E-2</v>
      </c>
      <c r="D292" s="82">
        <v>-1.4805961713051097E-2</v>
      </c>
      <c r="E292" s="69"/>
      <c r="F292" s="69">
        <v>16</v>
      </c>
      <c r="G292" s="69">
        <v>450</v>
      </c>
      <c r="H292" s="69">
        <v>0</v>
      </c>
      <c r="I292" s="69">
        <v>167</v>
      </c>
      <c r="J292">
        <f t="shared" si="41"/>
        <v>617</v>
      </c>
      <c r="K292" s="81">
        <f t="shared" si="42"/>
        <v>38.5625</v>
      </c>
      <c r="M292">
        <v>16</v>
      </c>
      <c r="N292">
        <v>588</v>
      </c>
      <c r="O292">
        <v>0</v>
      </c>
      <c r="P292">
        <v>210</v>
      </c>
      <c r="Q292">
        <f t="shared" si="50"/>
        <v>798</v>
      </c>
      <c r="R292" s="81">
        <f t="shared" si="43"/>
        <v>49.875</v>
      </c>
      <c r="T292">
        <v>15</v>
      </c>
      <c r="U292">
        <v>789</v>
      </c>
      <c r="V292">
        <v>0</v>
      </c>
      <c r="W292">
        <v>83</v>
      </c>
      <c r="X292">
        <f t="shared" si="44"/>
        <v>872</v>
      </c>
      <c r="Y292" s="81">
        <f t="shared" si="45"/>
        <v>58.133333333333333</v>
      </c>
      <c r="AA292">
        <v>14</v>
      </c>
      <c r="AB292">
        <v>849</v>
      </c>
      <c r="AC292">
        <v>0</v>
      </c>
      <c r="AD292">
        <v>137</v>
      </c>
      <c r="AE292">
        <f t="shared" si="46"/>
        <v>986</v>
      </c>
      <c r="AF292" s="81">
        <f t="shared" si="47"/>
        <v>70.428571428571431</v>
      </c>
      <c r="AH292">
        <v>14</v>
      </c>
      <c r="AI292">
        <v>776</v>
      </c>
      <c r="AJ292">
        <v>0</v>
      </c>
      <c r="AK292">
        <v>83</v>
      </c>
      <c r="AL292">
        <f t="shared" si="48"/>
        <v>859</v>
      </c>
      <c r="AM292" s="81">
        <f t="shared" si="49"/>
        <v>61.357142857142854</v>
      </c>
    </row>
    <row r="293" spans="1:39" x14ac:dyDescent="0.25">
      <c r="A293" s="69" t="s">
        <v>259</v>
      </c>
      <c r="B293" s="6" t="s">
        <v>84</v>
      </c>
      <c r="C293" s="82">
        <v>-4.7736421451725408E-2</v>
      </c>
      <c r="D293" s="82">
        <v>-1.1934105362931352E-2</v>
      </c>
      <c r="E293" s="69"/>
      <c r="F293" s="69">
        <v>3</v>
      </c>
      <c r="G293" s="69">
        <v>68</v>
      </c>
      <c r="H293" s="69">
        <v>0</v>
      </c>
      <c r="I293" s="69">
        <v>25</v>
      </c>
      <c r="J293">
        <f t="shared" si="41"/>
        <v>93</v>
      </c>
      <c r="K293" s="81">
        <f t="shared" si="42"/>
        <v>31</v>
      </c>
      <c r="M293">
        <v>1</v>
      </c>
      <c r="N293">
        <v>0</v>
      </c>
      <c r="O293">
        <v>0</v>
      </c>
      <c r="P293">
        <v>9</v>
      </c>
      <c r="Q293">
        <f t="shared" si="50"/>
        <v>9</v>
      </c>
      <c r="R293" s="81">
        <f t="shared" si="43"/>
        <v>9</v>
      </c>
      <c r="T293">
        <v>16</v>
      </c>
      <c r="U293">
        <v>220</v>
      </c>
      <c r="V293">
        <v>0</v>
      </c>
      <c r="W293">
        <v>128</v>
      </c>
      <c r="X293">
        <f t="shared" si="44"/>
        <v>348</v>
      </c>
      <c r="Y293" s="81">
        <f t="shared" si="45"/>
        <v>21.75</v>
      </c>
      <c r="AA293">
        <v>15</v>
      </c>
      <c r="AB293">
        <v>210</v>
      </c>
      <c r="AC293">
        <v>0</v>
      </c>
      <c r="AD293">
        <v>130</v>
      </c>
      <c r="AE293">
        <f t="shared" si="46"/>
        <v>340</v>
      </c>
      <c r="AF293" s="81">
        <f t="shared" si="47"/>
        <v>22.666666666666668</v>
      </c>
      <c r="AH293">
        <v>12</v>
      </c>
      <c r="AI293">
        <v>168</v>
      </c>
      <c r="AJ293">
        <v>0</v>
      </c>
      <c r="AK293">
        <v>126</v>
      </c>
      <c r="AL293">
        <f t="shared" si="48"/>
        <v>294</v>
      </c>
      <c r="AM293" s="81">
        <f t="shared" si="49"/>
        <v>24.5</v>
      </c>
    </row>
    <row r="294" spans="1:39" x14ac:dyDescent="0.25">
      <c r="A294" s="69" t="s">
        <v>162</v>
      </c>
      <c r="B294" s="6" t="s">
        <v>77</v>
      </c>
      <c r="C294" s="82">
        <v>6.1719741036513911</v>
      </c>
      <c r="D294" s="82">
        <v>1.0286623506085653</v>
      </c>
      <c r="E294" s="69"/>
      <c r="F294" s="69">
        <v>9</v>
      </c>
      <c r="G294" s="69">
        <v>0</v>
      </c>
      <c r="H294" s="69">
        <v>74</v>
      </c>
      <c r="I294" s="69">
        <v>175</v>
      </c>
      <c r="J294">
        <f t="shared" si="41"/>
        <v>249</v>
      </c>
      <c r="K294" s="81">
        <f t="shared" si="42"/>
        <v>27.666666666666668</v>
      </c>
      <c r="M294">
        <v>15</v>
      </c>
      <c r="N294">
        <v>0</v>
      </c>
      <c r="O294">
        <v>157</v>
      </c>
      <c r="P294">
        <v>280</v>
      </c>
      <c r="Q294">
        <f t="shared" si="50"/>
        <v>437</v>
      </c>
      <c r="R294" s="81">
        <f t="shared" si="43"/>
        <v>29.133333333333333</v>
      </c>
      <c r="X294">
        <f t="shared" si="44"/>
        <v>0</v>
      </c>
      <c r="Y294" s="81" t="str">
        <f t="shared" si="45"/>
        <v/>
      </c>
      <c r="AA294">
        <v>8</v>
      </c>
      <c r="AB294">
        <v>0</v>
      </c>
      <c r="AC294">
        <v>39</v>
      </c>
      <c r="AD294">
        <v>151</v>
      </c>
      <c r="AE294">
        <f t="shared" si="46"/>
        <v>190</v>
      </c>
      <c r="AF294" s="81">
        <f t="shared" si="47"/>
        <v>23.75</v>
      </c>
      <c r="AL294">
        <f t="shared" si="48"/>
        <v>0</v>
      </c>
      <c r="AM294" s="81" t="str">
        <f t="shared" si="49"/>
        <v/>
      </c>
    </row>
    <row r="295" spans="1:39" x14ac:dyDescent="0.25">
      <c r="A295" s="69" t="s">
        <v>304</v>
      </c>
      <c r="B295" s="6" t="s">
        <v>77</v>
      </c>
      <c r="C295" s="82">
        <v>2.495440226100671</v>
      </c>
      <c r="D295" s="82">
        <v>0.41590670435011184</v>
      </c>
      <c r="E295" s="69"/>
      <c r="F295" s="69">
        <v>10</v>
      </c>
      <c r="G295" s="69">
        <v>0</v>
      </c>
      <c r="H295" s="69">
        <v>153</v>
      </c>
      <c r="I295" s="69">
        <v>158</v>
      </c>
      <c r="J295">
        <f t="shared" si="41"/>
        <v>311</v>
      </c>
      <c r="K295" s="81">
        <f t="shared" si="42"/>
        <v>31.1</v>
      </c>
      <c r="Q295">
        <f t="shared" si="50"/>
        <v>0</v>
      </c>
      <c r="R295" s="81" t="str">
        <f t="shared" si="43"/>
        <v/>
      </c>
      <c r="X295">
        <f t="shared" si="44"/>
        <v>0</v>
      </c>
      <c r="Y295" s="81" t="str">
        <f t="shared" si="45"/>
        <v/>
      </c>
      <c r="AE295">
        <f t="shared" si="46"/>
        <v>0</v>
      </c>
      <c r="AF295" s="81" t="str">
        <f t="shared" si="47"/>
        <v/>
      </c>
    </row>
    <row r="341" spans="5:5" x14ac:dyDescent="0.25">
      <c r="E341" s="33"/>
    </row>
    <row r="342" spans="5:5" x14ac:dyDescent="0.25">
      <c r="E342" s="33"/>
    </row>
    <row r="343" spans="5:5" x14ac:dyDescent="0.25">
      <c r="E343" s="33"/>
    </row>
    <row r="371" spans="5:5" x14ac:dyDescent="0.25">
      <c r="E371" s="33"/>
    </row>
    <row r="493" spans="5:5" x14ac:dyDescent="0.25">
      <c r="E493" s="33"/>
    </row>
    <row r="494" spans="5:5" x14ac:dyDescent="0.25">
      <c r="E494" s="33"/>
    </row>
    <row r="553" spans="5:5" x14ac:dyDescent="0.25">
      <c r="E553" s="33"/>
    </row>
    <row r="554" spans="5:5" x14ac:dyDescent="0.25">
      <c r="E554" s="33"/>
    </row>
    <row r="698" spans="5:5" x14ac:dyDescent="0.25">
      <c r="E698" s="33"/>
    </row>
    <row r="733" spans="5:5" x14ac:dyDescent="0.25">
      <c r="E733" s="33"/>
    </row>
    <row r="734" spans="5:5" x14ac:dyDescent="0.25">
      <c r="E734" s="33"/>
    </row>
    <row r="942" spans="5:5" x14ac:dyDescent="0.25">
      <c r="E942" s="33"/>
    </row>
    <row r="943" spans="5:5" x14ac:dyDescent="0.25">
      <c r="E943" s="33"/>
    </row>
    <row r="1016" spans="5:5" x14ac:dyDescent="0.25">
      <c r="E1016" s="33"/>
    </row>
    <row r="1017" spans="5:5" x14ac:dyDescent="0.25">
      <c r="E1017" s="33"/>
    </row>
    <row r="1277" spans="5:5" x14ac:dyDescent="0.25">
      <c r="E1277" s="33"/>
    </row>
    <row r="1278" spans="5:5" x14ac:dyDescent="0.25">
      <c r="E1278" s="33"/>
    </row>
    <row r="1302" spans="5:5" x14ac:dyDescent="0.25">
      <c r="E1302" s="33"/>
    </row>
    <row r="1303" spans="5:5" x14ac:dyDescent="0.25">
      <c r="E1303" s="33"/>
    </row>
    <row r="1308" spans="5:5" x14ac:dyDescent="0.25">
      <c r="E1308" s="33"/>
    </row>
    <row r="1309" spans="5:5" x14ac:dyDescent="0.25">
      <c r="E1309" s="33"/>
    </row>
    <row r="1310" spans="5:5" x14ac:dyDescent="0.25">
      <c r="E1310" s="33"/>
    </row>
    <row r="1329" spans="5:5" x14ac:dyDescent="0.25">
      <c r="E1329" s="33"/>
    </row>
    <row r="1330" spans="5:5" x14ac:dyDescent="0.25">
      <c r="E1330" s="33"/>
    </row>
    <row r="1359" spans="5:5" x14ac:dyDescent="0.25">
      <c r="E1359" s="33"/>
    </row>
    <row r="1360" spans="5:5" x14ac:dyDescent="0.25">
      <c r="E1360" s="33"/>
    </row>
    <row r="1426" spans="5:5" x14ac:dyDescent="0.25">
      <c r="E1426" s="33"/>
    </row>
    <row r="1666" spans="5:5" x14ac:dyDescent="0.25">
      <c r="E1666" s="33"/>
    </row>
    <row r="1667" spans="5:5" x14ac:dyDescent="0.25">
      <c r="E1667" s="33"/>
    </row>
    <row r="1841" spans="5:5" x14ac:dyDescent="0.25">
      <c r="E1841" s="33"/>
    </row>
    <row r="1959" spans="5:5" x14ac:dyDescent="0.25">
      <c r="E1959" s="33"/>
    </row>
    <row r="1960" spans="5:5" x14ac:dyDescent="0.25">
      <c r="E1960" s="33"/>
    </row>
  </sheetData>
  <sortState ref="A2:I294">
    <sortCondition ref="A2:A294"/>
  </sortState>
  <mergeCells count="5">
    <mergeCell ref="M1:R1"/>
    <mergeCell ref="T1:Y1"/>
    <mergeCell ref="AA1:AF1"/>
    <mergeCell ref="AH1:AM1"/>
    <mergeCell ref="F1:K1"/>
  </mergeCells>
  <conditionalFormatting sqref="D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62"/>
  <sheetViews>
    <sheetView topLeftCell="A121" zoomScale="55" zoomScaleNormal="55" workbookViewId="0">
      <selection sqref="A1:XFD2"/>
    </sheetView>
  </sheetViews>
  <sheetFormatPr defaultRowHeight="15" x14ac:dyDescent="0.25"/>
  <cols>
    <col min="1" max="1" width="23.28515625" style="6" bestFit="1" customWidth="1"/>
    <col min="2" max="2" width="5.85546875" style="6" bestFit="1" customWidth="1"/>
    <col min="3" max="3" width="8.140625" style="6" bestFit="1" customWidth="1"/>
    <col min="4" max="4" width="9.42578125" style="6" bestFit="1" customWidth="1"/>
    <col min="5" max="5" width="6.85546875" style="6" bestFit="1" customWidth="1"/>
    <col min="6" max="6" width="9.140625" style="6"/>
    <col min="7" max="7" width="4.5703125" style="6" bestFit="1" customWidth="1"/>
    <col min="8" max="8" width="9.140625" style="6"/>
    <col min="9" max="9" width="12.140625" style="6" bestFit="1" customWidth="1"/>
    <col min="10" max="10" width="9.140625" style="6"/>
    <col min="11" max="11" width="16.28515625" style="6" bestFit="1" customWidth="1"/>
    <col min="12" max="12" width="9.140625" style="6"/>
    <col min="13" max="13" width="8.140625" style="6" bestFit="1" customWidth="1"/>
    <col min="14" max="14" width="9.140625" style="6"/>
    <col min="15" max="15" width="8" style="6" bestFit="1" customWidth="1"/>
    <col min="16" max="21" width="9.140625" style="6"/>
    <col min="22" max="22" width="9.140625" style="84"/>
    <col min="23" max="27" width="9.140625" style="6"/>
    <col min="28" max="28" width="9.42578125" style="6" customWidth="1"/>
    <col min="29" max="29" width="9.140625" style="84"/>
    <col min="30" max="35" width="9.140625" style="6"/>
    <col min="36" max="36" width="9.140625" style="84"/>
    <col min="37" max="42" width="9.140625" style="6"/>
    <col min="43" max="43" width="9.140625" style="84"/>
    <col min="44" max="49" width="9.140625" style="6"/>
    <col min="50" max="50" width="9.140625" style="84"/>
    <col min="51" max="57" width="9.140625" style="6"/>
  </cols>
  <sheetData>
    <row r="1" spans="1:57" s="5" customFormat="1" x14ac:dyDescent="0.25">
      <c r="A1" s="91" t="s">
        <v>2312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86"/>
      <c r="W1" s="91">
        <v>2013</v>
      </c>
      <c r="X1" s="91"/>
      <c r="Y1" s="91"/>
      <c r="Z1" s="91"/>
      <c r="AA1" s="91"/>
      <c r="AB1" s="91"/>
      <c r="AC1" s="86"/>
      <c r="AD1" s="91">
        <v>2014</v>
      </c>
      <c r="AE1" s="91"/>
      <c r="AF1" s="91"/>
      <c r="AG1" s="91"/>
      <c r="AH1" s="91"/>
      <c r="AI1" s="91"/>
      <c r="AJ1" s="86"/>
      <c r="AK1" s="91">
        <v>2015</v>
      </c>
      <c r="AL1" s="91"/>
      <c r="AM1" s="91"/>
      <c r="AN1" s="91"/>
      <c r="AO1" s="91"/>
      <c r="AP1" s="91"/>
      <c r="AQ1" s="86"/>
      <c r="AR1" s="91">
        <v>2016</v>
      </c>
      <c r="AS1" s="91"/>
      <c r="AT1" s="91"/>
      <c r="AU1" s="91"/>
      <c r="AV1" s="91"/>
      <c r="AW1" s="91"/>
      <c r="AX1" s="86"/>
      <c r="AY1" s="91">
        <v>2017</v>
      </c>
      <c r="AZ1" s="91"/>
      <c r="BA1" s="91"/>
      <c r="BB1" s="91"/>
      <c r="BC1" s="91"/>
      <c r="BD1" s="91"/>
      <c r="BE1" s="28"/>
    </row>
    <row r="2" spans="1:57" s="5" customFormat="1" x14ac:dyDescent="0.25">
      <c r="A2" s="28" t="s">
        <v>1</v>
      </c>
      <c r="B2" s="28" t="s">
        <v>3</v>
      </c>
      <c r="C2" s="28" t="s">
        <v>447</v>
      </c>
      <c r="D2" s="28" t="s">
        <v>436</v>
      </c>
      <c r="E2" s="28" t="s">
        <v>437</v>
      </c>
      <c r="F2" s="28" t="s">
        <v>438</v>
      </c>
      <c r="G2" s="28" t="s">
        <v>439</v>
      </c>
      <c r="H2" s="28" t="s">
        <v>440</v>
      </c>
      <c r="I2" s="28" t="s">
        <v>441</v>
      </c>
      <c r="J2" s="28" t="s">
        <v>442</v>
      </c>
      <c r="K2" s="28" t="s">
        <v>446</v>
      </c>
      <c r="L2" s="28" t="s">
        <v>443</v>
      </c>
      <c r="M2" s="28" t="s">
        <v>4</v>
      </c>
      <c r="N2" s="28" t="s">
        <v>444</v>
      </c>
      <c r="O2" s="28" t="s">
        <v>5</v>
      </c>
      <c r="P2" s="28" t="s">
        <v>445</v>
      </c>
      <c r="Q2" s="28" t="s">
        <v>448</v>
      </c>
      <c r="R2" s="28" t="s">
        <v>449</v>
      </c>
      <c r="S2" s="28" t="s">
        <v>450</v>
      </c>
      <c r="T2" s="28" t="s">
        <v>451</v>
      </c>
      <c r="U2" s="28" t="s">
        <v>452</v>
      </c>
      <c r="V2" s="86"/>
      <c r="W2" s="28" t="s">
        <v>537</v>
      </c>
      <c r="X2" s="28" t="s">
        <v>2307</v>
      </c>
      <c r="Y2" s="28" t="s">
        <v>2308</v>
      </c>
      <c r="Z2" s="28" t="s">
        <v>2309</v>
      </c>
      <c r="AA2" s="28" t="s">
        <v>2305</v>
      </c>
      <c r="AB2" s="28" t="s">
        <v>2306</v>
      </c>
      <c r="AC2" s="86"/>
      <c r="AD2" s="28" t="s">
        <v>537</v>
      </c>
      <c r="AE2" s="28" t="s">
        <v>2307</v>
      </c>
      <c r="AF2" s="28" t="s">
        <v>2308</v>
      </c>
      <c r="AG2" s="28" t="s">
        <v>2309</v>
      </c>
      <c r="AH2" s="28" t="s">
        <v>2305</v>
      </c>
      <c r="AI2" s="28" t="s">
        <v>2306</v>
      </c>
      <c r="AJ2" s="86"/>
      <c r="AK2" s="28" t="s">
        <v>537</v>
      </c>
      <c r="AL2" s="28" t="s">
        <v>2307</v>
      </c>
      <c r="AM2" s="28" t="s">
        <v>2308</v>
      </c>
      <c r="AN2" s="28" t="s">
        <v>2309</v>
      </c>
      <c r="AO2" s="28" t="s">
        <v>2305</v>
      </c>
      <c r="AP2" s="28" t="s">
        <v>2306</v>
      </c>
      <c r="AQ2" s="86"/>
      <c r="AR2" s="28" t="s">
        <v>537</v>
      </c>
      <c r="AS2" s="28" t="s">
        <v>2307</v>
      </c>
      <c r="AT2" s="28" t="s">
        <v>2308</v>
      </c>
      <c r="AU2" s="28" t="s">
        <v>2309</v>
      </c>
      <c r="AV2" s="28" t="s">
        <v>2305</v>
      </c>
      <c r="AW2" s="28" t="s">
        <v>2306</v>
      </c>
      <c r="AX2" s="86"/>
      <c r="AY2" s="28" t="s">
        <v>537</v>
      </c>
      <c r="AZ2" s="28" t="s">
        <v>2307</v>
      </c>
      <c r="BA2" s="28" t="s">
        <v>2308</v>
      </c>
      <c r="BB2" s="28" t="s">
        <v>2309</v>
      </c>
      <c r="BC2" s="28" t="s">
        <v>2305</v>
      </c>
      <c r="BD2" s="28" t="s">
        <v>2306</v>
      </c>
      <c r="BE2" s="28"/>
    </row>
    <row r="3" spans="1:57" x14ac:dyDescent="0.25">
      <c r="A3" s="6" t="s">
        <v>98</v>
      </c>
      <c r="B3" s="6" t="s">
        <v>100</v>
      </c>
      <c r="C3" s="6">
        <v>75.25</v>
      </c>
      <c r="D3" s="6">
        <v>303</v>
      </c>
      <c r="E3" s="6">
        <v>5.33</v>
      </c>
      <c r="F3" s="6">
        <v>-1.803122084703028</v>
      </c>
      <c r="I3" s="6">
        <v>25.5</v>
      </c>
      <c r="J3" s="6">
        <v>-1.5800958990584399</v>
      </c>
      <c r="K3" s="6">
        <v>98</v>
      </c>
      <c r="L3" s="6">
        <v>-1.835144680473926</v>
      </c>
      <c r="M3" s="6">
        <v>4.71</v>
      </c>
      <c r="N3" s="6">
        <v>-1.0013992935349552</v>
      </c>
      <c r="O3" s="6">
        <v>7.81</v>
      </c>
      <c r="P3" s="6">
        <v>-1.4481396533558102</v>
      </c>
      <c r="Q3" s="6">
        <v>-7.6679016111261582</v>
      </c>
      <c r="R3" s="6">
        <v>-1.5335803222252316</v>
      </c>
      <c r="AA3" s="6">
        <v>0</v>
      </c>
      <c r="AB3" s="6" t="s">
        <v>2311</v>
      </c>
      <c r="AH3" s="6">
        <v>0</v>
      </c>
      <c r="AI3" s="6" t="s">
        <v>2311</v>
      </c>
      <c r="AO3" s="6">
        <v>0</v>
      </c>
      <c r="AP3" s="6" t="s">
        <v>2311</v>
      </c>
      <c r="AV3" s="6">
        <v>0</v>
      </c>
      <c r="AW3" s="6" t="s">
        <v>2311</v>
      </c>
      <c r="BC3" s="6">
        <v>0</v>
      </c>
      <c r="BD3" s="6" t="s">
        <v>2311</v>
      </c>
    </row>
    <row r="4" spans="1:57" x14ac:dyDescent="0.25">
      <c r="A4" s="6" t="s">
        <v>346</v>
      </c>
      <c r="B4" s="6" t="s">
        <v>100</v>
      </c>
      <c r="C4" s="6">
        <v>75</v>
      </c>
      <c r="D4" s="6">
        <v>314</v>
      </c>
      <c r="E4" s="6">
        <v>4.99</v>
      </c>
      <c r="F4" s="6">
        <v>-0.67580300551314121</v>
      </c>
      <c r="G4" s="6">
        <v>31</v>
      </c>
      <c r="H4" s="6">
        <v>1.4949074469955512</v>
      </c>
      <c r="I4" s="6">
        <v>26.5</v>
      </c>
      <c r="J4" s="6">
        <v>-1.3486174741213619</v>
      </c>
      <c r="K4" s="6">
        <v>108</v>
      </c>
      <c r="L4" s="6">
        <v>-0.77933052582472329</v>
      </c>
      <c r="M4" s="6">
        <v>4.74</v>
      </c>
      <c r="N4" s="6">
        <v>-1.1088175636184046</v>
      </c>
      <c r="O4" s="6">
        <v>7.31</v>
      </c>
      <c r="P4" s="6">
        <v>-0.21503415993621583</v>
      </c>
      <c r="Q4" s="6">
        <v>-2.6326952820182958</v>
      </c>
      <c r="R4" s="6">
        <v>-0.43878254700304931</v>
      </c>
      <c r="S4" s="6">
        <v>4</v>
      </c>
      <c r="T4" s="6">
        <v>107</v>
      </c>
      <c r="U4" s="6">
        <v>94</v>
      </c>
      <c r="W4" s="6">
        <v>9</v>
      </c>
      <c r="X4" s="6">
        <v>567</v>
      </c>
      <c r="Y4" s="6">
        <v>0</v>
      </c>
      <c r="Z4" s="6">
        <v>0</v>
      </c>
      <c r="AA4" s="6">
        <v>567</v>
      </c>
      <c r="AB4" s="6">
        <v>63</v>
      </c>
      <c r="AD4" s="6">
        <v>11</v>
      </c>
      <c r="AE4" s="6">
        <v>648</v>
      </c>
      <c r="AF4" s="6">
        <v>0</v>
      </c>
      <c r="AG4" s="6">
        <v>36</v>
      </c>
      <c r="AH4" s="6">
        <v>684</v>
      </c>
      <c r="AI4" s="6">
        <v>62.18181818181818</v>
      </c>
      <c r="AK4" s="6">
        <v>5</v>
      </c>
      <c r="AL4" s="6">
        <v>305</v>
      </c>
      <c r="AM4" s="6">
        <v>0</v>
      </c>
      <c r="AN4" s="6">
        <v>17</v>
      </c>
      <c r="AO4" s="6">
        <v>322</v>
      </c>
      <c r="AP4" s="6">
        <v>64.400000000000006</v>
      </c>
      <c r="AR4" s="6">
        <v>16</v>
      </c>
      <c r="AS4" s="6">
        <v>247</v>
      </c>
      <c r="AT4" s="6">
        <v>0</v>
      </c>
      <c r="AU4" s="6">
        <v>67</v>
      </c>
      <c r="AV4" s="6">
        <v>314</v>
      </c>
      <c r="AW4" s="6">
        <v>19.625</v>
      </c>
      <c r="AY4" s="6">
        <v>16</v>
      </c>
      <c r="AZ4" s="6">
        <v>148</v>
      </c>
      <c r="BA4" s="6">
        <v>0</v>
      </c>
      <c r="BB4" s="6">
        <v>74</v>
      </c>
      <c r="BC4" s="6">
        <v>222</v>
      </c>
      <c r="BD4" s="6">
        <v>13.875</v>
      </c>
    </row>
    <row r="5" spans="1:57" x14ac:dyDescent="0.25">
      <c r="A5" s="6" t="s">
        <v>267</v>
      </c>
      <c r="B5" s="6" t="s">
        <v>100</v>
      </c>
      <c r="C5" s="6">
        <v>75.38</v>
      </c>
      <c r="D5" s="6">
        <v>310</v>
      </c>
      <c r="E5" s="6">
        <v>5.2</v>
      </c>
      <c r="F5" s="6">
        <v>-1.3720883191304245</v>
      </c>
      <c r="G5" s="6">
        <v>25</v>
      </c>
      <c r="H5" s="6">
        <v>0.64171636749077332</v>
      </c>
      <c r="I5" s="6">
        <v>25</v>
      </c>
      <c r="J5" s="6">
        <v>-1.6958351115269787</v>
      </c>
      <c r="K5" s="6">
        <v>98</v>
      </c>
      <c r="L5" s="6">
        <v>-1.835144680473926</v>
      </c>
      <c r="M5" s="6">
        <v>4.83</v>
      </c>
      <c r="N5" s="6">
        <v>-1.4310723738687492</v>
      </c>
      <c r="O5" s="6">
        <v>7.6</v>
      </c>
      <c r="P5" s="6">
        <v>-0.93023534611958059</v>
      </c>
      <c r="Q5" s="6">
        <v>-6.6226594636288851</v>
      </c>
      <c r="R5" s="6">
        <v>-1.1037765772714809</v>
      </c>
      <c r="AA5" s="6">
        <v>0</v>
      </c>
      <c r="AB5" s="6" t="s">
        <v>2311</v>
      </c>
      <c r="AH5" s="6">
        <v>0</v>
      </c>
      <c r="AI5" s="6" t="s">
        <v>2311</v>
      </c>
      <c r="AO5" s="6">
        <v>0</v>
      </c>
      <c r="AP5" s="6" t="s">
        <v>2311</v>
      </c>
      <c r="AV5" s="6">
        <v>0</v>
      </c>
      <c r="AW5" s="6" t="s">
        <v>2311</v>
      </c>
      <c r="BC5" s="6">
        <v>0</v>
      </c>
      <c r="BD5" s="6" t="s">
        <v>2311</v>
      </c>
    </row>
    <row r="6" spans="1:57" x14ac:dyDescent="0.25">
      <c r="A6" s="6" t="s">
        <v>364</v>
      </c>
      <c r="B6" s="6" t="s">
        <v>100</v>
      </c>
      <c r="C6" s="6">
        <v>75</v>
      </c>
      <c r="D6" s="6">
        <v>302</v>
      </c>
      <c r="E6" s="6">
        <v>5.43</v>
      </c>
      <c r="F6" s="6">
        <v>-2.1346865197588762</v>
      </c>
      <c r="G6" s="6">
        <v>27</v>
      </c>
      <c r="H6" s="6">
        <v>0.92611339399236603</v>
      </c>
      <c r="I6" s="6">
        <v>24</v>
      </c>
      <c r="J6" s="6">
        <v>-1.9273135364640568</v>
      </c>
      <c r="K6" s="6">
        <v>92</v>
      </c>
      <c r="L6" s="6">
        <v>-2.4686331732634477</v>
      </c>
      <c r="M6" s="6">
        <v>4.96</v>
      </c>
      <c r="N6" s="6">
        <v>-1.8965515442303587</v>
      </c>
      <c r="O6" s="6">
        <v>7.9</v>
      </c>
      <c r="P6" s="6">
        <v>-1.6700986421713389</v>
      </c>
      <c r="Q6" s="6">
        <v>-9.1711700218957137</v>
      </c>
      <c r="R6" s="6">
        <v>-1.528528336982619</v>
      </c>
      <c r="AA6" s="6">
        <v>0</v>
      </c>
      <c r="AB6" s="6" t="s">
        <v>2311</v>
      </c>
      <c r="AH6" s="6">
        <v>0</v>
      </c>
      <c r="AI6" s="6" t="s">
        <v>2311</v>
      </c>
      <c r="AO6" s="6">
        <v>0</v>
      </c>
      <c r="AP6" s="6" t="s">
        <v>2311</v>
      </c>
      <c r="AV6" s="6">
        <v>0</v>
      </c>
      <c r="AW6" s="6" t="s">
        <v>2311</v>
      </c>
      <c r="BC6" s="6">
        <v>0</v>
      </c>
      <c r="BD6" s="6" t="s">
        <v>2311</v>
      </c>
    </row>
    <row r="7" spans="1:57" x14ac:dyDescent="0.25">
      <c r="A7" s="6" t="s">
        <v>261</v>
      </c>
      <c r="B7" s="6" t="s">
        <v>100</v>
      </c>
      <c r="C7" s="6">
        <v>75.25</v>
      </c>
      <c r="D7" s="6">
        <v>304</v>
      </c>
      <c r="E7" s="6">
        <v>5.38</v>
      </c>
      <c r="F7" s="6">
        <v>-1.968904302230952</v>
      </c>
      <c r="G7" s="6">
        <v>25</v>
      </c>
      <c r="H7" s="6">
        <v>0.64171636749077332</v>
      </c>
      <c r="Q7" s="6">
        <v>-1.3271879347401787</v>
      </c>
      <c r="R7" s="6">
        <v>-0.66359396737008935</v>
      </c>
      <c r="AA7" s="6">
        <v>0</v>
      </c>
      <c r="AB7" s="6" t="s">
        <v>2311</v>
      </c>
      <c r="AH7" s="6">
        <v>0</v>
      </c>
      <c r="AI7" s="6" t="s">
        <v>2311</v>
      </c>
      <c r="AO7" s="6">
        <v>0</v>
      </c>
      <c r="AP7" s="6" t="s">
        <v>2311</v>
      </c>
      <c r="AV7" s="6">
        <v>0</v>
      </c>
      <c r="AW7" s="6" t="s">
        <v>2311</v>
      </c>
      <c r="BC7" s="6">
        <v>0</v>
      </c>
      <c r="BD7" s="6" t="s">
        <v>2311</v>
      </c>
    </row>
    <row r="8" spans="1:57" x14ac:dyDescent="0.25">
      <c r="A8" s="6" t="s">
        <v>229</v>
      </c>
      <c r="B8" s="6" t="s">
        <v>100</v>
      </c>
      <c r="C8" s="6">
        <v>76.25</v>
      </c>
      <c r="D8" s="6">
        <v>310</v>
      </c>
      <c r="E8" s="6">
        <v>5.33</v>
      </c>
      <c r="F8" s="6">
        <v>-1.803122084703028</v>
      </c>
      <c r="G8" s="6">
        <v>32</v>
      </c>
      <c r="H8" s="6">
        <v>1.6371059602463476</v>
      </c>
      <c r="I8" s="6">
        <v>25.5</v>
      </c>
      <c r="J8" s="6">
        <v>-1.5800958990584399</v>
      </c>
      <c r="K8" s="6">
        <v>96</v>
      </c>
      <c r="L8" s="6">
        <v>-2.0463075114037665</v>
      </c>
      <c r="M8" s="6">
        <v>4.74</v>
      </c>
      <c r="N8" s="6">
        <v>-1.1088175636184046</v>
      </c>
      <c r="O8" s="6">
        <v>7.83</v>
      </c>
      <c r="P8" s="6">
        <v>-1.4974638730925951</v>
      </c>
      <c r="Q8" s="6">
        <v>-6.3987009716298866</v>
      </c>
      <c r="R8" s="6">
        <v>-1.0664501619383144</v>
      </c>
      <c r="S8" s="6">
        <v>7</v>
      </c>
      <c r="T8" s="6">
        <v>251</v>
      </c>
      <c r="U8" s="6">
        <v>195</v>
      </c>
      <c r="AA8" s="6">
        <v>0</v>
      </c>
      <c r="AB8" s="6" t="s">
        <v>2311</v>
      </c>
      <c r="AD8" s="6">
        <v>4</v>
      </c>
      <c r="AE8" s="6">
        <v>6</v>
      </c>
      <c r="AF8" s="6">
        <v>0</v>
      </c>
      <c r="AG8" s="6">
        <v>5</v>
      </c>
      <c r="AH8" s="6">
        <v>11</v>
      </c>
      <c r="AI8" s="6">
        <v>2.75</v>
      </c>
      <c r="AK8" s="6">
        <v>12</v>
      </c>
      <c r="AL8" s="6">
        <v>16</v>
      </c>
      <c r="AM8" s="6">
        <v>0</v>
      </c>
      <c r="AN8" s="6">
        <v>43</v>
      </c>
      <c r="AO8" s="6">
        <v>59</v>
      </c>
      <c r="AP8" s="6">
        <v>4.916666666666667</v>
      </c>
      <c r="AR8" s="6">
        <v>16</v>
      </c>
      <c r="AS8" s="6">
        <v>99</v>
      </c>
      <c r="AT8" s="6">
        <v>0</v>
      </c>
      <c r="AU8" s="6">
        <v>70</v>
      </c>
      <c r="AV8" s="6">
        <v>169</v>
      </c>
      <c r="AW8" s="6">
        <v>10.5625</v>
      </c>
      <c r="AY8" s="6">
        <v>13</v>
      </c>
      <c r="AZ8" s="6">
        <v>236</v>
      </c>
      <c r="BA8" s="6">
        <v>0</v>
      </c>
      <c r="BB8" s="6">
        <v>42</v>
      </c>
      <c r="BC8" s="6">
        <v>278</v>
      </c>
      <c r="BD8" s="6">
        <v>21.384615384615383</v>
      </c>
    </row>
    <row r="9" spans="1:57" x14ac:dyDescent="0.25">
      <c r="A9" s="6" t="s">
        <v>148</v>
      </c>
      <c r="B9" s="6" t="s">
        <v>100</v>
      </c>
      <c r="C9" s="6">
        <v>75.63</v>
      </c>
      <c r="D9" s="6">
        <v>312</v>
      </c>
      <c r="E9" s="6">
        <v>5.58</v>
      </c>
      <c r="F9" s="6">
        <v>-2.6320331723426511</v>
      </c>
      <c r="G9" s="6">
        <v>21</v>
      </c>
      <c r="H9" s="6">
        <v>7.2922314487588097E-2</v>
      </c>
      <c r="I9" s="6">
        <v>28.5</v>
      </c>
      <c r="J9" s="6">
        <v>-0.88566062424720593</v>
      </c>
      <c r="K9" s="6">
        <v>97</v>
      </c>
      <c r="L9" s="6">
        <v>-1.9407260959388462</v>
      </c>
      <c r="M9" s="6">
        <v>4.76</v>
      </c>
      <c r="N9" s="6">
        <v>-1.1804297436740352</v>
      </c>
      <c r="O9" s="6">
        <v>7.81</v>
      </c>
      <c r="P9" s="6">
        <v>-1.4481396533558102</v>
      </c>
      <c r="Q9" s="6">
        <v>-8.0140669750709606</v>
      </c>
      <c r="R9" s="6">
        <v>-1.3356778291784934</v>
      </c>
      <c r="S9" s="6">
        <v>1</v>
      </c>
      <c r="T9" s="6">
        <v>31</v>
      </c>
      <c r="U9" s="6">
        <v>30</v>
      </c>
      <c r="W9" s="6">
        <v>16</v>
      </c>
      <c r="X9" s="6">
        <v>998</v>
      </c>
      <c r="Y9" s="6">
        <v>0</v>
      </c>
      <c r="Z9" s="6">
        <v>58</v>
      </c>
      <c r="AA9" s="6">
        <v>1056</v>
      </c>
      <c r="AB9" s="6">
        <v>66</v>
      </c>
      <c r="AD9" s="6">
        <v>16</v>
      </c>
      <c r="AE9" s="6">
        <v>1060</v>
      </c>
      <c r="AF9" s="6">
        <v>0</v>
      </c>
      <c r="AG9" s="6">
        <v>85</v>
      </c>
      <c r="AH9" s="6">
        <v>1145</v>
      </c>
      <c r="AI9" s="6">
        <v>71.5625</v>
      </c>
      <c r="AK9" s="6">
        <v>16</v>
      </c>
      <c r="AL9" s="6">
        <v>1029</v>
      </c>
      <c r="AM9" s="6">
        <v>0</v>
      </c>
      <c r="AN9" s="6">
        <v>57</v>
      </c>
      <c r="AO9" s="6">
        <v>1086</v>
      </c>
      <c r="AP9" s="6">
        <v>67.875</v>
      </c>
      <c r="AR9" s="6">
        <v>16</v>
      </c>
      <c r="AS9" s="6">
        <v>1058</v>
      </c>
      <c r="AT9" s="6">
        <v>0</v>
      </c>
      <c r="AU9" s="6">
        <v>79</v>
      </c>
      <c r="AV9" s="6">
        <v>1137</v>
      </c>
      <c r="AW9" s="6">
        <v>71.0625</v>
      </c>
      <c r="AY9" s="6">
        <v>16</v>
      </c>
      <c r="AZ9" s="6">
        <v>1065</v>
      </c>
      <c r="BA9" s="6">
        <v>0</v>
      </c>
      <c r="BB9" s="6">
        <v>68</v>
      </c>
      <c r="BC9" s="6">
        <v>1133</v>
      </c>
      <c r="BD9" s="6">
        <v>70.8125</v>
      </c>
    </row>
    <row r="10" spans="1:57" x14ac:dyDescent="0.25">
      <c r="A10" s="6" t="s">
        <v>191</v>
      </c>
      <c r="B10" s="6" t="s">
        <v>11</v>
      </c>
      <c r="C10" s="6">
        <v>73.63</v>
      </c>
      <c r="D10" s="6">
        <v>198</v>
      </c>
      <c r="E10" s="6">
        <v>4.62</v>
      </c>
      <c r="F10" s="6">
        <v>0.55098540419350117</v>
      </c>
      <c r="I10" s="6">
        <v>29</v>
      </c>
      <c r="J10" s="6">
        <v>-0.76992141177866702</v>
      </c>
      <c r="K10" s="6">
        <v>112</v>
      </c>
      <c r="L10" s="6">
        <v>-0.35700486396504227</v>
      </c>
      <c r="M10" s="6">
        <v>4.33</v>
      </c>
      <c r="N10" s="6">
        <v>0.35923212752205769</v>
      </c>
      <c r="O10" s="6">
        <v>7.26</v>
      </c>
      <c r="P10" s="6">
        <v>-9.1723610594256821E-2</v>
      </c>
      <c r="Q10" s="6">
        <v>-0.30843235462240726</v>
      </c>
      <c r="R10" s="6">
        <v>-6.168647092448145E-2</v>
      </c>
      <c r="AA10" s="6">
        <v>0</v>
      </c>
      <c r="AB10" s="6" t="s">
        <v>2311</v>
      </c>
      <c r="AH10" s="6">
        <v>0</v>
      </c>
      <c r="AI10" s="6" t="s">
        <v>2311</v>
      </c>
      <c r="AO10" s="6">
        <v>0</v>
      </c>
      <c r="AP10" s="6" t="s">
        <v>2311</v>
      </c>
      <c r="AV10" s="6">
        <v>0</v>
      </c>
      <c r="AW10" s="6" t="s">
        <v>2311</v>
      </c>
      <c r="BC10" s="6">
        <v>0</v>
      </c>
      <c r="BD10" s="6" t="s">
        <v>2311</v>
      </c>
    </row>
    <row r="11" spans="1:57" x14ac:dyDescent="0.25">
      <c r="A11" s="6" t="s">
        <v>92</v>
      </c>
      <c r="B11" s="6" t="s">
        <v>11</v>
      </c>
      <c r="C11" s="6">
        <v>69.38</v>
      </c>
      <c r="D11" s="6">
        <v>186</v>
      </c>
      <c r="E11" s="6">
        <v>4.58</v>
      </c>
      <c r="F11" s="6">
        <v>0.68361117821584105</v>
      </c>
      <c r="G11" s="6">
        <v>17</v>
      </c>
      <c r="H11" s="6">
        <v>-0.49587173851559718</v>
      </c>
      <c r="I11" s="6">
        <v>33</v>
      </c>
      <c r="J11" s="6">
        <v>0.15599228796964487</v>
      </c>
      <c r="K11" s="6">
        <v>116</v>
      </c>
      <c r="L11" s="6">
        <v>6.532079789463878E-2</v>
      </c>
      <c r="M11" s="6">
        <v>4.25</v>
      </c>
      <c r="N11" s="6">
        <v>0.64568084774458701</v>
      </c>
      <c r="O11" s="6">
        <v>6.92</v>
      </c>
      <c r="P11" s="6">
        <v>0.74678812493106694</v>
      </c>
      <c r="Q11" s="6">
        <v>1.8015214982401813</v>
      </c>
      <c r="R11" s="6">
        <v>0.30025358304003019</v>
      </c>
      <c r="AA11" s="6">
        <v>0</v>
      </c>
      <c r="AB11" s="6" t="s">
        <v>2311</v>
      </c>
      <c r="AH11" s="6">
        <v>0</v>
      </c>
      <c r="AI11" s="6" t="s">
        <v>2311</v>
      </c>
      <c r="AO11" s="6">
        <v>0</v>
      </c>
      <c r="AP11" s="6" t="s">
        <v>2311</v>
      </c>
      <c r="AV11" s="6">
        <v>0</v>
      </c>
      <c r="AW11" s="6" t="s">
        <v>2311</v>
      </c>
      <c r="BC11" s="6">
        <v>0</v>
      </c>
      <c r="BD11" s="6" t="s">
        <v>2311</v>
      </c>
    </row>
    <row r="12" spans="1:57" x14ac:dyDescent="0.25">
      <c r="A12" s="6" t="s">
        <v>404</v>
      </c>
      <c r="B12" s="6" t="s">
        <v>11</v>
      </c>
      <c r="C12" s="6">
        <v>70.25</v>
      </c>
      <c r="D12" s="6">
        <v>184</v>
      </c>
      <c r="E12" s="6">
        <v>4.51</v>
      </c>
      <c r="F12" s="6">
        <v>0.91570628275493637</v>
      </c>
      <c r="G12" s="6">
        <v>14</v>
      </c>
      <c r="H12" s="6">
        <v>-0.92246727826798613</v>
      </c>
      <c r="I12" s="6">
        <v>40.5</v>
      </c>
      <c r="J12" s="6">
        <v>1.8920804749977296</v>
      </c>
      <c r="K12" s="6">
        <v>132</v>
      </c>
      <c r="L12" s="6">
        <v>1.7546234453333629</v>
      </c>
      <c r="M12" s="6">
        <v>3.84</v>
      </c>
      <c r="N12" s="6">
        <v>2.1137305388850494</v>
      </c>
      <c r="O12" s="6">
        <v>6.82</v>
      </c>
      <c r="P12" s="6">
        <v>0.99340922361498485</v>
      </c>
      <c r="Q12" s="6">
        <v>6.7470826873180778</v>
      </c>
      <c r="R12" s="6">
        <v>1.1245137812196797</v>
      </c>
      <c r="S12" s="6">
        <v>4</v>
      </c>
      <c r="T12" s="6">
        <v>114</v>
      </c>
      <c r="U12" s="6">
        <v>100</v>
      </c>
      <c r="W12" s="6">
        <v>15</v>
      </c>
      <c r="X12" s="6">
        <v>0</v>
      </c>
      <c r="Y12" s="6">
        <v>179</v>
      </c>
      <c r="Z12" s="6">
        <v>143</v>
      </c>
      <c r="AA12" s="6">
        <v>322</v>
      </c>
      <c r="AB12" s="6">
        <v>21.466666666666665</v>
      </c>
      <c r="AD12" s="6">
        <v>11</v>
      </c>
      <c r="AE12" s="6">
        <v>0</v>
      </c>
      <c r="AF12" s="6">
        <v>4</v>
      </c>
      <c r="AG12" s="6">
        <v>35</v>
      </c>
      <c r="AH12" s="6">
        <v>39</v>
      </c>
      <c r="AI12" s="6">
        <v>3.5454545454545454</v>
      </c>
      <c r="AK12" s="6">
        <v>9</v>
      </c>
      <c r="AL12" s="6">
        <v>0</v>
      </c>
      <c r="AM12" s="6">
        <v>256</v>
      </c>
      <c r="AN12" s="6">
        <v>92</v>
      </c>
      <c r="AO12" s="6">
        <v>348</v>
      </c>
      <c r="AP12" s="6">
        <v>38.666666666666664</v>
      </c>
      <c r="AR12" s="6">
        <v>14</v>
      </c>
      <c r="AS12" s="6">
        <v>0</v>
      </c>
      <c r="AT12" s="6">
        <v>587</v>
      </c>
      <c r="AU12" s="6">
        <v>80</v>
      </c>
      <c r="AV12" s="6">
        <v>667</v>
      </c>
      <c r="AW12" s="6">
        <v>47.642857142857146</v>
      </c>
      <c r="BC12" s="6">
        <v>0</v>
      </c>
      <c r="BD12" s="6" t="s">
        <v>2311</v>
      </c>
    </row>
    <row r="13" spans="1:57" x14ac:dyDescent="0.25">
      <c r="A13" s="6" t="s">
        <v>435</v>
      </c>
      <c r="B13" s="6" t="s">
        <v>11</v>
      </c>
      <c r="C13" s="6">
        <v>73</v>
      </c>
      <c r="D13" s="6">
        <v>195</v>
      </c>
      <c r="E13" s="6">
        <v>4.53</v>
      </c>
      <c r="F13" s="6">
        <v>0.84939339574376505</v>
      </c>
      <c r="G13" s="6">
        <v>14</v>
      </c>
      <c r="H13" s="6">
        <v>-0.92246727826798613</v>
      </c>
      <c r="I13" s="6">
        <v>36</v>
      </c>
      <c r="J13" s="6">
        <v>0.85042756278087872</v>
      </c>
      <c r="K13" s="6">
        <v>128</v>
      </c>
      <c r="L13" s="6">
        <v>1.332297783473682</v>
      </c>
      <c r="M13" s="6">
        <v>4.12</v>
      </c>
      <c r="N13" s="6">
        <v>1.1111600181061965</v>
      </c>
      <c r="O13" s="6">
        <v>6.97</v>
      </c>
      <c r="P13" s="6">
        <v>0.62347757558910799</v>
      </c>
      <c r="Q13" s="6">
        <v>3.8442890574256445</v>
      </c>
      <c r="R13" s="6">
        <v>0.64071484290427405</v>
      </c>
      <c r="S13" s="6">
        <v>3</v>
      </c>
      <c r="T13" s="6">
        <v>70</v>
      </c>
      <c r="U13" s="6">
        <v>64</v>
      </c>
      <c r="W13" s="6">
        <v>13</v>
      </c>
      <c r="X13" s="6">
        <v>0</v>
      </c>
      <c r="Y13" s="6">
        <v>92</v>
      </c>
      <c r="Z13" s="6">
        <v>243</v>
      </c>
      <c r="AA13" s="6">
        <v>335</v>
      </c>
      <c r="AB13" s="6">
        <v>25.76923076923077</v>
      </c>
      <c r="AD13" s="6">
        <v>11</v>
      </c>
      <c r="AE13" s="6">
        <v>0</v>
      </c>
      <c r="AF13" s="6">
        <v>670</v>
      </c>
      <c r="AG13" s="6">
        <v>113</v>
      </c>
      <c r="AH13" s="6">
        <v>783</v>
      </c>
      <c r="AI13" s="6">
        <v>71.181818181818187</v>
      </c>
      <c r="AK13" s="6">
        <v>10</v>
      </c>
      <c r="AL13" s="6">
        <v>0</v>
      </c>
      <c r="AM13" s="6">
        <v>293</v>
      </c>
      <c r="AN13" s="6">
        <v>169</v>
      </c>
      <c r="AO13" s="6">
        <v>462</v>
      </c>
      <c r="AP13" s="6">
        <v>46.2</v>
      </c>
      <c r="AR13" s="6">
        <v>1</v>
      </c>
      <c r="AS13" s="6">
        <v>0</v>
      </c>
      <c r="AT13" s="6">
        <v>2</v>
      </c>
      <c r="AU13" s="6">
        <v>9</v>
      </c>
      <c r="AV13" s="6">
        <v>11</v>
      </c>
      <c r="AW13" s="6">
        <v>11</v>
      </c>
      <c r="AY13" s="6">
        <v>8</v>
      </c>
      <c r="AZ13" s="6">
        <v>0</v>
      </c>
      <c r="BA13" s="6">
        <v>65</v>
      </c>
      <c r="BB13" s="6">
        <v>69</v>
      </c>
      <c r="BC13" s="6">
        <v>134</v>
      </c>
      <c r="BD13" s="6">
        <v>16.75</v>
      </c>
    </row>
    <row r="14" spans="1:57" x14ac:dyDescent="0.25">
      <c r="A14" s="6" t="s">
        <v>287</v>
      </c>
      <c r="B14" s="6" t="s">
        <v>11</v>
      </c>
      <c r="C14" s="6">
        <v>71</v>
      </c>
      <c r="D14" s="6">
        <v>193</v>
      </c>
      <c r="E14" s="6">
        <v>4.4000000000000004</v>
      </c>
      <c r="F14" s="6">
        <v>1.2804271613163687</v>
      </c>
      <c r="G14" s="6">
        <v>14</v>
      </c>
      <c r="H14" s="6">
        <v>-0.92246727826798613</v>
      </c>
      <c r="I14" s="6">
        <v>33.5</v>
      </c>
      <c r="J14" s="6">
        <v>0.27173150043818384</v>
      </c>
      <c r="K14" s="6">
        <v>119</v>
      </c>
      <c r="L14" s="6">
        <v>0.38206504428939958</v>
      </c>
      <c r="M14" s="6">
        <v>4.18</v>
      </c>
      <c r="N14" s="6">
        <v>0.89632347793930101</v>
      </c>
      <c r="O14" s="6">
        <v>6.71</v>
      </c>
      <c r="P14" s="6">
        <v>1.2646924321672963</v>
      </c>
      <c r="Q14" s="6">
        <v>3.172772337882563</v>
      </c>
      <c r="R14" s="6">
        <v>0.52879538964709383</v>
      </c>
      <c r="S14" s="6">
        <v>5</v>
      </c>
      <c r="T14" s="6">
        <v>149</v>
      </c>
      <c r="U14" s="6">
        <v>127</v>
      </c>
      <c r="W14" s="6">
        <v>15</v>
      </c>
      <c r="X14" s="6">
        <v>0</v>
      </c>
      <c r="Y14" s="6">
        <v>78</v>
      </c>
      <c r="Z14" s="6">
        <v>235</v>
      </c>
      <c r="AA14" s="6">
        <v>313</v>
      </c>
      <c r="AB14" s="6">
        <v>20.866666666666667</v>
      </c>
      <c r="AD14" s="6">
        <v>2</v>
      </c>
      <c r="AE14" s="6">
        <v>0</v>
      </c>
      <c r="AF14" s="6">
        <v>26</v>
      </c>
      <c r="AG14" s="6">
        <v>25</v>
      </c>
      <c r="AH14" s="6">
        <v>51</v>
      </c>
      <c r="AI14" s="6">
        <v>25.5</v>
      </c>
      <c r="AK14" s="6">
        <v>1</v>
      </c>
      <c r="AL14" s="6">
        <v>0</v>
      </c>
      <c r="AM14" s="6">
        <v>0</v>
      </c>
      <c r="AN14" s="6">
        <v>8</v>
      </c>
      <c r="AO14" s="6">
        <v>8</v>
      </c>
      <c r="AP14" s="6">
        <v>8</v>
      </c>
      <c r="AV14" s="6">
        <v>0</v>
      </c>
      <c r="AW14" s="6" t="s">
        <v>2311</v>
      </c>
      <c r="BC14" s="6">
        <v>0</v>
      </c>
      <c r="BD14" s="6" t="s">
        <v>2311</v>
      </c>
    </row>
    <row r="15" spans="1:57" x14ac:dyDescent="0.25">
      <c r="A15" s="6" t="s">
        <v>351</v>
      </c>
      <c r="B15" s="6" t="s">
        <v>11</v>
      </c>
      <c r="C15" s="6">
        <v>71.88</v>
      </c>
      <c r="D15" s="6">
        <v>192</v>
      </c>
      <c r="E15" s="6">
        <v>4.3600000000000003</v>
      </c>
      <c r="F15" s="6">
        <v>1.4130529353387085</v>
      </c>
      <c r="G15" s="6">
        <v>14</v>
      </c>
      <c r="H15" s="6">
        <v>-0.92246727826798613</v>
      </c>
      <c r="I15" s="6">
        <v>35.5</v>
      </c>
      <c r="J15" s="6">
        <v>0.73468835031233981</v>
      </c>
      <c r="K15" s="6">
        <v>124</v>
      </c>
      <c r="L15" s="6">
        <v>0.90997212161400087</v>
      </c>
      <c r="M15" s="6">
        <v>4.21</v>
      </c>
      <c r="N15" s="6">
        <v>0.78890520785585172</v>
      </c>
      <c r="O15" s="6">
        <v>6.9</v>
      </c>
      <c r="P15" s="6">
        <v>0.79611234466784964</v>
      </c>
      <c r="Q15" s="6">
        <v>3.7202636815207648</v>
      </c>
      <c r="R15" s="6">
        <v>0.62004394692012743</v>
      </c>
      <c r="S15" s="6">
        <v>2</v>
      </c>
      <c r="T15" s="6">
        <v>36</v>
      </c>
      <c r="U15" s="6">
        <v>34</v>
      </c>
      <c r="W15" s="6">
        <v>13</v>
      </c>
      <c r="X15" s="6">
        <v>0</v>
      </c>
      <c r="Y15" s="6">
        <v>338</v>
      </c>
      <c r="Z15" s="6">
        <v>170</v>
      </c>
      <c r="AA15" s="6">
        <v>508</v>
      </c>
      <c r="AB15" s="6">
        <v>39.07692307692308</v>
      </c>
      <c r="AD15" s="6">
        <v>16</v>
      </c>
      <c r="AE15" s="6">
        <v>0</v>
      </c>
      <c r="AF15" s="6">
        <v>1012</v>
      </c>
      <c r="AG15" s="6">
        <v>30</v>
      </c>
      <c r="AH15" s="6">
        <v>1042</v>
      </c>
      <c r="AI15" s="6">
        <v>65.125</v>
      </c>
      <c r="AK15" s="6">
        <v>16</v>
      </c>
      <c r="AL15" s="6">
        <v>0</v>
      </c>
      <c r="AM15" s="6">
        <v>994</v>
      </c>
      <c r="AN15" s="6">
        <v>48</v>
      </c>
      <c r="AO15" s="6">
        <v>1042</v>
      </c>
      <c r="AP15" s="6">
        <v>65.125</v>
      </c>
      <c r="AR15" s="6">
        <v>13</v>
      </c>
      <c r="AS15" s="6">
        <v>0</v>
      </c>
      <c r="AT15" s="6">
        <v>731</v>
      </c>
      <c r="AU15" s="6">
        <v>46</v>
      </c>
      <c r="AV15" s="6">
        <v>777</v>
      </c>
      <c r="AW15" s="6">
        <v>59.769230769230766</v>
      </c>
      <c r="AY15" s="6">
        <v>16</v>
      </c>
      <c r="AZ15" s="6">
        <v>0</v>
      </c>
      <c r="BA15" s="6">
        <v>1064</v>
      </c>
      <c r="BB15" s="6">
        <v>83</v>
      </c>
      <c r="BC15" s="6">
        <v>1147</v>
      </c>
      <c r="BD15" s="6">
        <v>71.6875</v>
      </c>
    </row>
    <row r="16" spans="1:57" x14ac:dyDescent="0.25">
      <c r="A16" s="6" t="s">
        <v>17</v>
      </c>
      <c r="B16" s="6" t="s">
        <v>11</v>
      </c>
      <c r="C16" s="6">
        <v>73</v>
      </c>
      <c r="D16" s="6">
        <v>205</v>
      </c>
      <c r="E16" s="6">
        <v>4.4400000000000004</v>
      </c>
      <c r="F16" s="6">
        <v>1.1478013872940289</v>
      </c>
      <c r="G16" s="6">
        <v>15</v>
      </c>
      <c r="H16" s="6">
        <v>-0.78026876501718978</v>
      </c>
      <c r="I16" s="6">
        <v>35.5</v>
      </c>
      <c r="J16" s="6">
        <v>0.73468835031233981</v>
      </c>
      <c r="K16" s="6">
        <v>127</v>
      </c>
      <c r="L16" s="6">
        <v>1.2267163680087616</v>
      </c>
      <c r="Q16" s="6">
        <v>2.3289373405979408</v>
      </c>
      <c r="R16" s="6">
        <v>0.58223433514948519</v>
      </c>
      <c r="S16" s="6">
        <v>2</v>
      </c>
      <c r="T16" s="6">
        <v>51</v>
      </c>
      <c r="U16" s="6">
        <v>46</v>
      </c>
      <c r="W16" s="6">
        <v>16</v>
      </c>
      <c r="X16" s="6">
        <v>0</v>
      </c>
      <c r="Y16" s="6">
        <v>685</v>
      </c>
      <c r="Z16" s="6">
        <v>98</v>
      </c>
      <c r="AA16" s="6">
        <v>783</v>
      </c>
      <c r="AB16" s="6">
        <v>48.9375</v>
      </c>
      <c r="AD16" s="6">
        <v>15</v>
      </c>
      <c r="AE16" s="6">
        <v>0</v>
      </c>
      <c r="AF16" s="6">
        <v>905</v>
      </c>
      <c r="AG16" s="6">
        <v>121</v>
      </c>
      <c r="AH16" s="6">
        <v>1026</v>
      </c>
      <c r="AI16" s="6">
        <v>68.400000000000006</v>
      </c>
      <c r="AK16" s="6">
        <v>16</v>
      </c>
      <c r="AL16" s="6">
        <v>0</v>
      </c>
      <c r="AM16" s="6">
        <v>879</v>
      </c>
      <c r="AN16" s="6">
        <v>48</v>
      </c>
      <c r="AO16" s="6">
        <v>927</v>
      </c>
      <c r="AP16" s="6">
        <v>57.9375</v>
      </c>
      <c r="AR16" s="6">
        <v>15</v>
      </c>
      <c r="AS16" s="6">
        <v>0</v>
      </c>
      <c r="AT16" s="6">
        <v>959</v>
      </c>
      <c r="AU16" s="6">
        <v>0</v>
      </c>
      <c r="AV16" s="6">
        <v>959</v>
      </c>
      <c r="AW16" s="6">
        <v>63.93333333333333</v>
      </c>
      <c r="AY16" s="6">
        <v>6</v>
      </c>
      <c r="AZ16" s="6">
        <v>0</v>
      </c>
      <c r="BA16" s="6">
        <v>287</v>
      </c>
      <c r="BB16" s="6">
        <v>0</v>
      </c>
      <c r="BC16" s="6">
        <v>287</v>
      </c>
      <c r="BD16" s="6">
        <v>47.833333333333336</v>
      </c>
    </row>
    <row r="17" spans="1:56" x14ac:dyDescent="0.25">
      <c r="A17" s="6" t="s">
        <v>369</v>
      </c>
      <c r="B17" s="6" t="s">
        <v>11</v>
      </c>
      <c r="C17" s="6">
        <v>70</v>
      </c>
      <c r="D17" s="6">
        <v>186</v>
      </c>
      <c r="E17" s="6">
        <v>4.5599999999999996</v>
      </c>
      <c r="F17" s="6">
        <v>0.74992406522701238</v>
      </c>
      <c r="G17" s="6">
        <v>15</v>
      </c>
      <c r="H17" s="6">
        <v>-0.78026876501718978</v>
      </c>
      <c r="I17" s="6">
        <v>33</v>
      </c>
      <c r="J17" s="6">
        <v>0.15599228796964487</v>
      </c>
      <c r="K17" s="6">
        <v>122</v>
      </c>
      <c r="L17" s="6">
        <v>0.69880929068416031</v>
      </c>
      <c r="Q17" s="6">
        <v>0.82445687886362773</v>
      </c>
      <c r="R17" s="6">
        <v>0.20611421971590693</v>
      </c>
      <c r="AA17" s="6">
        <v>0</v>
      </c>
      <c r="AB17" s="6" t="s">
        <v>2311</v>
      </c>
      <c r="AH17" s="6">
        <v>0</v>
      </c>
      <c r="AI17" s="6" t="s">
        <v>2311</v>
      </c>
      <c r="AO17" s="6">
        <v>0</v>
      </c>
      <c r="AP17" s="6" t="s">
        <v>2311</v>
      </c>
      <c r="AV17" s="6">
        <v>0</v>
      </c>
      <c r="AW17" s="6" t="s">
        <v>2311</v>
      </c>
      <c r="BC17" s="6">
        <v>0</v>
      </c>
      <c r="BD17" s="6" t="s">
        <v>2311</v>
      </c>
    </row>
    <row r="18" spans="1:56" x14ac:dyDescent="0.25">
      <c r="A18" s="6" t="s">
        <v>295</v>
      </c>
      <c r="B18" s="6" t="s">
        <v>11</v>
      </c>
      <c r="C18" s="6">
        <v>71.88</v>
      </c>
      <c r="D18" s="6">
        <v>201</v>
      </c>
      <c r="E18" s="6">
        <v>4.37</v>
      </c>
      <c r="F18" s="6">
        <v>1.3798964918331242</v>
      </c>
      <c r="I18" s="6">
        <v>36</v>
      </c>
      <c r="J18" s="6">
        <v>0.85042756278087872</v>
      </c>
      <c r="K18" s="6">
        <v>122</v>
      </c>
      <c r="L18" s="6">
        <v>0.69880929068416031</v>
      </c>
      <c r="M18" s="6">
        <v>4.32</v>
      </c>
      <c r="N18" s="6">
        <v>0.39503821754987306</v>
      </c>
      <c r="O18" s="6">
        <v>6.95</v>
      </c>
      <c r="P18" s="6">
        <v>0.67280179532589068</v>
      </c>
      <c r="Q18" s="6">
        <v>3.9969733581739275</v>
      </c>
      <c r="R18" s="6">
        <v>0.7993946716347855</v>
      </c>
      <c r="S18" s="6">
        <v>1</v>
      </c>
      <c r="T18" s="6">
        <v>9</v>
      </c>
      <c r="U18" s="6">
        <v>9</v>
      </c>
      <c r="W18" s="6">
        <v>13</v>
      </c>
      <c r="X18" s="6">
        <v>0</v>
      </c>
      <c r="Y18" s="6">
        <v>723</v>
      </c>
      <c r="Z18" s="6">
        <v>15</v>
      </c>
      <c r="AA18" s="6">
        <v>738</v>
      </c>
      <c r="AB18" s="6">
        <v>56.769230769230766</v>
      </c>
      <c r="AD18" s="6">
        <v>3</v>
      </c>
      <c r="AE18" s="6">
        <v>0</v>
      </c>
      <c r="AF18" s="6">
        <v>116</v>
      </c>
      <c r="AG18" s="6">
        <v>10</v>
      </c>
      <c r="AH18" s="6">
        <v>126</v>
      </c>
      <c r="AI18" s="6">
        <v>42</v>
      </c>
      <c r="AK18" s="6">
        <v>5</v>
      </c>
      <c r="AL18" s="6">
        <v>0</v>
      </c>
      <c r="AM18" s="6">
        <v>0</v>
      </c>
      <c r="AN18" s="6">
        <v>47</v>
      </c>
      <c r="AO18" s="6">
        <v>47</v>
      </c>
      <c r="AP18" s="6">
        <v>9.4</v>
      </c>
      <c r="AV18" s="6">
        <v>0</v>
      </c>
      <c r="AW18" s="6" t="s">
        <v>2311</v>
      </c>
      <c r="BC18" s="6">
        <v>0</v>
      </c>
      <c r="BD18" s="6" t="s">
        <v>2311</v>
      </c>
    </row>
    <row r="19" spans="1:56" x14ac:dyDescent="0.25">
      <c r="A19" s="6" t="s">
        <v>280</v>
      </c>
      <c r="B19" s="6" t="s">
        <v>11</v>
      </c>
      <c r="C19" s="6">
        <v>72.88</v>
      </c>
      <c r="D19" s="6">
        <v>187</v>
      </c>
      <c r="E19" s="6">
        <v>4.54</v>
      </c>
      <c r="F19" s="6">
        <v>0.81623695223818082</v>
      </c>
      <c r="G19" s="6">
        <v>4</v>
      </c>
      <c r="H19" s="6">
        <v>-2.3444524107759492</v>
      </c>
      <c r="I19" s="6">
        <v>36</v>
      </c>
      <c r="J19" s="6">
        <v>0.85042756278087872</v>
      </c>
      <c r="K19" s="6">
        <v>126</v>
      </c>
      <c r="L19" s="6">
        <v>1.1211349525438414</v>
      </c>
      <c r="M19" s="6">
        <v>4.32</v>
      </c>
      <c r="N19" s="6">
        <v>0.39503821754987306</v>
      </c>
      <c r="O19" s="6">
        <v>7.17</v>
      </c>
      <c r="P19" s="6">
        <v>0.13023537822126979</v>
      </c>
      <c r="Q19" s="6">
        <v>0.96862065255809449</v>
      </c>
      <c r="R19" s="6">
        <v>0.16143677542634907</v>
      </c>
      <c r="S19" s="6">
        <v>7</v>
      </c>
      <c r="T19" s="6">
        <v>210</v>
      </c>
      <c r="U19" s="6">
        <v>166</v>
      </c>
      <c r="W19" s="6">
        <v>16</v>
      </c>
      <c r="X19" s="6">
        <v>0</v>
      </c>
      <c r="Y19" s="6">
        <v>92</v>
      </c>
      <c r="Z19" s="6">
        <v>363</v>
      </c>
      <c r="AA19" s="6">
        <v>455</v>
      </c>
      <c r="AB19" s="6">
        <v>28.4375</v>
      </c>
      <c r="AD19" s="6">
        <v>16</v>
      </c>
      <c r="AE19" s="6">
        <v>0</v>
      </c>
      <c r="AF19" s="6">
        <v>815</v>
      </c>
      <c r="AG19" s="6">
        <v>223</v>
      </c>
      <c r="AH19" s="6">
        <v>1038</v>
      </c>
      <c r="AI19" s="6">
        <v>64.875</v>
      </c>
      <c r="AK19" s="6">
        <v>14</v>
      </c>
      <c r="AL19" s="6">
        <v>0</v>
      </c>
      <c r="AM19" s="6">
        <v>225</v>
      </c>
      <c r="AN19" s="6">
        <v>289</v>
      </c>
      <c r="AO19" s="6">
        <v>514</v>
      </c>
      <c r="AP19" s="6">
        <v>36.714285714285715</v>
      </c>
      <c r="AV19" s="6">
        <v>0</v>
      </c>
      <c r="AW19" s="6" t="s">
        <v>2311</v>
      </c>
      <c r="AY19" s="6">
        <v>3</v>
      </c>
      <c r="AZ19" s="6">
        <v>0</v>
      </c>
      <c r="BA19" s="6">
        <v>0</v>
      </c>
      <c r="BB19" s="6">
        <v>23</v>
      </c>
      <c r="BC19" s="6">
        <v>23</v>
      </c>
      <c r="BD19" s="6">
        <v>7.666666666666667</v>
      </c>
    </row>
    <row r="20" spans="1:56" x14ac:dyDescent="0.25">
      <c r="A20" s="6" t="s">
        <v>388</v>
      </c>
      <c r="B20" s="6" t="s">
        <v>11</v>
      </c>
      <c r="C20" s="6">
        <v>71.63</v>
      </c>
      <c r="D20" s="6">
        <v>190</v>
      </c>
      <c r="E20" s="6">
        <v>4.38</v>
      </c>
      <c r="F20" s="6">
        <v>1.34674004832754</v>
      </c>
      <c r="G20" s="6">
        <v>16</v>
      </c>
      <c r="H20" s="6">
        <v>-0.63807025176639354</v>
      </c>
      <c r="I20" s="6">
        <v>37.5</v>
      </c>
      <c r="J20" s="6">
        <v>1.1976452001864957</v>
      </c>
      <c r="K20" s="6">
        <v>125</v>
      </c>
      <c r="L20" s="6">
        <v>1.0155535370789213</v>
      </c>
      <c r="M20" s="6">
        <v>3.85</v>
      </c>
      <c r="N20" s="6">
        <v>2.0779244488572322</v>
      </c>
      <c r="Q20" s="6">
        <v>4.999792982683795</v>
      </c>
      <c r="R20" s="6">
        <v>0.999958596536759</v>
      </c>
      <c r="S20" s="6">
        <v>1</v>
      </c>
      <c r="T20" s="6">
        <v>22</v>
      </c>
      <c r="U20" s="6">
        <v>21</v>
      </c>
      <c r="W20" s="6">
        <v>16</v>
      </c>
      <c r="X20" s="6">
        <v>0</v>
      </c>
      <c r="Y20" s="6">
        <v>1000</v>
      </c>
      <c r="Z20" s="6">
        <v>6</v>
      </c>
      <c r="AA20" s="6">
        <v>1006</v>
      </c>
      <c r="AB20" s="6">
        <v>62.875</v>
      </c>
      <c r="AD20" s="6">
        <v>16</v>
      </c>
      <c r="AE20" s="6">
        <v>0</v>
      </c>
      <c r="AF20" s="6">
        <v>1076</v>
      </c>
      <c r="AG20" s="6">
        <v>60</v>
      </c>
      <c r="AH20" s="6">
        <v>1136</v>
      </c>
      <c r="AI20" s="6">
        <v>71</v>
      </c>
      <c r="AK20" s="6">
        <v>16</v>
      </c>
      <c r="AL20" s="6">
        <v>0</v>
      </c>
      <c r="AM20" s="6">
        <v>966</v>
      </c>
      <c r="AN20" s="6">
        <v>146</v>
      </c>
      <c r="AO20" s="6">
        <v>1112</v>
      </c>
      <c r="AP20" s="6">
        <v>69.5</v>
      </c>
      <c r="AR20" s="6">
        <v>9</v>
      </c>
      <c r="AS20" s="6">
        <v>0</v>
      </c>
      <c r="AT20" s="6">
        <v>591</v>
      </c>
      <c r="AU20" s="6">
        <v>67</v>
      </c>
      <c r="AV20" s="6">
        <v>658</v>
      </c>
      <c r="AW20" s="6">
        <v>73.111111111111114</v>
      </c>
      <c r="AY20" s="6">
        <v>15</v>
      </c>
      <c r="AZ20" s="6">
        <v>0</v>
      </c>
      <c r="BA20" s="6">
        <v>901</v>
      </c>
      <c r="BB20" s="6">
        <v>65</v>
      </c>
      <c r="BC20" s="6">
        <v>966</v>
      </c>
      <c r="BD20" s="6">
        <v>64.400000000000006</v>
      </c>
    </row>
    <row r="21" spans="1:56" x14ac:dyDescent="0.25">
      <c r="A21" s="6" t="s">
        <v>170</v>
      </c>
      <c r="B21" s="6" t="s">
        <v>11</v>
      </c>
      <c r="C21" s="6">
        <v>71.13</v>
      </c>
      <c r="D21" s="6">
        <v>201</v>
      </c>
      <c r="E21" s="6">
        <v>4.47</v>
      </c>
      <c r="F21" s="6">
        <v>1.0483320567772763</v>
      </c>
      <c r="G21" s="6">
        <v>22</v>
      </c>
      <c r="H21" s="6">
        <v>0.21512082773838442</v>
      </c>
      <c r="I21" s="6">
        <v>38</v>
      </c>
      <c r="J21" s="6">
        <v>1.3133844126550347</v>
      </c>
      <c r="K21" s="6">
        <v>125</v>
      </c>
      <c r="L21" s="6">
        <v>1.0155535370789213</v>
      </c>
      <c r="M21" s="6">
        <v>4.1500000000000004</v>
      </c>
      <c r="N21" s="6">
        <v>1.0037417480227471</v>
      </c>
      <c r="O21" s="6">
        <v>6.7</v>
      </c>
      <c r="P21" s="6">
        <v>1.2893545420356878</v>
      </c>
      <c r="Q21" s="6">
        <v>5.8854871243080522</v>
      </c>
      <c r="R21" s="6">
        <v>0.98091452071800866</v>
      </c>
      <c r="S21" s="6">
        <v>3</v>
      </c>
      <c r="T21" s="6">
        <v>64</v>
      </c>
      <c r="U21" s="6">
        <v>58</v>
      </c>
      <c r="W21" s="6">
        <v>10</v>
      </c>
      <c r="X21" s="6">
        <v>0</v>
      </c>
      <c r="Y21" s="6">
        <v>485</v>
      </c>
      <c r="Z21" s="6">
        <v>31</v>
      </c>
      <c r="AA21" s="6">
        <v>516</v>
      </c>
      <c r="AB21" s="6">
        <v>51.6</v>
      </c>
      <c r="AD21" s="6">
        <v>15</v>
      </c>
      <c r="AE21" s="6">
        <v>0</v>
      </c>
      <c r="AF21" s="6">
        <v>855</v>
      </c>
      <c r="AG21" s="6">
        <v>95</v>
      </c>
      <c r="AH21" s="6">
        <v>950</v>
      </c>
      <c r="AI21" s="6">
        <v>63.333333333333336</v>
      </c>
      <c r="AK21" s="6">
        <v>12</v>
      </c>
      <c r="AL21" s="6">
        <v>0</v>
      </c>
      <c r="AM21" s="6">
        <v>455</v>
      </c>
      <c r="AN21" s="6">
        <v>153</v>
      </c>
      <c r="AO21" s="6">
        <v>608</v>
      </c>
      <c r="AP21" s="6">
        <v>50.666666666666664</v>
      </c>
      <c r="AR21" s="6">
        <v>3</v>
      </c>
      <c r="AS21" s="6">
        <v>0</v>
      </c>
      <c r="AT21" s="6">
        <v>84</v>
      </c>
      <c r="AU21" s="6">
        <v>33</v>
      </c>
      <c r="AV21" s="6">
        <v>117</v>
      </c>
      <c r="AW21" s="6">
        <v>39</v>
      </c>
      <c r="BC21" s="6">
        <v>0</v>
      </c>
      <c r="BD21" s="6" t="s">
        <v>2311</v>
      </c>
    </row>
    <row r="22" spans="1:56" x14ac:dyDescent="0.25">
      <c r="A22" s="6" t="s">
        <v>329</v>
      </c>
      <c r="B22" s="6" t="s">
        <v>11</v>
      </c>
      <c r="C22" s="6">
        <v>68.25</v>
      </c>
      <c r="D22" s="6">
        <v>190</v>
      </c>
      <c r="E22" s="6">
        <v>4.46</v>
      </c>
      <c r="F22" s="6">
        <v>1.0814885002828605</v>
      </c>
      <c r="G22" s="6">
        <v>10</v>
      </c>
      <c r="H22" s="6">
        <v>-1.4912613312711713</v>
      </c>
      <c r="Q22" s="6">
        <v>-0.40977283098831085</v>
      </c>
      <c r="R22" s="6">
        <v>-0.20488641549415543</v>
      </c>
      <c r="AA22" s="6">
        <v>0</v>
      </c>
      <c r="AB22" s="6" t="s">
        <v>2311</v>
      </c>
      <c r="AH22" s="6">
        <v>0</v>
      </c>
      <c r="AI22" s="6" t="s">
        <v>2311</v>
      </c>
      <c r="AO22" s="6">
        <v>0</v>
      </c>
      <c r="AP22" s="6" t="s">
        <v>2311</v>
      </c>
      <c r="AV22" s="6">
        <v>0</v>
      </c>
      <c r="AW22" s="6" t="s">
        <v>2311</v>
      </c>
      <c r="BC22" s="6">
        <v>0</v>
      </c>
      <c r="BD22" s="6" t="s">
        <v>2311</v>
      </c>
    </row>
    <row r="23" spans="1:56" x14ac:dyDescent="0.25">
      <c r="A23" s="6" t="s">
        <v>376</v>
      </c>
      <c r="B23" s="6" t="s">
        <v>11</v>
      </c>
      <c r="C23" s="6">
        <v>70.63</v>
      </c>
      <c r="D23" s="6">
        <v>192</v>
      </c>
      <c r="E23" s="6">
        <v>4.3899999999999997</v>
      </c>
      <c r="F23" s="6">
        <v>1.3135836048219558</v>
      </c>
      <c r="G23" s="6">
        <v>22</v>
      </c>
      <c r="H23" s="6">
        <v>0.21512082773838442</v>
      </c>
      <c r="I23" s="6">
        <v>35</v>
      </c>
      <c r="J23" s="6">
        <v>0.61894913784380079</v>
      </c>
      <c r="K23" s="6">
        <v>127</v>
      </c>
      <c r="L23" s="6">
        <v>1.2267163680087616</v>
      </c>
      <c r="M23" s="6">
        <v>4.0599999999999996</v>
      </c>
      <c r="N23" s="6">
        <v>1.325996558273095</v>
      </c>
      <c r="O23" s="6">
        <v>6.82</v>
      </c>
      <c r="P23" s="6">
        <v>0.99340922361498485</v>
      </c>
      <c r="Q23" s="6">
        <v>5.6937757203009829</v>
      </c>
      <c r="R23" s="6">
        <v>0.94896262005016385</v>
      </c>
      <c r="S23" s="6">
        <v>2</v>
      </c>
      <c r="T23" s="6">
        <v>54</v>
      </c>
      <c r="U23" s="6">
        <v>49</v>
      </c>
      <c r="W23" s="6">
        <v>9</v>
      </c>
      <c r="X23" s="6">
        <v>0</v>
      </c>
      <c r="Y23" s="6">
        <v>42</v>
      </c>
      <c r="Z23" s="6">
        <v>53</v>
      </c>
      <c r="AA23" s="6">
        <v>95</v>
      </c>
      <c r="AB23" s="6">
        <v>10.555555555555555</v>
      </c>
      <c r="AD23" s="6">
        <v>12</v>
      </c>
      <c r="AE23" s="6">
        <v>0</v>
      </c>
      <c r="AF23" s="6">
        <v>293</v>
      </c>
      <c r="AG23" s="6">
        <v>103</v>
      </c>
      <c r="AH23" s="6">
        <v>396</v>
      </c>
      <c r="AI23" s="6">
        <v>33</v>
      </c>
      <c r="AK23" s="6">
        <v>12</v>
      </c>
      <c r="AL23" s="6">
        <v>0</v>
      </c>
      <c r="AM23" s="6">
        <v>712</v>
      </c>
      <c r="AN23" s="6">
        <v>5</v>
      </c>
      <c r="AO23" s="6">
        <v>717</v>
      </c>
      <c r="AP23" s="6">
        <v>59.75</v>
      </c>
      <c r="AR23" s="6">
        <v>15</v>
      </c>
      <c r="AS23" s="6">
        <v>0</v>
      </c>
      <c r="AT23" s="6">
        <v>921</v>
      </c>
      <c r="AU23" s="6">
        <v>90</v>
      </c>
      <c r="AV23" s="6">
        <v>1011</v>
      </c>
      <c r="AW23" s="6">
        <v>67.400000000000006</v>
      </c>
      <c r="AY23" s="6">
        <v>16</v>
      </c>
      <c r="AZ23" s="6">
        <v>0</v>
      </c>
      <c r="BA23" s="6">
        <v>965</v>
      </c>
      <c r="BB23" s="6">
        <v>117</v>
      </c>
      <c r="BC23" s="6">
        <v>1082</v>
      </c>
      <c r="BD23" s="6">
        <v>67.625</v>
      </c>
    </row>
    <row r="24" spans="1:56" x14ac:dyDescent="0.25">
      <c r="A24" s="6" t="s">
        <v>9</v>
      </c>
      <c r="B24" s="6" t="s">
        <v>11</v>
      </c>
      <c r="C24" s="6">
        <v>70.25</v>
      </c>
      <c r="D24" s="6">
        <v>185</v>
      </c>
      <c r="E24" s="6">
        <v>4.4800000000000004</v>
      </c>
      <c r="F24" s="6">
        <v>1.0151756132716891</v>
      </c>
      <c r="G24" s="6">
        <v>16</v>
      </c>
      <c r="H24" s="6">
        <v>-0.63807025176639354</v>
      </c>
      <c r="Q24" s="6">
        <v>0.37710536150529561</v>
      </c>
      <c r="R24" s="6">
        <v>0.18855268075264781</v>
      </c>
      <c r="W24" s="6">
        <v>4</v>
      </c>
      <c r="X24" s="6">
        <v>0</v>
      </c>
      <c r="Y24" s="6">
        <v>0</v>
      </c>
      <c r="Z24" s="6">
        <v>49</v>
      </c>
      <c r="AA24" s="6">
        <v>49</v>
      </c>
      <c r="AB24" s="6">
        <v>12.25</v>
      </c>
      <c r="AH24" s="6">
        <v>0</v>
      </c>
      <c r="AI24" s="6" t="s">
        <v>2311</v>
      </c>
      <c r="AO24" s="6">
        <v>0</v>
      </c>
      <c r="AP24" s="6" t="s">
        <v>2311</v>
      </c>
      <c r="AV24" s="6">
        <v>0</v>
      </c>
      <c r="AW24" s="6" t="s">
        <v>2311</v>
      </c>
      <c r="BC24" s="6">
        <v>0</v>
      </c>
      <c r="BD24" s="6" t="s">
        <v>2311</v>
      </c>
    </row>
    <row r="25" spans="1:56" x14ac:dyDescent="0.25">
      <c r="A25" s="6" t="s">
        <v>39</v>
      </c>
      <c r="B25" s="6" t="s">
        <v>11</v>
      </c>
      <c r="C25" s="6">
        <v>74</v>
      </c>
      <c r="D25" s="6">
        <v>185</v>
      </c>
      <c r="E25" s="6">
        <v>4.6100000000000003</v>
      </c>
      <c r="F25" s="6">
        <v>0.58414184769908539</v>
      </c>
      <c r="G25" s="6">
        <v>10</v>
      </c>
      <c r="H25" s="6">
        <v>-1.4912613312711713</v>
      </c>
      <c r="I25" s="6">
        <v>34</v>
      </c>
      <c r="J25" s="6">
        <v>0.3874707129067228</v>
      </c>
      <c r="K25" s="6">
        <v>125</v>
      </c>
      <c r="L25" s="6">
        <v>1.0155535370789213</v>
      </c>
      <c r="M25" s="6">
        <v>4.2699999999999996</v>
      </c>
      <c r="N25" s="6">
        <v>0.57406866768895626</v>
      </c>
      <c r="O25" s="6">
        <v>6.97</v>
      </c>
      <c r="P25" s="6">
        <v>0.62347757558910799</v>
      </c>
      <c r="Q25" s="6">
        <v>1.6934510096916224</v>
      </c>
      <c r="R25" s="6">
        <v>0.28224183494860372</v>
      </c>
      <c r="S25" s="6">
        <v>2</v>
      </c>
      <c r="T25" s="6">
        <v>43</v>
      </c>
      <c r="U25" s="6">
        <v>40</v>
      </c>
      <c r="W25" s="6">
        <v>16</v>
      </c>
      <c r="X25" s="6">
        <v>0</v>
      </c>
      <c r="Y25" s="6">
        <v>939</v>
      </c>
      <c r="Z25" s="6">
        <v>96</v>
      </c>
      <c r="AA25" s="6">
        <v>1035</v>
      </c>
      <c r="AB25" s="6">
        <v>64.6875</v>
      </c>
      <c r="AD25" s="6">
        <v>15</v>
      </c>
      <c r="AE25" s="6">
        <v>0</v>
      </c>
      <c r="AF25" s="6">
        <v>910</v>
      </c>
      <c r="AG25" s="6">
        <v>59</v>
      </c>
      <c r="AH25" s="6">
        <v>969</v>
      </c>
      <c r="AI25" s="6">
        <v>64.599999999999994</v>
      </c>
      <c r="AK25" s="6">
        <v>14</v>
      </c>
      <c r="AL25" s="6">
        <v>0</v>
      </c>
      <c r="AM25" s="6">
        <v>434</v>
      </c>
      <c r="AN25" s="6">
        <v>83</v>
      </c>
      <c r="AO25" s="6">
        <v>517</v>
      </c>
      <c r="AP25" s="6">
        <v>36.928571428571431</v>
      </c>
      <c r="AR25" s="6">
        <v>9</v>
      </c>
      <c r="AS25" s="6">
        <v>0</v>
      </c>
      <c r="AT25" s="6">
        <v>133</v>
      </c>
      <c r="AU25" s="6">
        <v>55</v>
      </c>
      <c r="AV25" s="6">
        <v>188</v>
      </c>
      <c r="AW25" s="6">
        <v>20.888888888888889</v>
      </c>
      <c r="AY25" s="6">
        <v>3</v>
      </c>
      <c r="AZ25" s="6">
        <v>0</v>
      </c>
      <c r="BA25" s="6">
        <v>88</v>
      </c>
      <c r="BB25" s="6">
        <v>10</v>
      </c>
      <c r="BC25" s="6">
        <v>98</v>
      </c>
      <c r="BD25" s="6">
        <v>32.666666666666664</v>
      </c>
    </row>
    <row r="26" spans="1:56" x14ac:dyDescent="0.25">
      <c r="A26" s="6" t="s">
        <v>317</v>
      </c>
      <c r="B26" s="6" t="s">
        <v>11</v>
      </c>
      <c r="C26" s="6">
        <v>71.88</v>
      </c>
      <c r="D26" s="6">
        <v>191</v>
      </c>
      <c r="E26" s="6">
        <v>4.54</v>
      </c>
      <c r="F26" s="6">
        <v>0.81623695223818082</v>
      </c>
      <c r="G26" s="6">
        <v>8</v>
      </c>
      <c r="H26" s="6">
        <v>-1.775658357772764</v>
      </c>
      <c r="I26" s="6">
        <v>30.5</v>
      </c>
      <c r="J26" s="6">
        <v>-0.42270377437305001</v>
      </c>
      <c r="K26" s="6">
        <v>118</v>
      </c>
      <c r="L26" s="6">
        <v>0.2764836288244793</v>
      </c>
      <c r="M26" s="6">
        <v>4.18</v>
      </c>
      <c r="N26" s="6">
        <v>0.89632347793930101</v>
      </c>
      <c r="O26" s="6">
        <v>6.87</v>
      </c>
      <c r="P26" s="6">
        <v>0.8700986742730259</v>
      </c>
      <c r="Q26" s="6">
        <v>0.66078060112917281</v>
      </c>
      <c r="R26" s="6">
        <v>0.11013010018819547</v>
      </c>
      <c r="S26" s="6">
        <v>7</v>
      </c>
      <c r="T26" s="6">
        <v>218</v>
      </c>
      <c r="U26" s="6">
        <v>172</v>
      </c>
      <c r="W26" s="6">
        <v>12</v>
      </c>
      <c r="X26" s="6">
        <v>0</v>
      </c>
      <c r="Y26" s="6">
        <v>129</v>
      </c>
      <c r="Z26" s="6">
        <v>182</v>
      </c>
      <c r="AA26" s="6">
        <v>311</v>
      </c>
      <c r="AB26" s="6">
        <v>25.916666666666668</v>
      </c>
      <c r="AD26" s="6">
        <v>16</v>
      </c>
      <c r="AE26" s="6">
        <v>0</v>
      </c>
      <c r="AF26" s="6">
        <v>115</v>
      </c>
      <c r="AG26" s="6">
        <v>367</v>
      </c>
      <c r="AH26" s="6">
        <v>482</v>
      </c>
      <c r="AI26" s="6">
        <v>30.125</v>
      </c>
      <c r="AK26" s="6">
        <v>14</v>
      </c>
      <c r="AL26" s="6">
        <v>0</v>
      </c>
      <c r="AM26" s="6">
        <v>424</v>
      </c>
      <c r="AN26" s="6">
        <v>269</v>
      </c>
      <c r="AO26" s="6">
        <v>693</v>
      </c>
      <c r="AP26" s="6">
        <v>49.5</v>
      </c>
      <c r="AR26" s="6">
        <v>6</v>
      </c>
      <c r="AS26" s="6">
        <v>0</v>
      </c>
      <c r="AT26" s="6">
        <v>354</v>
      </c>
      <c r="AU26" s="6">
        <v>75</v>
      </c>
      <c r="AV26" s="6">
        <v>429</v>
      </c>
      <c r="AW26" s="6">
        <v>71.5</v>
      </c>
      <c r="AY26" s="6">
        <v>15</v>
      </c>
      <c r="AZ26" s="6">
        <v>0</v>
      </c>
      <c r="BA26" s="6">
        <v>1038</v>
      </c>
      <c r="BB26" s="6">
        <v>79</v>
      </c>
      <c r="BC26" s="6">
        <v>1117</v>
      </c>
      <c r="BD26" s="6">
        <v>74.466666666666669</v>
      </c>
    </row>
    <row r="27" spans="1:56" x14ac:dyDescent="0.25">
      <c r="A27" s="6" t="s">
        <v>224</v>
      </c>
      <c r="B27" s="6" t="s">
        <v>11</v>
      </c>
      <c r="C27" s="6">
        <v>69.38</v>
      </c>
      <c r="D27" s="6">
        <v>199</v>
      </c>
      <c r="E27" s="6">
        <v>4.6500000000000004</v>
      </c>
      <c r="F27" s="6">
        <v>0.45151607367674562</v>
      </c>
      <c r="G27" s="6">
        <v>16</v>
      </c>
      <c r="H27" s="6">
        <v>-0.63807025176639354</v>
      </c>
      <c r="I27" s="6">
        <v>35</v>
      </c>
      <c r="J27" s="6">
        <v>0.61894913784380079</v>
      </c>
      <c r="K27" s="6">
        <v>114</v>
      </c>
      <c r="L27" s="6">
        <v>-0.14584203303520174</v>
      </c>
      <c r="M27" s="6">
        <v>4.25</v>
      </c>
      <c r="N27" s="6">
        <v>0.64568084774458701</v>
      </c>
      <c r="O27" s="6">
        <v>6.99</v>
      </c>
      <c r="P27" s="6">
        <v>0.57415335585232308</v>
      </c>
      <c r="Q27" s="6">
        <v>1.5063871303158614</v>
      </c>
      <c r="R27" s="6">
        <v>0.25106452171931021</v>
      </c>
      <c r="W27" s="6">
        <v>2</v>
      </c>
      <c r="X27" s="6">
        <v>15</v>
      </c>
      <c r="Y27" s="6">
        <v>0</v>
      </c>
      <c r="Z27" s="6">
        <v>0</v>
      </c>
      <c r="AA27" s="6">
        <v>15</v>
      </c>
      <c r="AB27" s="6">
        <v>7.5</v>
      </c>
      <c r="AH27" s="6">
        <v>0</v>
      </c>
      <c r="AI27" s="6" t="s">
        <v>2311</v>
      </c>
      <c r="AO27" s="6">
        <v>0</v>
      </c>
      <c r="AP27" s="6" t="s">
        <v>2311</v>
      </c>
      <c r="AR27" s="6">
        <v>8</v>
      </c>
      <c r="AS27" s="6">
        <v>0</v>
      </c>
      <c r="AT27" s="6">
        <v>134</v>
      </c>
      <c r="AU27" s="6">
        <v>48</v>
      </c>
      <c r="AV27" s="6">
        <v>182</v>
      </c>
      <c r="AW27" s="6">
        <v>22.75</v>
      </c>
      <c r="BC27" s="6">
        <v>0</v>
      </c>
      <c r="BD27" s="6" t="s">
        <v>2311</v>
      </c>
    </row>
    <row r="28" spans="1:56" x14ac:dyDescent="0.25">
      <c r="A28" s="6" t="s">
        <v>406</v>
      </c>
      <c r="B28" s="6" t="s">
        <v>11</v>
      </c>
      <c r="C28" s="6">
        <v>70.5</v>
      </c>
      <c r="D28" s="6">
        <v>195</v>
      </c>
      <c r="E28" s="6">
        <v>4.41</v>
      </c>
      <c r="F28" s="6">
        <v>1.2472707178107845</v>
      </c>
      <c r="G28" s="6">
        <v>14</v>
      </c>
      <c r="H28" s="6">
        <v>-0.92246727826798613</v>
      </c>
      <c r="I28" s="6">
        <v>35</v>
      </c>
      <c r="J28" s="6">
        <v>0.61894913784380079</v>
      </c>
      <c r="K28" s="6">
        <v>125</v>
      </c>
      <c r="L28" s="6">
        <v>1.0155535370789213</v>
      </c>
      <c r="Q28" s="6">
        <v>1.9593061144655204</v>
      </c>
      <c r="R28" s="6">
        <v>0.4898265286163801</v>
      </c>
      <c r="S28" s="6">
        <v>3</v>
      </c>
      <c r="T28" s="6">
        <v>90</v>
      </c>
      <c r="U28" s="6">
        <v>80</v>
      </c>
      <c r="W28" s="6">
        <v>14</v>
      </c>
      <c r="X28" s="6">
        <v>0</v>
      </c>
      <c r="Y28" s="6">
        <v>479</v>
      </c>
      <c r="Z28" s="6">
        <v>211</v>
      </c>
      <c r="AA28" s="6">
        <v>690</v>
      </c>
      <c r="AB28" s="6">
        <v>49.285714285714285</v>
      </c>
      <c r="AD28" s="6">
        <v>12</v>
      </c>
      <c r="AE28" s="6">
        <v>0</v>
      </c>
      <c r="AF28" s="6">
        <v>130</v>
      </c>
      <c r="AG28" s="6">
        <v>272</v>
      </c>
      <c r="AH28" s="6">
        <v>402</v>
      </c>
      <c r="AI28" s="6">
        <v>33.5</v>
      </c>
      <c r="AK28" s="6">
        <v>15</v>
      </c>
      <c r="AL28" s="6">
        <v>0</v>
      </c>
      <c r="AM28" s="6">
        <v>69</v>
      </c>
      <c r="AN28" s="6">
        <v>276</v>
      </c>
      <c r="AO28" s="6">
        <v>345</v>
      </c>
      <c r="AP28" s="6">
        <v>23</v>
      </c>
      <c r="AR28" s="6">
        <v>13</v>
      </c>
      <c r="AS28" s="6">
        <v>0</v>
      </c>
      <c r="AT28" s="6">
        <v>59</v>
      </c>
      <c r="AU28" s="6">
        <v>252</v>
      </c>
      <c r="AV28" s="6">
        <v>311</v>
      </c>
      <c r="AW28" s="6">
        <v>23.923076923076923</v>
      </c>
      <c r="AY28" s="6">
        <v>11</v>
      </c>
      <c r="AZ28" s="6">
        <v>0</v>
      </c>
      <c r="BA28" s="6">
        <v>552</v>
      </c>
      <c r="BB28" s="6">
        <v>5</v>
      </c>
      <c r="BC28" s="6">
        <v>557</v>
      </c>
      <c r="BD28" s="6">
        <v>50.636363636363633</v>
      </c>
    </row>
    <row r="29" spans="1:56" x14ac:dyDescent="0.25">
      <c r="A29" s="6" t="s">
        <v>433</v>
      </c>
      <c r="B29" s="6" t="s">
        <v>11</v>
      </c>
      <c r="C29" s="6">
        <v>71</v>
      </c>
      <c r="D29" s="6">
        <v>210</v>
      </c>
      <c r="E29" s="6">
        <v>4.53</v>
      </c>
      <c r="F29" s="6">
        <v>0.84939339574376505</v>
      </c>
      <c r="G29" s="6">
        <v>17</v>
      </c>
      <c r="H29" s="6">
        <v>-0.49587173851559718</v>
      </c>
      <c r="I29" s="6">
        <v>33.5</v>
      </c>
      <c r="J29" s="6">
        <v>0.27173150043818384</v>
      </c>
      <c r="K29" s="6">
        <v>117</v>
      </c>
      <c r="L29" s="6">
        <v>0.17090221335955905</v>
      </c>
      <c r="M29" s="6">
        <v>4.18</v>
      </c>
      <c r="N29" s="6">
        <v>0.89632347793930101</v>
      </c>
      <c r="O29" s="6">
        <v>6.95</v>
      </c>
      <c r="P29" s="6">
        <v>0.67280179532589068</v>
      </c>
      <c r="Q29" s="6">
        <v>2.3652806442911025</v>
      </c>
      <c r="R29" s="6">
        <v>0.39421344071518377</v>
      </c>
      <c r="S29" s="6">
        <v>6</v>
      </c>
      <c r="T29" s="6">
        <v>202</v>
      </c>
      <c r="U29" s="6">
        <v>164</v>
      </c>
      <c r="AA29" s="6">
        <v>0</v>
      </c>
      <c r="AB29" s="6" t="s">
        <v>2311</v>
      </c>
      <c r="AD29" s="6">
        <v>3</v>
      </c>
      <c r="AE29" s="6">
        <v>0</v>
      </c>
      <c r="AF29" s="6">
        <v>0</v>
      </c>
      <c r="AG29" s="6">
        <v>45</v>
      </c>
      <c r="AH29" s="6">
        <v>45</v>
      </c>
      <c r="AI29" s="6">
        <v>15</v>
      </c>
      <c r="AO29" s="6">
        <v>0</v>
      </c>
      <c r="AP29" s="6" t="s">
        <v>2311</v>
      </c>
      <c r="AV29" s="6">
        <v>0</v>
      </c>
      <c r="AW29" s="6" t="s">
        <v>2311</v>
      </c>
      <c r="BC29" s="6">
        <v>0</v>
      </c>
      <c r="BD29" s="6" t="s">
        <v>2311</v>
      </c>
    </row>
    <row r="30" spans="1:56" x14ac:dyDescent="0.25">
      <c r="A30" s="6" t="s">
        <v>286</v>
      </c>
      <c r="B30" s="6" t="s">
        <v>11</v>
      </c>
      <c r="C30" s="6">
        <v>69.63</v>
      </c>
      <c r="D30" s="6">
        <v>193</v>
      </c>
      <c r="E30" s="6">
        <v>4.54</v>
      </c>
      <c r="F30" s="6">
        <v>0.81623695223818082</v>
      </c>
      <c r="G30" s="6">
        <v>10</v>
      </c>
      <c r="H30" s="6">
        <v>-1.4912613312711713</v>
      </c>
      <c r="I30" s="6">
        <v>34.5</v>
      </c>
      <c r="J30" s="6">
        <v>0.50320992537526177</v>
      </c>
      <c r="K30" s="6">
        <v>119</v>
      </c>
      <c r="L30" s="6">
        <v>0.38206504428939958</v>
      </c>
      <c r="M30" s="6">
        <v>4.2699999999999996</v>
      </c>
      <c r="N30" s="6">
        <v>0.57406866768895626</v>
      </c>
      <c r="O30" s="6">
        <v>6.81</v>
      </c>
      <c r="P30" s="6">
        <v>1.0180713334833784</v>
      </c>
      <c r="Q30" s="6">
        <v>1.8023905918040055</v>
      </c>
      <c r="R30" s="6">
        <v>0.30039843196733423</v>
      </c>
      <c r="S30" s="6">
        <v>3</v>
      </c>
      <c r="T30" s="6">
        <v>68</v>
      </c>
      <c r="U30" s="6">
        <v>62</v>
      </c>
      <c r="W30" s="6">
        <v>16</v>
      </c>
      <c r="X30" s="6">
        <v>0</v>
      </c>
      <c r="Y30" s="6">
        <v>245</v>
      </c>
      <c r="Z30" s="6">
        <v>176</v>
      </c>
      <c r="AA30" s="6">
        <v>421</v>
      </c>
      <c r="AB30" s="6">
        <v>26.3125</v>
      </c>
      <c r="AD30" s="6">
        <v>7</v>
      </c>
      <c r="AE30" s="6">
        <v>0</v>
      </c>
      <c r="AF30" s="6">
        <v>81</v>
      </c>
      <c r="AG30" s="6">
        <v>67</v>
      </c>
      <c r="AH30" s="6">
        <v>148</v>
      </c>
      <c r="AI30" s="6">
        <v>21.142857142857142</v>
      </c>
      <c r="AK30" s="6">
        <v>2</v>
      </c>
      <c r="AL30" s="6">
        <v>0</v>
      </c>
      <c r="AM30" s="6">
        <v>0</v>
      </c>
      <c r="AN30" s="6">
        <v>18</v>
      </c>
      <c r="AO30" s="6">
        <v>18</v>
      </c>
      <c r="AP30" s="6">
        <v>9</v>
      </c>
      <c r="AR30" s="6">
        <v>9</v>
      </c>
      <c r="AS30" s="6">
        <v>0</v>
      </c>
      <c r="AT30" s="6">
        <v>56</v>
      </c>
      <c r="AU30" s="6">
        <v>124</v>
      </c>
      <c r="AV30" s="6">
        <v>180</v>
      </c>
      <c r="AW30" s="6">
        <v>20</v>
      </c>
      <c r="BC30" s="6">
        <v>0</v>
      </c>
      <c r="BD30" s="6" t="s">
        <v>2311</v>
      </c>
    </row>
    <row r="31" spans="1:56" x14ac:dyDescent="0.25">
      <c r="A31" s="6" t="s">
        <v>341</v>
      </c>
      <c r="B31" s="6" t="s">
        <v>11</v>
      </c>
      <c r="C31" s="6">
        <v>71.13</v>
      </c>
      <c r="D31" s="6">
        <v>191</v>
      </c>
      <c r="E31" s="6">
        <v>4.5599999999999996</v>
      </c>
      <c r="F31" s="6">
        <v>0.74992406522701238</v>
      </c>
      <c r="G31" s="6">
        <v>14</v>
      </c>
      <c r="H31" s="6">
        <v>-0.92246727826798613</v>
      </c>
      <c r="I31" s="6">
        <v>32.5</v>
      </c>
      <c r="J31" s="6">
        <v>4.0253075501105885E-2</v>
      </c>
      <c r="K31" s="6">
        <v>116</v>
      </c>
      <c r="L31" s="6">
        <v>6.532079789463878E-2</v>
      </c>
      <c r="M31" s="6">
        <v>4.0599999999999996</v>
      </c>
      <c r="N31" s="6">
        <v>1.325996558273095</v>
      </c>
      <c r="O31" s="6">
        <v>6.69</v>
      </c>
      <c r="P31" s="6">
        <v>1.3140166519040792</v>
      </c>
      <c r="Q31" s="6">
        <v>2.5730438705319454</v>
      </c>
      <c r="R31" s="6">
        <v>0.42884064508865755</v>
      </c>
      <c r="S31" s="6">
        <v>3</v>
      </c>
      <c r="T31" s="6">
        <v>83</v>
      </c>
      <c r="U31" s="6">
        <v>74</v>
      </c>
      <c r="W31" s="6">
        <v>16</v>
      </c>
      <c r="X31" s="6">
        <v>0</v>
      </c>
      <c r="Y31" s="6">
        <v>599</v>
      </c>
      <c r="Z31" s="6">
        <v>123</v>
      </c>
      <c r="AA31" s="6">
        <v>722</v>
      </c>
      <c r="AB31" s="6">
        <v>45.125</v>
      </c>
      <c r="AD31" s="6">
        <v>16</v>
      </c>
      <c r="AE31" s="6">
        <v>0</v>
      </c>
      <c r="AF31" s="6">
        <v>510</v>
      </c>
      <c r="AG31" s="6">
        <v>215</v>
      </c>
      <c r="AH31" s="6">
        <v>725</v>
      </c>
      <c r="AI31" s="6">
        <v>45.3125</v>
      </c>
      <c r="AK31" s="6">
        <v>16</v>
      </c>
      <c r="AL31" s="6">
        <v>0</v>
      </c>
      <c r="AM31" s="6">
        <v>976</v>
      </c>
      <c r="AN31" s="6">
        <v>52</v>
      </c>
      <c r="AO31" s="6">
        <v>1028</v>
      </c>
      <c r="AP31" s="6">
        <v>64.25</v>
      </c>
      <c r="AR31" s="6">
        <v>16</v>
      </c>
      <c r="AS31" s="6">
        <v>0</v>
      </c>
      <c r="AT31" s="6">
        <v>897</v>
      </c>
      <c r="AU31" s="6">
        <v>3</v>
      </c>
      <c r="AV31" s="6">
        <v>900</v>
      </c>
      <c r="AW31" s="6">
        <v>56.25</v>
      </c>
      <c r="AY31" s="6">
        <v>15</v>
      </c>
      <c r="AZ31" s="6">
        <v>0</v>
      </c>
      <c r="BA31" s="6">
        <v>922</v>
      </c>
      <c r="BB31" s="6">
        <v>64</v>
      </c>
      <c r="BC31" s="6">
        <v>986</v>
      </c>
      <c r="BD31" s="6">
        <v>65.733333333333334</v>
      </c>
    </row>
    <row r="32" spans="1:56" x14ac:dyDescent="0.25">
      <c r="A32" s="6" t="s">
        <v>24</v>
      </c>
      <c r="B32" s="6" t="s">
        <v>11</v>
      </c>
      <c r="C32" s="6">
        <v>71.38</v>
      </c>
      <c r="D32" s="6">
        <v>196</v>
      </c>
      <c r="E32" s="6">
        <v>4.63</v>
      </c>
      <c r="F32" s="6">
        <v>0.51782896068791706</v>
      </c>
      <c r="G32" s="6">
        <v>12</v>
      </c>
      <c r="H32" s="6">
        <v>-1.2068643047695788</v>
      </c>
      <c r="I32" s="6">
        <v>35</v>
      </c>
      <c r="J32" s="6">
        <v>0.61894913784380079</v>
      </c>
      <c r="K32" s="6">
        <v>118</v>
      </c>
      <c r="L32" s="6">
        <v>0.2764836288244793</v>
      </c>
      <c r="M32" s="6">
        <v>4.07</v>
      </c>
      <c r="N32" s="6">
        <v>1.2901904682452765</v>
      </c>
      <c r="O32" s="6">
        <v>6.74</v>
      </c>
      <c r="P32" s="6">
        <v>1.1907061025621202</v>
      </c>
      <c r="Q32" s="6">
        <v>2.687293993394015</v>
      </c>
      <c r="R32" s="6">
        <v>0.44788233223233581</v>
      </c>
      <c r="S32" s="6">
        <v>7</v>
      </c>
      <c r="T32" s="6">
        <v>247</v>
      </c>
      <c r="U32" s="6">
        <v>193</v>
      </c>
      <c r="AA32" s="6">
        <v>0</v>
      </c>
      <c r="AB32" s="6" t="s">
        <v>2311</v>
      </c>
      <c r="AH32" s="6">
        <v>0</v>
      </c>
      <c r="AI32" s="6" t="s">
        <v>2311</v>
      </c>
      <c r="AO32" s="6">
        <v>0</v>
      </c>
      <c r="AP32" s="6" t="s">
        <v>2311</v>
      </c>
      <c r="AV32" s="6">
        <v>0</v>
      </c>
      <c r="AW32" s="6" t="s">
        <v>2311</v>
      </c>
      <c r="BC32" s="6">
        <v>0</v>
      </c>
      <c r="BD32" s="6" t="s">
        <v>2311</v>
      </c>
    </row>
    <row r="33" spans="1:56" x14ac:dyDescent="0.25">
      <c r="A33" s="6" t="s">
        <v>206</v>
      </c>
      <c r="B33" s="6" t="s">
        <v>11</v>
      </c>
      <c r="C33" s="6">
        <v>71.75</v>
      </c>
      <c r="D33" s="6">
        <v>197</v>
      </c>
      <c r="E33" s="6">
        <v>4.5599999999999996</v>
      </c>
      <c r="F33" s="6">
        <v>0.74992406522701238</v>
      </c>
      <c r="G33" s="6">
        <v>12</v>
      </c>
      <c r="H33" s="6">
        <v>-1.2068643047695788</v>
      </c>
      <c r="I33" s="6">
        <v>33</v>
      </c>
      <c r="J33" s="6">
        <v>0.15599228796964487</v>
      </c>
      <c r="K33" s="6">
        <v>121</v>
      </c>
      <c r="L33" s="6">
        <v>0.59322787521924014</v>
      </c>
      <c r="M33" s="6">
        <v>4.2</v>
      </c>
      <c r="N33" s="6">
        <v>0.82471129788366715</v>
      </c>
      <c r="O33" s="6">
        <v>6.78</v>
      </c>
      <c r="P33" s="6">
        <v>1.0920576630885526</v>
      </c>
      <c r="Q33" s="6">
        <v>2.2090488846185385</v>
      </c>
      <c r="R33" s="6">
        <v>0.36817481410308978</v>
      </c>
      <c r="S33" s="6">
        <v>5</v>
      </c>
      <c r="T33" s="6">
        <v>159</v>
      </c>
      <c r="U33" s="6">
        <v>133</v>
      </c>
      <c r="W33" s="6">
        <v>16</v>
      </c>
      <c r="X33" s="6">
        <v>0</v>
      </c>
      <c r="Y33" s="6">
        <v>417</v>
      </c>
      <c r="Z33" s="6">
        <v>238</v>
      </c>
      <c r="AA33" s="6">
        <v>655</v>
      </c>
      <c r="AB33" s="6">
        <v>40.9375</v>
      </c>
      <c r="AD33" s="6">
        <v>16</v>
      </c>
      <c r="AE33" s="6">
        <v>0</v>
      </c>
      <c r="AF33" s="6">
        <v>708</v>
      </c>
      <c r="AG33" s="6">
        <v>192</v>
      </c>
      <c r="AH33" s="6">
        <v>900</v>
      </c>
      <c r="AI33" s="6">
        <v>56.25</v>
      </c>
      <c r="AK33" s="6">
        <v>15</v>
      </c>
      <c r="AL33" s="6">
        <v>0</v>
      </c>
      <c r="AM33" s="6">
        <v>647</v>
      </c>
      <c r="AN33" s="6">
        <v>215</v>
      </c>
      <c r="AO33" s="6">
        <v>862</v>
      </c>
      <c r="AP33" s="6">
        <v>57.466666666666669</v>
      </c>
      <c r="AR33" s="6">
        <v>16</v>
      </c>
      <c r="AS33" s="6">
        <v>0</v>
      </c>
      <c r="AT33" s="6">
        <v>817</v>
      </c>
      <c r="AU33" s="6">
        <v>230</v>
      </c>
      <c r="AV33" s="6">
        <v>1047</v>
      </c>
      <c r="AW33" s="6">
        <v>65.4375</v>
      </c>
      <c r="AY33" s="6">
        <v>16</v>
      </c>
      <c r="AZ33" s="6">
        <v>0</v>
      </c>
      <c r="BA33" s="6">
        <v>1065</v>
      </c>
      <c r="BB33" s="6">
        <v>82</v>
      </c>
      <c r="BC33" s="6">
        <v>1147</v>
      </c>
      <c r="BD33" s="6">
        <v>71.6875</v>
      </c>
    </row>
    <row r="34" spans="1:56" x14ac:dyDescent="0.25">
      <c r="A34" s="6" t="s">
        <v>125</v>
      </c>
      <c r="B34" s="6" t="s">
        <v>11</v>
      </c>
      <c r="C34" s="6">
        <v>69</v>
      </c>
      <c r="D34" s="6">
        <v>189</v>
      </c>
      <c r="E34" s="6">
        <v>4.5599999999999996</v>
      </c>
      <c r="F34" s="6">
        <v>0.74992406522701238</v>
      </c>
      <c r="G34" s="6">
        <v>14</v>
      </c>
      <c r="H34" s="6">
        <v>-0.92246727826798613</v>
      </c>
      <c r="I34" s="6">
        <v>36</v>
      </c>
      <c r="J34" s="6">
        <v>0.85042756278087872</v>
      </c>
      <c r="K34" s="6">
        <v>124</v>
      </c>
      <c r="L34" s="6">
        <v>0.90997212161400087</v>
      </c>
      <c r="M34" s="6">
        <v>4.18</v>
      </c>
      <c r="N34" s="6">
        <v>0.89632347793930101</v>
      </c>
      <c r="O34" s="6">
        <v>6.94</v>
      </c>
      <c r="P34" s="6">
        <v>0.69746390519428203</v>
      </c>
      <c r="Q34" s="6">
        <v>3.181643854487489</v>
      </c>
      <c r="R34" s="6">
        <v>0.53027397574791479</v>
      </c>
      <c r="AA34" s="6">
        <v>0</v>
      </c>
      <c r="AB34" s="6" t="s">
        <v>2311</v>
      </c>
      <c r="AH34" s="6">
        <v>0</v>
      </c>
      <c r="AI34" s="6" t="s">
        <v>2311</v>
      </c>
      <c r="AO34" s="6">
        <v>0</v>
      </c>
      <c r="AP34" s="6" t="s">
        <v>2311</v>
      </c>
      <c r="AV34" s="6">
        <v>0</v>
      </c>
      <c r="AW34" s="6" t="s">
        <v>2311</v>
      </c>
      <c r="BC34" s="6">
        <v>0</v>
      </c>
      <c r="BD34" s="6" t="s">
        <v>2311</v>
      </c>
    </row>
    <row r="35" spans="1:56" x14ac:dyDescent="0.25">
      <c r="A35" s="6" t="s">
        <v>334</v>
      </c>
      <c r="B35" s="6" t="s">
        <v>11</v>
      </c>
      <c r="C35" s="6">
        <v>67.25</v>
      </c>
      <c r="D35" s="6">
        <v>169</v>
      </c>
      <c r="E35" s="6">
        <v>4.53</v>
      </c>
      <c r="F35" s="6">
        <v>0.84939339574376505</v>
      </c>
      <c r="G35" s="6">
        <v>10</v>
      </c>
      <c r="H35" s="6">
        <v>-1.4912613312711713</v>
      </c>
      <c r="I35" s="6">
        <v>37.5</v>
      </c>
      <c r="J35" s="6">
        <v>1.1976452001864957</v>
      </c>
      <c r="K35" s="6">
        <v>127</v>
      </c>
      <c r="L35" s="6">
        <v>1.2267163680087616</v>
      </c>
      <c r="M35" s="6">
        <v>4.09</v>
      </c>
      <c r="N35" s="6">
        <v>1.2185782881896459</v>
      </c>
      <c r="O35" s="6">
        <v>6.74</v>
      </c>
      <c r="P35" s="6">
        <v>1.1907061025621202</v>
      </c>
      <c r="Q35" s="6">
        <v>4.1917780234196176</v>
      </c>
      <c r="R35" s="6">
        <v>0.6986296705699363</v>
      </c>
      <c r="AA35" s="6">
        <v>0</v>
      </c>
      <c r="AB35" s="6" t="s">
        <v>2311</v>
      </c>
      <c r="AH35" s="6">
        <v>0</v>
      </c>
      <c r="AI35" s="6" t="s">
        <v>2311</v>
      </c>
      <c r="AO35" s="6">
        <v>0</v>
      </c>
      <c r="AP35" s="6" t="s">
        <v>2311</v>
      </c>
      <c r="AV35" s="6">
        <v>0</v>
      </c>
      <c r="AW35" s="6" t="s">
        <v>2311</v>
      </c>
      <c r="BC35" s="6">
        <v>0</v>
      </c>
      <c r="BD35" s="6" t="s">
        <v>2311</v>
      </c>
    </row>
    <row r="36" spans="1:56" x14ac:dyDescent="0.25">
      <c r="A36" s="6" t="s">
        <v>12</v>
      </c>
      <c r="B36" s="6" t="s">
        <v>11</v>
      </c>
      <c r="C36" s="6">
        <v>70.13</v>
      </c>
      <c r="D36" s="6">
        <v>188</v>
      </c>
      <c r="E36" s="6">
        <v>4.3899999999999997</v>
      </c>
      <c r="F36" s="6">
        <v>1.3135836048219558</v>
      </c>
      <c r="G36" s="6">
        <v>17</v>
      </c>
      <c r="H36" s="6">
        <v>-0.49587173851559718</v>
      </c>
      <c r="I36" s="6">
        <v>40</v>
      </c>
      <c r="J36" s="6">
        <v>1.7763412625291906</v>
      </c>
      <c r="K36" s="6">
        <v>132</v>
      </c>
      <c r="L36" s="6">
        <v>1.7546234453333629</v>
      </c>
      <c r="M36" s="6">
        <v>4.2300000000000004</v>
      </c>
      <c r="N36" s="6">
        <v>0.71729302780021775</v>
      </c>
      <c r="O36" s="6">
        <v>6.89</v>
      </c>
      <c r="P36" s="6">
        <v>0.8207744545362432</v>
      </c>
      <c r="Q36" s="6">
        <v>5.886744056505373</v>
      </c>
      <c r="R36" s="6">
        <v>0.98112400941756217</v>
      </c>
      <c r="S36" s="6">
        <v>2</v>
      </c>
      <c r="T36" s="6">
        <v>60</v>
      </c>
      <c r="U36" s="6">
        <v>54</v>
      </c>
      <c r="W36" s="6">
        <v>16</v>
      </c>
      <c r="X36" s="6">
        <v>0</v>
      </c>
      <c r="Y36" s="6">
        <v>569</v>
      </c>
      <c r="Z36" s="6">
        <v>215</v>
      </c>
      <c r="AA36" s="6">
        <v>784</v>
      </c>
      <c r="AB36" s="6">
        <v>49</v>
      </c>
      <c r="AD36" s="6">
        <v>10</v>
      </c>
      <c r="AE36" s="6">
        <v>0</v>
      </c>
      <c r="AF36" s="6">
        <v>617</v>
      </c>
      <c r="AG36" s="6">
        <v>72</v>
      </c>
      <c r="AH36" s="6">
        <v>689</v>
      </c>
      <c r="AI36" s="6">
        <v>68.900000000000006</v>
      </c>
      <c r="AK36" s="6">
        <v>15</v>
      </c>
      <c r="AL36" s="6">
        <v>0</v>
      </c>
      <c r="AM36" s="6">
        <v>906</v>
      </c>
      <c r="AN36" s="6">
        <v>148</v>
      </c>
      <c r="AO36" s="6">
        <v>1054</v>
      </c>
      <c r="AP36" s="6">
        <v>70.266666666666666</v>
      </c>
      <c r="AR36" s="6">
        <v>16</v>
      </c>
      <c r="AS36" s="6">
        <v>0</v>
      </c>
      <c r="AT36" s="6">
        <v>1081</v>
      </c>
      <c r="AU36" s="6">
        <v>141</v>
      </c>
      <c r="AV36" s="6">
        <v>1222</v>
      </c>
      <c r="AW36" s="6">
        <v>76.375</v>
      </c>
      <c r="AY36" s="6">
        <v>16</v>
      </c>
      <c r="AZ36" s="6">
        <v>0</v>
      </c>
      <c r="BA36" s="6">
        <v>1040</v>
      </c>
      <c r="BB36" s="6">
        <v>157</v>
      </c>
      <c r="BC36" s="6">
        <v>1197</v>
      </c>
      <c r="BD36" s="6">
        <v>74.8125</v>
      </c>
    </row>
    <row r="37" spans="1:56" x14ac:dyDescent="0.25">
      <c r="A37" s="6" t="s">
        <v>372</v>
      </c>
      <c r="B37" s="6" t="s">
        <v>11</v>
      </c>
      <c r="C37" s="6">
        <v>71.25</v>
      </c>
      <c r="D37" s="6">
        <v>189</v>
      </c>
      <c r="E37" s="6">
        <v>4.42</v>
      </c>
      <c r="F37" s="6">
        <v>1.2141142743052002</v>
      </c>
      <c r="G37" s="6">
        <v>11</v>
      </c>
      <c r="H37" s="6">
        <v>-1.349062818020375</v>
      </c>
      <c r="I37" s="6">
        <v>37</v>
      </c>
      <c r="J37" s="6">
        <v>1.0819059877179567</v>
      </c>
      <c r="K37" s="6">
        <v>124</v>
      </c>
      <c r="L37" s="6">
        <v>0.90997212161400087</v>
      </c>
      <c r="Q37" s="6">
        <v>1.8569295656167828</v>
      </c>
      <c r="R37" s="6">
        <v>0.4642323914041957</v>
      </c>
      <c r="W37" s="6">
        <v>9</v>
      </c>
      <c r="X37" s="6">
        <v>0</v>
      </c>
      <c r="Y37" s="6">
        <v>15</v>
      </c>
      <c r="Z37" s="6">
        <v>142</v>
      </c>
      <c r="AA37" s="6">
        <v>157</v>
      </c>
      <c r="AB37" s="6">
        <v>17.444444444444443</v>
      </c>
      <c r="AH37" s="6">
        <v>0</v>
      </c>
      <c r="AI37" s="6" t="s">
        <v>2311</v>
      </c>
      <c r="AO37" s="6">
        <v>0</v>
      </c>
      <c r="AP37" s="6" t="s">
        <v>2311</v>
      </c>
      <c r="AV37" s="6">
        <v>0</v>
      </c>
      <c r="AW37" s="6" t="s">
        <v>2311</v>
      </c>
      <c r="BC37" s="6">
        <v>0</v>
      </c>
      <c r="BD37" s="6" t="s">
        <v>2311</v>
      </c>
    </row>
    <row r="38" spans="1:56" x14ac:dyDescent="0.25">
      <c r="A38" s="6" t="s">
        <v>105</v>
      </c>
      <c r="B38" s="6" t="s">
        <v>11</v>
      </c>
      <c r="C38" s="6">
        <v>72.13</v>
      </c>
      <c r="D38" s="6">
        <v>216</v>
      </c>
      <c r="E38" s="6">
        <v>4.41</v>
      </c>
      <c r="F38" s="6">
        <v>1.2472707178107845</v>
      </c>
      <c r="I38" s="6">
        <v>34.5</v>
      </c>
      <c r="J38" s="6">
        <v>0.50320992537526177</v>
      </c>
      <c r="K38" s="6">
        <v>117</v>
      </c>
      <c r="L38" s="6">
        <v>0.17090221335955905</v>
      </c>
      <c r="M38" s="6">
        <v>4.3</v>
      </c>
      <c r="N38" s="6">
        <v>0.46665039760550697</v>
      </c>
      <c r="O38" s="6">
        <v>7.1</v>
      </c>
      <c r="P38" s="6">
        <v>0.30287014730001371</v>
      </c>
      <c r="Q38" s="6">
        <v>2.6909034014511262</v>
      </c>
      <c r="R38" s="6">
        <v>0.53818068029022526</v>
      </c>
      <c r="S38" s="6">
        <v>5</v>
      </c>
      <c r="T38" s="6">
        <v>134</v>
      </c>
      <c r="U38" s="6">
        <v>115</v>
      </c>
      <c r="W38" s="6">
        <v>2</v>
      </c>
      <c r="X38" s="6">
        <v>0</v>
      </c>
      <c r="Y38" s="6">
        <v>3</v>
      </c>
      <c r="Z38" s="6">
        <v>44</v>
      </c>
      <c r="AA38" s="6">
        <v>47</v>
      </c>
      <c r="AB38" s="6">
        <v>23.5</v>
      </c>
      <c r="AH38" s="6">
        <v>0</v>
      </c>
      <c r="AI38" s="6" t="s">
        <v>2311</v>
      </c>
      <c r="AO38" s="6">
        <v>0</v>
      </c>
      <c r="AP38" s="6" t="s">
        <v>2311</v>
      </c>
      <c r="AV38" s="6">
        <v>0</v>
      </c>
      <c r="AW38" s="6" t="s">
        <v>2311</v>
      </c>
      <c r="BC38" s="6">
        <v>0</v>
      </c>
      <c r="BD38" s="6" t="s">
        <v>2311</v>
      </c>
    </row>
    <row r="39" spans="1:56" x14ac:dyDescent="0.25">
      <c r="A39" s="6" t="s">
        <v>420</v>
      </c>
      <c r="B39" s="6" t="s">
        <v>11</v>
      </c>
      <c r="C39" s="6">
        <v>68.88</v>
      </c>
      <c r="D39" s="6">
        <v>181</v>
      </c>
      <c r="E39" s="6">
        <v>4.42</v>
      </c>
      <c r="F39" s="6">
        <v>1.2141142743052002</v>
      </c>
      <c r="G39" s="6">
        <v>12</v>
      </c>
      <c r="H39" s="6">
        <v>-1.2068643047695788</v>
      </c>
      <c r="I39" s="6">
        <v>40.5</v>
      </c>
      <c r="J39" s="6">
        <v>1.8920804749977296</v>
      </c>
      <c r="K39" s="6">
        <v>128</v>
      </c>
      <c r="L39" s="6">
        <v>1.332297783473682</v>
      </c>
      <c r="M39" s="6">
        <v>4.0999999999999996</v>
      </c>
      <c r="N39" s="6">
        <v>1.1827721981618304</v>
      </c>
      <c r="O39" s="6">
        <v>6.89</v>
      </c>
      <c r="P39" s="6">
        <v>0.8207744545362432</v>
      </c>
      <c r="Q39" s="6">
        <v>5.2351748807051068</v>
      </c>
      <c r="R39" s="6">
        <v>0.87252914678418447</v>
      </c>
      <c r="S39" s="6">
        <v>5</v>
      </c>
      <c r="T39" s="6">
        <v>145</v>
      </c>
      <c r="U39" s="6">
        <v>125</v>
      </c>
      <c r="AA39" s="6">
        <v>0</v>
      </c>
      <c r="AB39" s="6" t="s">
        <v>2311</v>
      </c>
      <c r="AD39" s="6">
        <v>13</v>
      </c>
      <c r="AE39" s="6">
        <v>0</v>
      </c>
      <c r="AF39" s="6">
        <v>129</v>
      </c>
      <c r="AG39" s="6">
        <v>57</v>
      </c>
      <c r="AH39" s="6">
        <v>186</v>
      </c>
      <c r="AI39" s="6">
        <v>14.307692307692308</v>
      </c>
      <c r="AK39" s="6">
        <v>14</v>
      </c>
      <c r="AL39" s="6">
        <v>0</v>
      </c>
      <c r="AM39" s="6">
        <v>287</v>
      </c>
      <c r="AN39" s="6">
        <v>88</v>
      </c>
      <c r="AO39" s="6">
        <v>375</v>
      </c>
      <c r="AP39" s="6">
        <v>26.785714285714285</v>
      </c>
      <c r="AR39" s="6">
        <v>6</v>
      </c>
      <c r="AS39" s="6">
        <v>0</v>
      </c>
      <c r="AT39" s="6">
        <v>219</v>
      </c>
      <c r="AU39" s="6">
        <v>72</v>
      </c>
      <c r="AV39" s="6">
        <v>291</v>
      </c>
      <c r="AW39" s="6">
        <v>48.5</v>
      </c>
      <c r="BC39" s="6">
        <v>0</v>
      </c>
      <c r="BD39" s="6" t="s">
        <v>2311</v>
      </c>
    </row>
    <row r="40" spans="1:56" x14ac:dyDescent="0.25">
      <c r="A40" s="6" t="s">
        <v>186</v>
      </c>
      <c r="B40" s="6" t="s">
        <v>11</v>
      </c>
      <c r="C40" s="6">
        <v>71.75</v>
      </c>
      <c r="D40" s="6">
        <v>195</v>
      </c>
      <c r="E40" s="6">
        <v>4.4400000000000004</v>
      </c>
      <c r="F40" s="6">
        <v>1.1478013872940289</v>
      </c>
      <c r="G40" s="6">
        <v>13</v>
      </c>
      <c r="H40" s="6">
        <v>-1.0646657915187825</v>
      </c>
      <c r="I40" s="6">
        <v>35.5</v>
      </c>
      <c r="J40" s="6">
        <v>0.73468835031233981</v>
      </c>
      <c r="K40" s="6">
        <v>116</v>
      </c>
      <c r="L40" s="6">
        <v>6.532079789463878E-2</v>
      </c>
      <c r="Q40" s="6">
        <v>0.88314474398222498</v>
      </c>
      <c r="R40" s="6">
        <v>0.22078618599555624</v>
      </c>
      <c r="S40" s="6">
        <v>5</v>
      </c>
      <c r="T40" s="6">
        <v>150</v>
      </c>
      <c r="U40" s="6">
        <v>128</v>
      </c>
      <c r="AA40" s="6">
        <v>0</v>
      </c>
      <c r="AB40" s="6" t="s">
        <v>2311</v>
      </c>
      <c r="AH40" s="6">
        <v>0</v>
      </c>
      <c r="AI40" s="6" t="s">
        <v>2311</v>
      </c>
      <c r="AO40" s="6">
        <v>0</v>
      </c>
      <c r="AP40" s="6" t="s">
        <v>2311</v>
      </c>
      <c r="AV40" s="6">
        <v>0</v>
      </c>
      <c r="AW40" s="6" t="s">
        <v>2311</v>
      </c>
      <c r="BC40" s="6">
        <v>0</v>
      </c>
      <c r="BD40" s="6" t="s">
        <v>2311</v>
      </c>
    </row>
    <row r="41" spans="1:56" x14ac:dyDescent="0.25">
      <c r="A41" s="6" t="s">
        <v>349</v>
      </c>
      <c r="B41" s="6" t="s">
        <v>11</v>
      </c>
      <c r="C41" s="6">
        <v>74</v>
      </c>
      <c r="D41" s="6">
        <v>202</v>
      </c>
      <c r="E41" s="6">
        <v>4.51</v>
      </c>
      <c r="F41" s="6">
        <v>0.91570628275493637</v>
      </c>
      <c r="G41" s="6">
        <v>9</v>
      </c>
      <c r="H41" s="6">
        <v>-1.6334598445219677</v>
      </c>
      <c r="I41" s="6">
        <v>34</v>
      </c>
      <c r="J41" s="6">
        <v>0.3874707129067228</v>
      </c>
      <c r="K41" s="6">
        <v>128</v>
      </c>
      <c r="L41" s="6">
        <v>1.332297783473682</v>
      </c>
      <c r="Q41" s="6">
        <v>1.0020149346133735</v>
      </c>
      <c r="R41" s="6">
        <v>0.25050373365334339</v>
      </c>
      <c r="S41" s="6">
        <v>5</v>
      </c>
      <c r="T41" s="6">
        <v>138</v>
      </c>
      <c r="U41" s="6">
        <v>119</v>
      </c>
      <c r="AA41" s="6">
        <v>0</v>
      </c>
      <c r="AB41" s="6" t="s">
        <v>2311</v>
      </c>
      <c r="AD41" s="6">
        <v>10</v>
      </c>
      <c r="AE41" s="6">
        <v>0</v>
      </c>
      <c r="AF41" s="6">
        <v>300</v>
      </c>
      <c r="AG41" s="6">
        <v>71</v>
      </c>
      <c r="AH41" s="6">
        <v>371</v>
      </c>
      <c r="AI41" s="6">
        <v>37.1</v>
      </c>
      <c r="AK41" s="6">
        <v>1</v>
      </c>
      <c r="AL41" s="6">
        <v>0</v>
      </c>
      <c r="AM41" s="6">
        <v>0</v>
      </c>
      <c r="AN41" s="6">
        <v>3</v>
      </c>
      <c r="AO41" s="6">
        <v>3</v>
      </c>
      <c r="AP41" s="6">
        <v>3</v>
      </c>
      <c r="AR41" s="6">
        <v>9</v>
      </c>
      <c r="AS41" s="6">
        <v>0</v>
      </c>
      <c r="AT41" s="6">
        <v>76</v>
      </c>
      <c r="AU41" s="6">
        <v>68</v>
      </c>
      <c r="AV41" s="6">
        <v>144</v>
      </c>
      <c r="AW41" s="6">
        <v>16</v>
      </c>
      <c r="BC41" s="6">
        <v>0</v>
      </c>
      <c r="BD41" s="6" t="s">
        <v>2311</v>
      </c>
    </row>
    <row r="42" spans="1:56" x14ac:dyDescent="0.25">
      <c r="A42" s="6" t="s">
        <v>275</v>
      </c>
      <c r="B42" s="6" t="s">
        <v>11</v>
      </c>
      <c r="C42" s="6">
        <v>68.75</v>
      </c>
      <c r="D42" s="6">
        <v>186</v>
      </c>
      <c r="E42" s="6">
        <v>4.5</v>
      </c>
      <c r="F42" s="6">
        <v>0.94886272626052059</v>
      </c>
      <c r="G42" s="6">
        <v>4</v>
      </c>
      <c r="H42" s="6">
        <v>-2.3444524107759492</v>
      </c>
      <c r="I42" s="6">
        <v>34</v>
      </c>
      <c r="J42" s="6">
        <v>0.3874707129067228</v>
      </c>
      <c r="K42" s="6">
        <v>117</v>
      </c>
      <c r="L42" s="6">
        <v>0.17090221335955905</v>
      </c>
      <c r="M42" s="6">
        <v>4.1399999999999997</v>
      </c>
      <c r="N42" s="6">
        <v>1.0395478380505658</v>
      </c>
      <c r="O42" s="6">
        <v>6.87</v>
      </c>
      <c r="P42" s="6">
        <v>0.8700986742730259</v>
      </c>
      <c r="Q42" s="6">
        <v>1.072429754074445</v>
      </c>
      <c r="R42" s="6">
        <v>0.17873829234574082</v>
      </c>
      <c r="S42" s="6">
        <v>3</v>
      </c>
      <c r="T42" s="6">
        <v>69</v>
      </c>
      <c r="U42" s="6">
        <v>63</v>
      </c>
      <c r="W42" s="6">
        <v>13</v>
      </c>
      <c r="X42" s="6">
        <v>0</v>
      </c>
      <c r="Y42" s="6">
        <v>779</v>
      </c>
      <c r="Z42" s="6">
        <v>126</v>
      </c>
      <c r="AA42" s="6">
        <v>905</v>
      </c>
      <c r="AB42" s="6">
        <v>69.615384615384613</v>
      </c>
      <c r="AD42" s="6">
        <v>13</v>
      </c>
      <c r="AE42" s="6">
        <v>0</v>
      </c>
      <c r="AF42" s="6">
        <v>426</v>
      </c>
      <c r="AG42" s="6">
        <v>24</v>
      </c>
      <c r="AH42" s="6">
        <v>450</v>
      </c>
      <c r="AI42" s="6">
        <v>34.615384615384613</v>
      </c>
      <c r="AK42" s="6">
        <v>14</v>
      </c>
      <c r="AL42" s="6">
        <v>0</v>
      </c>
      <c r="AM42" s="6">
        <v>885</v>
      </c>
      <c r="AN42" s="6">
        <v>113</v>
      </c>
      <c r="AO42" s="6">
        <v>998</v>
      </c>
      <c r="AP42" s="6">
        <v>71.285714285714292</v>
      </c>
      <c r="AR42" s="6">
        <v>10</v>
      </c>
      <c r="AS42" s="6">
        <v>0</v>
      </c>
      <c r="AT42" s="6">
        <v>560</v>
      </c>
      <c r="AU42" s="6">
        <v>37</v>
      </c>
      <c r="AV42" s="6">
        <v>597</v>
      </c>
      <c r="AW42" s="6">
        <v>59.7</v>
      </c>
      <c r="AY42" s="6">
        <v>16</v>
      </c>
      <c r="AZ42" s="6">
        <v>0</v>
      </c>
      <c r="BA42" s="6">
        <v>1053</v>
      </c>
      <c r="BB42" s="6">
        <v>208</v>
      </c>
      <c r="BC42" s="6">
        <v>1261</v>
      </c>
      <c r="BD42" s="6">
        <v>78.8125</v>
      </c>
    </row>
    <row r="43" spans="1:56" x14ac:dyDescent="0.25">
      <c r="A43" s="6" t="s">
        <v>116</v>
      </c>
      <c r="B43" s="6" t="s">
        <v>11</v>
      </c>
      <c r="C43" s="6">
        <v>71.25</v>
      </c>
      <c r="D43" s="6">
        <v>186</v>
      </c>
      <c r="E43" s="6">
        <v>4.51</v>
      </c>
      <c r="F43" s="6">
        <v>0.91570628275493637</v>
      </c>
      <c r="G43" s="6">
        <v>16</v>
      </c>
      <c r="H43" s="6">
        <v>-0.63807025176639354</v>
      </c>
      <c r="I43" s="6">
        <v>35.5</v>
      </c>
      <c r="J43" s="6">
        <v>0.73468835031233981</v>
      </c>
      <c r="K43" s="6">
        <v>127</v>
      </c>
      <c r="L43" s="6">
        <v>1.2267163680087616</v>
      </c>
      <c r="M43" s="6">
        <v>4.0199999999999996</v>
      </c>
      <c r="N43" s="6">
        <v>1.4692209183843599</v>
      </c>
      <c r="O43" s="6">
        <v>6.52</v>
      </c>
      <c r="P43" s="6">
        <v>1.7332725196667431</v>
      </c>
      <c r="Q43" s="6">
        <v>5.4415341873607472</v>
      </c>
      <c r="R43" s="6">
        <v>0.90692236456012454</v>
      </c>
      <c r="S43" s="6">
        <v>3</v>
      </c>
      <c r="T43" s="6">
        <v>93</v>
      </c>
      <c r="U43" s="6">
        <v>82</v>
      </c>
      <c r="W43" s="6">
        <v>5</v>
      </c>
      <c r="X43" s="6">
        <v>0</v>
      </c>
      <c r="Y43" s="6">
        <v>64</v>
      </c>
      <c r="Z43" s="6">
        <v>11</v>
      </c>
      <c r="AA43" s="6">
        <v>75</v>
      </c>
      <c r="AB43" s="6">
        <v>15</v>
      </c>
      <c r="AD43" s="6">
        <v>10</v>
      </c>
      <c r="AE43" s="6">
        <v>0</v>
      </c>
      <c r="AF43" s="6">
        <v>136</v>
      </c>
      <c r="AG43" s="6">
        <v>95</v>
      </c>
      <c r="AH43" s="6">
        <v>231</v>
      </c>
      <c r="AI43" s="6">
        <v>23.1</v>
      </c>
      <c r="AK43" s="6">
        <v>2</v>
      </c>
      <c r="AL43" s="6">
        <v>0</v>
      </c>
      <c r="AM43" s="6">
        <v>30</v>
      </c>
      <c r="AN43" s="6">
        <v>12</v>
      </c>
      <c r="AO43" s="6">
        <v>42</v>
      </c>
      <c r="AP43" s="6">
        <v>21</v>
      </c>
      <c r="AR43" s="6">
        <v>3</v>
      </c>
      <c r="AS43" s="6">
        <v>0</v>
      </c>
      <c r="AT43" s="6">
        <v>54</v>
      </c>
      <c r="AU43" s="6">
        <v>18</v>
      </c>
      <c r="AV43" s="6">
        <v>72</v>
      </c>
      <c r="AW43" s="6">
        <v>24</v>
      </c>
      <c r="BC43" s="6">
        <v>0</v>
      </c>
      <c r="BD43" s="6" t="s">
        <v>2311</v>
      </c>
    </row>
    <row r="44" spans="1:56" x14ac:dyDescent="0.25">
      <c r="A44" s="6" t="s">
        <v>330</v>
      </c>
      <c r="B44" s="6" t="s">
        <v>11</v>
      </c>
      <c r="C44" s="6">
        <v>73.5</v>
      </c>
      <c r="D44" s="6">
        <v>210</v>
      </c>
      <c r="E44" s="6">
        <v>4.43</v>
      </c>
      <c r="F44" s="6">
        <v>1.180957830799616</v>
      </c>
      <c r="G44" s="6">
        <v>14</v>
      </c>
      <c r="H44" s="6">
        <v>-0.92246727826798613</v>
      </c>
      <c r="I44" s="6">
        <v>40.5</v>
      </c>
      <c r="J44" s="6">
        <v>1.8920804749977296</v>
      </c>
      <c r="K44" s="6">
        <v>132</v>
      </c>
      <c r="L44" s="6">
        <v>1.7546234453333629</v>
      </c>
      <c r="Q44" s="6">
        <v>3.9051944728627221</v>
      </c>
      <c r="R44" s="6">
        <v>0.97629861821568054</v>
      </c>
      <c r="S44" s="6">
        <v>1</v>
      </c>
      <c r="T44" s="6">
        <v>25</v>
      </c>
      <c r="U44" s="6">
        <v>24</v>
      </c>
      <c r="W44" s="6">
        <v>13</v>
      </c>
      <c r="X44" s="6">
        <v>0</v>
      </c>
      <c r="Y44" s="6">
        <v>675</v>
      </c>
      <c r="Z44" s="6">
        <v>63</v>
      </c>
      <c r="AA44" s="6">
        <v>738</v>
      </c>
      <c r="AB44" s="6">
        <v>56.769230769230766</v>
      </c>
      <c r="AD44" s="6">
        <v>16</v>
      </c>
      <c r="AE44" s="6">
        <v>0</v>
      </c>
      <c r="AF44" s="6">
        <v>1027</v>
      </c>
      <c r="AG44" s="6">
        <v>93</v>
      </c>
      <c r="AH44" s="6">
        <v>1120</v>
      </c>
      <c r="AI44" s="6">
        <v>70</v>
      </c>
      <c r="AK44" s="6">
        <v>16</v>
      </c>
      <c r="AL44" s="6">
        <v>0</v>
      </c>
      <c r="AM44" s="6">
        <v>1015</v>
      </c>
      <c r="AN44" s="6">
        <v>23</v>
      </c>
      <c r="AO44" s="6">
        <v>1038</v>
      </c>
      <c r="AP44" s="6">
        <v>64.875</v>
      </c>
      <c r="AR44" s="6">
        <v>14</v>
      </c>
      <c r="AS44" s="6">
        <v>0</v>
      </c>
      <c r="AT44" s="6">
        <v>786</v>
      </c>
      <c r="AU44" s="6">
        <v>16</v>
      </c>
      <c r="AV44" s="6">
        <v>802</v>
      </c>
      <c r="AW44" s="6">
        <v>57.285714285714285</v>
      </c>
      <c r="AY44" s="6">
        <v>16</v>
      </c>
      <c r="AZ44" s="6">
        <v>0</v>
      </c>
      <c r="BA44" s="6">
        <v>904</v>
      </c>
      <c r="BB44" s="6">
        <v>15</v>
      </c>
      <c r="BC44" s="6">
        <v>919</v>
      </c>
      <c r="BD44" s="6">
        <v>57.4375</v>
      </c>
    </row>
    <row r="45" spans="1:56" x14ac:dyDescent="0.25">
      <c r="A45" s="6" t="s">
        <v>307</v>
      </c>
      <c r="B45" s="6" t="s">
        <v>23</v>
      </c>
      <c r="C45" s="6">
        <v>76.5</v>
      </c>
      <c r="D45" s="6">
        <v>264</v>
      </c>
      <c r="E45" s="6">
        <v>4.78</v>
      </c>
      <c r="F45" s="6">
        <v>2.0482308104142016E-2</v>
      </c>
      <c r="G45" s="6">
        <v>21</v>
      </c>
      <c r="H45" s="6">
        <v>7.2922314487588097E-2</v>
      </c>
      <c r="Q45" s="6">
        <v>9.3404622591730116E-2</v>
      </c>
      <c r="R45" s="6">
        <v>4.6702311295865058E-2</v>
      </c>
      <c r="S45" s="6">
        <v>4</v>
      </c>
      <c r="T45" s="6">
        <v>103</v>
      </c>
      <c r="U45" s="6">
        <v>91</v>
      </c>
      <c r="W45" s="6">
        <v>1</v>
      </c>
      <c r="X45" s="6">
        <v>0</v>
      </c>
      <c r="Y45" s="6">
        <v>5</v>
      </c>
      <c r="Z45" s="6">
        <v>20</v>
      </c>
      <c r="AA45" s="6">
        <v>25</v>
      </c>
      <c r="AB45" s="6">
        <v>25</v>
      </c>
      <c r="AD45" s="6">
        <v>13</v>
      </c>
      <c r="AE45" s="6">
        <v>0</v>
      </c>
      <c r="AF45" s="6">
        <v>698</v>
      </c>
      <c r="AG45" s="6">
        <v>59</v>
      </c>
      <c r="AH45" s="6">
        <v>757</v>
      </c>
      <c r="AI45" s="6">
        <v>58.230769230769234</v>
      </c>
      <c r="AK45" s="6">
        <v>13</v>
      </c>
      <c r="AL45" s="6">
        <v>0</v>
      </c>
      <c r="AM45" s="6">
        <v>612</v>
      </c>
      <c r="AN45" s="6">
        <v>46</v>
      </c>
      <c r="AO45" s="6">
        <v>658</v>
      </c>
      <c r="AP45" s="6">
        <v>50.615384615384613</v>
      </c>
      <c r="AR45" s="6">
        <v>15</v>
      </c>
      <c r="AS45" s="6">
        <v>0</v>
      </c>
      <c r="AT45" s="6">
        <v>230</v>
      </c>
      <c r="AU45" s="6">
        <v>172</v>
      </c>
      <c r="AV45" s="6">
        <v>402</v>
      </c>
      <c r="AW45" s="6">
        <v>26.8</v>
      </c>
      <c r="AY45" s="6">
        <v>10</v>
      </c>
      <c r="AZ45" s="6">
        <v>0</v>
      </c>
      <c r="BA45" s="6">
        <v>486</v>
      </c>
      <c r="BB45" s="6">
        <v>43</v>
      </c>
      <c r="BC45" s="6">
        <v>529</v>
      </c>
      <c r="BD45" s="6">
        <v>52.9</v>
      </c>
    </row>
    <row r="46" spans="1:56" x14ac:dyDescent="0.25">
      <c r="A46" s="6" t="s">
        <v>86</v>
      </c>
      <c r="B46" s="6" t="s">
        <v>23</v>
      </c>
      <c r="C46" s="6">
        <v>75.88</v>
      </c>
      <c r="D46" s="6">
        <v>263</v>
      </c>
      <c r="E46" s="6">
        <v>4.8600000000000003</v>
      </c>
      <c r="F46" s="6">
        <v>-0.24476923994053759</v>
      </c>
      <c r="I46" s="6">
        <v>31.5</v>
      </c>
      <c r="J46" s="6">
        <v>-0.19122534943597208</v>
      </c>
      <c r="K46" s="6">
        <v>118</v>
      </c>
      <c r="L46" s="6">
        <v>0.2764836288244793</v>
      </c>
      <c r="M46" s="6">
        <v>5</v>
      </c>
      <c r="N46" s="6">
        <v>-2.0397759043416235</v>
      </c>
      <c r="O46" s="6">
        <v>7.32</v>
      </c>
      <c r="P46" s="6">
        <v>-0.23969626980460937</v>
      </c>
      <c r="Q46" s="6">
        <v>-2.4389831346982631</v>
      </c>
      <c r="R46" s="6">
        <v>-0.48779662693965264</v>
      </c>
      <c r="S46" s="6">
        <v>7</v>
      </c>
      <c r="T46" s="6">
        <v>217</v>
      </c>
      <c r="U46" s="6">
        <v>171</v>
      </c>
      <c r="W46" s="6">
        <v>12</v>
      </c>
      <c r="X46" s="6">
        <v>0</v>
      </c>
      <c r="Y46" s="6">
        <v>187</v>
      </c>
      <c r="Z46" s="6">
        <v>133</v>
      </c>
      <c r="AA46" s="6">
        <v>320</v>
      </c>
      <c r="AB46" s="6">
        <v>26.666666666666668</v>
      </c>
      <c r="AD46" s="6">
        <v>5</v>
      </c>
      <c r="AE46" s="6">
        <v>0</v>
      </c>
      <c r="AF46" s="6">
        <v>132</v>
      </c>
      <c r="AG46" s="6">
        <v>62</v>
      </c>
      <c r="AH46" s="6">
        <v>194</v>
      </c>
      <c r="AI46" s="6">
        <v>38.799999999999997</v>
      </c>
      <c r="AK46" s="6">
        <v>14</v>
      </c>
      <c r="AL46" s="6">
        <v>0</v>
      </c>
      <c r="AM46" s="6">
        <v>480</v>
      </c>
      <c r="AN46" s="6">
        <v>192</v>
      </c>
      <c r="AO46" s="6">
        <v>672</v>
      </c>
      <c r="AP46" s="6">
        <v>48</v>
      </c>
      <c r="AR46" s="6">
        <v>5</v>
      </c>
      <c r="AS46" s="6">
        <v>0</v>
      </c>
      <c r="AT46" s="6">
        <v>104</v>
      </c>
      <c r="AU46" s="6">
        <v>1</v>
      </c>
      <c r="AV46" s="6">
        <v>105</v>
      </c>
      <c r="AW46" s="6">
        <v>21</v>
      </c>
      <c r="BC46" s="6">
        <v>0</v>
      </c>
      <c r="BD46" s="6" t="s">
        <v>2311</v>
      </c>
    </row>
    <row r="47" spans="1:56" x14ac:dyDescent="0.25">
      <c r="A47" s="6" t="s">
        <v>407</v>
      </c>
      <c r="B47" s="6" t="s">
        <v>23</v>
      </c>
      <c r="C47" s="6">
        <v>75.25</v>
      </c>
      <c r="D47" s="6">
        <v>266</v>
      </c>
      <c r="E47" s="6">
        <v>4.83</v>
      </c>
      <c r="F47" s="6">
        <v>-0.14529990942378199</v>
      </c>
      <c r="G47" s="6">
        <v>25</v>
      </c>
      <c r="H47" s="6">
        <v>0.64171636749077332</v>
      </c>
      <c r="I47" s="6">
        <v>31</v>
      </c>
      <c r="J47" s="6">
        <v>-0.30696456190451105</v>
      </c>
      <c r="K47" s="6">
        <v>111</v>
      </c>
      <c r="L47" s="6">
        <v>-0.46258627942996255</v>
      </c>
      <c r="M47" s="6">
        <v>4.4000000000000004</v>
      </c>
      <c r="N47" s="6">
        <v>0.10858949732734369</v>
      </c>
      <c r="O47" s="6">
        <v>7.3</v>
      </c>
      <c r="P47" s="6">
        <v>-0.19037205006782446</v>
      </c>
      <c r="Q47" s="6">
        <v>-0.35491693600796304</v>
      </c>
      <c r="R47" s="6">
        <v>-5.9152822667993842E-2</v>
      </c>
      <c r="S47" s="6">
        <v>1</v>
      </c>
      <c r="T47" s="6">
        <v>24</v>
      </c>
      <c r="U47" s="6">
        <v>23</v>
      </c>
      <c r="W47" s="6">
        <v>13</v>
      </c>
      <c r="X47" s="6">
        <v>0</v>
      </c>
      <c r="Y47" s="6">
        <v>305</v>
      </c>
      <c r="Z47" s="6">
        <v>90</v>
      </c>
      <c r="AA47" s="6">
        <v>395</v>
      </c>
      <c r="AB47" s="6">
        <v>30.384615384615383</v>
      </c>
      <c r="AD47" s="6">
        <v>15</v>
      </c>
      <c r="AE47" s="6">
        <v>0</v>
      </c>
      <c r="AF47" s="6">
        <v>746</v>
      </c>
      <c r="AG47" s="6">
        <v>72</v>
      </c>
      <c r="AH47" s="6">
        <v>818</v>
      </c>
      <c r="AI47" s="6">
        <v>54.533333333333331</v>
      </c>
      <c r="AK47" s="6">
        <v>10</v>
      </c>
      <c r="AL47" s="6">
        <v>0</v>
      </c>
      <c r="AM47" s="6">
        <v>153</v>
      </c>
      <c r="AN47" s="6">
        <v>107</v>
      </c>
      <c r="AO47" s="6">
        <v>260</v>
      </c>
      <c r="AP47" s="6">
        <v>26</v>
      </c>
      <c r="AV47" s="6">
        <v>0</v>
      </c>
      <c r="AW47" s="6" t="s">
        <v>2311</v>
      </c>
      <c r="BC47" s="6">
        <v>0</v>
      </c>
      <c r="BD47" s="6" t="s">
        <v>2311</v>
      </c>
    </row>
    <row r="48" spans="1:56" x14ac:dyDescent="0.25">
      <c r="A48" s="6" t="s">
        <v>256</v>
      </c>
      <c r="B48" s="6" t="s">
        <v>23</v>
      </c>
      <c r="C48" s="6">
        <v>75.38</v>
      </c>
      <c r="D48" s="6">
        <v>255</v>
      </c>
      <c r="E48" s="6">
        <v>4.5999999999999996</v>
      </c>
      <c r="F48" s="6">
        <v>0.61729829120467261</v>
      </c>
      <c r="G48" s="6">
        <v>27</v>
      </c>
      <c r="H48" s="6">
        <v>0.92611339399236603</v>
      </c>
      <c r="I48" s="6">
        <v>33</v>
      </c>
      <c r="J48" s="6">
        <v>0.15599228796964487</v>
      </c>
      <c r="K48" s="6">
        <v>119</v>
      </c>
      <c r="L48" s="6">
        <v>0.38206504428939958</v>
      </c>
      <c r="M48" s="6">
        <v>4.4000000000000004</v>
      </c>
      <c r="N48" s="6">
        <v>0.10858949732734369</v>
      </c>
      <c r="O48" s="6">
        <v>7.14</v>
      </c>
      <c r="P48" s="6">
        <v>0.20422170782644605</v>
      </c>
      <c r="Q48" s="6">
        <v>2.3942802226098725</v>
      </c>
      <c r="R48" s="6">
        <v>0.39904670376831208</v>
      </c>
      <c r="S48" s="6">
        <v>3</v>
      </c>
      <c r="T48" s="6">
        <v>88</v>
      </c>
      <c r="U48" s="6">
        <v>79</v>
      </c>
      <c r="W48" s="6">
        <v>16</v>
      </c>
      <c r="X48" s="6">
        <v>0</v>
      </c>
      <c r="Y48" s="6">
        <v>276</v>
      </c>
      <c r="Z48" s="6">
        <v>181</v>
      </c>
      <c r="AA48" s="6">
        <v>457</v>
      </c>
      <c r="AB48" s="6">
        <v>28.5625</v>
      </c>
      <c r="AD48" s="6">
        <v>16</v>
      </c>
      <c r="AE48" s="6">
        <v>0</v>
      </c>
      <c r="AF48" s="6">
        <v>143</v>
      </c>
      <c r="AG48" s="6">
        <v>235</v>
      </c>
      <c r="AH48" s="6">
        <v>378</v>
      </c>
      <c r="AI48" s="6">
        <v>23.625</v>
      </c>
      <c r="AK48" s="6">
        <v>10</v>
      </c>
      <c r="AL48" s="6">
        <v>0</v>
      </c>
      <c r="AM48" s="6">
        <v>271</v>
      </c>
      <c r="AN48" s="6">
        <v>9</v>
      </c>
      <c r="AO48" s="6">
        <v>280</v>
      </c>
      <c r="AP48" s="6">
        <v>28</v>
      </c>
      <c r="AR48" s="6">
        <v>9</v>
      </c>
      <c r="AS48" s="6">
        <v>0</v>
      </c>
      <c r="AT48" s="6">
        <v>135</v>
      </c>
      <c r="AU48" s="6">
        <v>23</v>
      </c>
      <c r="AV48" s="6">
        <v>158</v>
      </c>
      <c r="AW48" s="6">
        <v>17.555555555555557</v>
      </c>
      <c r="BC48" s="6">
        <v>0</v>
      </c>
      <c r="BD48" s="6" t="s">
        <v>2311</v>
      </c>
    </row>
    <row r="49" spans="1:56" x14ac:dyDescent="0.25">
      <c r="A49" s="6" t="s">
        <v>399</v>
      </c>
      <c r="B49" s="6" t="s">
        <v>23</v>
      </c>
      <c r="C49" s="6">
        <v>76</v>
      </c>
      <c r="D49" s="6">
        <v>265</v>
      </c>
      <c r="E49" s="6">
        <v>4.55</v>
      </c>
      <c r="F49" s="6">
        <v>0.7830805087325966</v>
      </c>
      <c r="G49" s="6">
        <v>36</v>
      </c>
      <c r="H49" s="6">
        <v>2.2059000132495328</v>
      </c>
      <c r="I49" s="6">
        <v>39</v>
      </c>
      <c r="J49" s="6">
        <v>1.5448628375921127</v>
      </c>
      <c r="K49" s="6">
        <v>128</v>
      </c>
      <c r="L49" s="6">
        <v>1.332297783473682</v>
      </c>
      <c r="Q49" s="6">
        <v>5.8661411430479236</v>
      </c>
      <c r="R49" s="6">
        <v>1.4665352857619809</v>
      </c>
      <c r="S49" s="6">
        <v>6</v>
      </c>
      <c r="T49" s="6">
        <v>188</v>
      </c>
      <c r="U49" s="6">
        <v>154</v>
      </c>
      <c r="AA49" s="6">
        <v>0</v>
      </c>
      <c r="AB49" s="6" t="s">
        <v>2311</v>
      </c>
      <c r="AD49" s="6">
        <v>13</v>
      </c>
      <c r="AE49" s="6">
        <v>0</v>
      </c>
      <c r="AF49" s="6">
        <v>77</v>
      </c>
      <c r="AG49" s="6">
        <v>155</v>
      </c>
      <c r="AH49" s="6">
        <v>232</v>
      </c>
      <c r="AI49" s="6">
        <v>17.846153846153847</v>
      </c>
      <c r="AK49" s="6">
        <v>1</v>
      </c>
      <c r="AL49" s="6">
        <v>0</v>
      </c>
      <c r="AM49" s="6">
        <v>1</v>
      </c>
      <c r="AN49" s="6">
        <v>7</v>
      </c>
      <c r="AO49" s="6">
        <v>8</v>
      </c>
      <c r="AP49" s="6">
        <v>8</v>
      </c>
      <c r="AR49" s="6">
        <v>15</v>
      </c>
      <c r="AS49" s="6">
        <v>0</v>
      </c>
      <c r="AT49" s="6">
        <v>364</v>
      </c>
      <c r="AU49" s="6">
        <v>23</v>
      </c>
      <c r="AV49" s="6">
        <v>387</v>
      </c>
      <c r="AW49" s="6">
        <v>25.8</v>
      </c>
      <c r="AY49" s="6">
        <v>15</v>
      </c>
      <c r="AZ49" s="6">
        <v>0</v>
      </c>
      <c r="BA49" s="6">
        <v>488</v>
      </c>
      <c r="BB49" s="6">
        <v>63</v>
      </c>
      <c r="BC49" s="6">
        <v>551</v>
      </c>
      <c r="BD49" s="6">
        <v>36.733333333333334</v>
      </c>
    </row>
    <row r="50" spans="1:56" x14ac:dyDescent="0.25">
      <c r="A50" s="6" t="s">
        <v>96</v>
      </c>
      <c r="B50" s="6" t="s">
        <v>23</v>
      </c>
      <c r="C50" s="6">
        <v>76.13</v>
      </c>
      <c r="D50" s="6">
        <v>276</v>
      </c>
      <c r="E50" s="6">
        <v>4.75</v>
      </c>
      <c r="F50" s="6">
        <v>0.11995163862089761</v>
      </c>
      <c r="G50" s="6">
        <v>28</v>
      </c>
      <c r="H50" s="6">
        <v>1.0683119072431624</v>
      </c>
      <c r="Q50" s="6">
        <v>1.18826354586406</v>
      </c>
      <c r="R50" s="6">
        <v>0.59413177293203001</v>
      </c>
      <c r="S50" s="6">
        <v>2</v>
      </c>
      <c r="T50" s="6">
        <v>40</v>
      </c>
      <c r="U50" s="6">
        <v>38</v>
      </c>
      <c r="AA50" s="6">
        <v>0</v>
      </c>
      <c r="AB50" s="6" t="s">
        <v>2311</v>
      </c>
      <c r="AH50" s="6">
        <v>0</v>
      </c>
      <c r="AI50" s="6" t="s">
        <v>2311</v>
      </c>
      <c r="AO50" s="6">
        <v>0</v>
      </c>
      <c r="AP50" s="6" t="s">
        <v>2311</v>
      </c>
      <c r="AV50" s="6">
        <v>0</v>
      </c>
      <c r="AW50" s="6" t="s">
        <v>2311</v>
      </c>
      <c r="BC50" s="6">
        <v>0</v>
      </c>
      <c r="BD50" s="6" t="s">
        <v>2311</v>
      </c>
    </row>
    <row r="51" spans="1:56" x14ac:dyDescent="0.25">
      <c r="A51" s="6" t="s">
        <v>302</v>
      </c>
      <c r="B51" s="6" t="s">
        <v>23</v>
      </c>
      <c r="C51" s="6">
        <v>76.5</v>
      </c>
      <c r="D51" s="6">
        <v>250</v>
      </c>
      <c r="E51" s="6">
        <v>4.95</v>
      </c>
      <c r="F51" s="6">
        <v>-0.54317723149080144</v>
      </c>
      <c r="G51" s="6">
        <v>12</v>
      </c>
      <c r="H51" s="6">
        <v>-1.2068643047695788</v>
      </c>
      <c r="I51" s="6">
        <v>35.5</v>
      </c>
      <c r="J51" s="6">
        <v>0.73468835031233981</v>
      </c>
      <c r="K51" s="6">
        <v>122</v>
      </c>
      <c r="L51" s="6">
        <v>0.69880929068416031</v>
      </c>
      <c r="Q51" s="6">
        <v>-0.31654389526388016</v>
      </c>
      <c r="R51" s="6">
        <v>-7.913597381597004E-2</v>
      </c>
      <c r="S51" s="6">
        <v>3</v>
      </c>
      <c r="T51" s="6">
        <v>81</v>
      </c>
      <c r="U51" s="6">
        <v>72</v>
      </c>
      <c r="W51" s="6">
        <v>15</v>
      </c>
      <c r="X51" s="6">
        <v>0</v>
      </c>
      <c r="Y51" s="6">
        <v>133</v>
      </c>
      <c r="Z51" s="6">
        <v>242</v>
      </c>
      <c r="AA51" s="6">
        <v>375</v>
      </c>
      <c r="AB51" s="6">
        <v>25</v>
      </c>
      <c r="AD51" s="6">
        <v>16</v>
      </c>
      <c r="AE51" s="6">
        <v>0</v>
      </c>
      <c r="AF51" s="6">
        <v>318</v>
      </c>
      <c r="AG51" s="6">
        <v>158</v>
      </c>
      <c r="AH51" s="6">
        <v>476</v>
      </c>
      <c r="AI51" s="6">
        <v>29.75</v>
      </c>
      <c r="AK51" s="6">
        <v>14</v>
      </c>
      <c r="AL51" s="6">
        <v>0</v>
      </c>
      <c r="AM51" s="6">
        <v>278</v>
      </c>
      <c r="AN51" s="6">
        <v>201</v>
      </c>
      <c r="AO51" s="6">
        <v>479</v>
      </c>
      <c r="AP51" s="6">
        <v>34.214285714285715</v>
      </c>
      <c r="AR51" s="6">
        <v>4</v>
      </c>
      <c r="AS51" s="6">
        <v>0</v>
      </c>
      <c r="AT51" s="6">
        <v>104</v>
      </c>
      <c r="AU51" s="6">
        <v>13</v>
      </c>
      <c r="AV51" s="6">
        <v>117</v>
      </c>
      <c r="AW51" s="6">
        <v>29.25</v>
      </c>
      <c r="AY51" s="6">
        <v>3</v>
      </c>
      <c r="AZ51" s="6">
        <v>0</v>
      </c>
      <c r="BA51" s="6">
        <v>58</v>
      </c>
      <c r="BB51" s="6">
        <v>31</v>
      </c>
      <c r="BC51" s="6">
        <v>89</v>
      </c>
      <c r="BD51" s="6">
        <v>29.666666666666668</v>
      </c>
    </row>
    <row r="52" spans="1:56" x14ac:dyDescent="0.25">
      <c r="A52" s="6" t="s">
        <v>235</v>
      </c>
      <c r="B52" s="6" t="s">
        <v>23</v>
      </c>
      <c r="C52" s="6">
        <v>75.88</v>
      </c>
      <c r="D52" s="6">
        <v>283</v>
      </c>
      <c r="E52" s="6">
        <v>4.8</v>
      </c>
      <c r="F52" s="6">
        <v>-4.5830578907026409E-2</v>
      </c>
      <c r="G52" s="6">
        <v>29</v>
      </c>
      <c r="H52" s="6">
        <v>1.2105104204939587</v>
      </c>
      <c r="I52" s="6">
        <v>31.5</v>
      </c>
      <c r="J52" s="6">
        <v>-0.19122534943597208</v>
      </c>
      <c r="K52" s="6">
        <v>112</v>
      </c>
      <c r="L52" s="6">
        <v>-0.35700486396504227</v>
      </c>
      <c r="M52" s="6">
        <v>4.32</v>
      </c>
      <c r="N52" s="6">
        <v>0.39503821754987306</v>
      </c>
      <c r="O52" s="6">
        <v>7.32</v>
      </c>
      <c r="P52" s="6">
        <v>-0.23969626980460937</v>
      </c>
      <c r="Q52" s="6">
        <v>0.77179157593118164</v>
      </c>
      <c r="R52" s="6">
        <v>0.1286319293218636</v>
      </c>
      <c r="S52" s="6">
        <v>1</v>
      </c>
      <c r="T52" s="6">
        <v>26</v>
      </c>
      <c r="U52" s="6">
        <v>25</v>
      </c>
      <c r="W52" s="6">
        <v>16</v>
      </c>
      <c r="X52" s="6">
        <v>0</v>
      </c>
      <c r="Y52" s="6">
        <v>256</v>
      </c>
      <c r="Z52" s="6">
        <v>105</v>
      </c>
      <c r="AA52" s="6">
        <v>361</v>
      </c>
      <c r="AB52" s="6">
        <v>22.5625</v>
      </c>
      <c r="AD52" s="6">
        <v>13</v>
      </c>
      <c r="AE52" s="6">
        <v>0</v>
      </c>
      <c r="AF52" s="6">
        <v>313</v>
      </c>
      <c r="AG52" s="6">
        <v>68</v>
      </c>
      <c r="AH52" s="6">
        <v>381</v>
      </c>
      <c r="AI52" s="6">
        <v>29.307692307692307</v>
      </c>
      <c r="AK52" s="6">
        <v>15</v>
      </c>
      <c r="AL52" s="6">
        <v>0</v>
      </c>
      <c r="AM52" s="6">
        <v>364</v>
      </c>
      <c r="AN52" s="6">
        <v>117</v>
      </c>
      <c r="AO52" s="6">
        <v>481</v>
      </c>
      <c r="AP52" s="6">
        <v>32.06666666666667</v>
      </c>
      <c r="AR52" s="6">
        <v>15</v>
      </c>
      <c r="AS52" s="6">
        <v>0</v>
      </c>
      <c r="AT52" s="6">
        <v>548</v>
      </c>
      <c r="AU52" s="6">
        <v>158</v>
      </c>
      <c r="AV52" s="6">
        <v>706</v>
      </c>
      <c r="AW52" s="6">
        <v>47.06666666666667</v>
      </c>
      <c r="AY52" s="6">
        <v>7</v>
      </c>
      <c r="AZ52" s="6">
        <v>0</v>
      </c>
      <c r="BA52" s="6">
        <v>205</v>
      </c>
      <c r="BB52" s="6">
        <v>23</v>
      </c>
      <c r="BC52" s="6">
        <v>228</v>
      </c>
      <c r="BD52" s="6">
        <v>32.571428571428569</v>
      </c>
    </row>
    <row r="53" spans="1:56" x14ac:dyDescent="0.25">
      <c r="A53" s="6" t="s">
        <v>54</v>
      </c>
      <c r="B53" s="6" t="s">
        <v>23</v>
      </c>
      <c r="C53" s="6">
        <v>75.88</v>
      </c>
      <c r="D53" s="6">
        <v>262</v>
      </c>
      <c r="E53" s="6">
        <v>4.84</v>
      </c>
      <c r="F53" s="6">
        <v>-0.17845635292936621</v>
      </c>
      <c r="G53" s="6">
        <v>20</v>
      </c>
      <c r="H53" s="6">
        <v>-6.9276198763208216E-2</v>
      </c>
      <c r="I53" s="6">
        <v>30.5</v>
      </c>
      <c r="J53" s="6">
        <v>-0.42270377437305001</v>
      </c>
      <c r="K53" s="6">
        <v>111</v>
      </c>
      <c r="L53" s="6">
        <v>-0.46258627942996255</v>
      </c>
      <c r="M53" s="6">
        <v>4.33</v>
      </c>
      <c r="N53" s="6">
        <v>0.35923212752205769</v>
      </c>
      <c r="O53" s="6">
        <v>7.07</v>
      </c>
      <c r="P53" s="6">
        <v>0.37685647690518775</v>
      </c>
      <c r="Q53" s="6">
        <v>-0.39693400106834154</v>
      </c>
      <c r="R53" s="6">
        <v>-6.6155666844723585E-2</v>
      </c>
      <c r="S53" s="6">
        <v>7</v>
      </c>
      <c r="T53" s="6">
        <v>233</v>
      </c>
      <c r="U53" s="6">
        <v>184</v>
      </c>
      <c r="AA53" s="6">
        <v>0</v>
      </c>
      <c r="AB53" s="6" t="s">
        <v>2311</v>
      </c>
      <c r="AD53" s="6">
        <v>8</v>
      </c>
      <c r="AE53" s="6">
        <v>0</v>
      </c>
      <c r="AF53" s="6">
        <v>143</v>
      </c>
      <c r="AG53" s="6">
        <v>12</v>
      </c>
      <c r="AH53" s="6">
        <v>155</v>
      </c>
      <c r="AI53" s="6">
        <v>19.375</v>
      </c>
      <c r="AK53" s="6">
        <v>16</v>
      </c>
      <c r="AL53" s="6">
        <v>0</v>
      </c>
      <c r="AM53" s="6">
        <v>528</v>
      </c>
      <c r="AN53" s="6">
        <v>145</v>
      </c>
      <c r="AO53" s="6">
        <v>673</v>
      </c>
      <c r="AP53" s="6">
        <v>42.0625</v>
      </c>
      <c r="AR53" s="6">
        <v>13</v>
      </c>
      <c r="AS53" s="6">
        <v>0</v>
      </c>
      <c r="AT53" s="6">
        <v>226</v>
      </c>
      <c r="AU53" s="6">
        <v>206</v>
      </c>
      <c r="AV53" s="6">
        <v>432</v>
      </c>
      <c r="AW53" s="6">
        <v>33.230769230769234</v>
      </c>
      <c r="AY53" s="6">
        <v>15</v>
      </c>
      <c r="AZ53" s="6">
        <v>0</v>
      </c>
      <c r="BA53" s="6">
        <v>351</v>
      </c>
      <c r="BB53" s="6">
        <v>168</v>
      </c>
      <c r="BC53" s="6">
        <v>519</v>
      </c>
      <c r="BD53" s="6">
        <v>34.6</v>
      </c>
    </row>
    <row r="54" spans="1:56" x14ac:dyDescent="0.25">
      <c r="A54" s="6" t="s">
        <v>375</v>
      </c>
      <c r="B54" s="6" t="s">
        <v>23</v>
      </c>
      <c r="C54" s="6">
        <v>79</v>
      </c>
      <c r="D54" s="6">
        <v>266</v>
      </c>
      <c r="E54" s="6">
        <v>4.72</v>
      </c>
      <c r="F54" s="6">
        <v>0.21942096913765319</v>
      </c>
      <c r="G54" s="6">
        <v>14</v>
      </c>
      <c r="H54" s="6">
        <v>-0.92246727826798613</v>
      </c>
      <c r="I54" s="6">
        <v>35</v>
      </c>
      <c r="J54" s="6">
        <v>0.61894913784380079</v>
      </c>
      <c r="K54" s="6">
        <v>128</v>
      </c>
      <c r="L54" s="6">
        <v>1.332297783473682</v>
      </c>
      <c r="M54" s="6">
        <v>4.3</v>
      </c>
      <c r="N54" s="6">
        <v>0.46665039760550697</v>
      </c>
      <c r="O54" s="6">
        <v>6.89</v>
      </c>
      <c r="P54" s="6">
        <v>0.8207744545362432</v>
      </c>
      <c r="Q54" s="6">
        <v>2.5356254643289002</v>
      </c>
      <c r="R54" s="6">
        <v>0.42260424405481672</v>
      </c>
      <c r="S54" s="6">
        <v>4</v>
      </c>
      <c r="T54" s="6">
        <v>132</v>
      </c>
      <c r="U54" s="6">
        <v>113</v>
      </c>
      <c r="W54" s="6">
        <v>14</v>
      </c>
      <c r="X54" s="6">
        <v>0</v>
      </c>
      <c r="Y54" s="6">
        <v>301</v>
      </c>
      <c r="Z54" s="6">
        <v>56</v>
      </c>
      <c r="AA54" s="6">
        <v>357</v>
      </c>
      <c r="AB54" s="6">
        <v>25.5</v>
      </c>
      <c r="AD54" s="6">
        <v>16</v>
      </c>
      <c r="AE54" s="6">
        <v>0</v>
      </c>
      <c r="AF54" s="6">
        <v>223</v>
      </c>
      <c r="AG54" s="6">
        <v>52</v>
      </c>
      <c r="AH54" s="6">
        <v>275</v>
      </c>
      <c r="AI54" s="6">
        <v>17.1875</v>
      </c>
      <c r="AK54" s="6">
        <v>15</v>
      </c>
      <c r="AL54" s="6">
        <v>0</v>
      </c>
      <c r="AM54" s="6">
        <v>550</v>
      </c>
      <c r="AN54" s="6">
        <v>137</v>
      </c>
      <c r="AO54" s="6">
        <v>687</v>
      </c>
      <c r="AP54" s="6">
        <v>45.8</v>
      </c>
      <c r="AR54" s="6">
        <v>16</v>
      </c>
      <c r="AS54" s="6">
        <v>0</v>
      </c>
      <c r="AT54" s="6">
        <v>664</v>
      </c>
      <c r="AU54" s="6">
        <v>49</v>
      </c>
      <c r="AV54" s="6">
        <v>713</v>
      </c>
      <c r="AW54" s="6">
        <v>44.5625</v>
      </c>
      <c r="AY54" s="6">
        <v>2</v>
      </c>
      <c r="AZ54" s="6">
        <v>0</v>
      </c>
      <c r="BA54" s="6">
        <v>10</v>
      </c>
      <c r="BB54" s="6">
        <v>9</v>
      </c>
      <c r="BC54" s="6">
        <v>19</v>
      </c>
      <c r="BD54" s="6">
        <v>9.5</v>
      </c>
    </row>
    <row r="55" spans="1:56" x14ac:dyDescent="0.25">
      <c r="A55" s="6" t="s">
        <v>238</v>
      </c>
      <c r="B55" s="6" t="s">
        <v>23</v>
      </c>
      <c r="C55" s="6">
        <v>78.25</v>
      </c>
      <c r="D55" s="6">
        <v>248</v>
      </c>
      <c r="E55" s="6">
        <v>4.5999999999999996</v>
      </c>
      <c r="F55" s="6">
        <v>0.61729829120467261</v>
      </c>
      <c r="I55" s="6">
        <v>32.5</v>
      </c>
      <c r="J55" s="6">
        <v>4.0253075501105885E-2</v>
      </c>
      <c r="K55" s="6">
        <v>122</v>
      </c>
      <c r="L55" s="6">
        <v>0.69880929068416031</v>
      </c>
      <c r="M55" s="6">
        <v>4.3499999999999996</v>
      </c>
      <c r="N55" s="6">
        <v>0.28761994746642694</v>
      </c>
      <c r="O55" s="6">
        <v>7.02</v>
      </c>
      <c r="P55" s="6">
        <v>0.50016702624714893</v>
      </c>
      <c r="Q55" s="6">
        <v>2.1441476311035146</v>
      </c>
      <c r="R55" s="6">
        <v>0.42882952622070292</v>
      </c>
      <c r="S55" s="6">
        <v>1</v>
      </c>
      <c r="T55" s="6">
        <v>3</v>
      </c>
      <c r="U55" s="6">
        <v>3</v>
      </c>
      <c r="W55" s="6">
        <v>16</v>
      </c>
      <c r="X55" s="6">
        <v>0</v>
      </c>
      <c r="Y55" s="6">
        <v>330</v>
      </c>
      <c r="Z55" s="6">
        <v>296</v>
      </c>
      <c r="AA55" s="6">
        <v>626</v>
      </c>
      <c r="AB55" s="6">
        <v>39.125</v>
      </c>
      <c r="AD55" s="6">
        <v>10</v>
      </c>
      <c r="AE55" s="6">
        <v>0</v>
      </c>
      <c r="AF55" s="6">
        <v>222</v>
      </c>
      <c r="AG55" s="6">
        <v>184</v>
      </c>
      <c r="AH55" s="6">
        <v>406</v>
      </c>
      <c r="AI55" s="6">
        <v>40.6</v>
      </c>
      <c r="AO55" s="6">
        <v>0</v>
      </c>
      <c r="AP55" s="6" t="s">
        <v>2311</v>
      </c>
      <c r="AV55" s="6">
        <v>0</v>
      </c>
      <c r="AW55" s="6" t="s">
        <v>2311</v>
      </c>
      <c r="AY55" s="6">
        <v>5</v>
      </c>
      <c r="AZ55" s="6">
        <v>0</v>
      </c>
      <c r="BA55" s="6">
        <v>135</v>
      </c>
      <c r="BB55" s="6">
        <v>28</v>
      </c>
      <c r="BC55" s="6">
        <v>163</v>
      </c>
      <c r="BD55" s="6">
        <v>32.6</v>
      </c>
    </row>
    <row r="56" spans="1:56" x14ac:dyDescent="0.25">
      <c r="A56" s="6" t="s">
        <v>21</v>
      </c>
      <c r="B56" s="6" t="s">
        <v>23</v>
      </c>
      <c r="C56" s="6">
        <v>77.25</v>
      </c>
      <c r="D56" s="6">
        <v>271</v>
      </c>
      <c r="E56" s="6">
        <v>4.63</v>
      </c>
      <c r="F56" s="6">
        <v>0.51782896068791706</v>
      </c>
      <c r="G56" s="6">
        <v>21</v>
      </c>
      <c r="H56" s="6">
        <v>7.2922314487588097E-2</v>
      </c>
      <c r="I56" s="6">
        <v>34.5</v>
      </c>
      <c r="J56" s="6">
        <v>0.50320992537526177</v>
      </c>
      <c r="K56" s="6">
        <v>118</v>
      </c>
      <c r="L56" s="6">
        <v>0.2764836288244793</v>
      </c>
      <c r="M56" s="6">
        <v>4.26</v>
      </c>
      <c r="N56" s="6">
        <v>0.60987475771677169</v>
      </c>
      <c r="O56" s="6">
        <v>7.11</v>
      </c>
      <c r="P56" s="6">
        <v>0.27820803743162015</v>
      </c>
      <c r="Q56" s="6">
        <v>2.2585276245236381</v>
      </c>
      <c r="R56" s="6">
        <v>0.37642127075393966</v>
      </c>
      <c r="S56" s="6">
        <v>1</v>
      </c>
      <c r="T56" s="6">
        <v>5</v>
      </c>
      <c r="U56" s="6">
        <v>5</v>
      </c>
      <c r="AA56" s="6">
        <v>0</v>
      </c>
      <c r="AB56" s="6" t="s">
        <v>2311</v>
      </c>
      <c r="AH56" s="6">
        <v>0</v>
      </c>
      <c r="AI56" s="6" t="s">
        <v>2311</v>
      </c>
      <c r="AO56" s="6">
        <v>0</v>
      </c>
      <c r="AP56" s="6" t="s">
        <v>2311</v>
      </c>
      <c r="AV56" s="6">
        <v>0</v>
      </c>
      <c r="AW56" s="6" t="s">
        <v>2311</v>
      </c>
      <c r="BC56" s="6">
        <v>0</v>
      </c>
      <c r="BD56" s="6" t="s">
        <v>2311</v>
      </c>
    </row>
    <row r="57" spans="1:56" x14ac:dyDescent="0.25">
      <c r="A57" s="6" t="s">
        <v>248</v>
      </c>
      <c r="B57" s="6" t="s">
        <v>23</v>
      </c>
      <c r="C57" s="6">
        <v>78.25</v>
      </c>
      <c r="D57" s="6">
        <v>269</v>
      </c>
      <c r="E57" s="6">
        <v>4.83</v>
      </c>
      <c r="F57" s="6">
        <v>-0.14529990942378199</v>
      </c>
      <c r="G57" s="6">
        <v>24</v>
      </c>
      <c r="H57" s="6">
        <v>0.49951785423997708</v>
      </c>
      <c r="I57" s="6">
        <v>34</v>
      </c>
      <c r="J57" s="6">
        <v>0.3874707129067228</v>
      </c>
      <c r="K57" s="6">
        <v>117</v>
      </c>
      <c r="L57" s="6">
        <v>0.17090221335955905</v>
      </c>
      <c r="M57" s="6">
        <v>4.46</v>
      </c>
      <c r="N57" s="6">
        <v>-0.10624704283955175</v>
      </c>
      <c r="O57" s="6">
        <v>7.17</v>
      </c>
      <c r="P57" s="6">
        <v>0.13023537822126979</v>
      </c>
      <c r="Q57" s="6">
        <v>0.9365792064641949</v>
      </c>
      <c r="R57" s="6">
        <v>0.15609653441069915</v>
      </c>
      <c r="S57" s="6">
        <v>7</v>
      </c>
      <c r="T57" s="6">
        <v>212</v>
      </c>
      <c r="U57" s="6">
        <v>167</v>
      </c>
      <c r="AA57" s="6">
        <v>0</v>
      </c>
      <c r="AB57" s="6" t="s">
        <v>2311</v>
      </c>
      <c r="AH57" s="6">
        <v>0</v>
      </c>
      <c r="AI57" s="6" t="s">
        <v>2311</v>
      </c>
      <c r="AO57" s="6">
        <v>0</v>
      </c>
      <c r="AP57" s="6" t="s">
        <v>2311</v>
      </c>
      <c r="AV57" s="6">
        <v>0</v>
      </c>
      <c r="AW57" s="6" t="s">
        <v>2311</v>
      </c>
      <c r="BC57" s="6">
        <v>0</v>
      </c>
      <c r="BD57" s="6" t="s">
        <v>2311</v>
      </c>
    </row>
    <row r="58" spans="1:56" x14ac:dyDescent="0.25">
      <c r="A58" s="6" t="s">
        <v>123</v>
      </c>
      <c r="B58" s="6" t="s">
        <v>23</v>
      </c>
      <c r="C58" s="6">
        <v>76</v>
      </c>
      <c r="D58" s="6">
        <v>277</v>
      </c>
      <c r="E58" s="6">
        <v>4.8</v>
      </c>
      <c r="F58" s="6">
        <v>-4.5830578907026409E-2</v>
      </c>
      <c r="I58" s="6">
        <v>33</v>
      </c>
      <c r="J58" s="6">
        <v>0.15599228796964487</v>
      </c>
      <c r="K58" s="6">
        <v>119</v>
      </c>
      <c r="L58" s="6">
        <v>0.38206504428939958</v>
      </c>
      <c r="M58" s="6">
        <v>4.51</v>
      </c>
      <c r="N58" s="6">
        <v>-0.28527749297863181</v>
      </c>
      <c r="O58" s="6">
        <v>7.03</v>
      </c>
      <c r="P58" s="6">
        <v>0.47550491637875542</v>
      </c>
      <c r="Q58" s="6">
        <v>0.68245417675214171</v>
      </c>
      <c r="R58" s="6">
        <v>0.13649083535042833</v>
      </c>
      <c r="S58" s="6">
        <v>5</v>
      </c>
      <c r="T58" s="6">
        <v>142</v>
      </c>
      <c r="U58" s="6">
        <v>123</v>
      </c>
      <c r="W58" s="6">
        <v>7</v>
      </c>
      <c r="X58" s="6">
        <v>0</v>
      </c>
      <c r="Y58" s="6">
        <v>149</v>
      </c>
      <c r="Z58" s="6">
        <v>44</v>
      </c>
      <c r="AA58" s="6">
        <v>193</v>
      </c>
      <c r="AB58" s="6">
        <v>27.571428571428573</v>
      </c>
      <c r="AD58" s="6">
        <v>4</v>
      </c>
      <c r="AE58" s="6">
        <v>0</v>
      </c>
      <c r="AF58" s="6">
        <v>48</v>
      </c>
      <c r="AG58" s="6">
        <v>4</v>
      </c>
      <c r="AH58" s="6">
        <v>52</v>
      </c>
      <c r="AI58" s="6">
        <v>13</v>
      </c>
      <c r="AK58" s="6">
        <v>1</v>
      </c>
      <c r="AL58" s="6">
        <v>0</v>
      </c>
      <c r="AM58" s="6">
        <v>2</v>
      </c>
      <c r="AN58" s="6">
        <v>0</v>
      </c>
      <c r="AO58" s="6">
        <v>2</v>
      </c>
      <c r="AP58" s="6">
        <v>2</v>
      </c>
      <c r="AR58" s="6">
        <v>10</v>
      </c>
      <c r="AS58" s="6">
        <v>0</v>
      </c>
      <c r="AT58" s="6">
        <v>196</v>
      </c>
      <c r="AU58" s="6">
        <v>27</v>
      </c>
      <c r="AV58" s="6">
        <v>223</v>
      </c>
      <c r="AW58" s="6">
        <v>22.3</v>
      </c>
      <c r="AY58" s="6">
        <v>3</v>
      </c>
      <c r="AZ58" s="6">
        <v>0</v>
      </c>
      <c r="BA58" s="6">
        <v>47</v>
      </c>
      <c r="BB58" s="6">
        <v>0</v>
      </c>
      <c r="BC58" s="6">
        <v>47</v>
      </c>
      <c r="BD58" s="6">
        <v>15.666666666666666</v>
      </c>
    </row>
    <row r="59" spans="1:56" x14ac:dyDescent="0.25">
      <c r="A59" s="6" t="s">
        <v>164</v>
      </c>
      <c r="B59" s="6" t="s">
        <v>23</v>
      </c>
      <c r="C59" s="6">
        <v>75.63</v>
      </c>
      <c r="D59" s="6">
        <v>276</v>
      </c>
      <c r="E59" s="6">
        <v>4.87</v>
      </c>
      <c r="F59" s="6">
        <v>-0.27792568344612179</v>
      </c>
      <c r="G59" s="6">
        <v>26</v>
      </c>
      <c r="H59" s="6">
        <v>0.78391488074156968</v>
      </c>
      <c r="I59" s="6">
        <v>31.5</v>
      </c>
      <c r="J59" s="6">
        <v>-0.19122534943597208</v>
      </c>
      <c r="K59" s="6">
        <v>114</v>
      </c>
      <c r="L59" s="6">
        <v>-0.14584203303520174</v>
      </c>
      <c r="Q59" s="6">
        <v>0.16892181482427407</v>
      </c>
      <c r="R59" s="6">
        <v>4.2230453706068517E-2</v>
      </c>
      <c r="S59" s="6">
        <v>4</v>
      </c>
      <c r="T59" s="6">
        <v>127</v>
      </c>
      <c r="U59" s="6">
        <v>110</v>
      </c>
      <c r="W59" s="6">
        <v>14</v>
      </c>
      <c r="X59" s="6">
        <v>0</v>
      </c>
      <c r="Y59" s="6">
        <v>302</v>
      </c>
      <c r="Z59" s="6">
        <v>40</v>
      </c>
      <c r="AA59" s="6">
        <v>342</v>
      </c>
      <c r="AB59" s="6">
        <v>24.428571428571427</v>
      </c>
      <c r="AD59" s="6">
        <v>16</v>
      </c>
      <c r="AE59" s="6">
        <v>0</v>
      </c>
      <c r="AF59" s="6">
        <v>582</v>
      </c>
      <c r="AG59" s="6">
        <v>100</v>
      </c>
      <c r="AH59" s="6">
        <v>682</v>
      </c>
      <c r="AI59" s="6">
        <v>42.625</v>
      </c>
      <c r="AK59" s="6">
        <v>4</v>
      </c>
      <c r="AL59" s="6">
        <v>0</v>
      </c>
      <c r="AM59" s="6">
        <v>106</v>
      </c>
      <c r="AN59" s="6">
        <v>0</v>
      </c>
      <c r="AO59" s="6">
        <v>106</v>
      </c>
      <c r="AP59" s="6">
        <v>26.5</v>
      </c>
      <c r="AR59" s="6">
        <v>3</v>
      </c>
      <c r="AS59" s="6">
        <v>0</v>
      </c>
      <c r="AT59" s="6">
        <v>40</v>
      </c>
      <c r="AU59" s="6">
        <v>7</v>
      </c>
      <c r="AV59" s="6">
        <v>47</v>
      </c>
      <c r="AW59" s="6">
        <v>15.666666666666666</v>
      </c>
      <c r="BC59" s="6">
        <v>0</v>
      </c>
      <c r="BD59" s="6" t="s">
        <v>2311</v>
      </c>
    </row>
    <row r="60" spans="1:56" x14ac:dyDescent="0.25">
      <c r="A60" s="6" t="s">
        <v>203</v>
      </c>
      <c r="B60" s="6" t="s">
        <v>23</v>
      </c>
      <c r="C60" s="6">
        <v>80.13</v>
      </c>
      <c r="D60" s="6">
        <v>277</v>
      </c>
      <c r="E60" s="6">
        <v>4.62</v>
      </c>
      <c r="F60" s="6">
        <v>0.55098540419350117</v>
      </c>
      <c r="G60" s="6">
        <v>38</v>
      </c>
      <c r="H60" s="6">
        <v>2.4902970397511255</v>
      </c>
      <c r="I60" s="6">
        <v>34.5</v>
      </c>
      <c r="J60" s="6">
        <v>0.50320992537526177</v>
      </c>
      <c r="K60" s="6">
        <v>121</v>
      </c>
      <c r="L60" s="6">
        <v>0.59322787521924014</v>
      </c>
      <c r="M60" s="6">
        <v>4.51</v>
      </c>
      <c r="N60" s="6">
        <v>-0.28527749297863181</v>
      </c>
      <c r="O60" s="6">
        <v>7.07</v>
      </c>
      <c r="P60" s="6">
        <v>0.37685647690518775</v>
      </c>
      <c r="Q60" s="6">
        <v>4.2292992284656838</v>
      </c>
      <c r="R60" s="6">
        <v>0.70488320474428068</v>
      </c>
      <c r="S60" s="6">
        <v>2</v>
      </c>
      <c r="T60" s="6">
        <v>53</v>
      </c>
      <c r="U60" s="6">
        <v>48</v>
      </c>
      <c r="W60" s="6">
        <v>10</v>
      </c>
      <c r="X60" s="6">
        <v>0</v>
      </c>
      <c r="Y60" s="6">
        <v>164</v>
      </c>
      <c r="Z60" s="6">
        <v>73</v>
      </c>
      <c r="AA60" s="6">
        <v>237</v>
      </c>
      <c r="AB60" s="6">
        <v>23.7</v>
      </c>
      <c r="AD60" s="6">
        <v>12</v>
      </c>
      <c r="AE60" s="6">
        <v>0</v>
      </c>
      <c r="AF60" s="6">
        <v>186</v>
      </c>
      <c r="AG60" s="6">
        <v>175</v>
      </c>
      <c r="AH60" s="6">
        <v>361</v>
      </c>
      <c r="AI60" s="6">
        <v>30.083333333333332</v>
      </c>
      <c r="AK60" s="6">
        <v>7</v>
      </c>
      <c r="AL60" s="6">
        <v>0</v>
      </c>
      <c r="AM60" s="6">
        <v>57</v>
      </c>
      <c r="AN60" s="6">
        <v>104</v>
      </c>
      <c r="AO60" s="6">
        <v>161</v>
      </c>
      <c r="AP60" s="6">
        <v>23</v>
      </c>
      <c r="AR60" s="6">
        <v>15</v>
      </c>
      <c r="AS60" s="6">
        <v>0</v>
      </c>
      <c r="AT60" s="6">
        <v>322</v>
      </c>
      <c r="AU60" s="6">
        <v>249</v>
      </c>
      <c r="AV60" s="6">
        <v>571</v>
      </c>
      <c r="AW60" s="6">
        <v>38.06666666666667</v>
      </c>
      <c r="AY60" s="6">
        <v>16</v>
      </c>
      <c r="AZ60" s="6">
        <v>0</v>
      </c>
      <c r="BA60" s="6">
        <v>576</v>
      </c>
      <c r="BB60" s="6">
        <v>206</v>
      </c>
      <c r="BC60" s="6">
        <v>782</v>
      </c>
      <c r="BD60" s="6">
        <v>48.875</v>
      </c>
    </row>
    <row r="61" spans="1:56" x14ac:dyDescent="0.25">
      <c r="A61" s="6" t="s">
        <v>88</v>
      </c>
      <c r="B61" s="6" t="s">
        <v>23</v>
      </c>
      <c r="C61" s="6">
        <v>77.38</v>
      </c>
      <c r="D61" s="6">
        <v>255</v>
      </c>
      <c r="E61" s="6">
        <v>4.78</v>
      </c>
      <c r="F61" s="6">
        <v>2.0482308104142016E-2</v>
      </c>
      <c r="G61" s="6">
        <v>22</v>
      </c>
      <c r="H61" s="6">
        <v>0.21512082773838442</v>
      </c>
      <c r="I61" s="6">
        <v>33</v>
      </c>
      <c r="J61" s="6">
        <v>0.15599228796964487</v>
      </c>
      <c r="K61" s="6">
        <v>113</v>
      </c>
      <c r="L61" s="6">
        <v>-0.25142344850012199</v>
      </c>
      <c r="M61" s="6">
        <v>4.4400000000000004</v>
      </c>
      <c r="N61" s="6">
        <v>-3.4634862783920993E-2</v>
      </c>
      <c r="O61" s="6">
        <v>6.91</v>
      </c>
      <c r="P61" s="6">
        <v>0.77145023479945829</v>
      </c>
      <c r="Q61" s="6">
        <v>0.87698734732758654</v>
      </c>
      <c r="R61" s="6">
        <v>0.14616455788793109</v>
      </c>
      <c r="S61" s="6">
        <v>7</v>
      </c>
      <c r="T61" s="6">
        <v>226</v>
      </c>
      <c r="U61" s="6">
        <v>177</v>
      </c>
      <c r="W61" s="6">
        <v>15</v>
      </c>
      <c r="X61" s="6">
        <v>0</v>
      </c>
      <c r="Y61" s="6">
        <v>119</v>
      </c>
      <c r="Z61" s="6">
        <v>202</v>
      </c>
      <c r="AA61" s="6">
        <v>321</v>
      </c>
      <c r="AB61" s="6">
        <v>21.4</v>
      </c>
      <c r="AD61" s="6">
        <v>3</v>
      </c>
      <c r="AE61" s="6">
        <v>0</v>
      </c>
      <c r="AF61" s="6">
        <v>25</v>
      </c>
      <c r="AG61" s="6">
        <v>43</v>
      </c>
      <c r="AH61" s="6">
        <v>68</v>
      </c>
      <c r="AI61" s="6">
        <v>22.666666666666668</v>
      </c>
      <c r="AO61" s="6">
        <v>0</v>
      </c>
      <c r="AP61" s="6" t="s">
        <v>2311</v>
      </c>
      <c r="AV61" s="6">
        <v>0</v>
      </c>
      <c r="AW61" s="6" t="s">
        <v>2311</v>
      </c>
      <c r="BC61" s="6">
        <v>0</v>
      </c>
      <c r="BD61" s="6" t="s">
        <v>2311</v>
      </c>
    </row>
    <row r="62" spans="1:56" x14ac:dyDescent="0.25">
      <c r="A62" s="6" t="s">
        <v>300</v>
      </c>
      <c r="B62" s="6" t="s">
        <v>23</v>
      </c>
      <c r="C62" s="6">
        <v>75.25</v>
      </c>
      <c r="D62" s="6">
        <v>262</v>
      </c>
      <c r="E62" s="6">
        <v>4.8099999999999996</v>
      </c>
      <c r="F62" s="6">
        <v>-7.898702241261063E-2</v>
      </c>
      <c r="I62" s="6">
        <v>34.5</v>
      </c>
      <c r="J62" s="6">
        <v>0.50320992537526177</v>
      </c>
      <c r="K62" s="6">
        <v>114</v>
      </c>
      <c r="L62" s="6">
        <v>-0.14584203303520174</v>
      </c>
      <c r="M62" s="6">
        <v>4.51</v>
      </c>
      <c r="N62" s="6">
        <v>-0.28527749297863181</v>
      </c>
      <c r="O62" s="6">
        <v>7.18</v>
      </c>
      <c r="P62" s="6">
        <v>0.10557326835287843</v>
      </c>
      <c r="Q62" s="6">
        <v>9.8676645301695995E-2</v>
      </c>
      <c r="R62" s="6">
        <v>1.9735329060339198E-2</v>
      </c>
      <c r="S62" s="6">
        <v>3</v>
      </c>
      <c r="T62" s="6">
        <v>95</v>
      </c>
      <c r="U62" s="6">
        <v>84</v>
      </c>
      <c r="AA62" s="6">
        <v>0</v>
      </c>
      <c r="AB62" s="6" t="s">
        <v>2311</v>
      </c>
      <c r="AH62" s="6">
        <v>0</v>
      </c>
      <c r="AI62" s="6" t="s">
        <v>2311</v>
      </c>
      <c r="AO62" s="6">
        <v>0</v>
      </c>
      <c r="AP62" s="6" t="s">
        <v>2311</v>
      </c>
      <c r="AV62" s="6">
        <v>0</v>
      </c>
      <c r="AW62" s="6" t="s">
        <v>2311</v>
      </c>
      <c r="BC62" s="6">
        <v>0</v>
      </c>
      <c r="BD62" s="6" t="s">
        <v>2311</v>
      </c>
    </row>
    <row r="63" spans="1:56" x14ac:dyDescent="0.25">
      <c r="A63" s="6" t="s">
        <v>272</v>
      </c>
      <c r="B63" s="6" t="s">
        <v>23</v>
      </c>
      <c r="C63" s="6">
        <v>73.88</v>
      </c>
      <c r="D63" s="6">
        <v>256</v>
      </c>
      <c r="E63" s="6">
        <v>4.78</v>
      </c>
      <c r="F63" s="6">
        <v>2.0482308104142016E-2</v>
      </c>
      <c r="G63" s="6">
        <v>30</v>
      </c>
      <c r="H63" s="6">
        <v>1.3527089337447549</v>
      </c>
      <c r="Q63" s="6">
        <v>1.373191241848897</v>
      </c>
      <c r="R63" s="6">
        <v>0.68659562092444848</v>
      </c>
      <c r="S63" s="6">
        <v>5</v>
      </c>
      <c r="T63" s="6">
        <v>153</v>
      </c>
      <c r="U63" s="6">
        <v>130</v>
      </c>
      <c r="W63" s="6">
        <v>12</v>
      </c>
      <c r="X63" s="6">
        <v>0</v>
      </c>
      <c r="Y63" s="6">
        <v>126</v>
      </c>
      <c r="Z63" s="6">
        <v>67</v>
      </c>
      <c r="AA63" s="6">
        <v>193</v>
      </c>
      <c r="AB63" s="6">
        <v>16.083333333333332</v>
      </c>
      <c r="AD63" s="6">
        <v>12</v>
      </c>
      <c r="AE63" s="6">
        <v>0</v>
      </c>
      <c r="AF63" s="6">
        <v>87</v>
      </c>
      <c r="AG63" s="6">
        <v>52</v>
      </c>
      <c r="AH63" s="6">
        <v>139</v>
      </c>
      <c r="AI63" s="6">
        <v>11.583333333333334</v>
      </c>
      <c r="AK63" s="6">
        <v>2</v>
      </c>
      <c r="AL63" s="6">
        <v>0</v>
      </c>
      <c r="AM63" s="6">
        <v>0</v>
      </c>
      <c r="AN63" s="6">
        <v>15</v>
      </c>
      <c r="AO63" s="6">
        <v>15</v>
      </c>
      <c r="AP63" s="6">
        <v>7.5</v>
      </c>
      <c r="AV63" s="6">
        <v>0</v>
      </c>
      <c r="AW63" s="6" t="s">
        <v>2311</v>
      </c>
      <c r="BC63" s="6">
        <v>0</v>
      </c>
      <c r="BD63" s="6" t="s">
        <v>2311</v>
      </c>
    </row>
    <row r="64" spans="1:56" x14ac:dyDescent="0.25">
      <c r="A64" s="6" t="s">
        <v>423</v>
      </c>
      <c r="B64" s="6" t="s">
        <v>23</v>
      </c>
      <c r="C64" s="6">
        <v>75</v>
      </c>
      <c r="D64" s="6">
        <v>260</v>
      </c>
      <c r="E64" s="6">
        <v>4.92</v>
      </c>
      <c r="F64" s="6">
        <v>-0.44370790097404583</v>
      </c>
      <c r="G64" s="6">
        <v>25</v>
      </c>
      <c r="H64" s="6">
        <v>0.64171636749077332</v>
      </c>
      <c r="I64" s="6">
        <v>33</v>
      </c>
      <c r="J64" s="6">
        <v>0.15599228796964487</v>
      </c>
      <c r="K64" s="6">
        <v>112</v>
      </c>
      <c r="L64" s="6">
        <v>-0.35700486396504227</v>
      </c>
      <c r="Q64" s="6">
        <v>-3.0041094786699141E-3</v>
      </c>
      <c r="R64" s="6">
        <v>-7.5102736966747852E-4</v>
      </c>
      <c r="S64" s="6">
        <v>6</v>
      </c>
      <c r="T64" s="6">
        <v>179</v>
      </c>
      <c r="U64" s="6">
        <v>148</v>
      </c>
      <c r="W64" s="6">
        <v>13</v>
      </c>
      <c r="X64" s="6">
        <v>0</v>
      </c>
      <c r="Y64" s="6">
        <v>214</v>
      </c>
      <c r="Z64" s="6">
        <v>93</v>
      </c>
      <c r="AA64" s="6">
        <v>307</v>
      </c>
      <c r="AB64" s="6">
        <v>23.615384615384617</v>
      </c>
      <c r="AD64" s="6">
        <v>15</v>
      </c>
      <c r="AE64" s="6">
        <v>0</v>
      </c>
      <c r="AF64" s="6">
        <v>131</v>
      </c>
      <c r="AG64" s="6">
        <v>325</v>
      </c>
      <c r="AH64" s="6">
        <v>456</v>
      </c>
      <c r="AI64" s="6">
        <v>30.4</v>
      </c>
      <c r="AK64" s="6">
        <v>3</v>
      </c>
      <c r="AL64" s="6">
        <v>4</v>
      </c>
      <c r="AM64" s="6">
        <v>0</v>
      </c>
      <c r="AN64" s="6">
        <v>35</v>
      </c>
      <c r="AO64" s="6">
        <v>39</v>
      </c>
      <c r="AP64" s="6">
        <v>13</v>
      </c>
      <c r="AR64" s="6">
        <v>16</v>
      </c>
      <c r="AS64" s="6">
        <v>0</v>
      </c>
      <c r="AT64" s="6">
        <v>144</v>
      </c>
      <c r="AU64" s="6">
        <v>231</v>
      </c>
      <c r="AV64" s="6">
        <v>375</v>
      </c>
      <c r="AW64" s="6">
        <v>23.4375</v>
      </c>
      <c r="BC64" s="6">
        <v>0</v>
      </c>
      <c r="BD64" s="6" t="s">
        <v>2311</v>
      </c>
    </row>
    <row r="65" spans="1:56" x14ac:dyDescent="0.25">
      <c r="A65" s="6" t="s">
        <v>155</v>
      </c>
      <c r="B65" s="6" t="s">
        <v>23</v>
      </c>
      <c r="C65" s="6">
        <v>78.25</v>
      </c>
      <c r="D65" s="6">
        <v>281</v>
      </c>
      <c r="E65" s="6">
        <v>4.96</v>
      </c>
      <c r="F65" s="6">
        <v>-0.57633367499638566</v>
      </c>
      <c r="G65" s="6">
        <v>23</v>
      </c>
      <c r="H65" s="6">
        <v>0.35731934098918072</v>
      </c>
      <c r="I65" s="6">
        <v>28.5</v>
      </c>
      <c r="J65" s="6">
        <v>-0.88566062424720593</v>
      </c>
      <c r="K65" s="6">
        <v>110</v>
      </c>
      <c r="L65" s="6">
        <v>-0.56816769489488284</v>
      </c>
      <c r="M65" s="6">
        <v>4.59</v>
      </c>
      <c r="N65" s="6">
        <v>-0.57172621320116113</v>
      </c>
      <c r="O65" s="6">
        <v>7.2</v>
      </c>
      <c r="P65" s="6">
        <v>5.6249048616093519E-2</v>
      </c>
      <c r="Q65" s="6">
        <v>-2.188319817734361</v>
      </c>
      <c r="R65" s="6">
        <v>-0.3647199696223935</v>
      </c>
      <c r="S65" s="6">
        <v>4</v>
      </c>
      <c r="T65" s="6">
        <v>126</v>
      </c>
      <c r="U65" s="6">
        <v>109</v>
      </c>
      <c r="W65" s="6">
        <v>12</v>
      </c>
      <c r="X65" s="6">
        <v>0</v>
      </c>
      <c r="Y65" s="6">
        <v>312</v>
      </c>
      <c r="Z65" s="6">
        <v>24</v>
      </c>
      <c r="AA65" s="6">
        <v>336</v>
      </c>
      <c r="AB65" s="6">
        <v>28</v>
      </c>
      <c r="AD65" s="6">
        <v>15</v>
      </c>
      <c r="AE65" s="6">
        <v>0</v>
      </c>
      <c r="AF65" s="6">
        <v>570</v>
      </c>
      <c r="AG65" s="6">
        <v>74</v>
      </c>
      <c r="AH65" s="6">
        <v>644</v>
      </c>
      <c r="AI65" s="6">
        <v>42.93333333333333</v>
      </c>
      <c r="AK65" s="6">
        <v>16</v>
      </c>
      <c r="AL65" s="6">
        <v>0</v>
      </c>
      <c r="AM65" s="6">
        <v>671</v>
      </c>
      <c r="AN65" s="6">
        <v>82</v>
      </c>
      <c r="AO65" s="6">
        <v>753</v>
      </c>
      <c r="AP65" s="6">
        <v>47.0625</v>
      </c>
      <c r="AR65" s="6">
        <v>14</v>
      </c>
      <c r="AS65" s="6">
        <v>0</v>
      </c>
      <c r="AT65" s="6">
        <v>585</v>
      </c>
      <c r="AU65" s="6">
        <v>71</v>
      </c>
      <c r="AV65" s="6">
        <v>656</v>
      </c>
      <c r="AW65" s="6">
        <v>46.857142857142854</v>
      </c>
      <c r="AY65" s="6">
        <v>14</v>
      </c>
      <c r="AZ65" s="6">
        <v>0</v>
      </c>
      <c r="BA65" s="6">
        <v>447</v>
      </c>
      <c r="BB65" s="6">
        <v>75</v>
      </c>
      <c r="BC65" s="6">
        <v>522</v>
      </c>
      <c r="BD65" s="6">
        <v>37.285714285714285</v>
      </c>
    </row>
    <row r="66" spans="1:56" x14ac:dyDescent="0.25">
      <c r="A66" s="6" t="s">
        <v>232</v>
      </c>
      <c r="B66" s="6" t="s">
        <v>50</v>
      </c>
      <c r="C66" s="6">
        <v>75.38</v>
      </c>
      <c r="D66" s="6">
        <v>313</v>
      </c>
      <c r="E66" s="6">
        <v>5.0599999999999996</v>
      </c>
      <c r="F66" s="6">
        <v>-0.90789811005223364</v>
      </c>
      <c r="G66" s="6">
        <v>30</v>
      </c>
      <c r="H66" s="6">
        <v>1.3527089337447549</v>
      </c>
      <c r="I66" s="6">
        <v>26.5</v>
      </c>
      <c r="J66" s="6">
        <v>-1.3486174741213619</v>
      </c>
      <c r="K66" s="6">
        <v>101</v>
      </c>
      <c r="L66" s="6">
        <v>-1.5184004340791653</v>
      </c>
      <c r="Q66" s="6">
        <v>-2.4222070845080061</v>
      </c>
      <c r="R66" s="6">
        <v>-0.60555177112700154</v>
      </c>
      <c r="W66" s="6">
        <v>8</v>
      </c>
      <c r="X66" s="6">
        <v>0</v>
      </c>
      <c r="Y66" s="6">
        <v>129</v>
      </c>
      <c r="Z66" s="6">
        <v>50</v>
      </c>
      <c r="AA66" s="6">
        <v>179</v>
      </c>
      <c r="AB66" s="6">
        <v>22.375</v>
      </c>
      <c r="AD66" s="6">
        <v>16</v>
      </c>
      <c r="AE66" s="6">
        <v>0</v>
      </c>
      <c r="AF66" s="6">
        <v>376</v>
      </c>
      <c r="AG66" s="6">
        <v>127</v>
      </c>
      <c r="AH66" s="6">
        <v>503</v>
      </c>
      <c r="AI66" s="6">
        <v>31.4375</v>
      </c>
      <c r="AK66" s="6">
        <v>15</v>
      </c>
      <c r="AL66" s="6">
        <v>0</v>
      </c>
      <c r="AM66" s="6">
        <v>364</v>
      </c>
      <c r="AN66" s="6">
        <v>184</v>
      </c>
      <c r="AO66" s="6">
        <v>548</v>
      </c>
      <c r="AP66" s="6">
        <v>36.533333333333331</v>
      </c>
      <c r="AR66" s="6">
        <v>15</v>
      </c>
      <c r="AS66" s="6">
        <v>0</v>
      </c>
      <c r="AT66" s="6">
        <v>463</v>
      </c>
      <c r="AU66" s="6">
        <v>156</v>
      </c>
      <c r="AV66" s="6">
        <v>619</v>
      </c>
      <c r="AW66" s="6">
        <v>41.266666666666666</v>
      </c>
      <c r="AY66" s="6">
        <v>15</v>
      </c>
      <c r="AZ66" s="6">
        <v>0</v>
      </c>
      <c r="BA66" s="6">
        <v>488</v>
      </c>
      <c r="BB66" s="6">
        <v>124</v>
      </c>
      <c r="BC66" s="6">
        <v>612</v>
      </c>
      <c r="BD66" s="6">
        <v>40.799999999999997</v>
      </c>
    </row>
    <row r="67" spans="1:56" x14ac:dyDescent="0.25">
      <c r="A67" s="6" t="s">
        <v>360</v>
      </c>
      <c r="B67" s="6" t="s">
        <v>50</v>
      </c>
      <c r="C67" s="6">
        <v>72.63</v>
      </c>
      <c r="D67" s="6">
        <v>307</v>
      </c>
      <c r="E67" s="6">
        <v>5.15</v>
      </c>
      <c r="F67" s="6">
        <v>-1.2063061016025005</v>
      </c>
      <c r="G67" s="6">
        <v>37</v>
      </c>
      <c r="H67" s="6">
        <v>2.3480985265003294</v>
      </c>
      <c r="I67" s="6">
        <v>30</v>
      </c>
      <c r="J67" s="6">
        <v>-0.53844298684158898</v>
      </c>
      <c r="K67" s="6">
        <v>107</v>
      </c>
      <c r="L67" s="6">
        <v>-0.88491194128964357</v>
      </c>
      <c r="M67" s="6">
        <v>4.72</v>
      </c>
      <c r="N67" s="6">
        <v>-1.0372053835627706</v>
      </c>
      <c r="O67" s="6">
        <v>7.82</v>
      </c>
      <c r="P67" s="6">
        <v>-1.4728017632242036</v>
      </c>
      <c r="Q67" s="6">
        <v>-2.7915696500203779</v>
      </c>
      <c r="R67" s="6">
        <v>-0.46526160833672964</v>
      </c>
      <c r="S67" s="6">
        <v>4</v>
      </c>
      <c r="T67" s="6">
        <v>100</v>
      </c>
      <c r="U67" s="6">
        <v>88</v>
      </c>
      <c r="W67" s="6">
        <v>16</v>
      </c>
      <c r="X67" s="6">
        <v>0</v>
      </c>
      <c r="Y67" s="6">
        <v>694</v>
      </c>
      <c r="Z67" s="6">
        <v>96</v>
      </c>
      <c r="AA67" s="6">
        <v>790</v>
      </c>
      <c r="AB67" s="6">
        <v>49.375</v>
      </c>
      <c r="AD67" s="6">
        <v>16</v>
      </c>
      <c r="AE67" s="6">
        <v>0</v>
      </c>
      <c r="AF67" s="6">
        <v>492</v>
      </c>
      <c r="AG67" s="6">
        <v>70</v>
      </c>
      <c r="AH67" s="6">
        <v>562</v>
      </c>
      <c r="AI67" s="6">
        <v>35.125</v>
      </c>
      <c r="AK67" s="6">
        <v>8</v>
      </c>
      <c r="AL67" s="6">
        <v>0</v>
      </c>
      <c r="AM67" s="6">
        <v>289</v>
      </c>
      <c r="AN67" s="6">
        <v>51</v>
      </c>
      <c r="AO67" s="6">
        <v>340</v>
      </c>
      <c r="AP67" s="6">
        <v>42.5</v>
      </c>
      <c r="AR67" s="6">
        <v>16</v>
      </c>
      <c r="AS67" s="6">
        <v>0</v>
      </c>
      <c r="AT67" s="6">
        <v>362</v>
      </c>
      <c r="AU67" s="6">
        <v>117</v>
      </c>
      <c r="AV67" s="6">
        <v>479</v>
      </c>
      <c r="AW67" s="6">
        <v>29.9375</v>
      </c>
      <c r="AY67" s="6">
        <v>16</v>
      </c>
      <c r="AZ67" s="6">
        <v>0</v>
      </c>
      <c r="BA67" s="6">
        <v>662</v>
      </c>
      <c r="BB67" s="6">
        <v>11</v>
      </c>
      <c r="BC67" s="6">
        <v>673</v>
      </c>
      <c r="BD67" s="6">
        <v>42.0625</v>
      </c>
    </row>
    <row r="68" spans="1:56" x14ac:dyDescent="0.25">
      <c r="A68" s="6" t="s">
        <v>260</v>
      </c>
      <c r="B68" s="6" t="s">
        <v>50</v>
      </c>
      <c r="C68" s="6">
        <v>73.88</v>
      </c>
      <c r="D68" s="6">
        <v>309</v>
      </c>
      <c r="E68" s="6">
        <v>5.08</v>
      </c>
      <c r="F68" s="6">
        <v>-0.97421099706340497</v>
      </c>
      <c r="G68" s="6">
        <v>30</v>
      </c>
      <c r="H68" s="6">
        <v>1.3527089337447549</v>
      </c>
      <c r="I68" s="6">
        <v>25</v>
      </c>
      <c r="J68" s="6">
        <v>-1.6958351115269787</v>
      </c>
      <c r="K68" s="6">
        <v>104</v>
      </c>
      <c r="L68" s="6">
        <v>-1.2016561876844043</v>
      </c>
      <c r="M68" s="6">
        <v>4.67</v>
      </c>
      <c r="N68" s="6">
        <v>-0.85817493342369056</v>
      </c>
      <c r="O68" s="6">
        <v>7.53</v>
      </c>
      <c r="P68" s="6">
        <v>-0.75760057704083883</v>
      </c>
      <c r="Q68" s="6">
        <v>-4.1347688729945631</v>
      </c>
      <c r="R68" s="6">
        <v>-0.68912814549909385</v>
      </c>
      <c r="S68" s="6">
        <v>3</v>
      </c>
      <c r="T68" s="6">
        <v>67</v>
      </c>
      <c r="U68" s="6">
        <v>61</v>
      </c>
      <c r="W68" s="6">
        <v>16</v>
      </c>
      <c r="X68" s="6">
        <v>0</v>
      </c>
      <c r="Y68" s="6">
        <v>480</v>
      </c>
      <c r="Z68" s="6">
        <v>131</v>
      </c>
      <c r="AA68" s="6">
        <v>611</v>
      </c>
      <c r="AB68" s="6">
        <v>38.1875</v>
      </c>
      <c r="AD68" s="6">
        <v>16</v>
      </c>
      <c r="AE68" s="6">
        <v>0</v>
      </c>
      <c r="AF68" s="6">
        <v>638</v>
      </c>
      <c r="AG68" s="6">
        <v>161</v>
      </c>
      <c r="AH68" s="6">
        <v>799</v>
      </c>
      <c r="AI68" s="6">
        <v>49.9375</v>
      </c>
      <c r="AK68" s="6">
        <v>14</v>
      </c>
      <c r="AL68" s="6">
        <v>0</v>
      </c>
      <c r="AM68" s="6">
        <v>583</v>
      </c>
      <c r="AN68" s="6">
        <v>65</v>
      </c>
      <c r="AO68" s="6">
        <v>648</v>
      </c>
      <c r="AP68" s="6">
        <v>46.285714285714285</v>
      </c>
      <c r="AR68" s="6">
        <v>13</v>
      </c>
      <c r="AS68" s="6">
        <v>0</v>
      </c>
      <c r="AT68" s="6">
        <v>467</v>
      </c>
      <c r="AU68" s="6">
        <v>56</v>
      </c>
      <c r="AV68" s="6">
        <v>523</v>
      </c>
      <c r="AW68" s="6">
        <v>40.230769230769234</v>
      </c>
      <c r="AY68" s="6">
        <v>15</v>
      </c>
      <c r="AZ68" s="6">
        <v>0</v>
      </c>
      <c r="BA68" s="6">
        <v>572</v>
      </c>
      <c r="BB68" s="6">
        <v>56</v>
      </c>
      <c r="BC68" s="6">
        <v>628</v>
      </c>
      <c r="BD68" s="6">
        <v>41.866666666666667</v>
      </c>
    </row>
    <row r="69" spans="1:56" x14ac:dyDescent="0.25">
      <c r="A69" s="6" t="s">
        <v>412</v>
      </c>
      <c r="B69" s="6" t="s">
        <v>50</v>
      </c>
      <c r="C69" s="6">
        <v>73</v>
      </c>
      <c r="D69" s="6">
        <v>335</v>
      </c>
      <c r="E69" s="6">
        <v>5.37</v>
      </c>
      <c r="F69" s="6">
        <v>-1.9357478587253678</v>
      </c>
      <c r="G69" s="6">
        <v>38</v>
      </c>
      <c r="H69" s="6">
        <v>2.4902970397511255</v>
      </c>
      <c r="I69" s="6">
        <v>29.5</v>
      </c>
      <c r="J69" s="6">
        <v>-0.654182199310128</v>
      </c>
      <c r="K69" s="6">
        <v>102</v>
      </c>
      <c r="L69" s="6">
        <v>-1.4128190186142449</v>
      </c>
      <c r="M69" s="6">
        <v>4.91</v>
      </c>
      <c r="N69" s="6">
        <v>-1.7175210940912786</v>
      </c>
      <c r="O69" s="6">
        <v>8.09</v>
      </c>
      <c r="P69" s="6">
        <v>-2.1386787296707834</v>
      </c>
      <c r="Q69" s="6">
        <v>-5.3686518606606768</v>
      </c>
      <c r="R69" s="6">
        <v>-0.8947753101101128</v>
      </c>
      <c r="S69" s="6">
        <v>3</v>
      </c>
      <c r="T69" s="6">
        <v>94</v>
      </c>
      <c r="U69" s="6">
        <v>83</v>
      </c>
      <c r="W69" s="6">
        <v>7</v>
      </c>
      <c r="X69" s="6">
        <v>0</v>
      </c>
      <c r="Y69" s="6">
        <v>91</v>
      </c>
      <c r="Z69" s="6">
        <v>29</v>
      </c>
      <c r="AA69" s="6">
        <v>120</v>
      </c>
      <c r="AB69" s="6">
        <v>17.142857142857142</v>
      </c>
      <c r="AD69" s="6">
        <v>16</v>
      </c>
      <c r="AE69" s="6">
        <v>0</v>
      </c>
      <c r="AF69" s="6">
        <v>549</v>
      </c>
      <c r="AG69" s="6">
        <v>52</v>
      </c>
      <c r="AH69" s="6">
        <v>601</v>
      </c>
      <c r="AI69" s="6">
        <v>37.5625</v>
      </c>
      <c r="AK69" s="6">
        <v>16</v>
      </c>
      <c r="AL69" s="6">
        <v>0</v>
      </c>
      <c r="AM69" s="6">
        <v>725</v>
      </c>
      <c r="AN69" s="6">
        <v>26</v>
      </c>
      <c r="AO69" s="6">
        <v>751</v>
      </c>
      <c r="AP69" s="6">
        <v>46.9375</v>
      </c>
      <c r="AR69" s="6">
        <v>16</v>
      </c>
      <c r="AS69" s="6">
        <v>0</v>
      </c>
      <c r="AT69" s="6">
        <v>636</v>
      </c>
      <c r="AU69" s="6">
        <v>68</v>
      </c>
      <c r="AV69" s="6">
        <v>704</v>
      </c>
      <c r="AW69" s="6">
        <v>44</v>
      </c>
      <c r="AY69" s="6">
        <v>12</v>
      </c>
      <c r="AZ69" s="6">
        <v>0</v>
      </c>
      <c r="BA69" s="6">
        <v>475</v>
      </c>
      <c r="BB69" s="6">
        <v>35</v>
      </c>
      <c r="BC69" s="6">
        <v>510</v>
      </c>
      <c r="BD69" s="6">
        <v>42.5</v>
      </c>
    </row>
    <row r="70" spans="1:56" x14ac:dyDescent="0.25">
      <c r="A70" s="6" t="s">
        <v>233</v>
      </c>
      <c r="B70" s="6" t="s">
        <v>50</v>
      </c>
      <c r="C70" s="6">
        <v>73.63</v>
      </c>
      <c r="D70" s="6">
        <v>302</v>
      </c>
      <c r="E70" s="6">
        <v>5.33</v>
      </c>
      <c r="F70" s="6">
        <v>-1.803122084703028</v>
      </c>
      <c r="G70" s="6">
        <v>30</v>
      </c>
      <c r="H70" s="6">
        <v>1.3527089337447549</v>
      </c>
      <c r="I70" s="6">
        <v>24.5</v>
      </c>
      <c r="J70" s="6">
        <v>-1.8115743239955178</v>
      </c>
      <c r="K70" s="6">
        <v>106</v>
      </c>
      <c r="L70" s="6">
        <v>-0.99049335675456385</v>
      </c>
      <c r="M70" s="6">
        <v>4.4400000000000004</v>
      </c>
      <c r="N70" s="6">
        <v>-3.4634862783920993E-2</v>
      </c>
      <c r="O70" s="6">
        <v>7.44</v>
      </c>
      <c r="P70" s="6">
        <v>-0.53564158822531227</v>
      </c>
      <c r="Q70" s="6">
        <v>-3.8227572827175882</v>
      </c>
      <c r="R70" s="6">
        <v>-0.63712621378626466</v>
      </c>
      <c r="S70" s="6">
        <v>6</v>
      </c>
      <c r="T70" s="6">
        <v>198</v>
      </c>
      <c r="U70" s="6">
        <v>162</v>
      </c>
      <c r="W70" s="6">
        <v>13</v>
      </c>
      <c r="X70" s="6">
        <v>0</v>
      </c>
      <c r="Y70" s="6">
        <v>780</v>
      </c>
      <c r="Z70" s="6">
        <v>66</v>
      </c>
      <c r="AA70" s="6">
        <v>846</v>
      </c>
      <c r="AB70" s="6">
        <v>65.07692307692308</v>
      </c>
      <c r="AD70" s="6">
        <v>15</v>
      </c>
      <c r="AE70" s="6">
        <v>0</v>
      </c>
      <c r="AF70" s="6">
        <v>418</v>
      </c>
      <c r="AG70" s="6">
        <v>81</v>
      </c>
      <c r="AH70" s="6">
        <v>499</v>
      </c>
      <c r="AI70" s="6">
        <v>33.266666666666666</v>
      </c>
      <c r="AO70" s="6">
        <v>0</v>
      </c>
      <c r="AP70" s="6" t="s">
        <v>2311</v>
      </c>
      <c r="AR70" s="6">
        <v>13</v>
      </c>
      <c r="AT70" s="6">
        <v>302</v>
      </c>
      <c r="AU70" s="6">
        <v>122</v>
      </c>
      <c r="AV70" s="6">
        <v>424</v>
      </c>
      <c r="AW70" s="6">
        <v>32.615384615384613</v>
      </c>
      <c r="AY70" s="6">
        <v>16</v>
      </c>
      <c r="AZ70" s="6">
        <v>0</v>
      </c>
      <c r="BA70" s="6">
        <v>678</v>
      </c>
      <c r="BB70" s="6">
        <v>21</v>
      </c>
      <c r="BC70" s="6">
        <v>699</v>
      </c>
      <c r="BD70" s="6">
        <v>43.6875</v>
      </c>
    </row>
    <row r="71" spans="1:56" x14ac:dyDescent="0.25">
      <c r="A71" s="6" t="s">
        <v>175</v>
      </c>
      <c r="B71" s="6" t="s">
        <v>50</v>
      </c>
      <c r="C71" s="6">
        <v>73.38</v>
      </c>
      <c r="D71" s="6">
        <v>306</v>
      </c>
      <c r="E71" s="6">
        <v>5.31</v>
      </c>
      <c r="F71" s="6">
        <v>-1.7368091976918567</v>
      </c>
      <c r="G71" s="6">
        <v>22</v>
      </c>
      <c r="H71" s="6">
        <v>0.21512082773838442</v>
      </c>
      <c r="I71" s="6">
        <v>27.5</v>
      </c>
      <c r="J71" s="6">
        <v>-1.1171390491842839</v>
      </c>
      <c r="K71" s="6">
        <v>97</v>
      </c>
      <c r="L71" s="6">
        <v>-1.9407260959388462</v>
      </c>
      <c r="M71" s="6">
        <v>4.8099999999999996</v>
      </c>
      <c r="N71" s="6">
        <v>-1.3594601938131154</v>
      </c>
      <c r="O71" s="6">
        <v>7.79</v>
      </c>
      <c r="P71" s="6">
        <v>-1.3988154336190273</v>
      </c>
      <c r="Q71" s="6">
        <v>-7.3378291425087454</v>
      </c>
      <c r="R71" s="6">
        <v>-1.2229715237514576</v>
      </c>
      <c r="AA71" s="6">
        <v>0</v>
      </c>
      <c r="AB71" s="6" t="s">
        <v>2311</v>
      </c>
      <c r="AH71" s="6">
        <v>0</v>
      </c>
      <c r="AI71" s="6" t="s">
        <v>2311</v>
      </c>
      <c r="AO71" s="6">
        <v>0</v>
      </c>
      <c r="AP71" s="6" t="s">
        <v>2311</v>
      </c>
      <c r="AV71" s="6">
        <v>0</v>
      </c>
      <c r="AW71" s="6" t="s">
        <v>2311</v>
      </c>
      <c r="BC71" s="6">
        <v>0</v>
      </c>
      <c r="BD71" s="6" t="s">
        <v>2311</v>
      </c>
    </row>
    <row r="72" spans="1:56" x14ac:dyDescent="0.25">
      <c r="A72" s="6" t="s">
        <v>118</v>
      </c>
      <c r="B72" s="6" t="s">
        <v>50</v>
      </c>
      <c r="C72" s="6">
        <v>74.13</v>
      </c>
      <c r="D72" s="6">
        <v>292</v>
      </c>
      <c r="E72" s="6">
        <v>5.0599999999999996</v>
      </c>
      <c r="F72" s="6">
        <v>-0.90789811005223364</v>
      </c>
      <c r="G72" s="6">
        <v>23</v>
      </c>
      <c r="H72" s="6">
        <v>0.35731934098918072</v>
      </c>
      <c r="I72" s="6">
        <v>30</v>
      </c>
      <c r="J72" s="6">
        <v>-0.53844298684158898</v>
      </c>
      <c r="K72" s="6">
        <v>103</v>
      </c>
      <c r="L72" s="6">
        <v>-1.3072376031493247</v>
      </c>
      <c r="M72" s="6">
        <v>4.88</v>
      </c>
      <c r="N72" s="6">
        <v>-1.6101028240078294</v>
      </c>
      <c r="O72" s="6">
        <v>7.61</v>
      </c>
      <c r="P72" s="6">
        <v>-0.95489745598797415</v>
      </c>
      <c r="Q72" s="6">
        <v>-4.9612596390497705</v>
      </c>
      <c r="R72" s="6">
        <v>-0.82687660650829509</v>
      </c>
      <c r="S72" s="6">
        <v>7</v>
      </c>
      <c r="T72" s="6">
        <v>229</v>
      </c>
      <c r="U72" s="6">
        <v>180</v>
      </c>
      <c r="W72" s="6">
        <v>1</v>
      </c>
      <c r="X72" s="6">
        <v>0</v>
      </c>
      <c r="Y72" s="6">
        <v>20</v>
      </c>
      <c r="Z72" s="6">
        <v>0</v>
      </c>
      <c r="AA72" s="6">
        <v>20</v>
      </c>
      <c r="AB72" s="6">
        <v>20</v>
      </c>
      <c r="AH72" s="6">
        <v>0</v>
      </c>
      <c r="AI72" s="6" t="s">
        <v>2311</v>
      </c>
      <c r="AO72" s="6">
        <v>0</v>
      </c>
      <c r="AP72" s="6" t="s">
        <v>2311</v>
      </c>
      <c r="AV72" s="6">
        <v>0</v>
      </c>
      <c r="AW72" s="6" t="s">
        <v>2311</v>
      </c>
      <c r="BC72" s="6">
        <v>0</v>
      </c>
      <c r="BD72" s="6" t="s">
        <v>2311</v>
      </c>
    </row>
    <row r="73" spans="1:56" x14ac:dyDescent="0.25">
      <c r="A73" s="6" t="s">
        <v>353</v>
      </c>
      <c r="B73" s="6" t="s">
        <v>50</v>
      </c>
      <c r="C73" s="6">
        <v>75.38</v>
      </c>
      <c r="D73" s="6">
        <v>302</v>
      </c>
      <c r="E73" s="6">
        <v>5.08</v>
      </c>
      <c r="F73" s="6">
        <v>-0.97421099706340497</v>
      </c>
      <c r="G73" s="6">
        <v>28</v>
      </c>
      <c r="H73" s="6">
        <v>1.0683119072431624</v>
      </c>
      <c r="I73" s="6">
        <v>32.5</v>
      </c>
      <c r="J73" s="6">
        <v>4.0253075501105885E-2</v>
      </c>
      <c r="K73" s="6">
        <v>115</v>
      </c>
      <c r="L73" s="6">
        <v>-4.0260617570281487E-2</v>
      </c>
      <c r="M73" s="6">
        <v>4.3899999999999997</v>
      </c>
      <c r="N73" s="6">
        <v>0.14439558735516225</v>
      </c>
      <c r="O73" s="6">
        <v>7.2</v>
      </c>
      <c r="P73" s="6">
        <v>5.6249048616093519E-2</v>
      </c>
      <c r="Q73" s="6">
        <v>0.29473800408183759</v>
      </c>
      <c r="R73" s="6">
        <v>4.9123000680306263E-2</v>
      </c>
      <c r="S73" s="6">
        <v>7</v>
      </c>
      <c r="T73" s="6">
        <v>241</v>
      </c>
      <c r="U73" s="6">
        <v>190</v>
      </c>
      <c r="AA73" s="6">
        <v>0</v>
      </c>
      <c r="AB73" s="6" t="s">
        <v>2311</v>
      </c>
      <c r="AH73" s="6">
        <v>0</v>
      </c>
      <c r="AI73" s="6" t="s">
        <v>2311</v>
      </c>
      <c r="AO73" s="6">
        <v>0</v>
      </c>
      <c r="AP73" s="6" t="s">
        <v>2311</v>
      </c>
      <c r="AV73" s="6">
        <v>0</v>
      </c>
      <c r="AW73" s="6" t="s">
        <v>2311</v>
      </c>
      <c r="BC73" s="6">
        <v>0</v>
      </c>
      <c r="BD73" s="6" t="s">
        <v>2311</v>
      </c>
    </row>
    <row r="74" spans="1:56" x14ac:dyDescent="0.25">
      <c r="A74" s="6" t="s">
        <v>414</v>
      </c>
      <c r="B74" s="6" t="s">
        <v>50</v>
      </c>
      <c r="C74" s="6">
        <v>75.38</v>
      </c>
      <c r="D74" s="6">
        <v>323</v>
      </c>
      <c r="E74" s="6">
        <v>4.9400000000000004</v>
      </c>
      <c r="F74" s="6">
        <v>-0.51002078798521722</v>
      </c>
      <c r="G74" s="6">
        <v>30</v>
      </c>
      <c r="H74" s="6">
        <v>1.3527089337447549</v>
      </c>
      <c r="Q74" s="6">
        <v>0.84268814575953765</v>
      </c>
      <c r="R74" s="6">
        <v>0.42134407287976883</v>
      </c>
      <c r="S74" s="6">
        <v>5</v>
      </c>
      <c r="T74" s="6">
        <v>137</v>
      </c>
      <c r="U74" s="6">
        <v>118</v>
      </c>
      <c r="AA74" s="6">
        <v>0</v>
      </c>
      <c r="AB74" s="6" t="s">
        <v>2311</v>
      </c>
      <c r="AH74" s="6">
        <v>0</v>
      </c>
      <c r="AI74" s="6" t="s">
        <v>2311</v>
      </c>
      <c r="AO74" s="6">
        <v>0</v>
      </c>
      <c r="AP74" s="6" t="s">
        <v>2311</v>
      </c>
      <c r="AV74" s="6">
        <v>0</v>
      </c>
      <c r="AW74" s="6" t="s">
        <v>2311</v>
      </c>
      <c r="BC74" s="6">
        <v>0</v>
      </c>
      <c r="BD74" s="6" t="s">
        <v>2311</v>
      </c>
    </row>
    <row r="75" spans="1:56" x14ac:dyDescent="0.25">
      <c r="A75" s="6" t="s">
        <v>220</v>
      </c>
      <c r="B75" s="6" t="s">
        <v>50</v>
      </c>
      <c r="C75" s="6">
        <v>75.63</v>
      </c>
      <c r="D75" s="6">
        <v>346</v>
      </c>
      <c r="E75" s="6">
        <v>5.21</v>
      </c>
      <c r="F75" s="6">
        <v>-1.4052447626360087</v>
      </c>
      <c r="G75" s="6">
        <v>30</v>
      </c>
      <c r="H75" s="6">
        <v>1.3527089337447549</v>
      </c>
      <c r="Q75" s="6">
        <v>-5.2535828891253855E-2</v>
      </c>
      <c r="R75" s="6">
        <v>-2.6267914445626928E-2</v>
      </c>
      <c r="S75" s="6">
        <v>3</v>
      </c>
      <c r="T75" s="6">
        <v>82</v>
      </c>
      <c r="U75" s="6">
        <v>73</v>
      </c>
      <c r="W75" s="6">
        <v>16</v>
      </c>
      <c r="X75" s="6">
        <v>0</v>
      </c>
      <c r="Y75" s="6">
        <v>432</v>
      </c>
      <c r="Z75" s="6">
        <v>61</v>
      </c>
      <c r="AA75" s="6">
        <v>493</v>
      </c>
      <c r="AB75" s="6">
        <v>30.8125</v>
      </c>
      <c r="AD75" s="6">
        <v>12</v>
      </c>
      <c r="AE75" s="6">
        <v>0</v>
      </c>
      <c r="AF75" s="6">
        <v>390</v>
      </c>
      <c r="AG75" s="6">
        <v>0</v>
      </c>
      <c r="AH75" s="6">
        <v>390</v>
      </c>
      <c r="AI75" s="6">
        <v>32.5</v>
      </c>
      <c r="AK75" s="6">
        <v>14</v>
      </c>
      <c r="AL75" s="6">
        <v>0</v>
      </c>
      <c r="AM75" s="6">
        <v>532</v>
      </c>
      <c r="AN75" s="6">
        <v>55</v>
      </c>
      <c r="AO75" s="6">
        <v>587</v>
      </c>
      <c r="AP75" s="6">
        <v>41.928571428571431</v>
      </c>
      <c r="AR75" s="6">
        <v>9</v>
      </c>
      <c r="AS75" s="6">
        <v>0</v>
      </c>
      <c r="AT75" s="6">
        <v>209</v>
      </c>
      <c r="AU75" s="6">
        <v>13</v>
      </c>
      <c r="AV75" s="6">
        <v>222</v>
      </c>
      <c r="AW75" s="6">
        <v>24.666666666666668</v>
      </c>
      <c r="AY75" s="6">
        <v>8</v>
      </c>
      <c r="AZ75" s="6">
        <v>0</v>
      </c>
      <c r="BA75" s="6">
        <v>109</v>
      </c>
      <c r="BB75" s="6">
        <v>44</v>
      </c>
      <c r="BC75" s="6">
        <v>153</v>
      </c>
      <c r="BD75" s="6">
        <v>19.125</v>
      </c>
    </row>
    <row r="76" spans="1:56" x14ac:dyDescent="0.25">
      <c r="A76" s="6" t="s">
        <v>177</v>
      </c>
      <c r="B76" s="6" t="s">
        <v>50</v>
      </c>
      <c r="C76" s="6">
        <v>74.88</v>
      </c>
      <c r="D76" s="6">
        <v>320</v>
      </c>
      <c r="E76" s="6">
        <v>5.31</v>
      </c>
      <c r="F76" s="6">
        <v>-1.7368091976918567</v>
      </c>
      <c r="I76" s="6">
        <v>26</v>
      </c>
      <c r="J76" s="6">
        <v>-1.4643566865899009</v>
      </c>
      <c r="K76" s="6">
        <v>104</v>
      </c>
      <c r="L76" s="6">
        <v>-1.2016561876844043</v>
      </c>
      <c r="M76" s="6">
        <v>4.6100000000000003</v>
      </c>
      <c r="N76" s="6">
        <v>-0.64333839325679509</v>
      </c>
      <c r="O76" s="6">
        <v>7.59</v>
      </c>
      <c r="P76" s="6">
        <v>-0.90557323625118924</v>
      </c>
      <c r="Q76" s="6">
        <v>-5.9517337014741454</v>
      </c>
      <c r="R76" s="6">
        <v>-1.1903467402948291</v>
      </c>
      <c r="S76" s="6">
        <v>2</v>
      </c>
      <c r="T76" s="6">
        <v>49</v>
      </c>
      <c r="U76" s="6">
        <v>44</v>
      </c>
      <c r="W76" s="6">
        <v>11</v>
      </c>
      <c r="X76" s="6">
        <v>0</v>
      </c>
      <c r="Y76" s="6">
        <v>191</v>
      </c>
      <c r="Z76" s="6">
        <v>20</v>
      </c>
      <c r="AA76" s="6">
        <v>211</v>
      </c>
      <c r="AB76" s="6">
        <v>19.181818181818183</v>
      </c>
      <c r="AD76" s="6">
        <v>16</v>
      </c>
      <c r="AE76" s="6">
        <v>0</v>
      </c>
      <c r="AF76" s="6">
        <v>681</v>
      </c>
      <c r="AG76" s="6">
        <v>73</v>
      </c>
      <c r="AH76" s="6">
        <v>754</v>
      </c>
      <c r="AI76" s="6">
        <v>47.125</v>
      </c>
      <c r="AK76" s="6">
        <v>9</v>
      </c>
      <c r="AL76" s="6">
        <v>0</v>
      </c>
      <c r="AM76" s="6">
        <v>409</v>
      </c>
      <c r="AN76" s="6">
        <v>38</v>
      </c>
      <c r="AO76" s="6">
        <v>447</v>
      </c>
      <c r="AP76" s="6">
        <v>49.666666666666664</v>
      </c>
      <c r="AR76" s="6">
        <v>16</v>
      </c>
      <c r="AS76" s="6">
        <v>0</v>
      </c>
      <c r="AT76" s="6">
        <v>765</v>
      </c>
      <c r="AU76" s="6">
        <v>85</v>
      </c>
      <c r="AV76" s="6">
        <v>850</v>
      </c>
      <c r="AW76" s="6">
        <v>53.125</v>
      </c>
      <c r="AY76" s="6">
        <v>15</v>
      </c>
      <c r="AZ76" s="6">
        <v>0</v>
      </c>
      <c r="BA76" s="6">
        <v>686</v>
      </c>
      <c r="BB76" s="6">
        <v>30</v>
      </c>
      <c r="BC76" s="6">
        <v>716</v>
      </c>
      <c r="BD76" s="6">
        <v>47.733333333333334</v>
      </c>
    </row>
    <row r="77" spans="1:56" x14ac:dyDescent="0.25">
      <c r="A77" s="6" t="s">
        <v>192</v>
      </c>
      <c r="B77" s="6" t="s">
        <v>50</v>
      </c>
      <c r="C77" s="6">
        <v>73.25</v>
      </c>
      <c r="D77" s="6">
        <v>303</v>
      </c>
      <c r="E77" s="6">
        <v>5.23</v>
      </c>
      <c r="F77" s="6">
        <v>-1.4715576496471801</v>
      </c>
      <c r="G77" s="6">
        <v>28</v>
      </c>
      <c r="H77" s="6">
        <v>1.0683119072431624</v>
      </c>
      <c r="I77" s="6">
        <v>22.5</v>
      </c>
      <c r="J77" s="6">
        <v>-2.2745311738696739</v>
      </c>
      <c r="K77" s="6">
        <v>103</v>
      </c>
      <c r="L77" s="6">
        <v>-1.3072376031493247</v>
      </c>
      <c r="M77" s="6">
        <v>4.51</v>
      </c>
      <c r="N77" s="6">
        <v>-0.28527749297863181</v>
      </c>
      <c r="O77" s="6">
        <v>7.49</v>
      </c>
      <c r="P77" s="6">
        <v>-0.65895213756727122</v>
      </c>
      <c r="Q77" s="6">
        <v>-4.9292441499689197</v>
      </c>
      <c r="R77" s="6">
        <v>-0.82154069166148658</v>
      </c>
      <c r="S77" s="6">
        <v>3</v>
      </c>
      <c r="T77" s="6">
        <v>87</v>
      </c>
      <c r="U77" s="6">
        <v>78</v>
      </c>
      <c r="W77" s="6">
        <v>4</v>
      </c>
      <c r="X77" s="6">
        <v>0</v>
      </c>
      <c r="Y77" s="6">
        <v>64</v>
      </c>
      <c r="Z77" s="6">
        <v>0</v>
      </c>
      <c r="AA77" s="6">
        <v>64</v>
      </c>
      <c r="AB77" s="6">
        <v>16</v>
      </c>
      <c r="AD77" s="6">
        <v>13</v>
      </c>
      <c r="AE77" s="6">
        <v>0</v>
      </c>
      <c r="AF77" s="6">
        <v>359</v>
      </c>
      <c r="AG77" s="6">
        <v>2</v>
      </c>
      <c r="AH77" s="6">
        <v>361</v>
      </c>
      <c r="AI77" s="6">
        <v>27.76923076923077</v>
      </c>
      <c r="AK77" s="6">
        <v>10</v>
      </c>
      <c r="AL77" s="6">
        <v>0</v>
      </c>
      <c r="AM77" s="6">
        <v>311</v>
      </c>
      <c r="AN77" s="6">
        <v>46</v>
      </c>
      <c r="AO77" s="6">
        <v>357</v>
      </c>
      <c r="AP77" s="6">
        <v>35.700000000000003</v>
      </c>
      <c r="AR77" s="6">
        <v>4</v>
      </c>
      <c r="AS77" s="6">
        <v>0</v>
      </c>
      <c r="AT77" s="6">
        <v>42</v>
      </c>
      <c r="AU77" s="6">
        <v>21</v>
      </c>
      <c r="AV77" s="6">
        <v>63</v>
      </c>
      <c r="AW77" s="6">
        <v>15.75</v>
      </c>
      <c r="BC77" s="6">
        <v>0</v>
      </c>
      <c r="BD77" s="6" t="s">
        <v>2311</v>
      </c>
    </row>
    <row r="78" spans="1:56" x14ac:dyDescent="0.25">
      <c r="A78" s="6" t="s">
        <v>75</v>
      </c>
      <c r="B78" s="6" t="s">
        <v>50</v>
      </c>
      <c r="C78" s="6">
        <v>74.63</v>
      </c>
      <c r="D78" s="6">
        <v>310</v>
      </c>
      <c r="E78" s="6">
        <v>5.14</v>
      </c>
      <c r="F78" s="6">
        <v>-1.1731496580969132</v>
      </c>
      <c r="G78" s="6">
        <v>32</v>
      </c>
      <c r="H78" s="6">
        <v>1.6371059602463476</v>
      </c>
      <c r="I78" s="6">
        <v>26.5</v>
      </c>
      <c r="J78" s="6">
        <v>-1.3486174741213619</v>
      </c>
      <c r="K78" s="6">
        <v>104</v>
      </c>
      <c r="L78" s="6">
        <v>-1.2016561876844043</v>
      </c>
      <c r="M78" s="6">
        <v>4.6399999999999997</v>
      </c>
      <c r="N78" s="6">
        <v>-0.75075666334024127</v>
      </c>
      <c r="O78" s="6">
        <v>7.16</v>
      </c>
      <c r="P78" s="6">
        <v>0.15489748808966114</v>
      </c>
      <c r="Q78" s="6">
        <v>-2.6821765349069118</v>
      </c>
      <c r="R78" s="6">
        <v>-0.44702942248448529</v>
      </c>
      <c r="S78" s="6">
        <v>5</v>
      </c>
      <c r="T78" s="6">
        <v>167</v>
      </c>
      <c r="U78" s="6">
        <v>139</v>
      </c>
      <c r="W78" s="6">
        <v>9</v>
      </c>
      <c r="X78" s="6">
        <v>0</v>
      </c>
      <c r="Y78" s="6">
        <v>102</v>
      </c>
      <c r="Z78" s="6">
        <v>28</v>
      </c>
      <c r="AA78" s="6">
        <v>130</v>
      </c>
      <c r="AB78" s="6">
        <v>14.444444444444445</v>
      </c>
      <c r="AD78" s="6">
        <v>15</v>
      </c>
      <c r="AE78" s="6">
        <v>0</v>
      </c>
      <c r="AF78" s="6">
        <v>386</v>
      </c>
      <c r="AG78" s="6">
        <v>163</v>
      </c>
      <c r="AH78" s="6">
        <v>549</v>
      </c>
      <c r="AI78" s="6">
        <v>36.6</v>
      </c>
      <c r="AK78" s="6">
        <v>2</v>
      </c>
      <c r="AL78" s="6">
        <v>0</v>
      </c>
      <c r="AM78" s="6">
        <v>26</v>
      </c>
      <c r="AN78" s="6">
        <v>7</v>
      </c>
      <c r="AO78" s="6">
        <v>33</v>
      </c>
      <c r="AP78" s="6">
        <v>16.5</v>
      </c>
      <c r="AV78" s="6">
        <v>0</v>
      </c>
      <c r="AW78" s="6" t="s">
        <v>2311</v>
      </c>
      <c r="BC78" s="6">
        <v>0</v>
      </c>
      <c r="BD78" s="6" t="s">
        <v>2311</v>
      </c>
    </row>
    <row r="79" spans="1:56" x14ac:dyDescent="0.25">
      <c r="A79" s="6" t="s">
        <v>154</v>
      </c>
      <c r="B79" s="6" t="s">
        <v>50</v>
      </c>
      <c r="C79" s="6">
        <v>77.38</v>
      </c>
      <c r="D79" s="6">
        <v>342</v>
      </c>
      <c r="E79" s="6">
        <v>5.44</v>
      </c>
      <c r="F79" s="6">
        <v>-2.1678429632644631</v>
      </c>
      <c r="I79" s="6">
        <v>26.5</v>
      </c>
      <c r="J79" s="6">
        <v>-1.3486174741213619</v>
      </c>
      <c r="K79" s="6">
        <v>96</v>
      </c>
      <c r="L79" s="6">
        <v>-2.0463075114037665</v>
      </c>
      <c r="M79" s="6">
        <v>5.27</v>
      </c>
      <c r="N79" s="6">
        <v>-3.0065403350926578</v>
      </c>
      <c r="O79" s="6">
        <v>8.11</v>
      </c>
      <c r="P79" s="6">
        <v>-2.1880029494075663</v>
      </c>
      <c r="Q79" s="6">
        <v>-10.757311233289817</v>
      </c>
      <c r="R79" s="6">
        <v>-2.1514622466579634</v>
      </c>
      <c r="W79" s="6">
        <v>7</v>
      </c>
      <c r="X79" s="6">
        <v>0</v>
      </c>
      <c r="Y79" s="6">
        <v>30</v>
      </c>
      <c r="Z79" s="6">
        <v>29</v>
      </c>
      <c r="AA79" s="6">
        <v>59</v>
      </c>
      <c r="AB79" s="6">
        <v>8.4285714285714288</v>
      </c>
      <c r="AH79" s="6">
        <v>0</v>
      </c>
      <c r="AI79" s="6" t="s">
        <v>2311</v>
      </c>
      <c r="AO79" s="6">
        <v>0</v>
      </c>
      <c r="AP79" s="6" t="s">
        <v>2311</v>
      </c>
      <c r="AV79" s="6">
        <v>0</v>
      </c>
      <c r="AW79" s="6" t="s">
        <v>2311</v>
      </c>
      <c r="BC79" s="6">
        <v>0</v>
      </c>
      <c r="BD79" s="6" t="s">
        <v>2311</v>
      </c>
    </row>
    <row r="80" spans="1:56" x14ac:dyDescent="0.25">
      <c r="A80" s="6" t="s">
        <v>201</v>
      </c>
      <c r="B80" s="6" t="s">
        <v>50</v>
      </c>
      <c r="C80" s="6">
        <v>76</v>
      </c>
      <c r="D80" s="6">
        <v>329</v>
      </c>
      <c r="E80" s="6">
        <v>5.23</v>
      </c>
      <c r="F80" s="6">
        <v>-1.4715576496471801</v>
      </c>
      <c r="G80" s="6">
        <v>22</v>
      </c>
      <c r="H80" s="6">
        <v>0.21512082773838442</v>
      </c>
      <c r="I80" s="6">
        <v>26.5</v>
      </c>
      <c r="J80" s="6">
        <v>-1.3486174741213619</v>
      </c>
      <c r="K80" s="6">
        <v>104</v>
      </c>
      <c r="L80" s="6">
        <v>-1.2016561876844043</v>
      </c>
      <c r="M80" s="6">
        <v>4.7</v>
      </c>
      <c r="N80" s="6">
        <v>-0.96559320350713984</v>
      </c>
      <c r="O80" s="6">
        <v>7.85</v>
      </c>
      <c r="P80" s="6">
        <v>-1.5467880928293778</v>
      </c>
      <c r="Q80" s="6">
        <v>-6.31909178005108</v>
      </c>
      <c r="R80" s="6">
        <v>-1.0531819633418467</v>
      </c>
      <c r="S80" s="6">
        <v>5</v>
      </c>
      <c r="T80" s="6">
        <v>139</v>
      </c>
      <c r="U80" s="6">
        <v>120</v>
      </c>
      <c r="W80" s="6">
        <v>4</v>
      </c>
      <c r="X80" s="6">
        <v>0</v>
      </c>
      <c r="Y80" s="6">
        <v>71</v>
      </c>
      <c r="Z80" s="6">
        <v>26</v>
      </c>
      <c r="AA80" s="6">
        <v>97</v>
      </c>
      <c r="AB80" s="6">
        <v>24.25</v>
      </c>
      <c r="AD80" s="6">
        <v>12</v>
      </c>
      <c r="AE80" s="6">
        <v>0</v>
      </c>
      <c r="AF80" s="6">
        <v>196</v>
      </c>
      <c r="AG80" s="6">
        <v>55</v>
      </c>
      <c r="AH80" s="6">
        <v>251</v>
      </c>
      <c r="AI80" s="6">
        <v>20.916666666666668</v>
      </c>
      <c r="AK80" s="6">
        <v>7</v>
      </c>
      <c r="AL80" s="6">
        <v>0</v>
      </c>
      <c r="AM80" s="6">
        <v>118</v>
      </c>
      <c r="AN80" s="6">
        <v>80</v>
      </c>
      <c r="AO80" s="6">
        <v>198</v>
      </c>
      <c r="AP80" s="6">
        <v>28.285714285714285</v>
      </c>
      <c r="AR80" s="6">
        <v>2</v>
      </c>
      <c r="AS80" s="6">
        <v>0</v>
      </c>
      <c r="AT80" s="6">
        <v>17</v>
      </c>
      <c r="AU80" s="6">
        <v>2</v>
      </c>
      <c r="AV80" s="6">
        <v>19</v>
      </c>
      <c r="AW80" s="6">
        <v>9.5</v>
      </c>
      <c r="BC80" s="6">
        <v>0</v>
      </c>
      <c r="BD80" s="6" t="s">
        <v>2311</v>
      </c>
    </row>
    <row r="81" spans="1:56" x14ac:dyDescent="0.25">
      <c r="A81" s="6" t="s">
        <v>417</v>
      </c>
      <c r="B81" s="6" t="s">
        <v>50</v>
      </c>
      <c r="C81" s="6">
        <v>76.5</v>
      </c>
      <c r="D81" s="6">
        <v>309</v>
      </c>
      <c r="E81" s="6">
        <v>4.9400000000000004</v>
      </c>
      <c r="F81" s="6">
        <v>-0.51002078798521722</v>
      </c>
      <c r="G81" s="6">
        <v>28</v>
      </c>
      <c r="H81" s="6">
        <v>1.0683119072431624</v>
      </c>
      <c r="I81" s="6">
        <v>33</v>
      </c>
      <c r="J81" s="6">
        <v>0.15599228796964487</v>
      </c>
      <c r="K81" s="6">
        <v>111</v>
      </c>
      <c r="L81" s="6">
        <v>-0.46258627942996255</v>
      </c>
      <c r="M81" s="6">
        <v>4.6500000000000004</v>
      </c>
      <c r="N81" s="6">
        <v>-0.78656275336805981</v>
      </c>
      <c r="O81" s="6">
        <v>7.55</v>
      </c>
      <c r="P81" s="6">
        <v>-0.80692479677762163</v>
      </c>
      <c r="Q81" s="6">
        <v>-1.3417904223480539</v>
      </c>
      <c r="R81" s="6">
        <v>-0.22363173705800898</v>
      </c>
      <c r="S81" s="6">
        <v>7</v>
      </c>
      <c r="T81" s="6">
        <v>223</v>
      </c>
      <c r="U81" s="6">
        <v>175</v>
      </c>
      <c r="AA81" s="6">
        <v>0</v>
      </c>
      <c r="AB81" s="6" t="s">
        <v>2311</v>
      </c>
      <c r="AD81" s="6">
        <v>2</v>
      </c>
      <c r="AE81" s="6">
        <v>0</v>
      </c>
      <c r="AF81" s="6">
        <v>1</v>
      </c>
      <c r="AG81" s="6">
        <v>8</v>
      </c>
      <c r="AH81" s="6">
        <v>9</v>
      </c>
      <c r="AI81" s="6">
        <v>4.5</v>
      </c>
      <c r="AK81" s="6">
        <v>14</v>
      </c>
      <c r="AL81" s="6">
        <v>0</v>
      </c>
      <c r="AM81" s="6">
        <v>182</v>
      </c>
      <c r="AN81" s="6">
        <v>13</v>
      </c>
      <c r="AO81" s="6">
        <v>195</v>
      </c>
      <c r="AP81" s="6">
        <v>13.928571428571429</v>
      </c>
      <c r="AR81" s="6">
        <v>10</v>
      </c>
      <c r="AS81" s="6">
        <v>0</v>
      </c>
      <c r="AT81" s="6">
        <v>85</v>
      </c>
      <c r="AU81" s="6">
        <v>12</v>
      </c>
      <c r="AV81" s="6">
        <v>97</v>
      </c>
      <c r="AW81" s="6">
        <v>9.6999999999999993</v>
      </c>
      <c r="BC81" s="6">
        <v>0</v>
      </c>
      <c r="BD81" s="6" t="s">
        <v>2311</v>
      </c>
    </row>
    <row r="82" spans="1:56" x14ac:dyDescent="0.25">
      <c r="A82" s="6" t="s">
        <v>140</v>
      </c>
      <c r="B82" s="6" t="s">
        <v>50</v>
      </c>
      <c r="C82" s="6">
        <v>74.63</v>
      </c>
      <c r="D82" s="6">
        <v>297</v>
      </c>
      <c r="E82" s="6">
        <v>4.92</v>
      </c>
      <c r="F82" s="6">
        <v>-0.44370790097404583</v>
      </c>
      <c r="I82" s="6">
        <v>30</v>
      </c>
      <c r="J82" s="6">
        <v>-0.53844298684158898</v>
      </c>
      <c r="K82" s="6">
        <v>106</v>
      </c>
      <c r="L82" s="6">
        <v>-0.99049335675456385</v>
      </c>
      <c r="M82" s="6">
        <v>4.75</v>
      </c>
      <c r="N82" s="6">
        <v>-1.14462365364622</v>
      </c>
      <c r="O82" s="6">
        <v>7.4</v>
      </c>
      <c r="P82" s="6">
        <v>-0.43699314875174461</v>
      </c>
      <c r="Q82" s="6">
        <v>-3.554261046968163</v>
      </c>
      <c r="R82" s="6">
        <v>-0.71085220939363258</v>
      </c>
      <c r="S82" s="6">
        <v>1</v>
      </c>
      <c r="T82" s="6">
        <v>23</v>
      </c>
      <c r="U82" s="6">
        <v>22</v>
      </c>
      <c r="W82" s="6">
        <v>16</v>
      </c>
      <c r="X82" s="6">
        <v>0</v>
      </c>
      <c r="Y82" s="6">
        <v>462</v>
      </c>
      <c r="Z82" s="6">
        <v>115</v>
      </c>
      <c r="AA82" s="6">
        <v>577</v>
      </c>
      <c r="AB82" s="6">
        <v>36.0625</v>
      </c>
      <c r="AD82" s="6">
        <v>14</v>
      </c>
      <c r="AE82" s="6">
        <v>0</v>
      </c>
      <c r="AF82" s="6">
        <v>568</v>
      </c>
      <c r="AG82" s="6">
        <v>50</v>
      </c>
      <c r="AH82" s="6">
        <v>618</v>
      </c>
      <c r="AI82" s="6">
        <v>44.142857142857146</v>
      </c>
      <c r="AK82" s="6">
        <v>13</v>
      </c>
      <c r="AL82" s="6">
        <v>0</v>
      </c>
      <c r="AM82" s="6">
        <v>548</v>
      </c>
      <c r="AN82" s="6">
        <v>45</v>
      </c>
      <c r="AO82" s="6">
        <v>593</v>
      </c>
      <c r="AP82" s="6">
        <v>45.615384615384613</v>
      </c>
      <c r="AR82" s="6">
        <v>1</v>
      </c>
      <c r="AS82" s="6">
        <v>0</v>
      </c>
      <c r="AT82" s="6">
        <v>25</v>
      </c>
      <c r="AU82" s="6">
        <v>2</v>
      </c>
      <c r="AV82" s="6">
        <v>27</v>
      </c>
      <c r="AW82" s="6">
        <v>27</v>
      </c>
      <c r="BC82" s="6">
        <v>0</v>
      </c>
      <c r="BD82" s="6" t="s">
        <v>2311</v>
      </c>
    </row>
    <row r="83" spans="1:56" x14ac:dyDescent="0.25">
      <c r="A83" s="6" t="s">
        <v>331</v>
      </c>
      <c r="B83" s="6" t="s">
        <v>50</v>
      </c>
      <c r="C83" s="6">
        <v>74.5</v>
      </c>
      <c r="D83" s="6">
        <v>294</v>
      </c>
      <c r="E83" s="6">
        <v>5.0199999999999996</v>
      </c>
      <c r="F83" s="6">
        <v>-0.77527233602989387</v>
      </c>
      <c r="G83" s="6">
        <v>30</v>
      </c>
      <c r="H83" s="6">
        <v>1.3527089337447549</v>
      </c>
      <c r="I83" s="6">
        <v>32</v>
      </c>
      <c r="J83" s="6">
        <v>-7.5486136967433101E-2</v>
      </c>
      <c r="K83" s="6">
        <v>116</v>
      </c>
      <c r="L83" s="6">
        <v>6.532079789463878E-2</v>
      </c>
      <c r="Q83" s="6">
        <v>0.56727125864206662</v>
      </c>
      <c r="R83" s="6">
        <v>0.14181781466051666</v>
      </c>
      <c r="S83" s="6">
        <v>1</v>
      </c>
      <c r="T83" s="6">
        <v>13</v>
      </c>
      <c r="U83" s="6">
        <v>12</v>
      </c>
      <c r="W83" s="6">
        <v>16</v>
      </c>
      <c r="X83" s="6">
        <v>6</v>
      </c>
      <c r="Y83" s="6">
        <v>882</v>
      </c>
      <c r="Z83" s="6">
        <v>74</v>
      </c>
      <c r="AA83" s="6">
        <v>962</v>
      </c>
      <c r="AB83" s="6">
        <v>60.125</v>
      </c>
      <c r="AD83" s="6">
        <v>16</v>
      </c>
      <c r="AE83" s="6">
        <v>3</v>
      </c>
      <c r="AF83" s="6">
        <v>809</v>
      </c>
      <c r="AG83" s="6">
        <v>76</v>
      </c>
      <c r="AH83" s="6">
        <v>888</v>
      </c>
      <c r="AI83" s="6">
        <v>55.5</v>
      </c>
      <c r="AK83" s="6">
        <v>11</v>
      </c>
      <c r="AL83" s="6">
        <v>0</v>
      </c>
      <c r="AM83" s="6">
        <v>618</v>
      </c>
      <c r="AN83" s="6">
        <v>28</v>
      </c>
      <c r="AO83" s="6">
        <v>646</v>
      </c>
      <c r="AP83" s="6">
        <v>58.727272727272727</v>
      </c>
      <c r="AR83" s="6">
        <v>15</v>
      </c>
      <c r="AS83" s="6">
        <v>0</v>
      </c>
      <c r="AT83" s="6">
        <v>761</v>
      </c>
      <c r="AU83" s="6">
        <v>33</v>
      </c>
      <c r="AV83" s="6">
        <v>794</v>
      </c>
      <c r="AW83" s="6">
        <v>52.93333333333333</v>
      </c>
      <c r="AY83" s="6">
        <v>15</v>
      </c>
      <c r="AZ83" s="6">
        <v>0</v>
      </c>
      <c r="BA83" s="6">
        <v>654</v>
      </c>
      <c r="BB83" s="6">
        <v>62</v>
      </c>
      <c r="BC83" s="6">
        <v>716</v>
      </c>
      <c r="BD83" s="6">
        <v>47.733333333333334</v>
      </c>
    </row>
    <row r="84" spans="1:56" x14ac:dyDescent="0.25">
      <c r="A84" s="6" t="s">
        <v>265</v>
      </c>
      <c r="B84" s="6" t="s">
        <v>50</v>
      </c>
      <c r="C84" s="6">
        <v>76</v>
      </c>
      <c r="D84" s="6">
        <v>320</v>
      </c>
      <c r="E84" s="6">
        <v>5.14</v>
      </c>
      <c r="F84" s="6">
        <v>-1.1731496580969132</v>
      </c>
      <c r="Q84" s="6">
        <v>-1.1731496580969132</v>
      </c>
      <c r="R84" s="6">
        <v>-1.1731496580969132</v>
      </c>
      <c r="S84" s="6">
        <v>1</v>
      </c>
      <c r="T84" s="6">
        <v>14</v>
      </c>
      <c r="U84" s="6">
        <v>13</v>
      </c>
      <c r="W84" s="6">
        <v>16</v>
      </c>
      <c r="X84" s="6">
        <v>0</v>
      </c>
      <c r="Y84" s="6">
        <v>604</v>
      </c>
      <c r="Z84" s="6">
        <v>59</v>
      </c>
      <c r="AA84" s="6">
        <v>663</v>
      </c>
      <c r="AB84" s="6">
        <v>41.4375</v>
      </c>
      <c r="AD84" s="6">
        <v>14</v>
      </c>
      <c r="AE84" s="6">
        <v>0</v>
      </c>
      <c r="AF84" s="6">
        <v>478</v>
      </c>
      <c r="AG84" s="6">
        <v>61</v>
      </c>
      <c r="AH84" s="6">
        <v>539</v>
      </c>
      <c r="AI84" s="6">
        <v>38.5</v>
      </c>
      <c r="AK84" s="6">
        <v>14</v>
      </c>
      <c r="AL84" s="6">
        <v>0</v>
      </c>
      <c r="AM84" s="6">
        <v>533</v>
      </c>
      <c r="AN84" s="6">
        <v>52</v>
      </c>
      <c r="AO84" s="6">
        <v>585</v>
      </c>
      <c r="AP84" s="6">
        <v>41.785714285714285</v>
      </c>
      <c r="AR84" s="6">
        <v>16</v>
      </c>
      <c r="AS84" s="6">
        <v>0</v>
      </c>
      <c r="AT84" s="6">
        <v>703</v>
      </c>
      <c r="AU84" s="6">
        <v>80</v>
      </c>
      <c r="AV84" s="6">
        <v>783</v>
      </c>
      <c r="AW84" s="6">
        <v>48.9375</v>
      </c>
      <c r="AY84" s="6">
        <v>16</v>
      </c>
      <c r="AZ84" s="6">
        <v>0</v>
      </c>
      <c r="BA84" s="6">
        <v>586</v>
      </c>
      <c r="BB84" s="6">
        <v>82</v>
      </c>
      <c r="BC84" s="6">
        <v>668</v>
      </c>
      <c r="BD84" s="6">
        <v>41.75</v>
      </c>
    </row>
    <row r="85" spans="1:56" x14ac:dyDescent="0.25">
      <c r="A85" s="6" t="s">
        <v>421</v>
      </c>
      <c r="B85" s="6" t="s">
        <v>50</v>
      </c>
      <c r="C85" s="6">
        <v>74.63</v>
      </c>
      <c r="D85" s="6">
        <v>313</v>
      </c>
      <c r="E85" s="6">
        <v>5.03</v>
      </c>
      <c r="F85" s="6">
        <v>-0.80842877953548098</v>
      </c>
      <c r="G85" s="6">
        <v>27</v>
      </c>
      <c r="H85" s="6">
        <v>0.92611339399236603</v>
      </c>
      <c r="I85" s="6">
        <v>26.5</v>
      </c>
      <c r="J85" s="6">
        <v>-1.3486174741213619</v>
      </c>
      <c r="K85" s="6">
        <v>102</v>
      </c>
      <c r="L85" s="6">
        <v>-1.4128190186142449</v>
      </c>
      <c r="M85" s="6">
        <v>4.8</v>
      </c>
      <c r="N85" s="6">
        <v>-1.3236541037853</v>
      </c>
      <c r="O85" s="6">
        <v>7.93</v>
      </c>
      <c r="P85" s="6">
        <v>-1.744084971776513</v>
      </c>
      <c r="Q85" s="6">
        <v>-5.711490953840535</v>
      </c>
      <c r="R85" s="6">
        <v>-0.95191515897342249</v>
      </c>
      <c r="S85" s="6">
        <v>1</v>
      </c>
      <c r="T85" s="6">
        <v>28</v>
      </c>
      <c r="U85" s="6">
        <v>27</v>
      </c>
      <c r="W85" s="6">
        <v>13</v>
      </c>
      <c r="X85" s="6">
        <v>0</v>
      </c>
      <c r="Y85" s="6">
        <v>296</v>
      </c>
      <c r="Z85" s="6">
        <v>8</v>
      </c>
      <c r="AA85" s="6">
        <v>304</v>
      </c>
      <c r="AB85" s="6">
        <v>23.384615384615383</v>
      </c>
      <c r="AD85" s="6">
        <v>16</v>
      </c>
      <c r="AE85" s="6">
        <v>0</v>
      </c>
      <c r="AF85" s="6">
        <v>426</v>
      </c>
      <c r="AG85" s="6">
        <v>30</v>
      </c>
      <c r="AH85" s="6">
        <v>456</v>
      </c>
      <c r="AI85" s="6">
        <v>28.5</v>
      </c>
      <c r="AK85" s="6">
        <v>15</v>
      </c>
      <c r="AL85" s="6">
        <v>0</v>
      </c>
      <c r="AM85" s="6">
        <v>534</v>
      </c>
      <c r="AN85" s="6">
        <v>60</v>
      </c>
      <c r="AO85" s="6">
        <v>594</v>
      </c>
      <c r="AP85" s="6">
        <v>39.6</v>
      </c>
      <c r="AR85" s="6">
        <v>16</v>
      </c>
      <c r="AS85" s="6">
        <v>0</v>
      </c>
      <c r="AT85" s="6">
        <v>647</v>
      </c>
      <c r="AU85" s="6">
        <v>79</v>
      </c>
      <c r="AV85" s="6">
        <v>726</v>
      </c>
      <c r="AW85" s="6">
        <v>45.375</v>
      </c>
      <c r="AY85" s="6">
        <v>15</v>
      </c>
      <c r="AZ85" s="6">
        <v>0</v>
      </c>
      <c r="BA85" s="6">
        <v>349</v>
      </c>
      <c r="BB85" s="6">
        <v>44</v>
      </c>
      <c r="BC85" s="6">
        <v>393</v>
      </c>
      <c r="BD85" s="6">
        <v>26.2</v>
      </c>
    </row>
    <row r="86" spans="1:56" x14ac:dyDescent="0.25">
      <c r="A86" s="6" t="s">
        <v>48</v>
      </c>
      <c r="B86" s="6" t="s">
        <v>50</v>
      </c>
      <c r="C86" s="6">
        <v>78.25</v>
      </c>
      <c r="D86" s="6">
        <v>369</v>
      </c>
      <c r="E86" s="6">
        <v>5.3</v>
      </c>
      <c r="F86" s="6">
        <v>-1.7036527541862725</v>
      </c>
      <c r="G86" s="6">
        <v>25</v>
      </c>
      <c r="H86" s="6">
        <v>0.64171636749077332</v>
      </c>
      <c r="I86" s="6">
        <v>22</v>
      </c>
      <c r="J86" s="6">
        <v>-2.3902703863382126</v>
      </c>
      <c r="K86" s="6">
        <v>97</v>
      </c>
      <c r="L86" s="6">
        <v>-1.9407260959388462</v>
      </c>
      <c r="M86" s="6">
        <v>4.96</v>
      </c>
      <c r="N86" s="6">
        <v>-1.8965515442303587</v>
      </c>
      <c r="O86" s="6">
        <v>8.26</v>
      </c>
      <c r="P86" s="6">
        <v>-2.5579345974334453</v>
      </c>
      <c r="Q86" s="6">
        <v>-9.8474190106363615</v>
      </c>
      <c r="R86" s="6">
        <v>-1.6412365017727268</v>
      </c>
      <c r="AA86" s="6">
        <v>0</v>
      </c>
      <c r="AB86" s="6" t="s">
        <v>2311</v>
      </c>
      <c r="AD86" s="6">
        <v>6</v>
      </c>
      <c r="AE86" s="6">
        <v>0</v>
      </c>
      <c r="AF86" s="6">
        <v>72</v>
      </c>
      <c r="AG86" s="6">
        <v>5</v>
      </c>
      <c r="AH86" s="6">
        <v>77</v>
      </c>
      <c r="AI86" s="6">
        <v>12.833333333333334</v>
      </c>
      <c r="AK86" s="6">
        <v>10</v>
      </c>
      <c r="AL86" s="6">
        <v>0</v>
      </c>
      <c r="AM86" s="6">
        <v>58</v>
      </c>
      <c r="AN86" s="6">
        <v>49</v>
      </c>
      <c r="AO86" s="6">
        <v>107</v>
      </c>
      <c r="AP86" s="6">
        <v>10.7</v>
      </c>
      <c r="AR86" s="6">
        <v>5</v>
      </c>
      <c r="AS86" s="6">
        <v>0</v>
      </c>
      <c r="AT86" s="6">
        <v>63</v>
      </c>
      <c r="AU86" s="6">
        <v>7</v>
      </c>
      <c r="AV86" s="6">
        <v>70</v>
      </c>
      <c r="AW86" s="6">
        <v>14</v>
      </c>
      <c r="BC86" s="6">
        <v>0</v>
      </c>
      <c r="BD86" s="6" t="s">
        <v>2311</v>
      </c>
    </row>
    <row r="87" spans="1:56" x14ac:dyDescent="0.25">
      <c r="A87" s="6" t="s">
        <v>425</v>
      </c>
      <c r="B87" s="6" t="s">
        <v>65</v>
      </c>
      <c r="C87" s="6">
        <v>76</v>
      </c>
      <c r="D87" s="6">
        <v>251</v>
      </c>
      <c r="E87" s="6">
        <v>4.8099999999999996</v>
      </c>
      <c r="F87" s="6">
        <v>-7.898702241261063E-2</v>
      </c>
      <c r="G87" s="6">
        <v>22</v>
      </c>
      <c r="H87" s="6">
        <v>0.21512082773838442</v>
      </c>
      <c r="Q87" s="6">
        <v>0.13613380532577379</v>
      </c>
      <c r="R87" s="6">
        <v>6.8066902662886897E-2</v>
      </c>
      <c r="S87" s="6">
        <v>6</v>
      </c>
      <c r="T87" s="6">
        <v>204</v>
      </c>
      <c r="U87" s="6">
        <v>165</v>
      </c>
      <c r="AA87" s="6">
        <v>0</v>
      </c>
      <c r="AB87" s="6" t="s">
        <v>2311</v>
      </c>
      <c r="AH87" s="6">
        <v>0</v>
      </c>
      <c r="AI87" s="6" t="s">
        <v>2311</v>
      </c>
      <c r="AO87" s="6">
        <v>0</v>
      </c>
      <c r="AP87" s="6" t="s">
        <v>2311</v>
      </c>
      <c r="AV87" s="6">
        <v>0</v>
      </c>
      <c r="AW87" s="6" t="s">
        <v>2311</v>
      </c>
      <c r="BC87" s="6">
        <v>0</v>
      </c>
      <c r="BD87" s="6" t="s">
        <v>2311</v>
      </c>
    </row>
    <row r="88" spans="1:56" x14ac:dyDescent="0.25">
      <c r="A88" s="6" t="s">
        <v>319</v>
      </c>
      <c r="B88" s="6" t="s">
        <v>65</v>
      </c>
      <c r="C88" s="6">
        <v>71.38</v>
      </c>
      <c r="D88" s="6">
        <v>227</v>
      </c>
      <c r="E88" s="6">
        <v>4.7</v>
      </c>
      <c r="F88" s="6">
        <v>0.28573385614882163</v>
      </c>
      <c r="G88" s="6">
        <v>17</v>
      </c>
      <c r="H88" s="6">
        <v>-0.49587173851559718</v>
      </c>
      <c r="I88" s="6">
        <v>30</v>
      </c>
      <c r="J88" s="6">
        <v>-0.53844298684158898</v>
      </c>
      <c r="K88" s="6">
        <v>114</v>
      </c>
      <c r="L88" s="6">
        <v>-0.14584203303520174</v>
      </c>
      <c r="M88" s="6">
        <v>4.55</v>
      </c>
      <c r="N88" s="6">
        <v>-0.42850185308989652</v>
      </c>
      <c r="O88" s="6">
        <v>7.28</v>
      </c>
      <c r="P88" s="6">
        <v>-0.14104783033104173</v>
      </c>
      <c r="Q88" s="6">
        <v>-1.4639725856645045</v>
      </c>
      <c r="R88" s="6">
        <v>-0.24399543094408407</v>
      </c>
      <c r="AA88" s="6">
        <v>0</v>
      </c>
      <c r="AB88" s="6" t="s">
        <v>2311</v>
      </c>
      <c r="AH88" s="6">
        <v>0</v>
      </c>
      <c r="AI88" s="6" t="s">
        <v>2311</v>
      </c>
      <c r="AO88" s="6">
        <v>0</v>
      </c>
      <c r="AP88" s="6" t="s">
        <v>2311</v>
      </c>
      <c r="AV88" s="6">
        <v>0</v>
      </c>
      <c r="AW88" s="6" t="s">
        <v>2311</v>
      </c>
      <c r="BC88" s="6">
        <v>0</v>
      </c>
      <c r="BD88" s="6" t="s">
        <v>2311</v>
      </c>
    </row>
    <row r="89" spans="1:56" x14ac:dyDescent="0.25">
      <c r="A89" s="6" t="s">
        <v>63</v>
      </c>
      <c r="B89" s="6" t="s">
        <v>65</v>
      </c>
      <c r="C89" s="6">
        <v>73</v>
      </c>
      <c r="D89" s="6">
        <v>246</v>
      </c>
      <c r="E89" s="6">
        <v>4.88</v>
      </c>
      <c r="F89" s="6">
        <v>-0.31108212695170601</v>
      </c>
      <c r="G89" s="6">
        <v>36</v>
      </c>
      <c r="H89" s="6">
        <v>2.2059000132495328</v>
      </c>
      <c r="I89" s="6">
        <v>35</v>
      </c>
      <c r="J89" s="6">
        <v>0.61894913784380079</v>
      </c>
      <c r="K89" s="6">
        <v>119</v>
      </c>
      <c r="L89" s="6">
        <v>0.38206504428939958</v>
      </c>
      <c r="M89" s="6">
        <v>4.42</v>
      </c>
      <c r="N89" s="6">
        <v>3.6977317271712939E-2</v>
      </c>
      <c r="O89" s="6">
        <v>7.27</v>
      </c>
      <c r="P89" s="6">
        <v>-0.11638572046264818</v>
      </c>
      <c r="Q89" s="6">
        <v>2.8164236652400922</v>
      </c>
      <c r="R89" s="6">
        <v>0.46940394420668202</v>
      </c>
      <c r="S89" s="6">
        <v>7</v>
      </c>
      <c r="T89" s="6">
        <v>215</v>
      </c>
      <c r="U89" s="6">
        <v>170</v>
      </c>
      <c r="W89" s="6">
        <v>16</v>
      </c>
      <c r="X89" s="6">
        <v>371</v>
      </c>
      <c r="Y89" s="6">
        <v>0</v>
      </c>
      <c r="Z89" s="6">
        <v>85</v>
      </c>
      <c r="AA89" s="6">
        <v>456</v>
      </c>
      <c r="AB89" s="6">
        <v>28.5</v>
      </c>
      <c r="AD89" s="6">
        <v>4</v>
      </c>
      <c r="AE89" s="6">
        <v>54</v>
      </c>
      <c r="AF89" s="6">
        <v>0</v>
      </c>
      <c r="AG89" s="6">
        <v>12</v>
      </c>
      <c r="AH89" s="6">
        <v>66</v>
      </c>
      <c r="AI89" s="6">
        <v>16.5</v>
      </c>
      <c r="AK89" s="6">
        <v>16</v>
      </c>
      <c r="AL89" s="6">
        <v>268</v>
      </c>
      <c r="AM89" s="6">
        <v>0</v>
      </c>
      <c r="AN89" s="6">
        <v>234</v>
      </c>
      <c r="AO89" s="6">
        <v>502</v>
      </c>
      <c r="AP89" s="6">
        <v>31.375</v>
      </c>
      <c r="AV89" s="6">
        <v>0</v>
      </c>
      <c r="AW89" s="6" t="s">
        <v>2311</v>
      </c>
      <c r="AY89" s="6">
        <v>16</v>
      </c>
      <c r="AZ89" s="6">
        <v>273</v>
      </c>
      <c r="BA89" s="6">
        <v>0</v>
      </c>
      <c r="BB89" s="6">
        <v>181</v>
      </c>
      <c r="BC89" s="6">
        <v>454</v>
      </c>
      <c r="BD89" s="6">
        <v>28.375</v>
      </c>
    </row>
    <row r="90" spans="1:56" x14ac:dyDescent="0.25">
      <c r="A90" s="6" t="s">
        <v>69</v>
      </c>
      <c r="B90" s="6" t="s">
        <v>65</v>
      </c>
      <c r="C90" s="6">
        <v>71.5</v>
      </c>
      <c r="D90" s="6">
        <v>238</v>
      </c>
      <c r="E90" s="6">
        <v>5</v>
      </c>
      <c r="F90" s="6">
        <v>-0.70895944901872543</v>
      </c>
      <c r="G90" s="6">
        <v>15</v>
      </c>
      <c r="H90" s="6">
        <v>-0.78026876501718978</v>
      </c>
      <c r="I90" s="6">
        <v>32</v>
      </c>
      <c r="J90" s="6">
        <v>-7.5486136967433101E-2</v>
      </c>
      <c r="K90" s="6">
        <v>109</v>
      </c>
      <c r="L90" s="6">
        <v>-0.67374911035980312</v>
      </c>
      <c r="M90" s="6">
        <v>4.4400000000000004</v>
      </c>
      <c r="N90" s="6">
        <v>-3.4634862783920993E-2</v>
      </c>
      <c r="O90" s="6">
        <v>7.28</v>
      </c>
      <c r="P90" s="6">
        <v>-0.14104783033104173</v>
      </c>
      <c r="Q90" s="6">
        <v>-2.414146154478114</v>
      </c>
      <c r="R90" s="6">
        <v>-0.402357692413019</v>
      </c>
      <c r="AA90" s="6">
        <v>0</v>
      </c>
      <c r="AB90" s="6" t="s">
        <v>2311</v>
      </c>
      <c r="AH90" s="6">
        <v>0</v>
      </c>
      <c r="AI90" s="6" t="s">
        <v>2311</v>
      </c>
      <c r="AO90" s="6">
        <v>0</v>
      </c>
      <c r="AP90" s="6" t="s">
        <v>2311</v>
      </c>
      <c r="AV90" s="6">
        <v>0</v>
      </c>
      <c r="AW90" s="6" t="s">
        <v>2311</v>
      </c>
      <c r="BC90" s="6">
        <v>0</v>
      </c>
      <c r="BD90" s="6" t="s">
        <v>2311</v>
      </c>
    </row>
    <row r="91" spans="1:56" x14ac:dyDescent="0.25">
      <c r="A91" s="6" t="s">
        <v>259</v>
      </c>
      <c r="B91" s="6" t="s">
        <v>65</v>
      </c>
      <c r="C91" s="6">
        <v>72.5</v>
      </c>
      <c r="D91" s="6">
        <v>232</v>
      </c>
      <c r="E91" s="6">
        <v>4.7699999999999996</v>
      </c>
      <c r="F91" s="6">
        <v>5.3638751609729175E-2</v>
      </c>
      <c r="G91" s="6">
        <v>26</v>
      </c>
      <c r="H91" s="6">
        <v>0.78391488074156968</v>
      </c>
      <c r="I91" s="6">
        <v>30.5</v>
      </c>
      <c r="J91" s="6">
        <v>-0.42270377437305001</v>
      </c>
      <c r="K91" s="6">
        <v>111</v>
      </c>
      <c r="L91" s="6">
        <v>-0.46258627942996255</v>
      </c>
      <c r="Q91" s="6">
        <v>-4.7736421451713695E-2</v>
      </c>
      <c r="R91" s="6">
        <v>-1.1934105362928424E-2</v>
      </c>
      <c r="W91" s="6">
        <v>3</v>
      </c>
      <c r="X91" s="6">
        <v>68</v>
      </c>
      <c r="Y91" s="6">
        <v>0</v>
      </c>
      <c r="Z91" s="6">
        <v>25</v>
      </c>
      <c r="AA91" s="6">
        <v>93</v>
      </c>
      <c r="AB91" s="6">
        <v>31</v>
      </c>
      <c r="AD91" s="6">
        <v>1</v>
      </c>
      <c r="AE91" s="6">
        <v>0</v>
      </c>
      <c r="AF91" s="6">
        <v>0</v>
      </c>
      <c r="AG91" s="6">
        <v>9</v>
      </c>
      <c r="AH91" s="6">
        <v>9</v>
      </c>
      <c r="AI91" s="6">
        <v>9</v>
      </c>
      <c r="AK91" s="6">
        <v>16</v>
      </c>
      <c r="AL91" s="6">
        <v>220</v>
      </c>
      <c r="AM91" s="6">
        <v>0</v>
      </c>
      <c r="AN91" s="6">
        <v>128</v>
      </c>
      <c r="AO91" s="6">
        <v>348</v>
      </c>
      <c r="AP91" s="6">
        <v>21.75</v>
      </c>
      <c r="AR91" s="6">
        <v>15</v>
      </c>
      <c r="AS91" s="6">
        <v>210</v>
      </c>
      <c r="AT91" s="6">
        <v>0</v>
      </c>
      <c r="AU91" s="6">
        <v>130</v>
      </c>
      <c r="AV91" s="6">
        <v>340</v>
      </c>
      <c r="AW91" s="6">
        <v>22.666666666666668</v>
      </c>
      <c r="AY91" s="6">
        <v>12</v>
      </c>
      <c r="AZ91" s="6">
        <v>168</v>
      </c>
      <c r="BA91" s="6">
        <v>0</v>
      </c>
      <c r="BB91" s="6">
        <v>126</v>
      </c>
      <c r="BC91" s="6">
        <v>294</v>
      </c>
      <c r="BD91" s="6">
        <v>24.5</v>
      </c>
    </row>
    <row r="92" spans="1:56" x14ac:dyDescent="0.25">
      <c r="A92" s="6" t="s">
        <v>323</v>
      </c>
      <c r="B92" s="6" t="s">
        <v>77</v>
      </c>
      <c r="C92" s="6">
        <v>72.5</v>
      </c>
      <c r="D92" s="6">
        <v>211</v>
      </c>
      <c r="E92" s="6">
        <v>4.5599999999999996</v>
      </c>
      <c r="F92" s="6">
        <v>0.74992406522701238</v>
      </c>
      <c r="G92" s="6">
        <v>17</v>
      </c>
      <c r="H92" s="6">
        <v>-0.49587173851559718</v>
      </c>
      <c r="Q92" s="6">
        <v>0.2540523267114152</v>
      </c>
      <c r="R92" s="6">
        <v>0.1270261633557076</v>
      </c>
      <c r="S92" s="6">
        <v>6</v>
      </c>
      <c r="T92" s="6">
        <v>191</v>
      </c>
      <c r="U92" s="6">
        <v>157</v>
      </c>
      <c r="W92" s="6">
        <v>11</v>
      </c>
      <c r="X92" s="6">
        <v>0</v>
      </c>
      <c r="Y92" s="6">
        <v>334</v>
      </c>
      <c r="Z92" s="6">
        <v>118</v>
      </c>
      <c r="AA92" s="6">
        <v>452</v>
      </c>
      <c r="AB92" s="6">
        <v>41.090909090909093</v>
      </c>
      <c r="AD92" s="6">
        <v>6</v>
      </c>
      <c r="AE92" s="6">
        <v>0</v>
      </c>
      <c r="AF92" s="6">
        <v>127</v>
      </c>
      <c r="AG92" s="6">
        <v>59</v>
      </c>
      <c r="AH92" s="6">
        <v>186</v>
      </c>
      <c r="AI92" s="6">
        <v>31</v>
      </c>
      <c r="AK92" s="6">
        <v>15</v>
      </c>
      <c r="AL92" s="6">
        <v>0</v>
      </c>
      <c r="AM92" s="6">
        <v>686</v>
      </c>
      <c r="AN92" s="6">
        <v>101</v>
      </c>
      <c r="AO92" s="6">
        <v>787</v>
      </c>
      <c r="AP92" s="6">
        <v>52.466666666666669</v>
      </c>
      <c r="AR92" s="6">
        <v>9</v>
      </c>
      <c r="AS92" s="6">
        <v>0</v>
      </c>
      <c r="AT92" s="6">
        <v>468</v>
      </c>
      <c r="AU92" s="6">
        <v>23</v>
      </c>
      <c r="AV92" s="6">
        <v>491</v>
      </c>
      <c r="AW92" s="6">
        <v>54.555555555555557</v>
      </c>
      <c r="BC92" s="6">
        <v>0</v>
      </c>
      <c r="BD92" s="6" t="s">
        <v>2311</v>
      </c>
    </row>
    <row r="93" spans="1:56" x14ac:dyDescent="0.25">
      <c r="A93" s="6" t="s">
        <v>285</v>
      </c>
      <c r="B93" s="6" t="s">
        <v>77</v>
      </c>
      <c r="C93" s="6">
        <v>72.25</v>
      </c>
      <c r="D93" s="6">
        <v>215</v>
      </c>
      <c r="E93" s="6">
        <v>4.74</v>
      </c>
      <c r="F93" s="6">
        <v>0.15310808212648183</v>
      </c>
      <c r="G93" s="6">
        <v>19</v>
      </c>
      <c r="H93" s="6">
        <v>-0.21147471201400453</v>
      </c>
      <c r="I93" s="6">
        <v>34.5</v>
      </c>
      <c r="J93" s="6">
        <v>0.50320992537526177</v>
      </c>
      <c r="K93" s="6">
        <v>122</v>
      </c>
      <c r="L93" s="6">
        <v>0.69880929068416031</v>
      </c>
      <c r="M93" s="6">
        <v>4.4400000000000004</v>
      </c>
      <c r="N93" s="6">
        <v>-3.4634862783920993E-2</v>
      </c>
      <c r="O93" s="6">
        <v>7.07</v>
      </c>
      <c r="P93" s="6">
        <v>0.37685647690518775</v>
      </c>
      <c r="Q93" s="6">
        <v>1.485874200293166</v>
      </c>
      <c r="R93" s="6">
        <v>0.24764570004886099</v>
      </c>
      <c r="W93" s="6">
        <v>4</v>
      </c>
      <c r="X93" s="6">
        <v>0</v>
      </c>
      <c r="Y93" s="6">
        <v>0</v>
      </c>
      <c r="Z93" s="6">
        <v>38</v>
      </c>
      <c r="AA93" s="6">
        <v>38</v>
      </c>
      <c r="AB93" s="6">
        <v>9.5</v>
      </c>
      <c r="AD93" s="6">
        <v>15</v>
      </c>
      <c r="AE93" s="6">
        <v>0</v>
      </c>
      <c r="AF93" s="6">
        <v>445</v>
      </c>
      <c r="AG93" s="6">
        <v>197</v>
      </c>
      <c r="AH93" s="6">
        <v>642</v>
      </c>
      <c r="AI93" s="6">
        <v>42.8</v>
      </c>
      <c r="AK93" s="6">
        <v>16</v>
      </c>
      <c r="AL93" s="6">
        <v>0</v>
      </c>
      <c r="AM93" s="6">
        <v>890</v>
      </c>
      <c r="AN93" s="6">
        <v>82</v>
      </c>
      <c r="AO93" s="6">
        <v>972</v>
      </c>
      <c r="AP93" s="6">
        <v>60.75</v>
      </c>
      <c r="AR93" s="6">
        <v>16</v>
      </c>
      <c r="AS93" s="6">
        <v>0</v>
      </c>
      <c r="AT93" s="6">
        <v>1012</v>
      </c>
      <c r="AU93" s="6">
        <v>82</v>
      </c>
      <c r="AV93" s="6">
        <v>1094</v>
      </c>
      <c r="AW93" s="6">
        <v>68.375</v>
      </c>
      <c r="AY93" s="6">
        <v>16</v>
      </c>
      <c r="AZ93" s="6">
        <v>0</v>
      </c>
      <c r="BA93" s="6">
        <v>675</v>
      </c>
      <c r="BB93" s="6">
        <v>236</v>
      </c>
      <c r="BC93" s="6">
        <v>911</v>
      </c>
      <c r="BD93" s="6">
        <v>56.9375</v>
      </c>
    </row>
    <row r="94" spans="1:56" x14ac:dyDescent="0.25">
      <c r="A94" s="6" t="s">
        <v>371</v>
      </c>
      <c r="B94" s="6" t="s">
        <v>77</v>
      </c>
      <c r="C94" s="6">
        <v>70.5</v>
      </c>
      <c r="D94" s="6">
        <v>208</v>
      </c>
      <c r="E94" s="6">
        <v>4.67</v>
      </c>
      <c r="F94" s="6">
        <v>0.38520318666557718</v>
      </c>
      <c r="G94" s="6">
        <v>17</v>
      </c>
      <c r="H94" s="6">
        <v>-0.49587173851559718</v>
      </c>
      <c r="I94" s="6">
        <v>37</v>
      </c>
      <c r="J94" s="6">
        <v>1.0819059877179567</v>
      </c>
      <c r="K94" s="6">
        <v>124</v>
      </c>
      <c r="L94" s="6">
        <v>0.90997212161400087</v>
      </c>
      <c r="M94" s="6">
        <v>4.1100000000000003</v>
      </c>
      <c r="N94" s="6">
        <v>1.1469661081340119</v>
      </c>
      <c r="O94" s="6">
        <v>6.7</v>
      </c>
      <c r="P94" s="6">
        <v>1.2893545420356878</v>
      </c>
      <c r="Q94" s="6">
        <v>4.3175302076516378</v>
      </c>
      <c r="R94" s="6">
        <v>0.71958836794193959</v>
      </c>
      <c r="S94" s="6">
        <v>2</v>
      </c>
      <c r="T94" s="6">
        <v>57</v>
      </c>
      <c r="U94" s="6">
        <v>52</v>
      </c>
      <c r="W94" s="6">
        <v>16</v>
      </c>
      <c r="X94" s="6">
        <v>0</v>
      </c>
      <c r="Y94" s="6">
        <v>797</v>
      </c>
      <c r="Z94" s="6">
        <v>197</v>
      </c>
      <c r="AA94" s="6">
        <v>994</v>
      </c>
      <c r="AB94" s="6">
        <v>62.125</v>
      </c>
      <c r="AD94" s="6">
        <v>16</v>
      </c>
      <c r="AE94" s="6">
        <v>0</v>
      </c>
      <c r="AF94" s="6">
        <v>1017</v>
      </c>
      <c r="AG94" s="6">
        <v>28</v>
      </c>
      <c r="AH94" s="6">
        <v>1045</v>
      </c>
      <c r="AI94" s="6">
        <v>65.3125</v>
      </c>
      <c r="AK94" s="6">
        <v>11</v>
      </c>
      <c r="AL94" s="6">
        <v>0</v>
      </c>
      <c r="AM94" s="6">
        <v>263</v>
      </c>
      <c r="AN94" s="6">
        <v>144</v>
      </c>
      <c r="AO94" s="6">
        <v>407</v>
      </c>
      <c r="AP94" s="6">
        <v>37</v>
      </c>
      <c r="AR94" s="6">
        <v>16</v>
      </c>
      <c r="AS94" s="6">
        <v>0</v>
      </c>
      <c r="AT94" s="6">
        <v>837</v>
      </c>
      <c r="AU94" s="6">
        <v>151</v>
      </c>
      <c r="AV94" s="6">
        <v>988</v>
      </c>
      <c r="AW94" s="6">
        <v>61.75</v>
      </c>
      <c r="AY94" s="6">
        <v>16</v>
      </c>
      <c r="AZ94" s="6">
        <v>0</v>
      </c>
      <c r="BA94" s="6">
        <v>1092</v>
      </c>
      <c r="BB94" s="6">
        <v>86</v>
      </c>
      <c r="BC94" s="6">
        <v>1178</v>
      </c>
      <c r="BD94" s="6">
        <v>73.625</v>
      </c>
    </row>
    <row r="95" spans="1:56" x14ac:dyDescent="0.25">
      <c r="A95" s="6" t="s">
        <v>363</v>
      </c>
      <c r="B95" s="6" t="s">
        <v>77</v>
      </c>
      <c r="C95" s="6">
        <v>71.63</v>
      </c>
      <c r="D95" s="6">
        <v>221</v>
      </c>
      <c r="E95" s="6">
        <v>4.6900000000000004</v>
      </c>
      <c r="F95" s="6">
        <v>0.31889029965440585</v>
      </c>
      <c r="G95" s="6">
        <v>21</v>
      </c>
      <c r="H95" s="6">
        <v>7.2922314487588097E-2</v>
      </c>
      <c r="I95" s="6">
        <v>30.5</v>
      </c>
      <c r="J95" s="6">
        <v>-0.42270377437305001</v>
      </c>
      <c r="K95" s="6">
        <v>111</v>
      </c>
      <c r="L95" s="6">
        <v>-0.46258627942996255</v>
      </c>
      <c r="O95" s="6">
        <v>7.06</v>
      </c>
      <c r="P95" s="6">
        <v>0.40151858677358132</v>
      </c>
      <c r="Q95" s="6">
        <v>-9.195885288743727E-2</v>
      </c>
      <c r="R95" s="6">
        <v>-1.8391770577487455E-2</v>
      </c>
      <c r="S95" s="6">
        <v>7</v>
      </c>
      <c r="T95" s="6">
        <v>248</v>
      </c>
      <c r="U95" s="6">
        <v>194</v>
      </c>
      <c r="W95" s="6">
        <v>16</v>
      </c>
      <c r="X95" s="6">
        <v>0</v>
      </c>
      <c r="Y95" s="6">
        <v>9</v>
      </c>
      <c r="Z95" s="6">
        <v>302</v>
      </c>
      <c r="AA95" s="6">
        <v>311</v>
      </c>
      <c r="AB95" s="6">
        <v>19.4375</v>
      </c>
      <c r="AD95" s="6">
        <v>15</v>
      </c>
      <c r="AE95" s="6">
        <v>0</v>
      </c>
      <c r="AF95" s="6">
        <v>276</v>
      </c>
      <c r="AG95" s="6">
        <v>291</v>
      </c>
      <c r="AH95" s="6">
        <v>567</v>
      </c>
      <c r="AI95" s="6">
        <v>37.799999999999997</v>
      </c>
      <c r="AK95" s="6">
        <v>16</v>
      </c>
      <c r="AL95" s="6">
        <v>0</v>
      </c>
      <c r="AM95" s="6">
        <v>331</v>
      </c>
      <c r="AN95" s="6">
        <v>290</v>
      </c>
      <c r="AO95" s="6">
        <v>621</v>
      </c>
      <c r="AP95" s="6">
        <v>38.8125</v>
      </c>
      <c r="AR95" s="6">
        <v>15</v>
      </c>
      <c r="AS95" s="6">
        <v>0</v>
      </c>
      <c r="AT95" s="6">
        <v>614</v>
      </c>
      <c r="AU95" s="6">
        <v>221</v>
      </c>
      <c r="AV95" s="6">
        <v>835</v>
      </c>
      <c r="AW95" s="6">
        <v>55.666666666666664</v>
      </c>
      <c r="BC95" s="6">
        <v>0</v>
      </c>
      <c r="BD95" s="6" t="s">
        <v>2311</v>
      </c>
    </row>
    <row r="96" spans="1:56" x14ac:dyDescent="0.25">
      <c r="A96" s="6" t="s">
        <v>328</v>
      </c>
      <c r="B96" s="6" t="s">
        <v>77</v>
      </c>
      <c r="C96" s="6">
        <v>73.25</v>
      </c>
      <c r="D96" s="6">
        <v>213</v>
      </c>
      <c r="E96" s="6">
        <v>4.53</v>
      </c>
      <c r="F96" s="6">
        <v>0.84939339574376505</v>
      </c>
      <c r="G96" s="6">
        <v>17</v>
      </c>
      <c r="H96" s="6">
        <v>-0.49587173851559718</v>
      </c>
      <c r="I96" s="6">
        <v>40.5</v>
      </c>
      <c r="J96" s="6">
        <v>1.8920804749977296</v>
      </c>
      <c r="K96" s="6">
        <v>134</v>
      </c>
      <c r="L96" s="6">
        <v>1.9657862762632035</v>
      </c>
      <c r="M96" s="6">
        <v>4.22</v>
      </c>
      <c r="N96" s="6">
        <v>0.7530991178280364</v>
      </c>
      <c r="O96" s="6">
        <v>6.99</v>
      </c>
      <c r="P96" s="6">
        <v>0.57415335585232308</v>
      </c>
      <c r="Q96" s="6">
        <v>5.5386408821694602</v>
      </c>
      <c r="R96" s="6">
        <v>0.92310681369490999</v>
      </c>
      <c r="S96" s="6">
        <v>1</v>
      </c>
      <c r="T96" s="6">
        <v>18</v>
      </c>
      <c r="U96" s="6">
        <v>17</v>
      </c>
      <c r="W96" s="6">
        <v>16</v>
      </c>
      <c r="X96" s="6">
        <v>0</v>
      </c>
      <c r="Y96" s="6">
        <v>982</v>
      </c>
      <c r="Z96" s="6">
        <v>78</v>
      </c>
      <c r="AA96" s="6">
        <v>1060</v>
      </c>
      <c r="AB96" s="6">
        <v>66.25</v>
      </c>
      <c r="AD96" s="6">
        <v>15</v>
      </c>
      <c r="AE96" s="6">
        <v>0</v>
      </c>
      <c r="AF96" s="6">
        <v>806</v>
      </c>
      <c r="AG96" s="6">
        <v>59</v>
      </c>
      <c r="AH96" s="6">
        <v>865</v>
      </c>
      <c r="AI96" s="6">
        <v>57.666666666666664</v>
      </c>
      <c r="AK96" s="6">
        <v>16</v>
      </c>
      <c r="AL96" s="6">
        <v>0</v>
      </c>
      <c r="AM96" s="6">
        <v>1113</v>
      </c>
      <c r="AN96" s="6">
        <v>153</v>
      </c>
      <c r="AO96" s="6">
        <v>1266</v>
      </c>
      <c r="AP96" s="6">
        <v>79.125</v>
      </c>
      <c r="AR96" s="6">
        <v>10</v>
      </c>
      <c r="AS96" s="6">
        <v>0</v>
      </c>
      <c r="AT96" s="6">
        <v>744</v>
      </c>
      <c r="AU96" s="6">
        <v>64</v>
      </c>
      <c r="AV96" s="6">
        <v>808</v>
      </c>
      <c r="AW96" s="6">
        <v>80.8</v>
      </c>
      <c r="AY96" s="6">
        <v>13</v>
      </c>
      <c r="AZ96" s="6">
        <v>0</v>
      </c>
      <c r="BA96" s="6">
        <v>736</v>
      </c>
      <c r="BB96" s="6">
        <v>68</v>
      </c>
      <c r="BC96" s="6">
        <v>804</v>
      </c>
      <c r="BD96" s="6">
        <v>61.846153846153847</v>
      </c>
    </row>
    <row r="97" spans="1:56" x14ac:dyDescent="0.25">
      <c r="A97" s="6" t="s">
        <v>76</v>
      </c>
      <c r="B97" s="6" t="s">
        <v>77</v>
      </c>
      <c r="C97" s="6">
        <v>69.88</v>
      </c>
      <c r="D97" s="6">
        <v>204</v>
      </c>
      <c r="E97" s="6">
        <v>4.6399999999999997</v>
      </c>
      <c r="F97" s="6">
        <v>0.48467251718233278</v>
      </c>
      <c r="G97" s="6">
        <v>27</v>
      </c>
      <c r="H97" s="6">
        <v>0.92611339399236603</v>
      </c>
      <c r="Q97" s="6">
        <v>1.4107859111746988</v>
      </c>
      <c r="R97" s="6">
        <v>0.70539295558734938</v>
      </c>
      <c r="S97" s="6">
        <v>6</v>
      </c>
      <c r="T97" s="6">
        <v>192</v>
      </c>
      <c r="U97" s="6">
        <v>158</v>
      </c>
      <c r="AA97" s="6">
        <v>0</v>
      </c>
      <c r="AB97" s="6" t="s">
        <v>2311</v>
      </c>
      <c r="AH97" s="6">
        <v>0</v>
      </c>
      <c r="AI97" s="6" t="s">
        <v>2311</v>
      </c>
      <c r="AO97" s="6">
        <v>0</v>
      </c>
      <c r="AP97" s="6" t="s">
        <v>2311</v>
      </c>
      <c r="AV97" s="6">
        <v>0</v>
      </c>
      <c r="AW97" s="6" t="s">
        <v>2311</v>
      </c>
      <c r="BC97" s="6">
        <v>0</v>
      </c>
      <c r="BD97" s="6" t="s">
        <v>2311</v>
      </c>
    </row>
    <row r="98" spans="1:56" x14ac:dyDescent="0.25">
      <c r="A98" s="6" t="s">
        <v>135</v>
      </c>
      <c r="B98" s="6" t="s">
        <v>77</v>
      </c>
      <c r="C98" s="6">
        <v>73.13</v>
      </c>
      <c r="D98" s="6">
        <v>207</v>
      </c>
      <c r="E98" s="6">
        <v>4.58</v>
      </c>
      <c r="F98" s="6">
        <v>0.68361117821584105</v>
      </c>
      <c r="I98" s="6">
        <v>34.5</v>
      </c>
      <c r="J98" s="6">
        <v>0.50320992537526177</v>
      </c>
      <c r="K98" s="6">
        <v>123</v>
      </c>
      <c r="L98" s="6">
        <v>0.80439070614908059</v>
      </c>
      <c r="M98" s="6">
        <v>4.0999999999999996</v>
      </c>
      <c r="N98" s="6">
        <v>1.1827721981618304</v>
      </c>
      <c r="O98" s="6">
        <v>6.64</v>
      </c>
      <c r="P98" s="6">
        <v>1.4373272012460403</v>
      </c>
      <c r="Q98" s="6">
        <v>4.6113112091480541</v>
      </c>
      <c r="R98" s="6">
        <v>0.92226224182961081</v>
      </c>
      <c r="S98" s="6">
        <v>6</v>
      </c>
      <c r="T98" s="6">
        <v>169</v>
      </c>
      <c r="U98" s="6">
        <v>141</v>
      </c>
      <c r="W98" s="6">
        <v>15</v>
      </c>
      <c r="X98" s="6">
        <v>0</v>
      </c>
      <c r="Y98" s="6">
        <v>676</v>
      </c>
      <c r="Z98" s="6">
        <v>141</v>
      </c>
      <c r="AA98" s="6">
        <v>817</v>
      </c>
      <c r="AB98" s="6">
        <v>54.466666666666669</v>
      </c>
      <c r="AD98" s="6">
        <v>16</v>
      </c>
      <c r="AE98" s="6">
        <v>0</v>
      </c>
      <c r="AF98" s="6">
        <v>971</v>
      </c>
      <c r="AG98" s="6">
        <v>91</v>
      </c>
      <c r="AH98" s="6">
        <v>1062</v>
      </c>
      <c r="AI98" s="6">
        <v>66.375</v>
      </c>
      <c r="AK98" s="6">
        <v>16</v>
      </c>
      <c r="AL98" s="6">
        <v>0</v>
      </c>
      <c r="AM98" s="6">
        <v>621</v>
      </c>
      <c r="AN98" s="6">
        <v>58</v>
      </c>
      <c r="AO98" s="6">
        <v>679</v>
      </c>
      <c r="AP98" s="6">
        <v>42.4375</v>
      </c>
      <c r="AR98" s="6">
        <v>2</v>
      </c>
      <c r="AS98" s="6">
        <v>0</v>
      </c>
      <c r="AT98" s="6">
        <v>0</v>
      </c>
      <c r="AU98" s="6">
        <v>24</v>
      </c>
      <c r="AV98" s="6">
        <v>24</v>
      </c>
      <c r="AW98" s="6">
        <v>12</v>
      </c>
      <c r="BC98" s="6">
        <v>0</v>
      </c>
      <c r="BD98" s="6" t="s">
        <v>2311</v>
      </c>
    </row>
    <row r="99" spans="1:56" x14ac:dyDescent="0.25">
      <c r="A99" s="6" t="s">
        <v>391</v>
      </c>
      <c r="B99" s="6" t="s">
        <v>77</v>
      </c>
      <c r="C99" s="6">
        <v>73</v>
      </c>
      <c r="D99" s="6">
        <v>214</v>
      </c>
      <c r="E99" s="6">
        <v>4.63</v>
      </c>
      <c r="F99" s="6">
        <v>0.51782896068791706</v>
      </c>
      <c r="G99" s="6">
        <v>15</v>
      </c>
      <c r="H99" s="6">
        <v>-0.78026876501718978</v>
      </c>
      <c r="I99" s="6">
        <v>38</v>
      </c>
      <c r="J99" s="6">
        <v>1.3133844126550347</v>
      </c>
      <c r="K99" s="6">
        <v>121</v>
      </c>
      <c r="L99" s="6">
        <v>0.59322787521924014</v>
      </c>
      <c r="M99" s="6">
        <v>4.0599999999999996</v>
      </c>
      <c r="N99" s="6">
        <v>1.325996558273095</v>
      </c>
      <c r="O99" s="6">
        <v>6.78</v>
      </c>
      <c r="P99" s="6">
        <v>1.0920576630885526</v>
      </c>
      <c r="Q99" s="6">
        <v>4.0622267049066494</v>
      </c>
      <c r="R99" s="6">
        <v>0.67703778415110827</v>
      </c>
      <c r="S99" s="6">
        <v>1</v>
      </c>
      <c r="T99" s="6">
        <v>15</v>
      </c>
      <c r="U99" s="6">
        <v>14</v>
      </c>
      <c r="W99" s="6">
        <v>14</v>
      </c>
      <c r="X99" s="6">
        <v>0</v>
      </c>
      <c r="Y99" s="6">
        <v>792</v>
      </c>
      <c r="Z99" s="6">
        <v>46</v>
      </c>
      <c r="AA99" s="6">
        <v>838</v>
      </c>
      <c r="AB99" s="6">
        <v>59.857142857142854</v>
      </c>
      <c r="AD99" s="6">
        <v>15</v>
      </c>
      <c r="AE99" s="6">
        <v>6</v>
      </c>
      <c r="AF99" s="6">
        <v>980</v>
      </c>
      <c r="AG99" s="6">
        <v>89</v>
      </c>
      <c r="AH99" s="6">
        <v>1075</v>
      </c>
      <c r="AI99" s="6">
        <v>71.666666666666671</v>
      </c>
      <c r="AK99" s="6">
        <v>16</v>
      </c>
      <c r="AL99" s="6">
        <v>15</v>
      </c>
      <c r="AM99" s="6">
        <v>1062</v>
      </c>
      <c r="AN99" s="6">
        <v>91</v>
      </c>
      <c r="AO99" s="6">
        <v>1168</v>
      </c>
      <c r="AP99" s="6">
        <v>73</v>
      </c>
      <c r="AR99" s="6">
        <v>11</v>
      </c>
      <c r="AS99" s="6">
        <v>0</v>
      </c>
      <c r="AT99" s="6">
        <v>721</v>
      </c>
      <c r="AU99" s="6">
        <v>32</v>
      </c>
      <c r="AV99" s="6">
        <v>753</v>
      </c>
      <c r="AW99" s="6">
        <v>68.454545454545453</v>
      </c>
      <c r="AY99" s="6">
        <v>12</v>
      </c>
      <c r="AZ99" s="6">
        <v>7</v>
      </c>
      <c r="BA99" s="6">
        <v>691</v>
      </c>
      <c r="BB99" s="6">
        <v>51</v>
      </c>
      <c r="BC99" s="6">
        <v>749</v>
      </c>
      <c r="BD99" s="6">
        <v>62.416666666666664</v>
      </c>
    </row>
    <row r="100" spans="1:56" x14ac:dyDescent="0.25">
      <c r="A100" s="6" t="s">
        <v>128</v>
      </c>
      <c r="B100" s="6" t="s">
        <v>77</v>
      </c>
      <c r="C100" s="6">
        <v>69.88</v>
      </c>
      <c r="D100" s="6">
        <v>208</v>
      </c>
      <c r="E100" s="6">
        <v>4.5</v>
      </c>
      <c r="F100" s="6">
        <v>0.94886272626052059</v>
      </c>
      <c r="G100" s="6">
        <v>17</v>
      </c>
      <c r="H100" s="6">
        <v>-0.49587173851559718</v>
      </c>
      <c r="I100" s="6">
        <v>35.5</v>
      </c>
      <c r="J100" s="6">
        <v>0.73468835031233981</v>
      </c>
      <c r="K100" s="6">
        <v>118</v>
      </c>
      <c r="L100" s="6">
        <v>0.2764836288244793</v>
      </c>
      <c r="Q100" s="6">
        <v>1.4641629668817426</v>
      </c>
      <c r="R100" s="6">
        <v>0.36604074172043566</v>
      </c>
      <c r="S100" s="6">
        <v>1</v>
      </c>
      <c r="T100" s="6">
        <v>32</v>
      </c>
      <c r="U100" s="6">
        <v>31</v>
      </c>
      <c r="W100" s="6">
        <v>16</v>
      </c>
      <c r="X100" s="6">
        <v>0</v>
      </c>
      <c r="Y100" s="6">
        <v>1011</v>
      </c>
      <c r="Z100" s="6">
        <v>147</v>
      </c>
      <c r="AA100" s="6">
        <v>1158</v>
      </c>
      <c r="AB100" s="6">
        <v>72.375</v>
      </c>
      <c r="AD100" s="6">
        <v>16</v>
      </c>
      <c r="AE100" s="6">
        <v>0</v>
      </c>
      <c r="AF100" s="6">
        <v>636</v>
      </c>
      <c r="AG100" s="6">
        <v>122</v>
      </c>
      <c r="AH100" s="6">
        <v>758</v>
      </c>
      <c r="AI100" s="6">
        <v>47.375</v>
      </c>
      <c r="AO100" s="6">
        <v>0</v>
      </c>
      <c r="AP100" s="6" t="s">
        <v>2311</v>
      </c>
      <c r="AR100" s="6">
        <v>9</v>
      </c>
      <c r="AS100" s="6">
        <v>0</v>
      </c>
      <c r="AT100" s="6">
        <v>54</v>
      </c>
      <c r="AU100" s="6">
        <v>210</v>
      </c>
      <c r="AV100" s="6">
        <v>264</v>
      </c>
      <c r="AW100" s="6">
        <v>29.333333333333332</v>
      </c>
      <c r="BC100" s="6">
        <v>0</v>
      </c>
      <c r="BD100" s="6" t="s">
        <v>2311</v>
      </c>
    </row>
    <row r="101" spans="1:56" x14ac:dyDescent="0.25">
      <c r="A101" s="6" t="s">
        <v>380</v>
      </c>
      <c r="B101" s="6" t="s">
        <v>77</v>
      </c>
      <c r="C101" s="6">
        <v>72.5</v>
      </c>
      <c r="D101" s="6">
        <v>208</v>
      </c>
      <c r="E101" s="6">
        <v>4.6500000000000004</v>
      </c>
      <c r="F101" s="6">
        <v>0.45151607367674562</v>
      </c>
      <c r="G101" s="6">
        <v>14</v>
      </c>
      <c r="H101" s="6">
        <v>-0.92246727826798613</v>
      </c>
      <c r="I101" s="6">
        <v>35</v>
      </c>
      <c r="J101" s="6">
        <v>0.61894913784380079</v>
      </c>
      <c r="K101" s="6">
        <v>122</v>
      </c>
      <c r="L101" s="6">
        <v>0.69880929068416031</v>
      </c>
      <c r="Q101" s="6">
        <v>0.84680722393672059</v>
      </c>
      <c r="R101" s="6">
        <v>0.21170180598418015</v>
      </c>
      <c r="AA101" s="6">
        <v>0</v>
      </c>
      <c r="AB101" s="6" t="s">
        <v>2311</v>
      </c>
      <c r="AD101" s="6">
        <v>8</v>
      </c>
      <c r="AE101" s="6">
        <v>0</v>
      </c>
      <c r="AF101" s="6">
        <v>271</v>
      </c>
      <c r="AG101" s="6">
        <v>73</v>
      </c>
      <c r="AH101" s="6">
        <v>344</v>
      </c>
      <c r="AI101" s="6">
        <v>43</v>
      </c>
      <c r="AO101" s="6">
        <v>0</v>
      </c>
      <c r="AP101" s="6" t="s">
        <v>2311</v>
      </c>
      <c r="AV101" s="6">
        <v>0</v>
      </c>
      <c r="AW101" s="6" t="s">
        <v>2311</v>
      </c>
      <c r="BC101" s="6">
        <v>0</v>
      </c>
      <c r="BD101" s="6" t="s">
        <v>2311</v>
      </c>
    </row>
    <row r="102" spans="1:56" x14ac:dyDescent="0.25">
      <c r="A102" s="6" t="s">
        <v>291</v>
      </c>
      <c r="B102" s="6" t="s">
        <v>77</v>
      </c>
      <c r="C102" s="6">
        <v>71.63</v>
      </c>
      <c r="D102" s="6">
        <v>203</v>
      </c>
      <c r="E102" s="6">
        <v>4.62</v>
      </c>
      <c r="F102" s="6">
        <v>0.55098540419350117</v>
      </c>
      <c r="I102" s="6">
        <v>36.5</v>
      </c>
      <c r="J102" s="6">
        <v>0.96616677524941774</v>
      </c>
      <c r="K102" s="6">
        <v>123</v>
      </c>
      <c r="L102" s="6">
        <v>0.80439070614908059</v>
      </c>
      <c r="M102" s="6">
        <v>4.2699999999999996</v>
      </c>
      <c r="N102" s="6">
        <v>0.57406866768895626</v>
      </c>
      <c r="O102" s="6">
        <v>6.97</v>
      </c>
      <c r="P102" s="6">
        <v>0.62347757558910799</v>
      </c>
      <c r="Q102" s="6">
        <v>3.5190891288700641</v>
      </c>
      <c r="R102" s="6">
        <v>0.70381782577401286</v>
      </c>
      <c r="W102" s="6">
        <v>1</v>
      </c>
      <c r="X102" s="6">
        <v>0</v>
      </c>
      <c r="Y102" s="6">
        <v>0</v>
      </c>
      <c r="Z102" s="6">
        <v>15</v>
      </c>
      <c r="AA102" s="6">
        <v>15</v>
      </c>
      <c r="AB102" s="6">
        <v>15</v>
      </c>
      <c r="AH102" s="6">
        <v>0</v>
      </c>
      <c r="AI102" s="6" t="s">
        <v>2311</v>
      </c>
      <c r="AK102" s="6">
        <v>9</v>
      </c>
      <c r="AL102" s="6">
        <v>0</v>
      </c>
      <c r="AM102" s="6">
        <v>126</v>
      </c>
      <c r="AN102" s="6">
        <v>165</v>
      </c>
      <c r="AO102" s="6">
        <v>291</v>
      </c>
      <c r="AP102" s="6">
        <v>32.333333333333336</v>
      </c>
      <c r="AR102" s="6">
        <v>16</v>
      </c>
      <c r="AS102" s="6">
        <v>0</v>
      </c>
      <c r="AT102" s="6">
        <v>393</v>
      </c>
      <c r="AU102" s="6">
        <v>332</v>
      </c>
      <c r="AV102" s="6">
        <v>725</v>
      </c>
      <c r="AW102" s="6">
        <v>45.3125</v>
      </c>
      <c r="AY102" s="6">
        <v>13</v>
      </c>
      <c r="AZ102" s="6">
        <v>0</v>
      </c>
      <c r="BA102" s="6">
        <v>124</v>
      </c>
      <c r="BB102" s="6">
        <v>326</v>
      </c>
      <c r="BC102" s="6">
        <v>450</v>
      </c>
      <c r="BD102" s="6">
        <v>34.615384615384613</v>
      </c>
    </row>
    <row r="103" spans="1:56" x14ac:dyDescent="0.25">
      <c r="A103" s="6" t="s">
        <v>282</v>
      </c>
      <c r="B103" s="6" t="s">
        <v>77</v>
      </c>
      <c r="C103" s="6">
        <v>74.5</v>
      </c>
      <c r="D103" s="6">
        <v>219</v>
      </c>
      <c r="E103" s="6">
        <v>4.59</v>
      </c>
      <c r="F103" s="6">
        <v>0.65045473471025683</v>
      </c>
      <c r="G103" s="6">
        <v>19</v>
      </c>
      <c r="H103" s="6">
        <v>-0.21147471201400453</v>
      </c>
      <c r="I103" s="6">
        <v>40</v>
      </c>
      <c r="J103" s="6">
        <v>1.7763412625291906</v>
      </c>
      <c r="K103" s="6">
        <v>131</v>
      </c>
      <c r="L103" s="6">
        <v>1.6490420298684427</v>
      </c>
      <c r="M103" s="6">
        <v>4.2</v>
      </c>
      <c r="N103" s="6">
        <v>0.82471129788366715</v>
      </c>
      <c r="O103" s="6">
        <v>6.89</v>
      </c>
      <c r="P103" s="6">
        <v>0.8207744545362432</v>
      </c>
      <c r="Q103" s="6">
        <v>5.5098490675137954</v>
      </c>
      <c r="R103" s="6">
        <v>0.91830817791896591</v>
      </c>
      <c r="S103" s="6">
        <v>3</v>
      </c>
      <c r="T103" s="6">
        <v>71</v>
      </c>
      <c r="U103" s="6">
        <v>65</v>
      </c>
      <c r="W103" s="6">
        <v>10</v>
      </c>
      <c r="X103" s="6">
        <v>0</v>
      </c>
      <c r="Y103" s="6">
        <v>650</v>
      </c>
      <c r="Z103" s="6">
        <v>84</v>
      </c>
      <c r="AA103" s="6">
        <v>734</v>
      </c>
      <c r="AB103" s="6">
        <v>73.400000000000006</v>
      </c>
      <c r="AD103" s="6">
        <v>16</v>
      </c>
      <c r="AE103" s="6">
        <v>0</v>
      </c>
      <c r="AF103" s="6">
        <v>982</v>
      </c>
      <c r="AG103" s="6">
        <v>133</v>
      </c>
      <c r="AH103" s="6">
        <v>1115</v>
      </c>
      <c r="AI103" s="6">
        <v>69.6875</v>
      </c>
      <c r="AK103" s="6">
        <v>11</v>
      </c>
      <c r="AL103" s="6">
        <v>0</v>
      </c>
      <c r="AM103" s="6">
        <v>770</v>
      </c>
      <c r="AN103" s="6">
        <v>73</v>
      </c>
      <c r="AO103" s="6">
        <v>843</v>
      </c>
      <c r="AP103" s="6">
        <v>76.63636363636364</v>
      </c>
      <c r="AR103" s="6">
        <v>16</v>
      </c>
      <c r="AS103" s="6">
        <v>0</v>
      </c>
      <c r="AT103" s="6">
        <v>1070</v>
      </c>
      <c r="AU103" s="6">
        <v>135</v>
      </c>
      <c r="AV103" s="6">
        <v>1205</v>
      </c>
      <c r="AW103" s="6">
        <v>75.3125</v>
      </c>
      <c r="AY103" s="6">
        <v>8</v>
      </c>
      <c r="AZ103" s="6">
        <v>0</v>
      </c>
      <c r="BA103" s="6">
        <v>539</v>
      </c>
      <c r="BB103" s="6">
        <v>10</v>
      </c>
      <c r="BC103" s="6">
        <v>549</v>
      </c>
      <c r="BD103" s="6">
        <v>68.625</v>
      </c>
    </row>
    <row r="104" spans="1:56" x14ac:dyDescent="0.25">
      <c r="A104" s="6" t="s">
        <v>216</v>
      </c>
      <c r="B104" s="6" t="s">
        <v>77</v>
      </c>
      <c r="C104" s="6">
        <v>70.75</v>
      </c>
      <c r="D104" s="6">
        <v>213</v>
      </c>
      <c r="E104" s="6">
        <v>4.75</v>
      </c>
      <c r="F104" s="6">
        <v>0.11995163862089761</v>
      </c>
      <c r="G104" s="6">
        <v>16</v>
      </c>
      <c r="H104" s="6">
        <v>-0.63807025176639354</v>
      </c>
      <c r="Q104" s="6">
        <v>-0.5181186131454959</v>
      </c>
      <c r="R104" s="6">
        <v>-0.25905930657274795</v>
      </c>
      <c r="W104" s="6">
        <v>16</v>
      </c>
      <c r="X104" s="6">
        <v>0</v>
      </c>
      <c r="Y104" s="6">
        <v>198</v>
      </c>
      <c r="Z104" s="6">
        <v>208</v>
      </c>
      <c r="AA104" s="6">
        <v>406</v>
      </c>
      <c r="AB104" s="6">
        <v>25.375</v>
      </c>
      <c r="AD104" s="6">
        <v>16</v>
      </c>
      <c r="AE104" s="6">
        <v>0</v>
      </c>
      <c r="AF104" s="6">
        <v>680</v>
      </c>
      <c r="AG104" s="6">
        <v>241</v>
      </c>
      <c r="AH104" s="6">
        <v>921</v>
      </c>
      <c r="AI104" s="6">
        <v>57.5625</v>
      </c>
      <c r="AK104" s="6">
        <v>16</v>
      </c>
      <c r="AL104" s="6">
        <v>0</v>
      </c>
      <c r="AM104" s="6">
        <v>755</v>
      </c>
      <c r="AN104" s="6">
        <v>148</v>
      </c>
      <c r="AO104" s="6">
        <v>903</v>
      </c>
      <c r="AP104" s="6">
        <v>56.4375</v>
      </c>
      <c r="AR104" s="6">
        <v>15</v>
      </c>
      <c r="AS104" s="6">
        <v>0</v>
      </c>
      <c r="AT104" s="6">
        <v>929</v>
      </c>
      <c r="AU104" s="6">
        <v>201</v>
      </c>
      <c r="AV104" s="6">
        <v>1130</v>
      </c>
      <c r="AW104" s="6">
        <v>75.333333333333329</v>
      </c>
      <c r="AY104" s="6">
        <v>16</v>
      </c>
      <c r="AZ104" s="6">
        <v>0</v>
      </c>
      <c r="BA104" s="6">
        <v>1083</v>
      </c>
      <c r="BB104" s="6">
        <v>67</v>
      </c>
      <c r="BC104" s="6">
        <v>1150</v>
      </c>
      <c r="BD104" s="6">
        <v>71.875</v>
      </c>
    </row>
    <row r="105" spans="1:56" x14ac:dyDescent="0.25">
      <c r="A105" s="6" t="s">
        <v>304</v>
      </c>
      <c r="B105" s="6" t="s">
        <v>77</v>
      </c>
      <c r="C105" s="6">
        <v>74.25</v>
      </c>
      <c r="D105" s="6">
        <v>213</v>
      </c>
      <c r="E105" s="6">
        <v>4.83</v>
      </c>
      <c r="F105" s="6">
        <v>-0.14529990942378199</v>
      </c>
      <c r="G105" s="6">
        <v>11</v>
      </c>
      <c r="H105" s="6">
        <v>-1.349062818020375</v>
      </c>
      <c r="I105" s="6">
        <v>35.5</v>
      </c>
      <c r="J105" s="6">
        <v>0.73468835031233981</v>
      </c>
      <c r="K105" s="6">
        <v>126</v>
      </c>
      <c r="L105" s="6">
        <v>1.1211349525438414</v>
      </c>
      <c r="M105" s="6">
        <v>4.16</v>
      </c>
      <c r="N105" s="6">
        <v>0.96793565799493175</v>
      </c>
      <c r="O105" s="6">
        <v>6.75</v>
      </c>
      <c r="P105" s="6">
        <v>1.1660439926937287</v>
      </c>
      <c r="Q105" s="6">
        <v>2.4954402261006847</v>
      </c>
      <c r="R105" s="6">
        <v>0.41590670435011412</v>
      </c>
      <c r="S105" s="6">
        <v>7</v>
      </c>
      <c r="T105" s="6">
        <v>244</v>
      </c>
      <c r="U105" s="6">
        <v>191</v>
      </c>
      <c r="W105" s="6">
        <v>10</v>
      </c>
      <c r="X105" s="6">
        <v>0</v>
      </c>
      <c r="Y105" s="6">
        <v>153</v>
      </c>
      <c r="Z105" s="6">
        <v>158</v>
      </c>
      <c r="AA105" s="6">
        <v>311</v>
      </c>
      <c r="AB105" s="6">
        <v>31.1</v>
      </c>
      <c r="AH105" s="6">
        <v>0</v>
      </c>
      <c r="AI105" s="6" t="s">
        <v>2311</v>
      </c>
      <c r="AO105" s="6">
        <v>0</v>
      </c>
      <c r="AP105" s="6" t="s">
        <v>2311</v>
      </c>
      <c r="AV105" s="6">
        <v>0</v>
      </c>
      <c r="AW105" s="6" t="s">
        <v>2311</v>
      </c>
    </row>
    <row r="106" spans="1:56" x14ac:dyDescent="0.25">
      <c r="A106" s="6" t="s">
        <v>245</v>
      </c>
      <c r="B106" s="6" t="s">
        <v>53</v>
      </c>
      <c r="C106" s="6">
        <v>73.25</v>
      </c>
      <c r="D106" s="6">
        <v>250</v>
      </c>
      <c r="E106" s="6">
        <v>4.66</v>
      </c>
      <c r="F106" s="6">
        <v>0.4183596301711614</v>
      </c>
      <c r="G106" s="6">
        <v>20</v>
      </c>
      <c r="H106" s="6">
        <v>-6.9276198763208216E-2</v>
      </c>
      <c r="K106" s="6">
        <v>113</v>
      </c>
      <c r="L106" s="6">
        <v>-0.25142344850012199</v>
      </c>
      <c r="Q106" s="6">
        <v>9.7659982907831178E-2</v>
      </c>
      <c r="R106" s="6">
        <v>3.2553327635943728E-2</v>
      </c>
      <c r="S106" s="6">
        <v>5</v>
      </c>
      <c r="T106" s="6">
        <v>148</v>
      </c>
      <c r="U106" s="6">
        <v>126</v>
      </c>
      <c r="W106" s="6">
        <v>16</v>
      </c>
      <c r="X106" s="6">
        <v>0</v>
      </c>
      <c r="Y106" s="6">
        <v>129</v>
      </c>
      <c r="Z106" s="6">
        <v>260</v>
      </c>
      <c r="AA106" s="6">
        <v>389</v>
      </c>
      <c r="AB106" s="6">
        <v>24.3125</v>
      </c>
      <c r="AD106" s="6">
        <v>14</v>
      </c>
      <c r="AE106" s="6">
        <v>0</v>
      </c>
      <c r="AF106" s="6">
        <v>282</v>
      </c>
      <c r="AG106" s="6">
        <v>269</v>
      </c>
      <c r="AH106" s="6">
        <v>551</v>
      </c>
      <c r="AI106" s="6">
        <v>39.357142857142854</v>
      </c>
      <c r="AK106" s="6">
        <v>15</v>
      </c>
      <c r="AL106" s="6">
        <v>0</v>
      </c>
      <c r="AM106" s="6">
        <v>318</v>
      </c>
      <c r="AN106" s="6">
        <v>283</v>
      </c>
      <c r="AO106" s="6">
        <v>601</v>
      </c>
      <c r="AP106" s="6">
        <v>40.06666666666667</v>
      </c>
      <c r="AR106" s="6">
        <v>15</v>
      </c>
      <c r="AS106" s="6">
        <v>0</v>
      </c>
      <c r="AT106" s="6">
        <v>350</v>
      </c>
      <c r="AU106" s="6">
        <v>231</v>
      </c>
      <c r="AV106" s="6">
        <v>581</v>
      </c>
      <c r="AW106" s="6">
        <v>38.733333333333334</v>
      </c>
      <c r="AY106" s="6">
        <v>12</v>
      </c>
      <c r="AZ106" s="6">
        <v>0</v>
      </c>
      <c r="BA106" s="6">
        <v>664</v>
      </c>
      <c r="BB106" s="6">
        <v>63</v>
      </c>
      <c r="BC106" s="6">
        <v>727</v>
      </c>
      <c r="BD106" s="6">
        <v>60.583333333333336</v>
      </c>
    </row>
    <row r="107" spans="1:56" x14ac:dyDescent="0.25">
      <c r="A107" s="6" t="s">
        <v>187</v>
      </c>
      <c r="B107" s="6" t="s">
        <v>53</v>
      </c>
      <c r="C107" s="6">
        <v>74.5</v>
      </c>
      <c r="D107" s="6">
        <v>240</v>
      </c>
      <c r="E107" s="6">
        <v>4.68</v>
      </c>
      <c r="F107" s="6">
        <v>0.35204674315999301</v>
      </c>
      <c r="G107" s="6">
        <v>21</v>
      </c>
      <c r="H107" s="6">
        <v>7.2922314487588097E-2</v>
      </c>
      <c r="I107" s="6">
        <v>32</v>
      </c>
      <c r="J107" s="6">
        <v>-7.5486136967433101E-2</v>
      </c>
      <c r="K107" s="6">
        <v>124</v>
      </c>
      <c r="L107" s="6">
        <v>0.90997212161400087</v>
      </c>
      <c r="M107" s="6">
        <v>4.55</v>
      </c>
      <c r="N107" s="6">
        <v>-0.42850185308989652</v>
      </c>
      <c r="O107" s="6">
        <v>7.4</v>
      </c>
      <c r="P107" s="6">
        <v>-0.43699314875174461</v>
      </c>
      <c r="Q107" s="6">
        <v>0.39396004045250771</v>
      </c>
      <c r="R107" s="6">
        <v>6.5660006742084623E-2</v>
      </c>
      <c r="S107" s="6">
        <v>7</v>
      </c>
      <c r="T107" s="6">
        <v>245</v>
      </c>
      <c r="U107" s="6">
        <v>192</v>
      </c>
      <c r="AA107" s="6">
        <v>0</v>
      </c>
      <c r="AB107" s="6" t="s">
        <v>2311</v>
      </c>
      <c r="AH107" s="6">
        <v>0</v>
      </c>
      <c r="AI107" s="6" t="s">
        <v>2311</v>
      </c>
      <c r="AO107" s="6">
        <v>0</v>
      </c>
      <c r="AP107" s="6" t="s">
        <v>2311</v>
      </c>
      <c r="AV107" s="6">
        <v>0</v>
      </c>
      <c r="AW107" s="6" t="s">
        <v>2311</v>
      </c>
      <c r="BC107" s="6">
        <v>0</v>
      </c>
      <c r="BD107" s="6" t="s">
        <v>2311</v>
      </c>
    </row>
    <row r="108" spans="1:56" x14ac:dyDescent="0.25">
      <c r="A108" s="6" t="s">
        <v>374</v>
      </c>
      <c r="B108" s="6" t="s">
        <v>53</v>
      </c>
      <c r="C108" s="6">
        <v>73.38</v>
      </c>
      <c r="D108" s="6">
        <v>234</v>
      </c>
      <c r="E108" s="6">
        <v>5.01</v>
      </c>
      <c r="F108" s="6">
        <v>-0.74211589252430965</v>
      </c>
      <c r="G108" s="6">
        <v>19</v>
      </c>
      <c r="H108" s="6">
        <v>-0.21147471201400453</v>
      </c>
      <c r="I108" s="6">
        <v>30.5</v>
      </c>
      <c r="J108" s="6">
        <v>-0.42270377437305001</v>
      </c>
      <c r="K108" s="6">
        <v>115</v>
      </c>
      <c r="L108" s="6">
        <v>-4.0260617570281487E-2</v>
      </c>
      <c r="M108" s="6">
        <v>4.3899999999999997</v>
      </c>
      <c r="N108" s="6">
        <v>0.14439558735516225</v>
      </c>
      <c r="O108" s="6">
        <v>7.21</v>
      </c>
      <c r="P108" s="6">
        <v>3.1586938747702159E-2</v>
      </c>
      <c r="Q108" s="6">
        <v>-1.2405724703787813</v>
      </c>
      <c r="R108" s="6">
        <v>-0.20676207839646354</v>
      </c>
      <c r="AA108" s="6">
        <v>0</v>
      </c>
      <c r="AB108" s="6" t="s">
        <v>2311</v>
      </c>
      <c r="AH108" s="6">
        <v>0</v>
      </c>
      <c r="AI108" s="6" t="s">
        <v>2311</v>
      </c>
      <c r="AO108" s="6">
        <v>0</v>
      </c>
      <c r="AP108" s="6" t="s">
        <v>2311</v>
      </c>
      <c r="AV108" s="6">
        <v>0</v>
      </c>
      <c r="AW108" s="6" t="s">
        <v>2311</v>
      </c>
      <c r="BC108" s="6">
        <v>0</v>
      </c>
      <c r="BD108" s="6" t="s">
        <v>2311</v>
      </c>
    </row>
    <row r="109" spans="1:56" x14ac:dyDescent="0.25">
      <c r="A109" s="6" t="s">
        <v>71</v>
      </c>
      <c r="B109" s="6" t="s">
        <v>53</v>
      </c>
      <c r="C109" s="6">
        <v>72.88</v>
      </c>
      <c r="D109" s="6">
        <v>245</v>
      </c>
      <c r="E109" s="6">
        <v>4.6100000000000003</v>
      </c>
      <c r="F109" s="6">
        <v>0.58414184769908539</v>
      </c>
      <c r="G109" s="6">
        <v>22</v>
      </c>
      <c r="H109" s="6">
        <v>0.21512082773838442</v>
      </c>
      <c r="I109" s="6">
        <v>32.5</v>
      </c>
      <c r="J109" s="6">
        <v>4.0253075501105885E-2</v>
      </c>
      <c r="K109" s="6">
        <v>118</v>
      </c>
      <c r="L109" s="6">
        <v>0.2764836288244793</v>
      </c>
      <c r="M109" s="6">
        <v>4.24</v>
      </c>
      <c r="N109" s="6">
        <v>0.68148693777240243</v>
      </c>
      <c r="O109" s="6">
        <v>6.99</v>
      </c>
      <c r="P109" s="6">
        <v>0.57415335585232308</v>
      </c>
      <c r="Q109" s="6">
        <v>2.3716396733877807</v>
      </c>
      <c r="R109" s="6">
        <v>0.39527327889796343</v>
      </c>
      <c r="S109" s="6">
        <v>2</v>
      </c>
      <c r="T109" s="6">
        <v>50</v>
      </c>
      <c r="U109" s="6">
        <v>45</v>
      </c>
      <c r="AA109" s="6">
        <v>0</v>
      </c>
      <c r="AB109" s="6" t="s">
        <v>2311</v>
      </c>
      <c r="AH109" s="6">
        <v>0</v>
      </c>
      <c r="AI109" s="6" t="s">
        <v>2311</v>
      </c>
      <c r="AO109" s="6">
        <v>0</v>
      </c>
      <c r="AP109" s="6" t="s">
        <v>2311</v>
      </c>
      <c r="AV109" s="6">
        <v>0</v>
      </c>
      <c r="AW109" s="6" t="s">
        <v>2311</v>
      </c>
      <c r="BC109" s="6">
        <v>0</v>
      </c>
      <c r="BD109" s="6" t="s">
        <v>2311</v>
      </c>
    </row>
    <row r="110" spans="1:56" x14ac:dyDescent="0.25">
      <c r="A110" s="6" t="s">
        <v>366</v>
      </c>
      <c r="B110" s="6" t="s">
        <v>53</v>
      </c>
      <c r="C110" s="6">
        <v>75.75</v>
      </c>
      <c r="D110" s="6">
        <v>242</v>
      </c>
      <c r="E110" s="6">
        <v>4.68</v>
      </c>
      <c r="F110" s="6">
        <v>0.35204674315999301</v>
      </c>
      <c r="G110" s="6">
        <v>19</v>
      </c>
      <c r="H110" s="6">
        <v>-0.21147471201400453</v>
      </c>
      <c r="I110" s="6">
        <v>31</v>
      </c>
      <c r="J110" s="6">
        <v>-0.30696456190451105</v>
      </c>
      <c r="K110" s="6">
        <v>118</v>
      </c>
      <c r="L110" s="6">
        <v>0.2764836288244793</v>
      </c>
      <c r="M110" s="6">
        <v>4.53</v>
      </c>
      <c r="N110" s="6">
        <v>-0.35688967303426572</v>
      </c>
      <c r="O110" s="6">
        <v>7.44</v>
      </c>
      <c r="P110" s="6">
        <v>-0.53564158822531227</v>
      </c>
      <c r="Q110" s="6">
        <v>-0.78244016319362131</v>
      </c>
      <c r="R110" s="6">
        <v>-0.13040669386560355</v>
      </c>
      <c r="W110" s="6">
        <v>6</v>
      </c>
      <c r="X110" s="6">
        <v>108</v>
      </c>
      <c r="Y110" s="6">
        <v>0</v>
      </c>
      <c r="Z110" s="6">
        <v>0</v>
      </c>
      <c r="AA110" s="6">
        <v>108</v>
      </c>
      <c r="AB110" s="6">
        <v>18</v>
      </c>
      <c r="AD110" s="6">
        <v>13</v>
      </c>
      <c r="AE110" s="6">
        <v>546</v>
      </c>
      <c r="AF110" s="6">
        <v>0</v>
      </c>
      <c r="AG110" s="6">
        <v>0</v>
      </c>
      <c r="AH110" s="6">
        <v>546</v>
      </c>
      <c r="AI110" s="6">
        <v>42</v>
      </c>
      <c r="AK110" s="6">
        <v>13</v>
      </c>
      <c r="AL110" s="6">
        <v>607</v>
      </c>
      <c r="AM110" s="6">
        <v>0</v>
      </c>
      <c r="AN110" s="6">
        <v>0</v>
      </c>
      <c r="AO110" s="6">
        <v>607</v>
      </c>
      <c r="AP110" s="6">
        <v>46.692307692307693</v>
      </c>
      <c r="AR110" s="6">
        <v>13</v>
      </c>
      <c r="AS110" s="6">
        <v>565</v>
      </c>
      <c r="AT110" s="6">
        <v>0</v>
      </c>
      <c r="AU110" s="6">
        <v>0</v>
      </c>
      <c r="AV110" s="6">
        <v>565</v>
      </c>
      <c r="AW110" s="6">
        <v>43.46153846153846</v>
      </c>
      <c r="AY110" s="6">
        <v>15</v>
      </c>
      <c r="AZ110" s="6">
        <v>403</v>
      </c>
      <c r="BA110" s="6">
        <v>0</v>
      </c>
      <c r="BB110" s="6">
        <v>0</v>
      </c>
      <c r="BC110" s="6">
        <v>403</v>
      </c>
      <c r="BD110" s="6">
        <v>26.866666666666667</v>
      </c>
    </row>
    <row r="111" spans="1:56" x14ac:dyDescent="0.25">
      <c r="A111" s="6" t="s">
        <v>298</v>
      </c>
      <c r="B111" s="6" t="s">
        <v>53</v>
      </c>
      <c r="C111" s="6">
        <v>71.75</v>
      </c>
      <c r="D111" s="6">
        <v>246</v>
      </c>
      <c r="E111" s="6">
        <v>4.8099999999999996</v>
      </c>
      <c r="F111" s="6">
        <v>-7.898702241261063E-2</v>
      </c>
      <c r="G111" s="6">
        <v>25</v>
      </c>
      <c r="H111" s="6">
        <v>0.64171636749077332</v>
      </c>
      <c r="I111" s="6">
        <v>33</v>
      </c>
      <c r="J111" s="6">
        <v>0.15599228796964487</v>
      </c>
      <c r="K111" s="6">
        <v>119</v>
      </c>
      <c r="L111" s="6">
        <v>0.38206504428939958</v>
      </c>
      <c r="Q111" s="6">
        <v>1.1007866773372073</v>
      </c>
      <c r="R111" s="6">
        <v>0.27519666933430181</v>
      </c>
      <c r="S111" s="6">
        <v>2</v>
      </c>
      <c r="T111" s="6">
        <v>45</v>
      </c>
      <c r="U111" s="6">
        <v>41</v>
      </c>
      <c r="W111" s="6">
        <v>13</v>
      </c>
      <c r="X111" s="6">
        <v>0</v>
      </c>
      <c r="Y111" s="6">
        <v>1</v>
      </c>
      <c r="Z111" s="6">
        <v>207</v>
      </c>
      <c r="AA111" s="6">
        <v>208</v>
      </c>
      <c r="AB111" s="6">
        <v>16</v>
      </c>
      <c r="AD111" s="6">
        <v>16</v>
      </c>
      <c r="AE111" s="6">
        <v>0</v>
      </c>
      <c r="AF111" s="6">
        <v>317</v>
      </c>
      <c r="AG111" s="6">
        <v>20</v>
      </c>
      <c r="AH111" s="6">
        <v>337</v>
      </c>
      <c r="AI111" s="6">
        <v>21.0625</v>
      </c>
      <c r="AK111" s="6">
        <v>16</v>
      </c>
      <c r="AL111" s="6">
        <v>0</v>
      </c>
      <c r="AM111" s="6">
        <v>926</v>
      </c>
      <c r="AN111" s="6">
        <v>67</v>
      </c>
      <c r="AO111" s="6">
        <v>993</v>
      </c>
      <c r="AP111" s="6">
        <v>62.0625</v>
      </c>
      <c r="AR111" s="6">
        <v>16</v>
      </c>
      <c r="AS111" s="6">
        <v>0</v>
      </c>
      <c r="AT111" s="6">
        <v>1003</v>
      </c>
      <c r="AU111" s="6">
        <v>48</v>
      </c>
      <c r="AV111" s="6">
        <v>1051</v>
      </c>
      <c r="AW111" s="6">
        <v>65.6875</v>
      </c>
      <c r="AY111" s="6">
        <v>9</v>
      </c>
      <c r="AZ111" s="6">
        <v>0</v>
      </c>
      <c r="BA111" s="6">
        <v>198</v>
      </c>
      <c r="BB111" s="6">
        <v>5</v>
      </c>
      <c r="BC111" s="6">
        <v>203</v>
      </c>
      <c r="BD111" s="6">
        <v>22.555555555555557</v>
      </c>
    </row>
    <row r="112" spans="1:56" x14ac:dyDescent="0.25">
      <c r="A112" s="6" t="s">
        <v>326</v>
      </c>
      <c r="B112" s="6" t="s">
        <v>53</v>
      </c>
      <c r="C112" s="6">
        <v>73.38</v>
      </c>
      <c r="D112" s="6">
        <v>243</v>
      </c>
      <c r="E112" s="6">
        <v>4.72</v>
      </c>
      <c r="F112" s="6">
        <v>0.21942096913765319</v>
      </c>
      <c r="G112" s="6">
        <v>23</v>
      </c>
      <c r="H112" s="6">
        <v>0.35731934098918072</v>
      </c>
      <c r="K112" s="6">
        <v>113</v>
      </c>
      <c r="L112" s="6">
        <v>-0.25142344850012199</v>
      </c>
      <c r="Q112" s="6">
        <v>0.32531686162671192</v>
      </c>
      <c r="R112" s="6">
        <v>0.10843895387557063</v>
      </c>
      <c r="W112" s="6">
        <v>16</v>
      </c>
      <c r="X112" s="6">
        <v>0</v>
      </c>
      <c r="Y112" s="6">
        <v>15</v>
      </c>
      <c r="Z112" s="6">
        <v>303</v>
      </c>
      <c r="AA112" s="6">
        <v>318</v>
      </c>
      <c r="AB112" s="6">
        <v>19.875</v>
      </c>
      <c r="AD112" s="6">
        <v>5</v>
      </c>
      <c r="AE112" s="6">
        <v>0</v>
      </c>
      <c r="AF112" s="6">
        <v>0</v>
      </c>
      <c r="AG112" s="6">
        <v>67</v>
      </c>
      <c r="AH112" s="6">
        <v>67</v>
      </c>
      <c r="AI112" s="6">
        <v>13.4</v>
      </c>
      <c r="AK112" s="6">
        <v>5</v>
      </c>
      <c r="AL112" s="6">
        <v>0</v>
      </c>
      <c r="AM112" s="6">
        <v>32</v>
      </c>
      <c r="AN112" s="6">
        <v>116</v>
      </c>
      <c r="AO112" s="6">
        <v>148</v>
      </c>
      <c r="AP112" s="6">
        <v>29.6</v>
      </c>
      <c r="AV112" s="6">
        <v>0</v>
      </c>
      <c r="AW112" s="6" t="s">
        <v>2311</v>
      </c>
      <c r="BC112" s="6">
        <v>0</v>
      </c>
      <c r="BD112" s="6" t="s">
        <v>2311</v>
      </c>
    </row>
    <row r="113" spans="1:56" x14ac:dyDescent="0.25">
      <c r="A113" s="6" t="s">
        <v>378</v>
      </c>
      <c r="B113" s="6" t="s">
        <v>53</v>
      </c>
      <c r="C113" s="6">
        <v>73.25</v>
      </c>
      <c r="D113" s="6">
        <v>241</v>
      </c>
      <c r="E113" s="6">
        <v>4.82</v>
      </c>
      <c r="F113" s="6">
        <v>-0.11214346591819778</v>
      </c>
      <c r="I113" s="6">
        <v>33</v>
      </c>
      <c r="J113" s="6">
        <v>0.15599228796964487</v>
      </c>
      <c r="K113" s="6">
        <v>113</v>
      </c>
      <c r="L113" s="6">
        <v>-0.25142344850012199</v>
      </c>
      <c r="M113" s="6">
        <v>4.2699999999999996</v>
      </c>
      <c r="N113" s="6">
        <v>0.57406866768895626</v>
      </c>
      <c r="O113" s="6">
        <v>7.13</v>
      </c>
      <c r="P113" s="6">
        <v>0.22888381769483743</v>
      </c>
      <c r="Q113" s="6">
        <v>0.59537785893511874</v>
      </c>
      <c r="R113" s="6">
        <v>0.11907557178702374</v>
      </c>
      <c r="S113" s="6">
        <v>2</v>
      </c>
      <c r="T113" s="6">
        <v>38</v>
      </c>
      <c r="U113" s="6">
        <v>36</v>
      </c>
      <c r="W113" s="6">
        <v>13</v>
      </c>
      <c r="X113" s="6">
        <v>0</v>
      </c>
      <c r="Y113" s="6">
        <v>524</v>
      </c>
      <c r="Z113" s="6">
        <v>107</v>
      </c>
      <c r="AA113" s="6">
        <v>631</v>
      </c>
      <c r="AB113" s="6">
        <v>48.53846153846154</v>
      </c>
      <c r="AD113" s="6">
        <v>10</v>
      </c>
      <c r="AE113" s="6">
        <v>0</v>
      </c>
      <c r="AF113" s="6">
        <v>457</v>
      </c>
      <c r="AG113" s="6">
        <v>51</v>
      </c>
      <c r="AH113" s="6">
        <v>508</v>
      </c>
      <c r="AI113" s="6">
        <v>50.8</v>
      </c>
      <c r="AK113" s="6">
        <v>12</v>
      </c>
      <c r="AL113" s="6">
        <v>0</v>
      </c>
      <c r="AM113" s="6">
        <v>710</v>
      </c>
      <c r="AN113" s="6">
        <v>21</v>
      </c>
      <c r="AO113" s="6">
        <v>731</v>
      </c>
      <c r="AP113" s="6">
        <v>60.916666666666664</v>
      </c>
      <c r="AR113" s="6">
        <v>3</v>
      </c>
      <c r="AS113" s="6">
        <v>0</v>
      </c>
      <c r="AT113" s="6">
        <v>142</v>
      </c>
      <c r="AU113" s="6">
        <v>8</v>
      </c>
      <c r="AV113" s="6">
        <v>150</v>
      </c>
      <c r="AW113" s="6">
        <v>50</v>
      </c>
      <c r="AY113" s="6">
        <v>16</v>
      </c>
      <c r="AZ113" s="6">
        <v>0</v>
      </c>
      <c r="BA113" s="6">
        <v>501</v>
      </c>
      <c r="BB113" s="6">
        <v>73</v>
      </c>
      <c r="BC113" s="6">
        <v>574</v>
      </c>
      <c r="BD113" s="6">
        <v>35.875</v>
      </c>
    </row>
    <row r="114" spans="1:56" x14ac:dyDescent="0.25">
      <c r="A114" s="6" t="s">
        <v>51</v>
      </c>
      <c r="B114" s="6" t="s">
        <v>53</v>
      </c>
      <c r="C114" s="6">
        <v>72.88</v>
      </c>
      <c r="D114" s="6">
        <v>246</v>
      </c>
      <c r="E114" s="6">
        <v>4.91</v>
      </c>
      <c r="F114" s="6">
        <v>-0.41055145746846161</v>
      </c>
      <c r="G114" s="6">
        <v>22</v>
      </c>
      <c r="H114" s="6">
        <v>0.21512082773838442</v>
      </c>
      <c r="I114" s="6">
        <v>32.5</v>
      </c>
      <c r="J114" s="6">
        <v>4.0253075501105885E-2</v>
      </c>
      <c r="K114" s="6">
        <v>117</v>
      </c>
      <c r="L114" s="6">
        <v>0.17090221335955905</v>
      </c>
      <c r="Q114" s="6">
        <v>1.5724659130587737E-2</v>
      </c>
      <c r="R114" s="6">
        <v>3.9311647826469343E-3</v>
      </c>
      <c r="S114" s="6">
        <v>7</v>
      </c>
      <c r="T114" s="6">
        <v>232</v>
      </c>
      <c r="U114" s="6">
        <v>183</v>
      </c>
      <c r="W114" s="6">
        <v>7</v>
      </c>
      <c r="X114" s="6">
        <v>0</v>
      </c>
      <c r="Y114" s="6">
        <v>0</v>
      </c>
      <c r="Z114" s="6">
        <v>90</v>
      </c>
      <c r="AA114" s="6">
        <v>90</v>
      </c>
      <c r="AB114" s="6">
        <v>12.857142857142858</v>
      </c>
      <c r="AD114" s="6">
        <v>14</v>
      </c>
      <c r="AE114" s="6">
        <v>0</v>
      </c>
      <c r="AF114" s="6">
        <v>357</v>
      </c>
      <c r="AG114" s="6">
        <v>119</v>
      </c>
      <c r="AH114" s="6">
        <v>476</v>
      </c>
      <c r="AI114" s="6">
        <v>34</v>
      </c>
      <c r="AK114" s="6">
        <v>1</v>
      </c>
      <c r="AL114" s="6">
        <v>0</v>
      </c>
      <c r="AM114" s="6">
        <v>15</v>
      </c>
      <c r="AN114" s="6">
        <v>1</v>
      </c>
      <c r="AO114" s="6">
        <v>16</v>
      </c>
      <c r="AP114" s="6">
        <v>16</v>
      </c>
      <c r="AR114" s="6">
        <v>7</v>
      </c>
      <c r="AS114" s="6">
        <v>0</v>
      </c>
      <c r="AT114" s="6">
        <v>0</v>
      </c>
      <c r="AU114" s="6">
        <v>81</v>
      </c>
      <c r="AV114" s="6">
        <v>81</v>
      </c>
      <c r="AW114" s="6">
        <v>11.571428571428571</v>
      </c>
      <c r="BC114" s="6">
        <v>0</v>
      </c>
      <c r="BD114" s="6" t="s">
        <v>2311</v>
      </c>
    </row>
    <row r="115" spans="1:56" x14ac:dyDescent="0.25">
      <c r="A115" s="6" t="s">
        <v>56</v>
      </c>
      <c r="B115" s="6" t="s">
        <v>53</v>
      </c>
      <c r="C115" s="6">
        <v>72.88</v>
      </c>
      <c r="D115" s="6">
        <v>240</v>
      </c>
      <c r="E115" s="6">
        <v>4.84</v>
      </c>
      <c r="F115" s="6">
        <v>-0.17845635292936621</v>
      </c>
      <c r="G115" s="6">
        <v>19</v>
      </c>
      <c r="H115" s="6">
        <v>-0.21147471201400453</v>
      </c>
      <c r="I115" s="6">
        <v>33</v>
      </c>
      <c r="J115" s="6">
        <v>0.15599228796964487</v>
      </c>
      <c r="K115" s="6">
        <v>118</v>
      </c>
      <c r="L115" s="6">
        <v>0.2764836288244793</v>
      </c>
      <c r="M115" s="6">
        <v>4.2</v>
      </c>
      <c r="N115" s="6">
        <v>0.82471129788366715</v>
      </c>
      <c r="O115" s="6">
        <v>6.99</v>
      </c>
      <c r="P115" s="6">
        <v>0.57415335585232308</v>
      </c>
      <c r="Q115" s="6">
        <v>1.4414095055867437</v>
      </c>
      <c r="R115" s="6">
        <v>0.24023491759779061</v>
      </c>
      <c r="S115" s="6">
        <v>7</v>
      </c>
      <c r="T115" s="6">
        <v>235</v>
      </c>
      <c r="U115" s="6">
        <v>186</v>
      </c>
      <c r="W115" s="6">
        <v>2</v>
      </c>
      <c r="X115" s="6">
        <v>0</v>
      </c>
      <c r="Y115" s="6">
        <v>1</v>
      </c>
      <c r="Z115" s="6">
        <v>10</v>
      </c>
      <c r="AA115" s="6">
        <v>11</v>
      </c>
      <c r="AB115" s="6">
        <v>5.5</v>
      </c>
      <c r="AD115" s="6">
        <v>3</v>
      </c>
      <c r="AE115" s="6">
        <v>0</v>
      </c>
      <c r="AF115" s="6">
        <v>3</v>
      </c>
      <c r="AG115" s="6">
        <v>51</v>
      </c>
      <c r="AH115" s="6">
        <v>54</v>
      </c>
      <c r="AI115" s="6">
        <v>18</v>
      </c>
      <c r="AO115" s="6">
        <v>0</v>
      </c>
      <c r="AP115" s="6" t="s">
        <v>2311</v>
      </c>
      <c r="AV115" s="6">
        <v>0</v>
      </c>
      <c r="AW115" s="6" t="s">
        <v>2311</v>
      </c>
      <c r="BC115" s="6">
        <v>0</v>
      </c>
      <c r="BD115" s="6" t="s">
        <v>2311</v>
      </c>
    </row>
    <row r="116" spans="1:56" x14ac:dyDescent="0.25">
      <c r="A116" s="6" t="s">
        <v>434</v>
      </c>
      <c r="B116" s="6" t="s">
        <v>53</v>
      </c>
      <c r="C116" s="6">
        <v>73</v>
      </c>
      <c r="D116" s="6">
        <v>235</v>
      </c>
      <c r="E116" s="6">
        <v>4.78</v>
      </c>
      <c r="F116" s="6">
        <v>2.0482308104142016E-2</v>
      </c>
      <c r="G116" s="6">
        <v>21</v>
      </c>
      <c r="H116" s="6">
        <v>7.2922314487588097E-2</v>
      </c>
      <c r="I116" s="6">
        <v>31.5</v>
      </c>
      <c r="J116" s="6">
        <v>-0.19122534943597208</v>
      </c>
      <c r="K116" s="6">
        <v>111</v>
      </c>
      <c r="L116" s="6">
        <v>-0.46258627942996255</v>
      </c>
      <c r="M116" s="6">
        <v>4.51</v>
      </c>
      <c r="N116" s="6">
        <v>-0.28527749297863181</v>
      </c>
      <c r="O116" s="6">
        <v>7.41</v>
      </c>
      <c r="P116" s="6">
        <v>-0.46165525862013601</v>
      </c>
      <c r="Q116" s="6">
        <v>-1.3073397578729722</v>
      </c>
      <c r="R116" s="6">
        <v>-0.21788995964549537</v>
      </c>
      <c r="AA116" s="6">
        <v>0</v>
      </c>
      <c r="AB116" s="6" t="s">
        <v>2311</v>
      </c>
      <c r="AH116" s="6">
        <v>0</v>
      </c>
      <c r="AI116" s="6" t="s">
        <v>2311</v>
      </c>
      <c r="AO116" s="6">
        <v>0</v>
      </c>
      <c r="AP116" s="6" t="s">
        <v>2311</v>
      </c>
      <c r="AV116" s="6">
        <v>0</v>
      </c>
      <c r="AW116" s="6" t="s">
        <v>2311</v>
      </c>
      <c r="BC116" s="6">
        <v>0</v>
      </c>
      <c r="BD116" s="6" t="s">
        <v>2311</v>
      </c>
    </row>
    <row r="117" spans="1:56" x14ac:dyDescent="0.25">
      <c r="A117" s="6" t="s">
        <v>197</v>
      </c>
      <c r="B117" s="6" t="s">
        <v>198</v>
      </c>
      <c r="C117" s="6">
        <v>74</v>
      </c>
      <c r="D117" s="6">
        <v>193</v>
      </c>
      <c r="E117" s="6">
        <v>4.74</v>
      </c>
      <c r="F117" s="6">
        <v>0.15310808212648183</v>
      </c>
      <c r="I117" s="6">
        <v>33.5</v>
      </c>
      <c r="J117" s="6">
        <v>0.27173150043818384</v>
      </c>
      <c r="K117" s="6">
        <v>116</v>
      </c>
      <c r="L117" s="6">
        <v>6.532079789463878E-2</v>
      </c>
      <c r="Q117" s="6">
        <v>0.49016038045930449</v>
      </c>
      <c r="R117" s="6">
        <v>0.16338679348643484</v>
      </c>
      <c r="S117" s="6">
        <v>6</v>
      </c>
      <c r="T117" s="6">
        <v>177</v>
      </c>
      <c r="U117" s="6">
        <v>147</v>
      </c>
      <c r="AA117" s="6">
        <v>0</v>
      </c>
      <c r="AB117" s="6" t="s">
        <v>2311</v>
      </c>
      <c r="AH117" s="6">
        <v>0</v>
      </c>
      <c r="AI117" s="6" t="s">
        <v>2311</v>
      </c>
      <c r="AK117" s="6">
        <v>15</v>
      </c>
      <c r="AL117" s="6">
        <v>0</v>
      </c>
      <c r="AM117" s="6">
        <v>0</v>
      </c>
      <c r="AN117" s="6">
        <v>148</v>
      </c>
      <c r="AO117" s="6">
        <v>148</v>
      </c>
      <c r="AP117" s="6">
        <v>9.8666666666666671</v>
      </c>
      <c r="AR117" s="6">
        <v>16</v>
      </c>
      <c r="AS117" s="6">
        <v>0</v>
      </c>
      <c r="AT117" s="6">
        <v>0</v>
      </c>
      <c r="AU117" s="6">
        <v>173</v>
      </c>
      <c r="AV117" s="6">
        <v>173</v>
      </c>
      <c r="AW117" s="6">
        <v>10.8125</v>
      </c>
      <c r="BC117" s="6">
        <v>0</v>
      </c>
      <c r="BD117" s="6" t="s">
        <v>2311</v>
      </c>
    </row>
    <row r="118" spans="1:56" x14ac:dyDescent="0.25">
      <c r="A118" s="6" t="s">
        <v>208</v>
      </c>
      <c r="B118" s="6" t="s">
        <v>209</v>
      </c>
      <c r="C118" s="6">
        <v>77</v>
      </c>
      <c r="D118" s="6">
        <v>258</v>
      </c>
      <c r="E118" s="6">
        <v>5.05</v>
      </c>
      <c r="F118" s="6">
        <v>-0.87474166654664942</v>
      </c>
      <c r="G118" s="6">
        <v>24</v>
      </c>
      <c r="H118" s="6">
        <v>0.49951785423997708</v>
      </c>
      <c r="K118" s="6">
        <v>106</v>
      </c>
      <c r="L118" s="6">
        <v>-0.99049335675456385</v>
      </c>
      <c r="Q118" s="6">
        <v>-1.3657171690612362</v>
      </c>
      <c r="R118" s="6">
        <v>-0.4552390563537454</v>
      </c>
      <c r="AA118" s="6">
        <v>0</v>
      </c>
      <c r="AB118" s="6" t="s">
        <v>2311</v>
      </c>
      <c r="AH118" s="6">
        <v>0</v>
      </c>
      <c r="AI118" s="6" t="s">
        <v>2311</v>
      </c>
      <c r="AO118" s="6">
        <v>0</v>
      </c>
      <c r="AP118" s="6" t="s">
        <v>2311</v>
      </c>
      <c r="AV118" s="6">
        <v>0</v>
      </c>
      <c r="AW118" s="6" t="s">
        <v>2311</v>
      </c>
      <c r="BC118" s="6">
        <v>0</v>
      </c>
      <c r="BD118" s="6" t="s">
        <v>2311</v>
      </c>
    </row>
    <row r="119" spans="1:56" x14ac:dyDescent="0.25">
      <c r="A119" s="6" t="s">
        <v>32</v>
      </c>
      <c r="B119" s="6" t="s">
        <v>16</v>
      </c>
      <c r="C119" s="6">
        <v>75.13</v>
      </c>
      <c r="D119" s="6">
        <v>312</v>
      </c>
      <c r="E119" s="6">
        <v>4.95</v>
      </c>
      <c r="F119" s="6">
        <v>-0.54317723149080144</v>
      </c>
      <c r="G119" s="6">
        <v>27</v>
      </c>
      <c r="H119" s="6">
        <v>0.92611339399236603</v>
      </c>
      <c r="Q119" s="6">
        <v>0.38293616250156459</v>
      </c>
      <c r="R119" s="6">
        <v>0.1914680812507823</v>
      </c>
      <c r="W119" s="6">
        <v>14</v>
      </c>
      <c r="X119" s="6">
        <v>81</v>
      </c>
      <c r="Y119" s="6">
        <v>0</v>
      </c>
      <c r="Z119" s="6">
        <v>71</v>
      </c>
      <c r="AA119" s="6">
        <v>152</v>
      </c>
      <c r="AB119" s="6">
        <v>10.857142857142858</v>
      </c>
      <c r="AD119" s="6">
        <v>14</v>
      </c>
      <c r="AE119" s="6">
        <v>419</v>
      </c>
      <c r="AF119" s="6">
        <v>0</v>
      </c>
      <c r="AG119" s="6">
        <v>68</v>
      </c>
      <c r="AH119" s="6">
        <v>487</v>
      </c>
      <c r="AI119" s="6">
        <v>34.785714285714285</v>
      </c>
      <c r="AK119" s="6">
        <v>15</v>
      </c>
      <c r="AL119" s="6">
        <v>272</v>
      </c>
      <c r="AM119" s="6">
        <v>0</v>
      </c>
      <c r="AN119" s="6">
        <v>53</v>
      </c>
      <c r="AO119" s="6">
        <v>325</v>
      </c>
      <c r="AP119" s="6">
        <v>21.666666666666668</v>
      </c>
      <c r="AR119" s="6">
        <v>14</v>
      </c>
      <c r="AS119" s="6">
        <v>373</v>
      </c>
      <c r="AT119" s="6">
        <v>0</v>
      </c>
      <c r="AU119" s="6">
        <v>45</v>
      </c>
      <c r="AV119" s="6">
        <v>418</v>
      </c>
      <c r="AW119" s="6">
        <v>29.857142857142858</v>
      </c>
      <c r="BC119" s="6">
        <v>0</v>
      </c>
      <c r="BD119" s="6" t="s">
        <v>2311</v>
      </c>
    </row>
    <row r="120" spans="1:56" x14ac:dyDescent="0.25">
      <c r="A120" s="6" t="s">
        <v>398</v>
      </c>
      <c r="B120" s="6" t="s">
        <v>16</v>
      </c>
      <c r="C120" s="6">
        <v>74</v>
      </c>
      <c r="D120" s="6">
        <v>317</v>
      </c>
      <c r="E120" s="6">
        <v>5.49</v>
      </c>
      <c r="F120" s="6">
        <v>-2.3336251807923873</v>
      </c>
      <c r="K120" s="6">
        <v>110</v>
      </c>
      <c r="L120" s="6">
        <v>-0.56816769489488284</v>
      </c>
      <c r="Q120" s="6">
        <v>-2.9017928756872702</v>
      </c>
      <c r="R120" s="6">
        <v>-1.4508964378436351</v>
      </c>
      <c r="S120" s="6">
        <v>1</v>
      </c>
      <c r="T120" s="6">
        <v>10</v>
      </c>
      <c r="U120" s="6">
        <v>10</v>
      </c>
      <c r="W120" s="6">
        <v>16</v>
      </c>
      <c r="X120" s="6">
        <v>1075</v>
      </c>
      <c r="Y120" s="6">
        <v>0</v>
      </c>
      <c r="Z120" s="6">
        <v>70</v>
      </c>
      <c r="AA120" s="6">
        <v>1145</v>
      </c>
      <c r="AB120" s="6">
        <v>71.5625</v>
      </c>
      <c r="AD120" s="6">
        <v>16</v>
      </c>
      <c r="AE120" s="6">
        <v>965</v>
      </c>
      <c r="AF120" s="6">
        <v>0</v>
      </c>
      <c r="AG120" s="6">
        <v>49</v>
      </c>
      <c r="AH120" s="6">
        <v>1014</v>
      </c>
      <c r="AI120" s="6">
        <v>63.375</v>
      </c>
      <c r="AK120" s="6">
        <v>14</v>
      </c>
      <c r="AL120" s="6">
        <v>830</v>
      </c>
      <c r="AM120" s="6">
        <v>0</v>
      </c>
      <c r="AN120" s="6">
        <v>36</v>
      </c>
      <c r="AO120" s="6">
        <v>866</v>
      </c>
      <c r="AP120" s="6">
        <v>61.857142857142854</v>
      </c>
      <c r="AR120" s="6">
        <v>2</v>
      </c>
      <c r="AS120" s="6">
        <v>134</v>
      </c>
      <c r="AT120" s="6">
        <v>0</v>
      </c>
      <c r="AU120" s="6">
        <v>5</v>
      </c>
      <c r="AV120" s="6">
        <v>139</v>
      </c>
      <c r="AW120" s="6">
        <v>69.5</v>
      </c>
      <c r="AY120" s="6">
        <v>11</v>
      </c>
      <c r="AZ120" s="6">
        <v>316</v>
      </c>
      <c r="BA120" s="6">
        <v>0</v>
      </c>
      <c r="BB120" s="6">
        <v>41</v>
      </c>
      <c r="BC120" s="6">
        <v>357</v>
      </c>
      <c r="BD120" s="6">
        <v>32.454545454545453</v>
      </c>
    </row>
    <row r="121" spans="1:56" x14ac:dyDescent="0.25">
      <c r="A121" s="6" t="s">
        <v>41</v>
      </c>
      <c r="B121" s="6" t="s">
        <v>16</v>
      </c>
      <c r="C121" s="6">
        <v>74.63</v>
      </c>
      <c r="D121" s="6">
        <v>305</v>
      </c>
      <c r="E121" s="6">
        <v>5.25</v>
      </c>
      <c r="F121" s="6">
        <v>-1.5378705366583485</v>
      </c>
      <c r="G121" s="6">
        <v>29</v>
      </c>
      <c r="H121" s="6">
        <v>1.2105104204939587</v>
      </c>
      <c r="I121" s="6">
        <v>27.5</v>
      </c>
      <c r="J121" s="6">
        <v>-1.1171390491842839</v>
      </c>
      <c r="K121" s="6">
        <v>99</v>
      </c>
      <c r="L121" s="6">
        <v>-1.7295632650090058</v>
      </c>
      <c r="M121" s="6">
        <v>4.7699999999999996</v>
      </c>
      <c r="N121" s="6">
        <v>-1.2162358337018506</v>
      </c>
      <c r="O121" s="6">
        <v>8.09</v>
      </c>
      <c r="P121" s="6">
        <v>-2.1386787296707834</v>
      </c>
      <c r="Q121" s="6">
        <v>-6.5289769937303141</v>
      </c>
      <c r="R121" s="6">
        <v>-1.0881628322883856</v>
      </c>
      <c r="W121" s="6">
        <v>4</v>
      </c>
      <c r="X121" s="6">
        <v>0</v>
      </c>
      <c r="Y121" s="6">
        <v>0</v>
      </c>
      <c r="Z121" s="6">
        <v>19</v>
      </c>
      <c r="AA121" s="6">
        <v>19</v>
      </c>
      <c r="AB121" s="6">
        <v>4.75</v>
      </c>
      <c r="AD121" s="6">
        <v>1</v>
      </c>
      <c r="AE121" s="6">
        <v>0</v>
      </c>
      <c r="AF121" s="6">
        <v>0</v>
      </c>
      <c r="AG121" s="6">
        <v>5</v>
      </c>
      <c r="AH121" s="6">
        <v>5</v>
      </c>
      <c r="AI121" s="6">
        <v>5</v>
      </c>
      <c r="AK121" s="6">
        <v>1</v>
      </c>
      <c r="AL121" s="6">
        <v>4</v>
      </c>
      <c r="AM121" s="6">
        <v>0</v>
      </c>
      <c r="AN121" s="6">
        <v>5</v>
      </c>
      <c r="AO121" s="6">
        <v>9</v>
      </c>
      <c r="AP121" s="6">
        <v>9</v>
      </c>
      <c r="AV121" s="6">
        <v>0</v>
      </c>
      <c r="AW121" s="6" t="s">
        <v>2311</v>
      </c>
      <c r="BC121" s="6">
        <v>0</v>
      </c>
      <c r="BD121" s="6" t="s">
        <v>2311</v>
      </c>
    </row>
    <row r="122" spans="1:56" x14ac:dyDescent="0.25">
      <c r="A122" s="6" t="s">
        <v>400</v>
      </c>
      <c r="B122" s="6" t="s">
        <v>16</v>
      </c>
      <c r="C122" s="6">
        <v>75.38</v>
      </c>
      <c r="D122" s="6">
        <v>300</v>
      </c>
      <c r="E122" s="6">
        <v>5.0599999999999996</v>
      </c>
      <c r="F122" s="6">
        <v>-0.90789811005223364</v>
      </c>
      <c r="G122" s="6">
        <v>24</v>
      </c>
      <c r="H122" s="6">
        <v>0.49951785423997708</v>
      </c>
      <c r="I122" s="6">
        <v>30</v>
      </c>
      <c r="J122" s="6">
        <v>-0.53844298684158898</v>
      </c>
      <c r="K122" s="6">
        <v>107</v>
      </c>
      <c r="L122" s="6">
        <v>-0.88491194128964357</v>
      </c>
      <c r="M122" s="6">
        <v>5</v>
      </c>
      <c r="N122" s="6">
        <v>-2.0397759043416235</v>
      </c>
      <c r="O122" s="6">
        <v>7.77</v>
      </c>
      <c r="P122" s="6">
        <v>-1.3494912138822424</v>
      </c>
      <c r="Q122" s="6">
        <v>-5.2210023021673546</v>
      </c>
      <c r="R122" s="6">
        <v>-0.87016705036122577</v>
      </c>
      <c r="S122" s="6">
        <v>4</v>
      </c>
      <c r="T122" s="6">
        <v>116</v>
      </c>
      <c r="U122" s="6">
        <v>102</v>
      </c>
      <c r="AA122" s="6">
        <v>0</v>
      </c>
      <c r="AB122" s="6" t="s">
        <v>2311</v>
      </c>
      <c r="AD122" s="6">
        <v>10</v>
      </c>
      <c r="AE122" s="6">
        <v>9</v>
      </c>
      <c r="AF122" s="6">
        <v>0</v>
      </c>
      <c r="AG122" s="6">
        <v>52</v>
      </c>
      <c r="AH122" s="6">
        <v>61</v>
      </c>
      <c r="AI122" s="6">
        <v>6.1</v>
      </c>
      <c r="AK122" s="6">
        <v>7</v>
      </c>
      <c r="AL122" s="6">
        <v>199</v>
      </c>
      <c r="AM122" s="6">
        <v>0</v>
      </c>
      <c r="AN122" s="6">
        <v>32</v>
      </c>
      <c r="AO122" s="6">
        <v>231</v>
      </c>
      <c r="AP122" s="6">
        <v>33</v>
      </c>
      <c r="AR122" s="6">
        <v>15</v>
      </c>
      <c r="AS122" s="6">
        <v>787</v>
      </c>
      <c r="AT122" s="6">
        <v>0</v>
      </c>
      <c r="AU122" s="6">
        <v>82</v>
      </c>
      <c r="AV122" s="6">
        <v>869</v>
      </c>
      <c r="AW122" s="6">
        <v>57.93333333333333</v>
      </c>
      <c r="AY122" s="6">
        <v>10</v>
      </c>
      <c r="AZ122" s="6">
        <v>612</v>
      </c>
      <c r="BA122" s="6">
        <v>0</v>
      </c>
      <c r="BB122" s="6">
        <v>42</v>
      </c>
      <c r="BC122" s="6">
        <v>654</v>
      </c>
      <c r="BD122" s="6">
        <v>65.400000000000006</v>
      </c>
    </row>
    <row r="123" spans="1:56" x14ac:dyDescent="0.25">
      <c r="A123" s="6" t="s">
        <v>250</v>
      </c>
      <c r="B123" s="6" t="s">
        <v>16</v>
      </c>
      <c r="C123" s="6">
        <v>76.13</v>
      </c>
      <c r="D123" s="6">
        <v>317</v>
      </c>
      <c r="E123" s="6">
        <v>5.31</v>
      </c>
      <c r="F123" s="6">
        <v>-1.7368091976918567</v>
      </c>
      <c r="G123" s="6">
        <v>23</v>
      </c>
      <c r="H123" s="6">
        <v>0.35731934098918072</v>
      </c>
      <c r="I123" s="6">
        <v>22.2</v>
      </c>
      <c r="J123" s="6">
        <v>-2.3439747013507972</v>
      </c>
      <c r="K123" s="6">
        <v>105</v>
      </c>
      <c r="L123" s="6">
        <v>-1.0960747722194841</v>
      </c>
      <c r="M123" s="6">
        <v>4.6500000000000004</v>
      </c>
      <c r="N123" s="6">
        <v>-0.78656275336805981</v>
      </c>
      <c r="O123" s="6">
        <v>7.72</v>
      </c>
      <c r="P123" s="6">
        <v>-1.2261806645402835</v>
      </c>
      <c r="Q123" s="6">
        <v>-6.8322827481813002</v>
      </c>
      <c r="R123" s="6">
        <v>-1.1387137913635501</v>
      </c>
      <c r="S123" s="6">
        <v>4</v>
      </c>
      <c r="T123" s="6">
        <v>108</v>
      </c>
      <c r="U123" s="6">
        <v>95</v>
      </c>
      <c r="AA123" s="6">
        <v>0</v>
      </c>
      <c r="AB123" s="6" t="s">
        <v>2311</v>
      </c>
      <c r="AH123" s="6">
        <v>0</v>
      </c>
      <c r="AI123" s="6" t="s">
        <v>2311</v>
      </c>
      <c r="AO123" s="6">
        <v>0</v>
      </c>
      <c r="AP123" s="6" t="s">
        <v>2311</v>
      </c>
      <c r="AV123" s="6">
        <v>0</v>
      </c>
      <c r="AW123" s="6" t="s">
        <v>2311</v>
      </c>
      <c r="BC123" s="6">
        <v>0</v>
      </c>
      <c r="BD123" s="6" t="s">
        <v>2311</v>
      </c>
    </row>
    <row r="124" spans="1:56" x14ac:dyDescent="0.25">
      <c r="A124" s="6" t="s">
        <v>189</v>
      </c>
      <c r="B124" s="6" t="s">
        <v>16</v>
      </c>
      <c r="C124" s="6">
        <v>76.13</v>
      </c>
      <c r="D124" s="6">
        <v>320</v>
      </c>
      <c r="E124" s="6">
        <v>5.25</v>
      </c>
      <c r="F124" s="6">
        <v>-1.5378705366583485</v>
      </c>
      <c r="G124" s="6">
        <v>36</v>
      </c>
      <c r="H124" s="6">
        <v>2.2059000132495328</v>
      </c>
      <c r="I124" s="6">
        <v>28</v>
      </c>
      <c r="J124" s="6">
        <v>-1.0013998367157448</v>
      </c>
      <c r="K124" s="6">
        <v>95</v>
      </c>
      <c r="L124" s="6">
        <v>-2.1518889268686867</v>
      </c>
      <c r="M124" s="6">
        <v>5.09</v>
      </c>
      <c r="N124" s="6">
        <v>-2.3620307145919681</v>
      </c>
      <c r="O124" s="6">
        <v>7.99</v>
      </c>
      <c r="P124" s="6">
        <v>-1.8920576309868655</v>
      </c>
      <c r="Q124" s="6">
        <v>-6.7393476325720805</v>
      </c>
      <c r="R124" s="6">
        <v>-1.1232246054286801</v>
      </c>
      <c r="S124" s="6">
        <v>7</v>
      </c>
      <c r="T124" s="6">
        <v>225</v>
      </c>
      <c r="U124" s="6">
        <v>176</v>
      </c>
      <c r="AA124" s="6">
        <v>0</v>
      </c>
      <c r="AB124" s="6" t="s">
        <v>2311</v>
      </c>
      <c r="AH124" s="6">
        <v>0</v>
      </c>
      <c r="AI124" s="6" t="s">
        <v>2311</v>
      </c>
      <c r="AO124" s="6">
        <v>0</v>
      </c>
      <c r="AP124" s="6" t="s">
        <v>2311</v>
      </c>
      <c r="AV124" s="6">
        <v>0</v>
      </c>
      <c r="AW124" s="6" t="s">
        <v>2311</v>
      </c>
      <c r="BC124" s="6">
        <v>0</v>
      </c>
      <c r="BD124" s="6" t="s">
        <v>2311</v>
      </c>
    </row>
    <row r="125" spans="1:56" x14ac:dyDescent="0.25">
      <c r="A125" s="6" t="s">
        <v>156</v>
      </c>
      <c r="B125" s="6" t="s">
        <v>16</v>
      </c>
      <c r="C125" s="6">
        <v>77.88</v>
      </c>
      <c r="D125" s="6">
        <v>318</v>
      </c>
      <c r="E125" s="6">
        <v>5.33</v>
      </c>
      <c r="F125" s="6">
        <v>-1.803122084703028</v>
      </c>
      <c r="G125" s="6">
        <v>28</v>
      </c>
      <c r="H125" s="6">
        <v>1.0683119072431624</v>
      </c>
      <c r="I125" s="6">
        <v>30</v>
      </c>
      <c r="J125" s="6">
        <v>-0.53844298684158898</v>
      </c>
      <c r="K125" s="6">
        <v>108</v>
      </c>
      <c r="L125" s="6">
        <v>-0.77933052582472329</v>
      </c>
      <c r="M125" s="6">
        <v>4.75</v>
      </c>
      <c r="N125" s="6">
        <v>-1.14462365364622</v>
      </c>
      <c r="O125" s="6">
        <v>7.65</v>
      </c>
      <c r="P125" s="6">
        <v>-1.0535458954615418</v>
      </c>
      <c r="Q125" s="6">
        <v>-4.2507532392339398</v>
      </c>
      <c r="R125" s="6">
        <v>-0.70845887320565659</v>
      </c>
      <c r="S125" s="6">
        <v>7</v>
      </c>
      <c r="T125" s="6">
        <v>227</v>
      </c>
      <c r="U125" s="6">
        <v>178</v>
      </c>
      <c r="W125" s="6">
        <v>6</v>
      </c>
      <c r="X125" s="6">
        <v>93</v>
      </c>
      <c r="Y125" s="6">
        <v>0</v>
      </c>
      <c r="Z125" s="6">
        <v>15</v>
      </c>
      <c r="AA125" s="6">
        <v>108</v>
      </c>
      <c r="AB125" s="6">
        <v>18</v>
      </c>
      <c r="AD125" s="6">
        <v>16</v>
      </c>
      <c r="AE125" s="6">
        <v>206</v>
      </c>
      <c r="AF125" s="6">
        <v>0</v>
      </c>
      <c r="AG125" s="6">
        <v>55</v>
      </c>
      <c r="AH125" s="6">
        <v>261</v>
      </c>
      <c r="AI125" s="6">
        <v>16.3125</v>
      </c>
      <c r="AO125" s="6">
        <v>0</v>
      </c>
      <c r="AP125" s="6" t="s">
        <v>2311</v>
      </c>
      <c r="AV125" s="6">
        <v>0</v>
      </c>
      <c r="AW125" s="6" t="s">
        <v>2311</v>
      </c>
      <c r="BC125" s="6">
        <v>0</v>
      </c>
      <c r="BD125" s="6" t="s">
        <v>2311</v>
      </c>
    </row>
    <row r="126" spans="1:56" x14ac:dyDescent="0.25">
      <c r="A126" s="6" t="s">
        <v>384</v>
      </c>
      <c r="B126" s="6" t="s">
        <v>16</v>
      </c>
      <c r="C126" s="6">
        <v>75.25</v>
      </c>
      <c r="D126" s="6">
        <v>320</v>
      </c>
      <c r="E126" s="6">
        <v>5.1100000000000003</v>
      </c>
      <c r="F126" s="6">
        <v>-1.0736803275801605</v>
      </c>
      <c r="G126" s="6">
        <v>27</v>
      </c>
      <c r="H126" s="6">
        <v>0.92611339399236603</v>
      </c>
      <c r="M126" s="6">
        <v>4.63</v>
      </c>
      <c r="N126" s="6">
        <v>-0.71495057331242584</v>
      </c>
      <c r="O126" s="6">
        <v>7.45</v>
      </c>
      <c r="P126" s="6">
        <v>-0.56030369809370362</v>
      </c>
      <c r="Q126" s="6">
        <v>-1.4228212049939239</v>
      </c>
      <c r="R126" s="6">
        <v>-0.35570530124848099</v>
      </c>
      <c r="S126" s="6">
        <v>3</v>
      </c>
      <c r="T126" s="6">
        <v>86</v>
      </c>
      <c r="U126" s="6">
        <v>77</v>
      </c>
      <c r="W126" s="6">
        <v>14</v>
      </c>
      <c r="X126" s="6">
        <v>870</v>
      </c>
      <c r="Y126" s="6">
        <v>0</v>
      </c>
      <c r="Z126" s="6">
        <v>67</v>
      </c>
      <c r="AA126" s="6">
        <v>937</v>
      </c>
      <c r="AB126" s="6">
        <v>66.928571428571431</v>
      </c>
      <c r="AD126" s="6">
        <v>10</v>
      </c>
      <c r="AE126" s="6">
        <v>566</v>
      </c>
      <c r="AF126" s="6">
        <v>0</v>
      </c>
      <c r="AG126" s="6">
        <v>51</v>
      </c>
      <c r="AH126" s="6">
        <v>617</v>
      </c>
      <c r="AI126" s="6">
        <v>61.7</v>
      </c>
      <c r="AK126" s="6">
        <v>13</v>
      </c>
      <c r="AL126" s="6">
        <v>800</v>
      </c>
      <c r="AM126" s="6">
        <v>0</v>
      </c>
      <c r="AN126" s="6">
        <v>54</v>
      </c>
      <c r="AO126" s="6">
        <v>854</v>
      </c>
      <c r="AP126" s="6">
        <v>65.692307692307693</v>
      </c>
      <c r="AV126" s="6">
        <v>0</v>
      </c>
      <c r="AW126" s="6" t="s">
        <v>2311</v>
      </c>
      <c r="BC126" s="6">
        <v>0</v>
      </c>
      <c r="BD126" s="6" t="s">
        <v>2311</v>
      </c>
    </row>
    <row r="127" spans="1:56" x14ac:dyDescent="0.25">
      <c r="A127" s="6" t="s">
        <v>386</v>
      </c>
      <c r="B127" s="6" t="s">
        <v>16</v>
      </c>
      <c r="C127" s="6">
        <v>75.63</v>
      </c>
      <c r="D127" s="6">
        <v>307</v>
      </c>
      <c r="E127" s="6">
        <v>5.09</v>
      </c>
      <c r="F127" s="6">
        <v>-1.0073674405689892</v>
      </c>
      <c r="G127" s="6">
        <v>29</v>
      </c>
      <c r="H127" s="6">
        <v>1.2105104204939587</v>
      </c>
      <c r="I127" s="6">
        <v>29.5</v>
      </c>
      <c r="J127" s="6">
        <v>-0.654182199310128</v>
      </c>
      <c r="K127" s="6">
        <v>109</v>
      </c>
      <c r="L127" s="6">
        <v>-0.67374911035980312</v>
      </c>
      <c r="M127" s="6">
        <v>4.6900000000000004</v>
      </c>
      <c r="N127" s="6">
        <v>-0.92978711347932452</v>
      </c>
      <c r="O127" s="6">
        <v>7.48</v>
      </c>
      <c r="P127" s="6">
        <v>-0.63429002769887988</v>
      </c>
      <c r="Q127" s="6">
        <v>-2.6888654709231661</v>
      </c>
      <c r="R127" s="6">
        <v>-0.44814424515386103</v>
      </c>
      <c r="AA127" s="6">
        <v>0</v>
      </c>
      <c r="AB127" s="6" t="s">
        <v>2311</v>
      </c>
      <c r="AD127" s="6">
        <v>8</v>
      </c>
      <c r="AE127" s="6">
        <v>58</v>
      </c>
      <c r="AF127" s="6">
        <v>0</v>
      </c>
      <c r="AG127" s="6">
        <v>52</v>
      </c>
      <c r="AH127" s="6">
        <v>110</v>
      </c>
      <c r="AI127" s="6">
        <v>13.75</v>
      </c>
      <c r="AK127" s="6">
        <v>16</v>
      </c>
      <c r="AL127" s="6">
        <v>373</v>
      </c>
      <c r="AM127" s="6">
        <v>0</v>
      </c>
      <c r="AN127" s="6">
        <v>123</v>
      </c>
      <c r="AO127" s="6">
        <v>496</v>
      </c>
      <c r="AP127" s="6">
        <v>31</v>
      </c>
      <c r="AR127" s="6">
        <v>7</v>
      </c>
      <c r="AS127" s="6">
        <v>488</v>
      </c>
      <c r="AT127" s="6">
        <v>0</v>
      </c>
      <c r="AU127" s="6">
        <v>0</v>
      </c>
      <c r="AV127" s="6">
        <v>488</v>
      </c>
      <c r="AW127" s="6">
        <v>69.714285714285708</v>
      </c>
      <c r="AY127" s="6">
        <v>16</v>
      </c>
      <c r="AZ127" s="6">
        <v>1068</v>
      </c>
      <c r="BA127" s="6">
        <v>0</v>
      </c>
      <c r="BB127" s="6">
        <v>0</v>
      </c>
      <c r="BC127" s="6">
        <v>1068</v>
      </c>
      <c r="BD127" s="6">
        <v>66.75</v>
      </c>
    </row>
    <row r="128" spans="1:56" x14ac:dyDescent="0.25">
      <c r="A128" s="6" t="s">
        <v>230</v>
      </c>
      <c r="B128" s="6" t="s">
        <v>16</v>
      </c>
      <c r="C128" s="6">
        <v>77</v>
      </c>
      <c r="D128" s="6">
        <v>313</v>
      </c>
      <c r="E128" s="6">
        <v>5.37</v>
      </c>
      <c r="F128" s="6">
        <v>-1.9357478587253678</v>
      </c>
      <c r="G128" s="6">
        <v>17</v>
      </c>
      <c r="H128" s="6">
        <v>-0.49587173851559718</v>
      </c>
      <c r="I128" s="6">
        <v>23</v>
      </c>
      <c r="J128" s="6">
        <v>-2.1587919614011346</v>
      </c>
      <c r="K128" s="6">
        <v>92</v>
      </c>
      <c r="L128" s="6">
        <v>-2.4686331732634477</v>
      </c>
      <c r="M128" s="6">
        <v>4.74</v>
      </c>
      <c r="N128" s="6">
        <v>-1.1088175636184046</v>
      </c>
      <c r="O128" s="6">
        <v>8.1199999999999992</v>
      </c>
      <c r="P128" s="6">
        <v>-2.2126650592759574</v>
      </c>
      <c r="Q128" s="6">
        <v>-10.380527354799909</v>
      </c>
      <c r="R128" s="6">
        <v>-1.7300878924666516</v>
      </c>
      <c r="AA128" s="6">
        <v>0</v>
      </c>
      <c r="AB128" s="6" t="s">
        <v>2311</v>
      </c>
      <c r="AH128" s="6">
        <v>0</v>
      </c>
      <c r="AI128" s="6" t="s">
        <v>2311</v>
      </c>
      <c r="AO128" s="6">
        <v>0</v>
      </c>
      <c r="AP128" s="6" t="s">
        <v>2311</v>
      </c>
      <c r="AV128" s="6">
        <v>0</v>
      </c>
      <c r="AW128" s="6" t="s">
        <v>2311</v>
      </c>
      <c r="BC128" s="6">
        <v>0</v>
      </c>
      <c r="BD128" s="6" t="s">
        <v>2311</v>
      </c>
    </row>
    <row r="129" spans="1:56" x14ac:dyDescent="0.25">
      <c r="A129" s="6" t="s">
        <v>30</v>
      </c>
      <c r="B129" s="6" t="s">
        <v>16</v>
      </c>
      <c r="C129" s="6">
        <v>75.38</v>
      </c>
      <c r="D129" s="6">
        <v>302</v>
      </c>
      <c r="E129" s="6">
        <v>5.03</v>
      </c>
      <c r="F129" s="6">
        <v>-0.80842877953548098</v>
      </c>
      <c r="I129" s="6">
        <v>26.5</v>
      </c>
      <c r="J129" s="6">
        <v>-1.3486174741213619</v>
      </c>
      <c r="M129" s="6">
        <v>4.4400000000000004</v>
      </c>
      <c r="N129" s="6">
        <v>-3.4634862783920993E-2</v>
      </c>
      <c r="O129" s="6">
        <v>7.26</v>
      </c>
      <c r="P129" s="6">
        <v>-9.1723610594256821E-2</v>
      </c>
      <c r="Q129" s="6">
        <v>-2.2834047270350206</v>
      </c>
      <c r="R129" s="6">
        <v>-0.57085118175875516</v>
      </c>
      <c r="S129" s="6">
        <v>6</v>
      </c>
      <c r="T129" s="6">
        <v>196</v>
      </c>
      <c r="U129" s="6">
        <v>160</v>
      </c>
      <c r="W129" s="6">
        <v>4</v>
      </c>
      <c r="X129" s="6">
        <v>4</v>
      </c>
      <c r="Y129" s="6">
        <v>0</v>
      </c>
      <c r="Z129" s="6">
        <v>26</v>
      </c>
      <c r="AA129" s="6">
        <v>30</v>
      </c>
      <c r="AB129" s="6">
        <v>7.5</v>
      </c>
      <c r="AH129" s="6">
        <v>0</v>
      </c>
      <c r="AI129" s="6" t="s">
        <v>2311</v>
      </c>
      <c r="AO129" s="6">
        <v>0</v>
      </c>
      <c r="AP129" s="6" t="s">
        <v>2311</v>
      </c>
      <c r="AV129" s="6">
        <v>0</v>
      </c>
      <c r="AW129" s="6" t="s">
        <v>2311</v>
      </c>
      <c r="BC129" s="6">
        <v>0</v>
      </c>
      <c r="BD129" s="6" t="s">
        <v>2311</v>
      </c>
    </row>
    <row r="130" spans="1:56" x14ac:dyDescent="0.25">
      <c r="A130" s="6" t="s">
        <v>107</v>
      </c>
      <c r="B130" s="6" t="s">
        <v>16</v>
      </c>
      <c r="C130" s="6">
        <v>74.13</v>
      </c>
      <c r="D130" s="6">
        <v>311</v>
      </c>
      <c r="E130" s="6">
        <v>5.07</v>
      </c>
      <c r="F130" s="6">
        <v>-0.94105455355782075</v>
      </c>
      <c r="G130" s="6">
        <v>35</v>
      </c>
      <c r="H130" s="6">
        <v>2.0637014999987366</v>
      </c>
      <c r="I130" s="6">
        <v>27</v>
      </c>
      <c r="J130" s="6">
        <v>-1.2328782616528229</v>
      </c>
      <c r="K130" s="6">
        <v>108</v>
      </c>
      <c r="L130" s="6">
        <v>-0.77933052582472329</v>
      </c>
      <c r="M130" s="6">
        <v>4.84</v>
      </c>
      <c r="N130" s="6">
        <v>-1.4668784638965646</v>
      </c>
      <c r="O130" s="6">
        <v>7.78</v>
      </c>
      <c r="P130" s="6">
        <v>-1.374153323750636</v>
      </c>
      <c r="Q130" s="6">
        <v>-3.730593628683831</v>
      </c>
      <c r="R130" s="6">
        <v>-0.62176560478063847</v>
      </c>
      <c r="S130" s="6">
        <v>1</v>
      </c>
      <c r="T130" s="6">
        <v>7</v>
      </c>
      <c r="U130" s="6">
        <v>7</v>
      </c>
      <c r="AA130" s="6">
        <v>0</v>
      </c>
      <c r="AB130" s="6" t="s">
        <v>2311</v>
      </c>
      <c r="AD130" s="6">
        <v>10</v>
      </c>
      <c r="AE130" s="6">
        <v>184</v>
      </c>
      <c r="AF130" s="6">
        <v>0</v>
      </c>
      <c r="AG130" s="6">
        <v>25</v>
      </c>
      <c r="AH130" s="6">
        <v>209</v>
      </c>
      <c r="AI130" s="6">
        <v>20.9</v>
      </c>
      <c r="AK130" s="6">
        <v>14</v>
      </c>
      <c r="AL130" s="6">
        <v>638</v>
      </c>
      <c r="AM130" s="6">
        <v>0</v>
      </c>
      <c r="AN130" s="6">
        <v>79</v>
      </c>
      <c r="AO130" s="6">
        <v>717</v>
      </c>
      <c r="AP130" s="6">
        <v>51.214285714285715</v>
      </c>
      <c r="AR130" s="6">
        <v>5</v>
      </c>
      <c r="AS130" s="6">
        <v>183</v>
      </c>
      <c r="AT130" s="6">
        <v>0</v>
      </c>
      <c r="AU130" s="6">
        <v>16</v>
      </c>
      <c r="AV130" s="6">
        <v>199</v>
      </c>
      <c r="AW130" s="6">
        <v>39.799999999999997</v>
      </c>
      <c r="AY130" s="6">
        <v>13</v>
      </c>
      <c r="AZ130" s="6">
        <v>835</v>
      </c>
      <c r="BA130" s="6">
        <v>0</v>
      </c>
      <c r="BB130" s="6">
        <v>53</v>
      </c>
      <c r="BC130" s="6">
        <v>888</v>
      </c>
      <c r="BD130" s="6">
        <v>68.307692307692307</v>
      </c>
    </row>
    <row r="131" spans="1:56" x14ac:dyDescent="0.25">
      <c r="A131" s="6" t="s">
        <v>320</v>
      </c>
      <c r="B131" s="6" t="s">
        <v>16</v>
      </c>
      <c r="C131" s="6">
        <v>76.5</v>
      </c>
      <c r="D131" s="6">
        <v>307</v>
      </c>
      <c r="E131" s="6">
        <v>5.14</v>
      </c>
      <c r="F131" s="6">
        <v>-1.1731496580969132</v>
      </c>
      <c r="I131" s="6">
        <v>28.5</v>
      </c>
      <c r="J131" s="6">
        <v>-0.88566062424720593</v>
      </c>
      <c r="K131" s="6">
        <v>103</v>
      </c>
      <c r="L131" s="6">
        <v>-1.3072376031493247</v>
      </c>
      <c r="M131" s="6">
        <v>4.63</v>
      </c>
      <c r="N131" s="6">
        <v>-0.71495057331242584</v>
      </c>
      <c r="O131" s="6">
        <v>7.45</v>
      </c>
      <c r="P131" s="6">
        <v>-0.56030369809370362</v>
      </c>
      <c r="Q131" s="6">
        <v>-4.6413021568995738</v>
      </c>
      <c r="R131" s="6">
        <v>-0.92826043137991476</v>
      </c>
      <c r="S131" s="6">
        <v>1</v>
      </c>
      <c r="T131" s="6">
        <v>19</v>
      </c>
      <c r="U131" s="6">
        <v>18</v>
      </c>
      <c r="W131" s="6">
        <v>16</v>
      </c>
      <c r="X131" s="6">
        <v>1027</v>
      </c>
      <c r="Y131" s="6">
        <v>0</v>
      </c>
      <c r="Z131" s="6">
        <v>57</v>
      </c>
      <c r="AA131" s="6">
        <v>1084</v>
      </c>
      <c r="AB131" s="6">
        <v>67.75</v>
      </c>
      <c r="AD131" s="6">
        <v>14</v>
      </c>
      <c r="AE131" s="6">
        <v>910</v>
      </c>
      <c r="AF131" s="6">
        <v>0</v>
      </c>
      <c r="AG131" s="6">
        <v>4</v>
      </c>
      <c r="AH131" s="6">
        <v>914</v>
      </c>
      <c r="AI131" s="6">
        <v>65.285714285714292</v>
      </c>
      <c r="AK131" s="6">
        <v>14</v>
      </c>
      <c r="AL131" s="6">
        <v>968</v>
      </c>
      <c r="AM131" s="6">
        <v>0</v>
      </c>
      <c r="AN131" s="6">
        <v>29</v>
      </c>
      <c r="AO131" s="6">
        <v>997</v>
      </c>
      <c r="AP131" s="6">
        <v>71.214285714285708</v>
      </c>
      <c r="AR131" s="6">
        <v>11</v>
      </c>
      <c r="AS131" s="6">
        <v>687</v>
      </c>
      <c r="AT131" s="6">
        <v>0</v>
      </c>
      <c r="AU131" s="6">
        <v>39</v>
      </c>
      <c r="AV131" s="6">
        <v>726</v>
      </c>
      <c r="AW131" s="6">
        <v>66</v>
      </c>
      <c r="AY131" s="6">
        <v>8</v>
      </c>
      <c r="AZ131" s="6">
        <v>436</v>
      </c>
      <c r="BA131" s="6">
        <v>0</v>
      </c>
      <c r="BB131" s="6">
        <v>22</v>
      </c>
      <c r="BC131" s="6">
        <v>458</v>
      </c>
      <c r="BD131" s="6">
        <v>57.25</v>
      </c>
    </row>
    <row r="132" spans="1:56" x14ac:dyDescent="0.25">
      <c r="A132" s="6" t="s">
        <v>268</v>
      </c>
      <c r="B132" s="6" t="s">
        <v>16</v>
      </c>
      <c r="C132" s="6">
        <v>74</v>
      </c>
      <c r="D132" s="6">
        <v>317</v>
      </c>
      <c r="E132" s="6">
        <v>5.48</v>
      </c>
      <c r="F132" s="6">
        <v>-2.3004687372868031</v>
      </c>
      <c r="G132" s="6">
        <v>35</v>
      </c>
      <c r="H132" s="6">
        <v>2.0637014999987366</v>
      </c>
      <c r="I132" s="6">
        <v>23</v>
      </c>
      <c r="J132" s="6">
        <v>-2.1587919614011346</v>
      </c>
      <c r="K132" s="6">
        <v>95</v>
      </c>
      <c r="L132" s="6">
        <v>-2.1518889268686867</v>
      </c>
      <c r="M132" s="6">
        <v>4.82</v>
      </c>
      <c r="N132" s="6">
        <v>-1.395266283840934</v>
      </c>
      <c r="O132" s="6">
        <v>8.07</v>
      </c>
      <c r="P132" s="6">
        <v>-2.089354509934001</v>
      </c>
      <c r="Q132" s="6">
        <v>-8.0320689193328221</v>
      </c>
      <c r="R132" s="6">
        <v>-1.338678153222137</v>
      </c>
      <c r="W132" s="6">
        <v>7</v>
      </c>
      <c r="X132" s="6">
        <v>95</v>
      </c>
      <c r="Y132" s="6">
        <v>0</v>
      </c>
      <c r="Z132" s="6">
        <v>19</v>
      </c>
      <c r="AA132" s="6">
        <v>114</v>
      </c>
      <c r="AB132" s="6">
        <v>16.285714285714285</v>
      </c>
      <c r="AH132" s="6">
        <v>0</v>
      </c>
      <c r="AI132" s="6" t="s">
        <v>2311</v>
      </c>
      <c r="AO132" s="6">
        <v>0</v>
      </c>
      <c r="AP132" s="6" t="s">
        <v>2311</v>
      </c>
      <c r="AV132" s="6">
        <v>0</v>
      </c>
      <c r="AW132" s="6" t="s">
        <v>2311</v>
      </c>
      <c r="BC132" s="6">
        <v>0</v>
      </c>
      <c r="BD132" s="6" t="s">
        <v>2311</v>
      </c>
    </row>
    <row r="133" spans="1:56" x14ac:dyDescent="0.25">
      <c r="A133" s="6" t="s">
        <v>396</v>
      </c>
      <c r="B133" s="6" t="s">
        <v>16</v>
      </c>
      <c r="C133" s="6">
        <v>75</v>
      </c>
      <c r="D133" s="6">
        <v>332</v>
      </c>
      <c r="E133" s="6">
        <v>5.58</v>
      </c>
      <c r="F133" s="6">
        <v>-2.6320331723426511</v>
      </c>
      <c r="G133" s="6">
        <v>28</v>
      </c>
      <c r="H133" s="6">
        <v>1.0683119072431624</v>
      </c>
      <c r="I133" s="6">
        <v>22.5</v>
      </c>
      <c r="J133" s="6">
        <v>-2.2745311738696739</v>
      </c>
      <c r="K133" s="6">
        <v>96</v>
      </c>
      <c r="L133" s="6">
        <v>-2.0463075114037665</v>
      </c>
      <c r="M133" s="6">
        <v>5.0999999999999996</v>
      </c>
      <c r="N133" s="6">
        <v>-2.3978368046197835</v>
      </c>
      <c r="O133" s="6">
        <v>7.78</v>
      </c>
      <c r="P133" s="6">
        <v>-1.374153323750636</v>
      </c>
      <c r="Q133" s="6">
        <v>-9.6565500787433489</v>
      </c>
      <c r="R133" s="6">
        <v>-1.6094250131238914</v>
      </c>
      <c r="S133" s="6">
        <v>3</v>
      </c>
      <c r="T133" s="6">
        <v>65</v>
      </c>
      <c r="U133" s="6">
        <v>59</v>
      </c>
      <c r="W133" s="6">
        <v>16</v>
      </c>
      <c r="X133" s="6">
        <v>1135</v>
      </c>
      <c r="Y133" s="6">
        <v>0</v>
      </c>
      <c r="Z133" s="6">
        <v>71</v>
      </c>
      <c r="AA133" s="6">
        <v>1206</v>
      </c>
      <c r="AB133" s="6">
        <v>75.375</v>
      </c>
      <c r="AD133" s="6">
        <v>13</v>
      </c>
      <c r="AE133" s="6">
        <v>784</v>
      </c>
      <c r="AF133" s="6">
        <v>0</v>
      </c>
      <c r="AG133" s="6">
        <v>52</v>
      </c>
      <c r="AH133" s="6">
        <v>836</v>
      </c>
      <c r="AI133" s="6">
        <v>64.307692307692307</v>
      </c>
      <c r="AK133" s="6">
        <v>13</v>
      </c>
      <c r="AL133" s="6">
        <v>814</v>
      </c>
      <c r="AM133" s="6">
        <v>0</v>
      </c>
      <c r="AN133" s="6">
        <v>11</v>
      </c>
      <c r="AO133" s="6">
        <v>825</v>
      </c>
      <c r="AP133" s="6">
        <v>63.46153846153846</v>
      </c>
      <c r="AR133" s="6">
        <v>15</v>
      </c>
      <c r="AS133" s="6">
        <v>970</v>
      </c>
      <c r="AT133" s="6">
        <v>0</v>
      </c>
      <c r="AU133" s="6">
        <v>64</v>
      </c>
      <c r="AV133" s="6">
        <v>1034</v>
      </c>
      <c r="AW133" s="6">
        <v>68.933333333333337</v>
      </c>
      <c r="AY133" s="6">
        <v>14</v>
      </c>
      <c r="AZ133" s="6">
        <v>824</v>
      </c>
      <c r="BA133" s="6">
        <v>0</v>
      </c>
      <c r="BB133" s="6">
        <v>75</v>
      </c>
      <c r="BC133" s="6">
        <v>899</v>
      </c>
      <c r="BD133" s="6">
        <v>64.214285714285708</v>
      </c>
    </row>
    <row r="134" spans="1:56" x14ac:dyDescent="0.25">
      <c r="A134" s="6" t="s">
        <v>210</v>
      </c>
      <c r="B134" s="6" t="s">
        <v>16</v>
      </c>
      <c r="C134" s="6">
        <v>77.38</v>
      </c>
      <c r="D134" s="6">
        <v>328</v>
      </c>
      <c r="E134" s="6">
        <v>5.65</v>
      </c>
      <c r="F134" s="6">
        <v>-2.8641282768817464</v>
      </c>
      <c r="G134" s="6">
        <v>20</v>
      </c>
      <c r="H134" s="6">
        <v>-6.9276198763208216E-2</v>
      </c>
      <c r="I134" s="6">
        <v>20.5</v>
      </c>
      <c r="J134" s="6">
        <v>-2.7374880237438295</v>
      </c>
      <c r="K134" s="6">
        <v>91</v>
      </c>
      <c r="L134" s="6">
        <v>-2.5742145887283678</v>
      </c>
      <c r="M134" s="6">
        <v>5.03</v>
      </c>
      <c r="N134" s="6">
        <v>-2.1471941744250729</v>
      </c>
      <c r="O134" s="6">
        <v>8.07</v>
      </c>
      <c r="P134" s="6">
        <v>-2.089354509934001</v>
      </c>
      <c r="Q134" s="6">
        <v>-12.481655772476225</v>
      </c>
      <c r="R134" s="6">
        <v>-2.0802759620793707</v>
      </c>
      <c r="AA134" s="6">
        <v>0</v>
      </c>
      <c r="AB134" s="6" t="s">
        <v>2311</v>
      </c>
      <c r="AH134" s="6">
        <v>0</v>
      </c>
      <c r="AI134" s="6" t="s">
        <v>2311</v>
      </c>
      <c r="AO134" s="6">
        <v>0</v>
      </c>
      <c r="AP134" s="6" t="s">
        <v>2311</v>
      </c>
      <c r="AV134" s="6">
        <v>0</v>
      </c>
      <c r="AW134" s="6" t="s">
        <v>2311</v>
      </c>
      <c r="BC134" s="6">
        <v>0</v>
      </c>
      <c r="BD134" s="6" t="s">
        <v>2311</v>
      </c>
    </row>
    <row r="135" spans="1:56" x14ac:dyDescent="0.25">
      <c r="A135" s="6" t="s">
        <v>66</v>
      </c>
      <c r="B135" s="6" t="s">
        <v>16</v>
      </c>
      <c r="C135" s="6">
        <v>77.88</v>
      </c>
      <c r="D135" s="6">
        <v>329</v>
      </c>
      <c r="E135" s="6">
        <v>5.27</v>
      </c>
      <c r="F135" s="6">
        <v>-1.6041834236695169</v>
      </c>
      <c r="G135" s="6">
        <v>22</v>
      </c>
      <c r="H135" s="6">
        <v>0.21512082773838442</v>
      </c>
      <c r="I135" s="6">
        <v>22.5</v>
      </c>
      <c r="J135" s="6">
        <v>-2.2745311738696739</v>
      </c>
      <c r="K135" s="6">
        <v>98</v>
      </c>
      <c r="L135" s="6">
        <v>-1.835144680473926</v>
      </c>
      <c r="M135" s="6">
        <v>4.96</v>
      </c>
      <c r="N135" s="6">
        <v>-1.8965515442303587</v>
      </c>
      <c r="O135" s="6">
        <v>7.85</v>
      </c>
      <c r="P135" s="6">
        <v>-1.5467880928293778</v>
      </c>
      <c r="Q135" s="6">
        <v>-8.942078087334469</v>
      </c>
      <c r="R135" s="6">
        <v>-1.4903463478890782</v>
      </c>
      <c r="S135" s="6">
        <v>7</v>
      </c>
      <c r="T135" s="6">
        <v>214</v>
      </c>
      <c r="U135" s="6">
        <v>169</v>
      </c>
      <c r="W135" s="6">
        <v>2</v>
      </c>
      <c r="X135" s="6">
        <v>4</v>
      </c>
      <c r="Y135" s="6">
        <v>0</v>
      </c>
      <c r="Z135" s="6">
        <v>2</v>
      </c>
      <c r="AA135" s="6">
        <v>6</v>
      </c>
      <c r="AB135" s="6">
        <v>3</v>
      </c>
      <c r="AH135" s="6">
        <v>0</v>
      </c>
      <c r="AI135" s="6" t="s">
        <v>2311</v>
      </c>
      <c r="AO135" s="6">
        <v>0</v>
      </c>
      <c r="AP135" s="6" t="s">
        <v>2311</v>
      </c>
      <c r="AV135" s="6">
        <v>0</v>
      </c>
      <c r="AW135" s="6" t="s">
        <v>2311</v>
      </c>
      <c r="BC135" s="6">
        <v>0</v>
      </c>
      <c r="BD135" s="6" t="s">
        <v>2311</v>
      </c>
    </row>
    <row r="136" spans="1:56" x14ac:dyDescent="0.25">
      <c r="A136" s="6" t="s">
        <v>14</v>
      </c>
      <c r="B136" s="6" t="s">
        <v>16</v>
      </c>
      <c r="C136" s="6">
        <v>73.75</v>
      </c>
      <c r="D136" s="6">
        <v>332</v>
      </c>
      <c r="E136" s="6">
        <v>5.43</v>
      </c>
      <c r="F136" s="6">
        <v>-2.1346865197588762</v>
      </c>
      <c r="G136" s="6">
        <v>32</v>
      </c>
      <c r="H136" s="6">
        <v>1.6371059602463476</v>
      </c>
      <c r="Q136" s="6">
        <v>-0.49758055951252866</v>
      </c>
      <c r="R136" s="6">
        <v>-0.24879027975626433</v>
      </c>
      <c r="AA136" s="6">
        <v>0</v>
      </c>
      <c r="AB136" s="6" t="s">
        <v>2311</v>
      </c>
      <c r="AH136" s="6">
        <v>0</v>
      </c>
      <c r="AI136" s="6" t="s">
        <v>2311</v>
      </c>
      <c r="AO136" s="6">
        <v>0</v>
      </c>
      <c r="AP136" s="6" t="s">
        <v>2311</v>
      </c>
      <c r="AV136" s="6">
        <v>0</v>
      </c>
      <c r="AW136" s="6" t="s">
        <v>2311</v>
      </c>
      <c r="BC136" s="6">
        <v>0</v>
      </c>
      <c r="BD136" s="6" t="s">
        <v>2311</v>
      </c>
    </row>
    <row r="137" spans="1:56" x14ac:dyDescent="0.25">
      <c r="A137" s="6" t="s">
        <v>306</v>
      </c>
      <c r="B137" s="6" t="s">
        <v>84</v>
      </c>
      <c r="C137" s="6">
        <v>74.5</v>
      </c>
      <c r="D137" s="6">
        <v>242</v>
      </c>
      <c r="E137" s="6">
        <v>4.7</v>
      </c>
      <c r="F137" s="6">
        <v>0.28573385614882163</v>
      </c>
      <c r="G137" s="6">
        <v>20</v>
      </c>
      <c r="H137" s="6">
        <v>-6.9276198763208216E-2</v>
      </c>
      <c r="I137" s="6">
        <v>33.5</v>
      </c>
      <c r="J137" s="6">
        <v>0.27173150043818384</v>
      </c>
      <c r="K137" s="6">
        <v>122</v>
      </c>
      <c r="L137" s="6">
        <v>0.69880929068416031</v>
      </c>
      <c r="M137" s="6">
        <v>4.3899999999999997</v>
      </c>
      <c r="N137" s="6">
        <v>0.14439558735516225</v>
      </c>
      <c r="O137" s="6">
        <v>7.16</v>
      </c>
      <c r="P137" s="6">
        <v>0.15489748808966114</v>
      </c>
      <c r="Q137" s="6">
        <v>1.486291523952781</v>
      </c>
      <c r="R137" s="6">
        <v>0.24771525399213015</v>
      </c>
      <c r="S137" s="6">
        <v>1</v>
      </c>
      <c r="T137" s="6">
        <v>30</v>
      </c>
      <c r="U137" s="6">
        <v>29</v>
      </c>
      <c r="W137" s="6">
        <v>16</v>
      </c>
      <c r="X137" s="6">
        <v>0</v>
      </c>
      <c r="Y137" s="6">
        <v>1033</v>
      </c>
      <c r="Z137" s="6">
        <v>82</v>
      </c>
      <c r="AA137" s="6">
        <v>1115</v>
      </c>
      <c r="AB137" s="6">
        <v>69.6875</v>
      </c>
      <c r="AD137" s="6">
        <v>16</v>
      </c>
      <c r="AE137" s="6">
        <v>0</v>
      </c>
      <c r="AF137" s="6">
        <v>978</v>
      </c>
      <c r="AG137" s="6">
        <v>30</v>
      </c>
      <c r="AH137" s="6">
        <v>1008</v>
      </c>
      <c r="AI137" s="6">
        <v>63</v>
      </c>
      <c r="AO137" s="6">
        <v>0</v>
      </c>
      <c r="AP137" s="6" t="s">
        <v>2311</v>
      </c>
      <c r="AR137" s="6">
        <v>16</v>
      </c>
      <c r="AS137" s="6">
        <v>0</v>
      </c>
      <c r="AT137" s="6">
        <v>1090</v>
      </c>
      <c r="AU137" s="6">
        <v>2</v>
      </c>
      <c r="AV137" s="6">
        <v>1092</v>
      </c>
      <c r="AW137" s="6">
        <v>68.25</v>
      </c>
      <c r="AY137" s="6">
        <v>15</v>
      </c>
      <c r="AZ137" s="6">
        <v>0</v>
      </c>
      <c r="BA137" s="6">
        <v>923</v>
      </c>
      <c r="BB137" s="6">
        <v>63</v>
      </c>
      <c r="BC137" s="6">
        <v>986</v>
      </c>
      <c r="BD137" s="6">
        <v>65.733333333333334</v>
      </c>
    </row>
    <row r="138" spans="1:56" x14ac:dyDescent="0.25">
      <c r="A138" s="6" t="s">
        <v>82</v>
      </c>
      <c r="B138" s="6" t="s">
        <v>84</v>
      </c>
      <c r="C138" s="6">
        <v>72.38</v>
      </c>
      <c r="D138" s="6">
        <v>241</v>
      </c>
      <c r="E138" s="6">
        <v>4.62</v>
      </c>
      <c r="F138" s="6">
        <v>0.55098540419350117</v>
      </c>
      <c r="K138" s="6">
        <v>116</v>
      </c>
      <c r="L138" s="6">
        <v>6.532079789463878E-2</v>
      </c>
      <c r="Q138" s="6">
        <v>0.61630620208813991</v>
      </c>
      <c r="R138" s="6">
        <v>0.30815310104406995</v>
      </c>
      <c r="S138" s="6">
        <v>2</v>
      </c>
      <c r="T138" s="6">
        <v>56</v>
      </c>
      <c r="U138" s="6">
        <v>51</v>
      </c>
      <c r="W138" s="6">
        <v>14</v>
      </c>
      <c r="X138" s="6">
        <v>0</v>
      </c>
      <c r="Y138" s="6">
        <v>205</v>
      </c>
      <c r="Z138" s="6">
        <v>229</v>
      </c>
      <c r="AA138" s="6">
        <v>434</v>
      </c>
      <c r="AB138" s="6">
        <v>31</v>
      </c>
      <c r="AD138" s="6">
        <v>4</v>
      </c>
      <c r="AE138" s="6">
        <v>0</v>
      </c>
      <c r="AF138" s="6">
        <v>0</v>
      </c>
      <c r="AG138" s="6">
        <v>51</v>
      </c>
      <c r="AH138" s="6">
        <v>51</v>
      </c>
      <c r="AI138" s="6">
        <v>12.75</v>
      </c>
      <c r="AK138" s="6">
        <v>16</v>
      </c>
      <c r="AL138" s="6">
        <v>0</v>
      </c>
      <c r="AM138" s="6">
        <v>10</v>
      </c>
      <c r="AN138" s="6">
        <v>258</v>
      </c>
      <c r="AO138" s="6">
        <v>268</v>
      </c>
      <c r="AP138" s="6">
        <v>16.75</v>
      </c>
      <c r="AR138" s="6">
        <v>14</v>
      </c>
      <c r="AS138" s="6">
        <v>0</v>
      </c>
      <c r="AT138" s="6">
        <v>6</v>
      </c>
      <c r="AU138" s="6">
        <v>335</v>
      </c>
      <c r="AV138" s="6">
        <v>341</v>
      </c>
      <c r="AW138" s="6">
        <v>24.357142857142858</v>
      </c>
      <c r="BC138" s="6">
        <v>0</v>
      </c>
      <c r="BD138" s="6" t="s">
        <v>2311</v>
      </c>
    </row>
    <row r="139" spans="1:56" x14ac:dyDescent="0.25">
      <c r="A139" s="6" t="s">
        <v>297</v>
      </c>
      <c r="B139" s="6" t="s">
        <v>84</v>
      </c>
      <c r="C139" s="6">
        <v>76.25</v>
      </c>
      <c r="D139" s="6">
        <v>241</v>
      </c>
      <c r="E139" s="6">
        <v>4.58</v>
      </c>
      <c r="F139" s="6">
        <v>0.68361117821584105</v>
      </c>
      <c r="I139" s="6">
        <v>37</v>
      </c>
      <c r="J139" s="6">
        <v>1.0819059877179567</v>
      </c>
      <c r="K139" s="6">
        <v>128</v>
      </c>
      <c r="L139" s="6">
        <v>1.332297783473682</v>
      </c>
      <c r="M139" s="6">
        <v>4.3899999999999997</v>
      </c>
      <c r="N139" s="6">
        <v>0.14439558735516225</v>
      </c>
      <c r="O139" s="6">
        <v>6.84</v>
      </c>
      <c r="P139" s="6">
        <v>0.94408500387820216</v>
      </c>
      <c r="Q139" s="6">
        <v>4.1862955406408444</v>
      </c>
      <c r="R139" s="6">
        <v>0.83725910812816884</v>
      </c>
      <c r="S139" s="6">
        <v>1</v>
      </c>
      <c r="T139" s="6">
        <v>6</v>
      </c>
      <c r="U139" s="6">
        <v>6</v>
      </c>
      <c r="W139" s="6">
        <v>15</v>
      </c>
      <c r="X139" s="6">
        <v>0</v>
      </c>
      <c r="Y139" s="6">
        <v>666</v>
      </c>
      <c r="Z139" s="6">
        <v>134</v>
      </c>
      <c r="AA139" s="6">
        <v>800</v>
      </c>
      <c r="AB139" s="6">
        <v>53.333333333333336</v>
      </c>
      <c r="AD139" s="6">
        <v>15</v>
      </c>
      <c r="AE139" s="6">
        <v>0</v>
      </c>
      <c r="AF139" s="6">
        <v>667</v>
      </c>
      <c r="AG139" s="6">
        <v>213</v>
      </c>
      <c r="AH139" s="6">
        <v>880</v>
      </c>
      <c r="AI139" s="6">
        <v>58.666666666666664</v>
      </c>
      <c r="AK139" s="6">
        <v>16</v>
      </c>
      <c r="AL139" s="6">
        <v>0</v>
      </c>
      <c r="AM139" s="6">
        <v>256</v>
      </c>
      <c r="AN139" s="6">
        <v>368</v>
      </c>
      <c r="AO139" s="6">
        <v>624</v>
      </c>
      <c r="AP139" s="6">
        <v>39</v>
      </c>
      <c r="AR139" s="6">
        <v>16</v>
      </c>
      <c r="AS139" s="6">
        <v>0</v>
      </c>
      <c r="AT139" s="6">
        <v>47</v>
      </c>
      <c r="AU139" s="6">
        <v>323</v>
      </c>
      <c r="AV139" s="6">
        <v>370</v>
      </c>
      <c r="AW139" s="6">
        <v>23.125</v>
      </c>
      <c r="AY139" s="6">
        <v>16</v>
      </c>
      <c r="AZ139" s="6">
        <v>0</v>
      </c>
      <c r="BA139" s="6">
        <v>501</v>
      </c>
      <c r="BB139" s="6">
        <v>287</v>
      </c>
      <c r="BC139" s="6">
        <v>788</v>
      </c>
      <c r="BD139" s="6">
        <v>49.25</v>
      </c>
    </row>
    <row r="140" spans="1:56" x14ac:dyDescent="0.25">
      <c r="A140" s="6" t="s">
        <v>218</v>
      </c>
      <c r="B140" s="6" t="s">
        <v>84</v>
      </c>
      <c r="C140" s="6">
        <v>74.5</v>
      </c>
      <c r="D140" s="6">
        <v>251</v>
      </c>
      <c r="E140" s="6">
        <v>4.6900000000000004</v>
      </c>
      <c r="F140" s="6">
        <v>0.31889029965440585</v>
      </c>
      <c r="G140" s="6">
        <v>18</v>
      </c>
      <c r="H140" s="6">
        <v>-0.35367322526480083</v>
      </c>
      <c r="Q140" s="6">
        <v>-3.4782925610394977E-2</v>
      </c>
      <c r="R140" s="6">
        <v>-1.7391462805197488E-2</v>
      </c>
      <c r="S140" s="6">
        <v>5</v>
      </c>
      <c r="T140" s="6">
        <v>162</v>
      </c>
      <c r="U140" s="6">
        <v>136</v>
      </c>
      <c r="W140" s="6">
        <v>5</v>
      </c>
      <c r="X140" s="6">
        <v>0</v>
      </c>
      <c r="Y140" s="6">
        <v>39</v>
      </c>
      <c r="Z140" s="6">
        <v>42</v>
      </c>
      <c r="AA140" s="6">
        <v>81</v>
      </c>
      <c r="AB140" s="6">
        <v>16.2</v>
      </c>
      <c r="AH140" s="6">
        <v>0</v>
      </c>
      <c r="AI140" s="6" t="s">
        <v>2311</v>
      </c>
      <c r="AO140" s="6">
        <v>0</v>
      </c>
      <c r="AP140" s="6" t="s">
        <v>2311</v>
      </c>
      <c r="AV140" s="6">
        <v>0</v>
      </c>
      <c r="AW140" s="6" t="s">
        <v>2311</v>
      </c>
      <c r="BC140" s="6">
        <v>0</v>
      </c>
      <c r="BD140" s="6" t="s">
        <v>2311</v>
      </c>
    </row>
    <row r="141" spans="1:56" x14ac:dyDescent="0.25">
      <c r="A141" s="6" t="s">
        <v>270</v>
      </c>
      <c r="B141" s="6" t="s">
        <v>84</v>
      </c>
      <c r="C141" s="6">
        <v>71</v>
      </c>
      <c r="D141" s="6">
        <v>223</v>
      </c>
      <c r="E141" s="6">
        <v>4.74</v>
      </c>
      <c r="F141" s="6">
        <v>0.15310808212648183</v>
      </c>
      <c r="K141" s="6">
        <v>114</v>
      </c>
      <c r="L141" s="6">
        <v>-0.14584203303520174</v>
      </c>
      <c r="Q141" s="6">
        <v>7.2660490912800912E-3</v>
      </c>
      <c r="R141" s="6">
        <v>3.6330245456400456E-3</v>
      </c>
      <c r="W141" s="6">
        <v>8</v>
      </c>
      <c r="X141" s="6">
        <v>0</v>
      </c>
      <c r="Y141" s="6">
        <v>0</v>
      </c>
      <c r="Z141" s="6">
        <v>148</v>
      </c>
      <c r="AA141" s="6">
        <v>148</v>
      </c>
      <c r="AB141" s="6">
        <v>18.5</v>
      </c>
      <c r="AD141" s="6">
        <v>9</v>
      </c>
      <c r="AE141" s="6">
        <v>0</v>
      </c>
      <c r="AF141" s="6">
        <v>16</v>
      </c>
      <c r="AG141" s="6">
        <v>170</v>
      </c>
      <c r="AH141" s="6">
        <v>186</v>
      </c>
      <c r="AI141" s="6">
        <v>20.666666666666668</v>
      </c>
      <c r="AO141" s="6">
        <v>0</v>
      </c>
      <c r="AP141" s="6" t="s">
        <v>2311</v>
      </c>
      <c r="AV141" s="6">
        <v>0</v>
      </c>
      <c r="AW141" s="6" t="s">
        <v>2311</v>
      </c>
      <c r="BC141" s="6">
        <v>0</v>
      </c>
      <c r="BD141" s="6" t="s">
        <v>2311</v>
      </c>
    </row>
    <row r="142" spans="1:56" x14ac:dyDescent="0.25">
      <c r="A142" s="6" t="s">
        <v>379</v>
      </c>
      <c r="B142" s="6" t="s">
        <v>84</v>
      </c>
      <c r="C142" s="6">
        <v>75.25</v>
      </c>
      <c r="D142" s="6">
        <v>244</v>
      </c>
      <c r="E142" s="6">
        <v>4.91</v>
      </c>
      <c r="F142" s="6">
        <v>-0.41055145746846161</v>
      </c>
      <c r="G142" s="6">
        <v>18</v>
      </c>
      <c r="H142" s="6">
        <v>-0.35367322526480083</v>
      </c>
      <c r="I142" s="6">
        <v>32</v>
      </c>
      <c r="J142" s="6">
        <v>-7.5486136967433101E-2</v>
      </c>
      <c r="K142" s="6">
        <v>113</v>
      </c>
      <c r="L142" s="6">
        <v>-0.25142344850012199</v>
      </c>
      <c r="M142" s="6">
        <v>4.3099999999999996</v>
      </c>
      <c r="N142" s="6">
        <v>0.4308443075776916</v>
      </c>
      <c r="O142" s="6">
        <v>7.17</v>
      </c>
      <c r="P142" s="6">
        <v>0.13023537822126979</v>
      </c>
      <c r="Q142" s="6">
        <v>-0.5300545824018561</v>
      </c>
      <c r="R142" s="6">
        <v>-8.8342430400309355E-2</v>
      </c>
      <c r="AA142" s="6">
        <v>0</v>
      </c>
      <c r="AB142" s="6" t="s">
        <v>2311</v>
      </c>
      <c r="AD142" s="6">
        <v>5</v>
      </c>
      <c r="AE142" s="6">
        <v>0</v>
      </c>
      <c r="AF142" s="6">
        <v>0</v>
      </c>
      <c r="AG142" s="6">
        <v>53</v>
      </c>
      <c r="AH142" s="6">
        <v>53</v>
      </c>
      <c r="AI142" s="6">
        <v>10.6</v>
      </c>
      <c r="AO142" s="6">
        <v>0</v>
      </c>
      <c r="AP142" s="6" t="s">
        <v>2311</v>
      </c>
      <c r="AV142" s="6">
        <v>0</v>
      </c>
      <c r="AW142" s="6" t="s">
        <v>2311</v>
      </c>
      <c r="BC142" s="6">
        <v>0</v>
      </c>
      <c r="BD142" s="6" t="s">
        <v>2311</v>
      </c>
    </row>
    <row r="143" spans="1:56" x14ac:dyDescent="0.25">
      <c r="A143" s="6" t="s">
        <v>195</v>
      </c>
      <c r="B143" s="6" t="s">
        <v>84</v>
      </c>
      <c r="C143" s="6">
        <v>73.38</v>
      </c>
      <c r="D143" s="6">
        <v>243</v>
      </c>
      <c r="E143" s="6">
        <v>4.76</v>
      </c>
      <c r="F143" s="6">
        <v>8.6795195115313389E-2</v>
      </c>
      <c r="G143" s="6">
        <v>15</v>
      </c>
      <c r="H143" s="6">
        <v>-0.78026876501718978</v>
      </c>
      <c r="I143" s="6">
        <v>33</v>
      </c>
      <c r="J143" s="6">
        <v>0.15599228796964487</v>
      </c>
      <c r="K143" s="6">
        <v>113</v>
      </c>
      <c r="L143" s="6">
        <v>-0.25142344850012199</v>
      </c>
      <c r="M143" s="6">
        <v>4.26</v>
      </c>
      <c r="N143" s="6">
        <v>0.60987475771677169</v>
      </c>
      <c r="O143" s="6">
        <v>7.3</v>
      </c>
      <c r="P143" s="6">
        <v>-0.19037205006782446</v>
      </c>
      <c r="Q143" s="6">
        <v>-0.36940202278340617</v>
      </c>
      <c r="R143" s="6">
        <v>-6.1567003797234364E-2</v>
      </c>
      <c r="S143" s="6">
        <v>6</v>
      </c>
      <c r="T143" s="6">
        <v>185</v>
      </c>
      <c r="U143" s="6">
        <v>152</v>
      </c>
      <c r="W143" s="6">
        <v>9</v>
      </c>
      <c r="X143" s="6">
        <v>0</v>
      </c>
      <c r="Y143" s="6">
        <v>208</v>
      </c>
      <c r="Z143" s="6">
        <v>141</v>
      </c>
      <c r="AA143" s="6">
        <v>349</v>
      </c>
      <c r="AB143" s="6">
        <v>38.777777777777779</v>
      </c>
      <c r="AH143" s="6">
        <v>0</v>
      </c>
      <c r="AI143" s="6" t="s">
        <v>2311</v>
      </c>
      <c r="AO143" s="6">
        <v>0</v>
      </c>
      <c r="AP143" s="6" t="s">
        <v>2311</v>
      </c>
      <c r="AV143" s="6">
        <v>0</v>
      </c>
      <c r="AW143" s="6" t="s">
        <v>2311</v>
      </c>
      <c r="BC143" s="6">
        <v>0</v>
      </c>
      <c r="BD143" s="6" t="s">
        <v>2311</v>
      </c>
    </row>
    <row r="144" spans="1:56" x14ac:dyDescent="0.25">
      <c r="A144" s="6" t="s">
        <v>342</v>
      </c>
      <c r="B144" s="6" t="s">
        <v>84</v>
      </c>
      <c r="C144" s="6">
        <v>74</v>
      </c>
      <c r="D144" s="6">
        <v>247</v>
      </c>
      <c r="E144" s="6">
        <v>4.75</v>
      </c>
      <c r="F144" s="6">
        <v>0.11995163862089761</v>
      </c>
      <c r="G144" s="6">
        <v>24</v>
      </c>
      <c r="H144" s="6">
        <v>0.49951785423997708</v>
      </c>
      <c r="K144" s="6">
        <v>114</v>
      </c>
      <c r="L144" s="6">
        <v>-0.14584203303520174</v>
      </c>
      <c r="Q144" s="6">
        <v>0.473627459825673</v>
      </c>
      <c r="R144" s="6">
        <v>0.15787581994189101</v>
      </c>
      <c r="AA144" s="6">
        <v>0</v>
      </c>
      <c r="AB144" s="6" t="s">
        <v>2311</v>
      </c>
      <c r="AH144" s="6">
        <v>0</v>
      </c>
      <c r="AI144" s="6" t="s">
        <v>2311</v>
      </c>
      <c r="AO144" s="6">
        <v>0</v>
      </c>
      <c r="AP144" s="6" t="s">
        <v>2311</v>
      </c>
      <c r="AV144" s="6">
        <v>0</v>
      </c>
      <c r="AW144" s="6" t="s">
        <v>2311</v>
      </c>
      <c r="BC144" s="6">
        <v>0</v>
      </c>
      <c r="BD144" s="6" t="s">
        <v>2311</v>
      </c>
    </row>
    <row r="145" spans="1:56" x14ac:dyDescent="0.25">
      <c r="A145" s="6" t="s">
        <v>194</v>
      </c>
      <c r="B145" s="6" t="s">
        <v>84</v>
      </c>
      <c r="C145" s="6">
        <v>73</v>
      </c>
      <c r="D145" s="6">
        <v>243</v>
      </c>
      <c r="E145" s="6">
        <v>4.78</v>
      </c>
      <c r="F145" s="6">
        <v>2.0482308104142016E-2</v>
      </c>
      <c r="G145" s="6">
        <v>22</v>
      </c>
      <c r="H145" s="6">
        <v>0.21512082773838442</v>
      </c>
      <c r="K145" s="6">
        <v>119</v>
      </c>
      <c r="L145" s="6">
        <v>0.38206504428939958</v>
      </c>
      <c r="Q145" s="6">
        <v>0.61766818013192604</v>
      </c>
      <c r="R145" s="6">
        <v>0.20588939337730869</v>
      </c>
      <c r="S145" s="6">
        <v>4</v>
      </c>
      <c r="T145" s="6">
        <v>120</v>
      </c>
      <c r="U145" s="6">
        <v>105</v>
      </c>
      <c r="W145" s="6">
        <v>11</v>
      </c>
      <c r="X145" s="6">
        <v>0</v>
      </c>
      <c r="Y145" s="6">
        <v>2</v>
      </c>
      <c r="Z145" s="6">
        <v>181</v>
      </c>
      <c r="AA145" s="6">
        <v>183</v>
      </c>
      <c r="AB145" s="6">
        <v>16.636363636363637</v>
      </c>
      <c r="AD145" s="6">
        <v>14</v>
      </c>
      <c r="AE145" s="6">
        <v>0</v>
      </c>
      <c r="AF145" s="6">
        <v>503</v>
      </c>
      <c r="AG145" s="6">
        <v>136</v>
      </c>
      <c r="AH145" s="6">
        <v>639</v>
      </c>
      <c r="AI145" s="6">
        <v>45.642857142857146</v>
      </c>
      <c r="AK145" s="6">
        <v>14</v>
      </c>
      <c r="AL145" s="6">
        <v>0</v>
      </c>
      <c r="AM145" s="6">
        <v>517</v>
      </c>
      <c r="AN145" s="6">
        <v>80</v>
      </c>
      <c r="AO145" s="6">
        <v>597</v>
      </c>
      <c r="AP145" s="6">
        <v>42.642857142857146</v>
      </c>
      <c r="AR145" s="6">
        <v>15</v>
      </c>
      <c r="AS145" s="6">
        <v>0</v>
      </c>
      <c r="AT145" s="6">
        <v>584</v>
      </c>
      <c r="AU145" s="6">
        <v>73</v>
      </c>
      <c r="AV145" s="6">
        <v>657</v>
      </c>
      <c r="AW145" s="6">
        <v>43.8</v>
      </c>
      <c r="AY145" s="6">
        <v>11</v>
      </c>
      <c r="AZ145" s="6">
        <v>0</v>
      </c>
      <c r="BA145" s="6">
        <v>12</v>
      </c>
      <c r="BB145" s="6">
        <v>178</v>
      </c>
      <c r="BC145" s="6">
        <v>190</v>
      </c>
      <c r="BD145" s="6">
        <v>17.272727272727273</v>
      </c>
    </row>
    <row r="146" spans="1:56" x14ac:dyDescent="0.25">
      <c r="A146" s="6" t="s">
        <v>103</v>
      </c>
      <c r="B146" s="6" t="s">
        <v>84</v>
      </c>
      <c r="C146" s="6">
        <v>75.5</v>
      </c>
      <c r="D146" s="6">
        <v>250</v>
      </c>
      <c r="E146" s="6">
        <v>4.6399999999999997</v>
      </c>
      <c r="F146" s="6">
        <v>0.48467251718233278</v>
      </c>
      <c r="G146" s="6">
        <v>19</v>
      </c>
      <c r="H146" s="6">
        <v>-0.21147471201400453</v>
      </c>
      <c r="I146" s="6">
        <v>41.5</v>
      </c>
      <c r="J146" s="6">
        <v>2.1235588999348076</v>
      </c>
      <c r="K146" s="6">
        <v>139</v>
      </c>
      <c r="L146" s="6">
        <v>2.4936933535878048</v>
      </c>
      <c r="M146" s="6">
        <v>4.32</v>
      </c>
      <c r="N146" s="6">
        <v>0.39503821754987306</v>
      </c>
      <c r="O146" s="6">
        <v>7.1</v>
      </c>
      <c r="P146" s="6">
        <v>0.30287014730001371</v>
      </c>
      <c r="Q146" s="6">
        <v>5.5883584235408268</v>
      </c>
      <c r="R146" s="6">
        <v>0.93139307059013776</v>
      </c>
      <c r="S146" s="6">
        <v>2</v>
      </c>
      <c r="T146" s="6">
        <v>52</v>
      </c>
      <c r="U146" s="6">
        <v>47</v>
      </c>
      <c r="W146" s="6">
        <v>16</v>
      </c>
      <c r="X146" s="6">
        <v>0</v>
      </c>
      <c r="Y146" s="6">
        <v>296</v>
      </c>
      <c r="Z146" s="6">
        <v>364</v>
      </c>
      <c r="AA146" s="6">
        <v>660</v>
      </c>
      <c r="AB146" s="6">
        <v>41.25</v>
      </c>
      <c r="AD146" s="6">
        <v>15</v>
      </c>
      <c r="AE146" s="6">
        <v>0</v>
      </c>
      <c r="AF146" s="6">
        <v>925</v>
      </c>
      <c r="AG146" s="6">
        <v>79</v>
      </c>
      <c r="AH146" s="6">
        <v>1004</v>
      </c>
      <c r="AI146" s="6">
        <v>66.933333333333337</v>
      </c>
      <c r="AK146" s="6">
        <v>12</v>
      </c>
      <c r="AL146" s="6">
        <v>0</v>
      </c>
      <c r="AM146" s="6">
        <v>775</v>
      </c>
      <c r="AN146" s="6">
        <v>57</v>
      </c>
      <c r="AO146" s="6">
        <v>832</v>
      </c>
      <c r="AP146" s="6">
        <v>69.333333333333329</v>
      </c>
      <c r="AR146" s="6">
        <v>15</v>
      </c>
      <c r="AS146" s="6">
        <v>0</v>
      </c>
      <c r="AT146" s="6">
        <v>980</v>
      </c>
      <c r="AU146" s="6">
        <v>30</v>
      </c>
      <c r="AV146" s="6">
        <v>1010</v>
      </c>
      <c r="AW146" s="6">
        <v>67.333333333333329</v>
      </c>
      <c r="AY146" s="6">
        <v>6</v>
      </c>
      <c r="AZ146" s="6">
        <v>0</v>
      </c>
      <c r="BA146" s="6">
        <v>330</v>
      </c>
      <c r="BB146" s="6">
        <v>26</v>
      </c>
      <c r="BC146" s="6">
        <v>356</v>
      </c>
      <c r="BD146" s="6">
        <v>59.333333333333336</v>
      </c>
    </row>
    <row r="147" spans="1:56" x14ac:dyDescent="0.25">
      <c r="A147" s="6" t="s">
        <v>236</v>
      </c>
      <c r="B147" s="6" t="s">
        <v>84</v>
      </c>
      <c r="C147" s="6">
        <v>75</v>
      </c>
      <c r="D147" s="6">
        <v>241</v>
      </c>
      <c r="E147" s="6">
        <v>4.74</v>
      </c>
      <c r="F147" s="6">
        <v>0.15310808212648183</v>
      </c>
      <c r="Q147" s="6">
        <v>0.15310808212648183</v>
      </c>
      <c r="R147" s="6">
        <v>0.15310808212648183</v>
      </c>
      <c r="S147" s="6">
        <v>1</v>
      </c>
      <c r="T147" s="6">
        <v>17</v>
      </c>
      <c r="U147" s="6">
        <v>16</v>
      </c>
      <c r="W147" s="6">
        <v>14</v>
      </c>
      <c r="X147" s="6">
        <v>0</v>
      </c>
      <c r="Y147" s="6">
        <v>630</v>
      </c>
      <c r="Z147" s="6">
        <v>121</v>
      </c>
      <c r="AA147" s="6">
        <v>751</v>
      </c>
      <c r="AB147" s="6">
        <v>53.642857142857146</v>
      </c>
      <c r="AD147" s="6">
        <v>7</v>
      </c>
      <c r="AE147" s="6">
        <v>0</v>
      </c>
      <c r="AF147" s="6">
        <v>231</v>
      </c>
      <c r="AG147" s="6">
        <v>35</v>
      </c>
      <c r="AH147" s="6">
        <v>266</v>
      </c>
      <c r="AI147" s="6">
        <v>38</v>
      </c>
      <c r="AK147" s="6">
        <v>15</v>
      </c>
      <c r="AL147" s="6">
        <v>0</v>
      </c>
      <c r="AM147" s="6">
        <v>455</v>
      </c>
      <c r="AN147" s="6">
        <v>113</v>
      </c>
      <c r="AO147" s="6">
        <v>568</v>
      </c>
      <c r="AP147" s="6">
        <v>37.866666666666667</v>
      </c>
      <c r="AR147" s="6">
        <v>14</v>
      </c>
      <c r="AS147" s="6">
        <v>0</v>
      </c>
      <c r="AT147" s="6">
        <v>474</v>
      </c>
      <c r="AU147" s="6">
        <v>32</v>
      </c>
      <c r="AV147" s="6">
        <v>506</v>
      </c>
      <c r="AW147" s="6">
        <v>36.142857142857146</v>
      </c>
      <c r="BC147" s="6">
        <v>0</v>
      </c>
      <c r="BD147" s="6" t="s">
        <v>2311</v>
      </c>
    </row>
    <row r="148" spans="1:56" x14ac:dyDescent="0.25">
      <c r="A148" s="6" t="s">
        <v>219</v>
      </c>
      <c r="B148" s="6" t="s">
        <v>84</v>
      </c>
      <c r="C148" s="6">
        <v>72.5</v>
      </c>
      <c r="D148" s="6">
        <v>243</v>
      </c>
      <c r="E148" s="6">
        <v>4.54</v>
      </c>
      <c r="F148" s="6">
        <v>0.81623695223818082</v>
      </c>
      <c r="G148" s="6">
        <v>27</v>
      </c>
      <c r="H148" s="6">
        <v>0.92611339399236603</v>
      </c>
      <c r="Q148" s="6">
        <v>1.742350346230547</v>
      </c>
      <c r="R148" s="6">
        <v>0.87117517311527348</v>
      </c>
      <c r="S148" s="6">
        <v>4</v>
      </c>
      <c r="T148" s="6">
        <v>104</v>
      </c>
      <c r="U148" s="6">
        <v>92</v>
      </c>
      <c r="W148" s="6">
        <v>16</v>
      </c>
      <c r="X148" s="6">
        <v>0</v>
      </c>
      <c r="Y148" s="6">
        <v>125</v>
      </c>
      <c r="Z148" s="6">
        <v>209</v>
      </c>
      <c r="AA148" s="6">
        <v>334</v>
      </c>
      <c r="AB148" s="6">
        <v>20.875</v>
      </c>
      <c r="AD148" s="6">
        <v>15</v>
      </c>
      <c r="AE148" s="6">
        <v>0</v>
      </c>
      <c r="AF148" s="6">
        <v>900</v>
      </c>
      <c r="AG148" s="6">
        <v>77</v>
      </c>
      <c r="AH148" s="6">
        <v>977</v>
      </c>
      <c r="AI148" s="6">
        <v>65.13333333333334</v>
      </c>
      <c r="AK148" s="6">
        <v>13</v>
      </c>
      <c r="AL148" s="6">
        <v>0</v>
      </c>
      <c r="AM148" s="6">
        <v>697</v>
      </c>
      <c r="AN148" s="6">
        <v>13</v>
      </c>
      <c r="AO148" s="6">
        <v>710</v>
      </c>
      <c r="AP148" s="6">
        <v>54.615384615384613</v>
      </c>
      <c r="AR148" s="6">
        <v>9</v>
      </c>
      <c r="AS148" s="6">
        <v>0</v>
      </c>
      <c r="AT148" s="6">
        <v>371</v>
      </c>
      <c r="AU148" s="6">
        <v>7</v>
      </c>
      <c r="AV148" s="6">
        <v>378</v>
      </c>
      <c r="AW148" s="6">
        <v>42</v>
      </c>
      <c r="AY148" s="6">
        <v>7</v>
      </c>
      <c r="AZ148" s="6">
        <v>0</v>
      </c>
      <c r="BA148" s="6">
        <v>81</v>
      </c>
      <c r="BB148" s="6">
        <v>46</v>
      </c>
      <c r="BC148" s="6">
        <v>127</v>
      </c>
      <c r="BD148" s="6">
        <v>18.142857142857142</v>
      </c>
    </row>
    <row r="149" spans="1:56" x14ac:dyDescent="0.25">
      <c r="A149" s="6" t="s">
        <v>263</v>
      </c>
      <c r="B149" s="6" t="s">
        <v>84</v>
      </c>
      <c r="C149" s="6">
        <v>71.38</v>
      </c>
      <c r="D149" s="6">
        <v>233</v>
      </c>
      <c r="E149" s="6">
        <v>4.84</v>
      </c>
      <c r="F149" s="6">
        <v>-0.17845635292936621</v>
      </c>
      <c r="G149" s="6">
        <v>25</v>
      </c>
      <c r="H149" s="6">
        <v>0.64171636749077332</v>
      </c>
      <c r="I149" s="6">
        <v>35.5</v>
      </c>
      <c r="J149" s="6">
        <v>0.73468835031233981</v>
      </c>
      <c r="K149" s="6">
        <v>117</v>
      </c>
      <c r="L149" s="6">
        <v>0.17090221335955905</v>
      </c>
      <c r="M149" s="6">
        <v>4.3</v>
      </c>
      <c r="N149" s="6">
        <v>0.46665039760550697</v>
      </c>
      <c r="O149" s="6">
        <v>6.91</v>
      </c>
      <c r="P149" s="6">
        <v>0.77145023479945829</v>
      </c>
      <c r="Q149" s="6">
        <v>2.6069512106382713</v>
      </c>
      <c r="R149" s="6">
        <v>0.43449186843971188</v>
      </c>
      <c r="W149" s="6">
        <v>14</v>
      </c>
      <c r="X149" s="6">
        <v>0</v>
      </c>
      <c r="Y149" s="6">
        <v>108</v>
      </c>
      <c r="Z149" s="6">
        <v>241</v>
      </c>
      <c r="AA149" s="6">
        <v>349</v>
      </c>
      <c r="AB149" s="6">
        <v>24.928571428571427</v>
      </c>
      <c r="AH149" s="6">
        <v>0</v>
      </c>
      <c r="AI149" s="6" t="s">
        <v>2311</v>
      </c>
      <c r="AK149" s="6">
        <v>4</v>
      </c>
      <c r="AL149" s="6">
        <v>0</v>
      </c>
      <c r="AM149" s="6">
        <v>0</v>
      </c>
      <c r="AN149" s="6">
        <v>106</v>
      </c>
      <c r="AO149" s="6">
        <v>106</v>
      </c>
      <c r="AP149" s="6">
        <v>26.5</v>
      </c>
      <c r="AV149" s="6">
        <v>0</v>
      </c>
      <c r="AW149" s="6" t="s">
        <v>2311</v>
      </c>
      <c r="BC149" s="6">
        <v>0</v>
      </c>
      <c r="BD149" s="6" t="s">
        <v>2311</v>
      </c>
    </row>
    <row r="150" spans="1:56" x14ac:dyDescent="0.25">
      <c r="A150" s="6" t="s">
        <v>313</v>
      </c>
      <c r="B150" s="6" t="s">
        <v>84</v>
      </c>
      <c r="C150" s="6">
        <v>73.75</v>
      </c>
      <c r="D150" s="6">
        <v>239</v>
      </c>
      <c r="E150" s="6">
        <v>4.9000000000000004</v>
      </c>
      <c r="F150" s="6">
        <v>-0.37739501396287739</v>
      </c>
      <c r="G150" s="6">
        <v>17</v>
      </c>
      <c r="H150" s="6">
        <v>-0.49587173851559718</v>
      </c>
      <c r="I150" s="6">
        <v>33</v>
      </c>
      <c r="J150" s="6">
        <v>0.15599228796964487</v>
      </c>
      <c r="K150" s="6">
        <v>118</v>
      </c>
      <c r="L150" s="6">
        <v>0.2764836288244793</v>
      </c>
      <c r="M150" s="6">
        <v>4.47</v>
      </c>
      <c r="N150" s="6">
        <v>-0.14205313286736712</v>
      </c>
      <c r="O150" s="6">
        <v>7.28</v>
      </c>
      <c r="P150" s="6">
        <v>-0.14104783033104173</v>
      </c>
      <c r="Q150" s="6">
        <v>-0.72389179888275912</v>
      </c>
      <c r="R150" s="6">
        <v>-0.12064863314712652</v>
      </c>
      <c r="AA150" s="6">
        <v>0</v>
      </c>
      <c r="AB150" s="6" t="s">
        <v>2311</v>
      </c>
      <c r="AH150" s="6">
        <v>0</v>
      </c>
      <c r="AI150" s="6" t="s">
        <v>2311</v>
      </c>
      <c r="AO150" s="6">
        <v>0</v>
      </c>
      <c r="AP150" s="6" t="s">
        <v>2311</v>
      </c>
      <c r="AV150" s="6">
        <v>0</v>
      </c>
      <c r="AW150" s="6" t="s">
        <v>2311</v>
      </c>
      <c r="BC150" s="6">
        <v>0</v>
      </c>
      <c r="BD150" s="6" t="s">
        <v>2311</v>
      </c>
    </row>
    <row r="151" spans="1:56" x14ac:dyDescent="0.25">
      <c r="A151" s="6" t="s">
        <v>174</v>
      </c>
      <c r="B151" s="6" t="s">
        <v>84</v>
      </c>
      <c r="C151" s="6">
        <v>72.75</v>
      </c>
      <c r="D151" s="6">
        <v>241</v>
      </c>
      <c r="E151" s="6">
        <v>4.71</v>
      </c>
      <c r="F151" s="6">
        <v>0.25257741264323741</v>
      </c>
      <c r="G151" s="6">
        <v>17</v>
      </c>
      <c r="H151" s="6">
        <v>-0.49587173851559718</v>
      </c>
      <c r="I151" s="6">
        <v>30</v>
      </c>
      <c r="J151" s="6">
        <v>-0.53844298684158898</v>
      </c>
      <c r="K151" s="6">
        <v>116</v>
      </c>
      <c r="L151" s="6">
        <v>6.532079789463878E-2</v>
      </c>
      <c r="M151" s="6">
        <v>4.2</v>
      </c>
      <c r="N151" s="6">
        <v>0.82471129788366715</v>
      </c>
      <c r="O151" s="6">
        <v>7.58</v>
      </c>
      <c r="P151" s="6">
        <v>-0.88091112638279789</v>
      </c>
      <c r="Q151" s="6">
        <v>-0.77261634331844076</v>
      </c>
      <c r="R151" s="6">
        <v>-0.12876939055307346</v>
      </c>
      <c r="S151" s="6">
        <v>4</v>
      </c>
      <c r="T151" s="6">
        <v>117</v>
      </c>
      <c r="U151" s="6">
        <v>103</v>
      </c>
      <c r="AA151" s="6">
        <v>0</v>
      </c>
      <c r="AB151" s="6" t="s">
        <v>2311</v>
      </c>
      <c r="AD151" s="6">
        <v>10</v>
      </c>
      <c r="AE151" s="6">
        <v>0</v>
      </c>
      <c r="AF151" s="6">
        <v>117</v>
      </c>
      <c r="AG151" s="6">
        <v>108</v>
      </c>
      <c r="AH151" s="6">
        <v>225</v>
      </c>
      <c r="AI151" s="6">
        <v>22.5</v>
      </c>
      <c r="AO151" s="6">
        <v>0</v>
      </c>
      <c r="AP151" s="6" t="s">
        <v>2311</v>
      </c>
      <c r="AV151" s="6">
        <v>0</v>
      </c>
      <c r="AW151" s="6" t="s">
        <v>2311</v>
      </c>
      <c r="BC151" s="6">
        <v>0</v>
      </c>
      <c r="BD151" s="6" t="s">
        <v>2311</v>
      </c>
    </row>
    <row r="152" spans="1:56" x14ac:dyDescent="0.25">
      <c r="A152" s="6" t="s">
        <v>276</v>
      </c>
      <c r="B152" s="6" t="s">
        <v>84</v>
      </c>
      <c r="C152" s="6">
        <v>73.88</v>
      </c>
      <c r="D152" s="6">
        <v>243</v>
      </c>
      <c r="E152" s="6">
        <v>4.83</v>
      </c>
      <c r="F152" s="6">
        <v>-0.14529990942378199</v>
      </c>
      <c r="G152" s="6">
        <v>28</v>
      </c>
      <c r="H152" s="6">
        <v>1.0683119072431624</v>
      </c>
      <c r="Q152" s="6">
        <v>0.92301199781938037</v>
      </c>
      <c r="R152" s="6">
        <v>0.46150599890969018</v>
      </c>
      <c r="S152" s="6">
        <v>7</v>
      </c>
      <c r="T152" s="6">
        <v>213</v>
      </c>
      <c r="U152" s="6">
        <v>168</v>
      </c>
      <c r="W152" s="6">
        <v>14</v>
      </c>
      <c r="X152" s="6">
        <v>0</v>
      </c>
      <c r="Y152" s="6">
        <v>11</v>
      </c>
      <c r="Z152" s="6">
        <v>265</v>
      </c>
      <c r="AA152" s="6">
        <v>276</v>
      </c>
      <c r="AB152" s="6">
        <v>19.714285714285715</v>
      </c>
      <c r="AD152" s="6">
        <v>9</v>
      </c>
      <c r="AE152" s="6">
        <v>0</v>
      </c>
      <c r="AF152" s="6">
        <v>1</v>
      </c>
      <c r="AG152" s="6">
        <v>168</v>
      </c>
      <c r="AH152" s="6">
        <v>169</v>
      </c>
      <c r="AI152" s="6">
        <v>18.777777777777779</v>
      </c>
      <c r="AK152" s="6">
        <v>16</v>
      </c>
      <c r="AL152" s="6">
        <v>0</v>
      </c>
      <c r="AM152" s="6">
        <v>174</v>
      </c>
      <c r="AN152" s="6">
        <v>305</v>
      </c>
      <c r="AO152" s="6">
        <v>479</v>
      </c>
      <c r="AP152" s="6">
        <v>29.9375</v>
      </c>
      <c r="AR152" s="6">
        <v>8</v>
      </c>
      <c r="AS152" s="6">
        <v>0</v>
      </c>
      <c r="AT152" s="6">
        <v>58</v>
      </c>
      <c r="AU152" s="6">
        <v>168</v>
      </c>
      <c r="AV152" s="6">
        <v>226</v>
      </c>
      <c r="AW152" s="6">
        <v>28.25</v>
      </c>
      <c r="AY152" s="6">
        <v>11</v>
      </c>
      <c r="AZ152" s="6">
        <v>0</v>
      </c>
      <c r="BA152" s="6">
        <v>63</v>
      </c>
      <c r="BB152" s="6">
        <v>237</v>
      </c>
      <c r="BC152" s="6">
        <v>300</v>
      </c>
      <c r="BD152" s="6">
        <v>27.272727272727273</v>
      </c>
    </row>
    <row r="153" spans="1:56" x14ac:dyDescent="0.25">
      <c r="A153" s="6" t="s">
        <v>416</v>
      </c>
      <c r="B153" s="6" t="s">
        <v>84</v>
      </c>
      <c r="C153" s="6">
        <v>75</v>
      </c>
      <c r="D153" s="6">
        <v>241</v>
      </c>
      <c r="E153" s="6">
        <v>4.88</v>
      </c>
      <c r="F153" s="6">
        <v>-0.31108212695170601</v>
      </c>
      <c r="G153" s="6">
        <v>24</v>
      </c>
      <c r="H153" s="6">
        <v>0.49951785423997708</v>
      </c>
      <c r="I153" s="6">
        <v>35</v>
      </c>
      <c r="J153" s="6">
        <v>0.61894913784380079</v>
      </c>
      <c r="K153" s="6">
        <v>113</v>
      </c>
      <c r="L153" s="6">
        <v>-0.25142344850012199</v>
      </c>
      <c r="M153" s="6">
        <v>4.4400000000000004</v>
      </c>
      <c r="N153" s="6">
        <v>-3.4634862783920993E-2</v>
      </c>
      <c r="O153" s="6">
        <v>6.99</v>
      </c>
      <c r="P153" s="6">
        <v>0.57415335585232308</v>
      </c>
      <c r="Q153" s="6">
        <v>1.095479909700352</v>
      </c>
      <c r="R153" s="6">
        <v>0.18257998495005867</v>
      </c>
      <c r="AA153" s="6">
        <v>0</v>
      </c>
      <c r="AB153" s="6" t="s">
        <v>2311</v>
      </c>
      <c r="AH153" s="6">
        <v>0</v>
      </c>
      <c r="AI153" s="6" t="s">
        <v>2311</v>
      </c>
      <c r="AO153" s="6">
        <v>0</v>
      </c>
      <c r="AP153" s="6" t="s">
        <v>2311</v>
      </c>
      <c r="AV153" s="6">
        <v>0</v>
      </c>
      <c r="AW153" s="6" t="s">
        <v>2311</v>
      </c>
      <c r="BC153" s="6">
        <v>0</v>
      </c>
      <c r="BD153" s="6" t="s">
        <v>2311</v>
      </c>
    </row>
    <row r="154" spans="1:56" x14ac:dyDescent="0.25">
      <c r="A154" s="6" t="s">
        <v>301</v>
      </c>
      <c r="B154" s="6" t="s">
        <v>84</v>
      </c>
      <c r="C154" s="6">
        <v>73</v>
      </c>
      <c r="D154" s="6">
        <v>236</v>
      </c>
      <c r="E154" s="6">
        <v>4.71</v>
      </c>
      <c r="F154" s="6">
        <v>0.25257741264323741</v>
      </c>
      <c r="G154" s="6">
        <v>17</v>
      </c>
      <c r="H154" s="6">
        <v>-0.49587173851559718</v>
      </c>
      <c r="K154" s="6">
        <v>118</v>
      </c>
      <c r="L154" s="6">
        <v>0.2764836288244793</v>
      </c>
      <c r="Q154" s="6">
        <v>3.3189302952119526E-2</v>
      </c>
      <c r="R154" s="6">
        <v>1.1063100984039842E-2</v>
      </c>
      <c r="S154" s="6">
        <v>6</v>
      </c>
      <c r="T154" s="6">
        <v>180</v>
      </c>
      <c r="U154" s="6">
        <v>149</v>
      </c>
      <c r="W154" s="6">
        <v>4</v>
      </c>
      <c r="X154" s="6">
        <v>0</v>
      </c>
      <c r="Y154" s="6">
        <v>10</v>
      </c>
      <c r="Z154" s="6">
        <v>55</v>
      </c>
      <c r="AA154" s="6">
        <v>65</v>
      </c>
      <c r="AB154" s="6">
        <v>16.25</v>
      </c>
      <c r="AD154" s="6">
        <v>16</v>
      </c>
      <c r="AE154" s="6">
        <v>0</v>
      </c>
      <c r="AF154" s="6">
        <v>164</v>
      </c>
      <c r="AG154" s="6">
        <v>211</v>
      </c>
      <c r="AH154" s="6">
        <v>375</v>
      </c>
      <c r="AI154" s="6">
        <v>23.4375</v>
      </c>
      <c r="AK154" s="6">
        <v>3</v>
      </c>
      <c r="AL154" s="6">
        <v>0</v>
      </c>
      <c r="AM154" s="6">
        <v>0</v>
      </c>
      <c r="AN154" s="6">
        <v>40</v>
      </c>
      <c r="AO154" s="6">
        <v>40</v>
      </c>
      <c r="AP154" s="6">
        <v>13.333333333333334</v>
      </c>
      <c r="AR154" s="6">
        <v>1</v>
      </c>
      <c r="AS154" s="6">
        <v>0</v>
      </c>
      <c r="AT154" s="6">
        <v>0</v>
      </c>
      <c r="AU154" s="6">
        <v>24</v>
      </c>
      <c r="AV154" s="6">
        <v>24</v>
      </c>
      <c r="AW154" s="6">
        <v>24</v>
      </c>
      <c r="BC154" s="6">
        <v>0</v>
      </c>
      <c r="BD154" s="6" t="s">
        <v>2311</v>
      </c>
    </row>
    <row r="155" spans="1:56" x14ac:dyDescent="0.25">
      <c r="A155" s="6" t="s">
        <v>312</v>
      </c>
      <c r="B155" s="6" t="s">
        <v>84</v>
      </c>
      <c r="C155" s="6">
        <v>73.25</v>
      </c>
      <c r="D155" s="6">
        <v>229</v>
      </c>
      <c r="E155" s="6">
        <v>4.75</v>
      </c>
      <c r="F155" s="6">
        <v>0.11995163862089761</v>
      </c>
      <c r="G155" s="6">
        <v>22</v>
      </c>
      <c r="H155" s="6">
        <v>0.21512082773838442</v>
      </c>
      <c r="I155" s="6">
        <v>35</v>
      </c>
      <c r="J155" s="6">
        <v>0.61894913784380079</v>
      </c>
      <c r="K155" s="6">
        <v>119</v>
      </c>
      <c r="L155" s="6">
        <v>0.38206504428939958</v>
      </c>
      <c r="Q155" s="6">
        <v>1.3360866484924823</v>
      </c>
      <c r="R155" s="6">
        <v>0.33402166212312057</v>
      </c>
      <c r="S155" s="6">
        <v>4</v>
      </c>
      <c r="T155" s="6">
        <v>118</v>
      </c>
      <c r="U155" s="6">
        <v>104</v>
      </c>
      <c r="AA155" s="6">
        <v>0</v>
      </c>
      <c r="AB155" s="6" t="s">
        <v>2311</v>
      </c>
      <c r="AD155" s="6">
        <v>1</v>
      </c>
      <c r="AE155" s="6">
        <v>0</v>
      </c>
      <c r="AF155" s="6">
        <v>0</v>
      </c>
      <c r="AG155" s="6">
        <v>1</v>
      </c>
      <c r="AH155" s="6">
        <v>1</v>
      </c>
      <c r="AI155" s="6">
        <v>1</v>
      </c>
      <c r="AO155" s="6">
        <v>0</v>
      </c>
      <c r="AP155" s="6" t="s">
        <v>2311</v>
      </c>
      <c r="AR155" s="6">
        <v>2</v>
      </c>
      <c r="AS155" s="6">
        <v>0</v>
      </c>
      <c r="AT155" s="6">
        <v>0</v>
      </c>
      <c r="AU155" s="6">
        <v>23</v>
      </c>
      <c r="AV155" s="6">
        <v>23</v>
      </c>
      <c r="AW155" s="6">
        <v>11.5</v>
      </c>
      <c r="BC155" s="6">
        <v>0</v>
      </c>
      <c r="BD155" s="6" t="s">
        <v>2311</v>
      </c>
    </row>
    <row r="156" spans="1:56" x14ac:dyDescent="0.25">
      <c r="A156" s="6" t="s">
        <v>303</v>
      </c>
      <c r="B156" s="6" t="s">
        <v>84</v>
      </c>
      <c r="C156" s="6">
        <v>72.75</v>
      </c>
      <c r="D156" s="6">
        <v>245</v>
      </c>
      <c r="E156" s="6">
        <v>4.6500000000000004</v>
      </c>
      <c r="F156" s="6">
        <v>0.45151607367674562</v>
      </c>
      <c r="G156" s="6">
        <v>29</v>
      </c>
      <c r="H156" s="6">
        <v>1.2105104204939587</v>
      </c>
      <c r="I156" s="6">
        <v>38</v>
      </c>
      <c r="J156" s="6">
        <v>1.3133844126550347</v>
      </c>
      <c r="K156" s="6">
        <v>127</v>
      </c>
      <c r="L156" s="6">
        <v>1.2267163680087616</v>
      </c>
      <c r="M156" s="6">
        <v>4.3099999999999996</v>
      </c>
      <c r="N156" s="6">
        <v>0.4308443075776916</v>
      </c>
      <c r="O156" s="6">
        <v>7.49</v>
      </c>
      <c r="P156" s="6">
        <v>-0.65895213756727122</v>
      </c>
      <c r="Q156" s="6">
        <v>3.9740194448449215</v>
      </c>
      <c r="R156" s="6">
        <v>0.66233657414082026</v>
      </c>
      <c r="S156" s="6">
        <v>3</v>
      </c>
      <c r="T156" s="6">
        <v>66</v>
      </c>
      <c r="U156" s="6">
        <v>60</v>
      </c>
      <c r="W156" s="6">
        <v>15</v>
      </c>
      <c r="X156" s="6">
        <v>0</v>
      </c>
      <c r="Y156" s="6">
        <v>577</v>
      </c>
      <c r="Z156" s="6">
        <v>113</v>
      </c>
      <c r="AA156" s="6">
        <v>690</v>
      </c>
      <c r="AB156" s="6">
        <v>46</v>
      </c>
      <c r="AD156" s="6">
        <v>11</v>
      </c>
      <c r="AE156" s="6">
        <v>0</v>
      </c>
      <c r="AF156" s="6">
        <v>697</v>
      </c>
      <c r="AG156" s="6">
        <v>63</v>
      </c>
      <c r="AH156" s="6">
        <v>760</v>
      </c>
      <c r="AI156" s="6">
        <v>69.090909090909093</v>
      </c>
      <c r="AK156" s="6">
        <v>12</v>
      </c>
      <c r="AL156" s="6">
        <v>0</v>
      </c>
      <c r="AM156" s="6">
        <v>69</v>
      </c>
      <c r="AN156" s="6">
        <v>211</v>
      </c>
      <c r="AO156" s="6">
        <v>280</v>
      </c>
      <c r="AP156" s="6">
        <v>23.333333333333332</v>
      </c>
      <c r="AR156" s="6">
        <v>9</v>
      </c>
      <c r="AS156" s="6">
        <v>0</v>
      </c>
      <c r="AT156" s="6">
        <v>412</v>
      </c>
      <c r="AU156" s="6">
        <v>33</v>
      </c>
      <c r="AV156" s="6">
        <v>445</v>
      </c>
      <c r="AW156" s="6">
        <v>49.444444444444443</v>
      </c>
      <c r="BC156" s="6">
        <v>0</v>
      </c>
      <c r="BD156" s="6" t="s">
        <v>2311</v>
      </c>
    </row>
    <row r="157" spans="1:56" x14ac:dyDescent="0.25">
      <c r="A157" s="6" t="s">
        <v>424</v>
      </c>
      <c r="B157" s="6" t="s">
        <v>84</v>
      </c>
      <c r="C157" s="6">
        <v>73.25</v>
      </c>
      <c r="D157" s="6">
        <v>241</v>
      </c>
      <c r="E157" s="6">
        <v>4.57</v>
      </c>
      <c r="F157" s="6">
        <v>0.71676762172142527</v>
      </c>
      <c r="G157" s="6">
        <v>30</v>
      </c>
      <c r="H157" s="6">
        <v>1.3527089337447549</v>
      </c>
      <c r="I157" s="6">
        <v>38</v>
      </c>
      <c r="J157" s="6">
        <v>1.3133844126550347</v>
      </c>
      <c r="K157" s="6">
        <v>124</v>
      </c>
      <c r="L157" s="6">
        <v>0.90997212161400087</v>
      </c>
      <c r="Q157" s="6">
        <v>4.2928330897352156</v>
      </c>
      <c r="R157" s="6">
        <v>1.0732082724338039</v>
      </c>
      <c r="S157" s="6">
        <v>4</v>
      </c>
      <c r="T157" s="6">
        <v>124</v>
      </c>
      <c r="U157" s="6">
        <v>107</v>
      </c>
      <c r="AA157" s="6">
        <v>0</v>
      </c>
      <c r="AB157" s="6" t="s">
        <v>2311</v>
      </c>
      <c r="AD157" s="6">
        <v>3</v>
      </c>
      <c r="AE157" s="6">
        <v>0</v>
      </c>
      <c r="AF157" s="6">
        <v>15</v>
      </c>
      <c r="AG157" s="6">
        <v>50</v>
      </c>
      <c r="AH157" s="6">
        <v>65</v>
      </c>
      <c r="AI157" s="6">
        <v>21.666666666666668</v>
      </c>
      <c r="AO157" s="6">
        <v>0</v>
      </c>
      <c r="AP157" s="6" t="s">
        <v>2311</v>
      </c>
      <c r="AV157" s="6">
        <v>0</v>
      </c>
      <c r="AW157" s="6" t="s">
        <v>2311</v>
      </c>
      <c r="BC157" s="6">
        <v>0</v>
      </c>
      <c r="BD157" s="6" t="s">
        <v>2311</v>
      </c>
    </row>
    <row r="158" spans="1:56" x14ac:dyDescent="0.25">
      <c r="A158" s="6" t="s">
        <v>315</v>
      </c>
      <c r="B158" s="6" t="s">
        <v>84</v>
      </c>
      <c r="C158" s="6">
        <v>74.13</v>
      </c>
      <c r="D158" s="6">
        <v>249</v>
      </c>
      <c r="E158" s="6">
        <v>4.6399999999999997</v>
      </c>
      <c r="F158" s="6">
        <v>0.48467251718233278</v>
      </c>
      <c r="G158" s="6">
        <v>28</v>
      </c>
      <c r="H158" s="6">
        <v>1.0683119072431624</v>
      </c>
      <c r="I158" s="6">
        <v>37</v>
      </c>
      <c r="J158" s="6">
        <v>1.0819059877179567</v>
      </c>
      <c r="K158" s="6">
        <v>122</v>
      </c>
      <c r="L158" s="6">
        <v>0.69880929068416031</v>
      </c>
      <c r="M158" s="6">
        <v>4.4000000000000004</v>
      </c>
      <c r="N158" s="6">
        <v>0.10858949732734369</v>
      </c>
      <c r="O158" s="6">
        <v>6.98</v>
      </c>
      <c r="P158" s="6">
        <v>0.59881546572071442</v>
      </c>
      <c r="Q158" s="6">
        <v>4.04110466587567</v>
      </c>
      <c r="R158" s="6">
        <v>0.67351744431261162</v>
      </c>
      <c r="S158" s="6">
        <v>7</v>
      </c>
      <c r="T158" s="6">
        <v>231</v>
      </c>
      <c r="U158" s="6">
        <v>182</v>
      </c>
      <c r="W158" s="6">
        <v>5</v>
      </c>
      <c r="X158" s="6">
        <v>0</v>
      </c>
      <c r="Y158" s="6">
        <v>15</v>
      </c>
      <c r="Z158" s="6">
        <v>102</v>
      </c>
      <c r="AA158" s="6">
        <v>117</v>
      </c>
      <c r="AB158" s="6">
        <v>23.4</v>
      </c>
      <c r="AD158" s="6">
        <v>14</v>
      </c>
      <c r="AE158" s="6">
        <v>0</v>
      </c>
      <c r="AF158" s="6">
        <v>45</v>
      </c>
      <c r="AG158" s="6">
        <v>278</v>
      </c>
      <c r="AH158" s="6">
        <v>323</v>
      </c>
      <c r="AI158" s="6">
        <v>23.071428571428573</v>
      </c>
      <c r="AO158" s="6">
        <v>0</v>
      </c>
      <c r="AP158" s="6" t="s">
        <v>2311</v>
      </c>
      <c r="AV158" s="6">
        <v>0</v>
      </c>
      <c r="AW158" s="6" t="s">
        <v>2311</v>
      </c>
      <c r="BC158" s="6">
        <v>0</v>
      </c>
      <c r="BD158" s="6" t="s">
        <v>2311</v>
      </c>
    </row>
    <row r="159" spans="1:56" x14ac:dyDescent="0.25">
      <c r="A159" s="6" t="s">
        <v>162</v>
      </c>
      <c r="B159" s="6" t="s">
        <v>84</v>
      </c>
      <c r="C159" s="6">
        <v>73.5</v>
      </c>
      <c r="D159" s="6">
        <v>234</v>
      </c>
      <c r="E159" s="6">
        <v>4.47</v>
      </c>
      <c r="F159" s="6">
        <v>1.0483320567772763</v>
      </c>
      <c r="G159" s="6">
        <v>27</v>
      </c>
      <c r="H159" s="6">
        <v>0.92611339399236603</v>
      </c>
      <c r="I159" s="6">
        <v>34</v>
      </c>
      <c r="J159" s="6">
        <v>0.3874707129067228</v>
      </c>
      <c r="K159" s="6">
        <v>131</v>
      </c>
      <c r="L159" s="6">
        <v>1.6490420298684427</v>
      </c>
      <c r="M159" s="6">
        <v>4.18</v>
      </c>
      <c r="N159" s="6">
        <v>0.89632347793930101</v>
      </c>
      <c r="O159" s="6">
        <v>6.71</v>
      </c>
      <c r="P159" s="6">
        <v>1.2646924321672963</v>
      </c>
      <c r="Q159" s="6">
        <v>6.1719741036514062</v>
      </c>
      <c r="R159" s="6">
        <v>1.0286623506085677</v>
      </c>
      <c r="S159" s="6">
        <v>3</v>
      </c>
      <c r="T159" s="6">
        <v>97</v>
      </c>
      <c r="U159" s="6">
        <v>86</v>
      </c>
      <c r="W159" s="6">
        <v>9</v>
      </c>
      <c r="X159" s="6">
        <v>0</v>
      </c>
      <c r="Y159" s="6">
        <v>74</v>
      </c>
      <c r="Z159" s="6">
        <v>175</v>
      </c>
      <c r="AA159" s="6">
        <v>249</v>
      </c>
      <c r="AB159" s="6">
        <v>27.666666666666668</v>
      </c>
      <c r="AD159" s="6">
        <v>15</v>
      </c>
      <c r="AE159" s="6">
        <v>0</v>
      </c>
      <c r="AF159" s="6">
        <v>157</v>
      </c>
      <c r="AG159" s="6">
        <v>280</v>
      </c>
      <c r="AH159" s="6">
        <v>437</v>
      </c>
      <c r="AI159" s="6">
        <v>29.133333333333333</v>
      </c>
      <c r="AO159" s="6">
        <v>0</v>
      </c>
      <c r="AP159" s="6" t="s">
        <v>2311</v>
      </c>
      <c r="AR159" s="6">
        <v>8</v>
      </c>
      <c r="AS159" s="6">
        <v>0</v>
      </c>
      <c r="AT159" s="6">
        <v>39</v>
      </c>
      <c r="AU159" s="6">
        <v>151</v>
      </c>
      <c r="AV159" s="6">
        <v>190</v>
      </c>
      <c r="AW159" s="6">
        <v>23.75</v>
      </c>
      <c r="BC159" s="6">
        <v>0</v>
      </c>
      <c r="BD159" s="6" t="s">
        <v>2311</v>
      </c>
    </row>
    <row r="160" spans="1:56" x14ac:dyDescent="0.25">
      <c r="A160" s="6" t="s">
        <v>85</v>
      </c>
      <c r="B160" s="6" t="s">
        <v>8</v>
      </c>
      <c r="C160" s="6">
        <v>77.38</v>
      </c>
      <c r="D160" s="6">
        <v>310</v>
      </c>
      <c r="E160" s="6">
        <v>5.2</v>
      </c>
      <c r="F160" s="6">
        <v>-1.3720883191304245</v>
      </c>
      <c r="G160" s="6">
        <v>26</v>
      </c>
      <c r="H160" s="6">
        <v>0.78391488074156968</v>
      </c>
      <c r="I160" s="6">
        <v>28</v>
      </c>
      <c r="J160" s="6">
        <v>-1.0013998367157448</v>
      </c>
      <c r="K160" s="6">
        <v>100</v>
      </c>
      <c r="L160" s="6">
        <v>-1.6239818495440854</v>
      </c>
      <c r="M160" s="6">
        <v>4.7</v>
      </c>
      <c r="N160" s="6">
        <v>-0.96559320350713984</v>
      </c>
      <c r="O160" s="6">
        <v>7.43</v>
      </c>
      <c r="P160" s="6">
        <v>-0.5109794783569187</v>
      </c>
      <c r="Q160" s="6">
        <v>-4.6901278065127432</v>
      </c>
      <c r="R160" s="6">
        <v>-0.7816879677521239</v>
      </c>
      <c r="AA160" s="6">
        <v>0</v>
      </c>
      <c r="AB160" s="6" t="s">
        <v>2311</v>
      </c>
      <c r="AH160" s="6">
        <v>0</v>
      </c>
      <c r="AI160" s="6" t="s">
        <v>2311</v>
      </c>
      <c r="AO160" s="6">
        <v>0</v>
      </c>
      <c r="AP160" s="6" t="s">
        <v>2311</v>
      </c>
      <c r="AV160" s="6">
        <v>0</v>
      </c>
      <c r="AW160" s="6" t="s">
        <v>2311</v>
      </c>
      <c r="BC160" s="6">
        <v>0</v>
      </c>
      <c r="BD160" s="6" t="s">
        <v>2311</v>
      </c>
    </row>
    <row r="161" spans="1:56" x14ac:dyDescent="0.25">
      <c r="A161" s="6" t="s">
        <v>136</v>
      </c>
      <c r="B161" s="6" t="s">
        <v>8</v>
      </c>
      <c r="C161" s="6">
        <v>77.5</v>
      </c>
      <c r="D161" s="6">
        <v>331</v>
      </c>
      <c r="E161" s="6">
        <v>5.08</v>
      </c>
      <c r="F161" s="6">
        <v>-0.97421099706340497</v>
      </c>
      <c r="G161" s="6">
        <v>25</v>
      </c>
      <c r="H161" s="6">
        <v>0.64171636749077332</v>
      </c>
      <c r="Q161" s="6">
        <v>-0.33249462957263165</v>
      </c>
      <c r="R161" s="6">
        <v>-0.16624731478631583</v>
      </c>
      <c r="AA161" s="6">
        <v>0</v>
      </c>
      <c r="AB161" s="6" t="s">
        <v>2311</v>
      </c>
      <c r="AH161" s="6">
        <v>0</v>
      </c>
      <c r="AI161" s="6" t="s">
        <v>2311</v>
      </c>
      <c r="AO161" s="6">
        <v>0</v>
      </c>
      <c r="AP161" s="6" t="s">
        <v>2311</v>
      </c>
      <c r="AV161" s="6">
        <v>0</v>
      </c>
      <c r="AW161" s="6" t="s">
        <v>2311</v>
      </c>
      <c r="BC161" s="6">
        <v>0</v>
      </c>
      <c r="BD161" s="6" t="s">
        <v>2311</v>
      </c>
    </row>
    <row r="162" spans="1:56" x14ac:dyDescent="0.25">
      <c r="A162" s="6" t="s">
        <v>141</v>
      </c>
      <c r="B162" s="6" t="s">
        <v>8</v>
      </c>
      <c r="C162" s="6">
        <v>76.63</v>
      </c>
      <c r="D162" s="6">
        <v>339</v>
      </c>
      <c r="E162" s="6">
        <v>5.31</v>
      </c>
      <c r="F162" s="6">
        <v>-1.7368091976918567</v>
      </c>
      <c r="G162" s="6">
        <v>21</v>
      </c>
      <c r="H162" s="6">
        <v>7.2922314487588097E-2</v>
      </c>
      <c r="Q162" s="6">
        <v>-1.6638868832042686</v>
      </c>
      <c r="R162" s="6">
        <v>-0.83194344160213429</v>
      </c>
      <c r="S162" s="6">
        <v>1</v>
      </c>
      <c r="T162" s="6">
        <v>11</v>
      </c>
      <c r="U162" s="6">
        <v>11</v>
      </c>
      <c r="W162" s="6">
        <v>15</v>
      </c>
      <c r="X162" s="6">
        <v>1045</v>
      </c>
      <c r="Y162" s="6">
        <v>0</v>
      </c>
      <c r="Z162" s="6">
        <v>44</v>
      </c>
      <c r="AA162" s="6">
        <v>1089</v>
      </c>
      <c r="AB162" s="6">
        <v>72.599999999999994</v>
      </c>
      <c r="AD162" s="6">
        <v>16</v>
      </c>
      <c r="AE162" s="6">
        <v>1020</v>
      </c>
      <c r="AF162" s="6">
        <v>0</v>
      </c>
      <c r="AG162" s="6">
        <v>47</v>
      </c>
      <c r="AH162" s="6">
        <v>1067</v>
      </c>
      <c r="AI162" s="6">
        <v>66.6875</v>
      </c>
      <c r="AK162" s="6">
        <v>12</v>
      </c>
      <c r="AL162" s="6">
        <v>861</v>
      </c>
      <c r="AM162" s="6">
        <v>0</v>
      </c>
      <c r="AN162" s="6">
        <v>8</v>
      </c>
      <c r="AO162" s="6">
        <v>869</v>
      </c>
      <c r="AP162" s="6">
        <v>72.416666666666671</v>
      </c>
      <c r="AR162" s="6">
        <v>16</v>
      </c>
      <c r="AS162" s="6">
        <v>991</v>
      </c>
      <c r="AT162" s="6">
        <v>0</v>
      </c>
      <c r="AU162" s="6">
        <v>79</v>
      </c>
      <c r="AV162" s="6">
        <v>1070</v>
      </c>
      <c r="AW162" s="6">
        <v>66.875</v>
      </c>
      <c r="AY162" s="6">
        <v>9</v>
      </c>
      <c r="AZ162" s="6">
        <v>446</v>
      </c>
      <c r="BA162" s="6">
        <v>0</v>
      </c>
      <c r="BB162" s="6">
        <v>29</v>
      </c>
      <c r="BC162" s="6">
        <v>475</v>
      </c>
      <c r="BD162" s="6">
        <v>52.777777777777779</v>
      </c>
    </row>
    <row r="163" spans="1:56" x14ac:dyDescent="0.25">
      <c r="A163" s="6" t="s">
        <v>35</v>
      </c>
      <c r="B163" s="6" t="s">
        <v>8</v>
      </c>
      <c r="C163" s="6">
        <v>76.25</v>
      </c>
      <c r="D163" s="6">
        <v>299</v>
      </c>
      <c r="E163" s="6">
        <v>5.18</v>
      </c>
      <c r="F163" s="6">
        <v>-1.305775432119253</v>
      </c>
      <c r="G163" s="6">
        <v>28</v>
      </c>
      <c r="H163" s="6">
        <v>1.0683119072431624</v>
      </c>
      <c r="I163" s="6">
        <v>25.5</v>
      </c>
      <c r="J163" s="6">
        <v>-1.5800958990584399</v>
      </c>
      <c r="K163" s="6">
        <v>101</v>
      </c>
      <c r="L163" s="6">
        <v>-1.5184004340791653</v>
      </c>
      <c r="M163" s="6">
        <v>4.74</v>
      </c>
      <c r="N163" s="6">
        <v>-1.1088175636184046</v>
      </c>
      <c r="O163" s="6">
        <v>7.7</v>
      </c>
      <c r="P163" s="6">
        <v>-1.1768564448035008</v>
      </c>
      <c r="Q163" s="6">
        <v>-5.6216338664356007</v>
      </c>
      <c r="R163" s="6">
        <v>-0.93693897773926682</v>
      </c>
      <c r="S163" s="6">
        <v>4</v>
      </c>
      <c r="T163" s="6">
        <v>109</v>
      </c>
      <c r="U163" s="6">
        <v>96</v>
      </c>
      <c r="W163" s="6">
        <v>16</v>
      </c>
      <c r="X163" s="6">
        <v>1119</v>
      </c>
      <c r="Y163" s="6">
        <v>0</v>
      </c>
      <c r="Z163" s="6">
        <v>80</v>
      </c>
      <c r="AA163" s="6">
        <v>1199</v>
      </c>
      <c r="AB163" s="6">
        <v>74.9375</v>
      </c>
      <c r="AD163" s="6">
        <v>16</v>
      </c>
      <c r="AE163" s="6">
        <v>1006</v>
      </c>
      <c r="AF163" s="6">
        <v>0</v>
      </c>
      <c r="AG163" s="6">
        <v>91</v>
      </c>
      <c r="AH163" s="6">
        <v>1097</v>
      </c>
      <c r="AI163" s="6">
        <v>68.5625</v>
      </c>
      <c r="AK163" s="6">
        <v>14</v>
      </c>
      <c r="AL163" s="6">
        <v>956</v>
      </c>
      <c r="AM163" s="6">
        <v>0</v>
      </c>
      <c r="AN163" s="6">
        <v>32</v>
      </c>
      <c r="AO163" s="6">
        <v>988</v>
      </c>
      <c r="AP163" s="6">
        <v>70.571428571428569</v>
      </c>
      <c r="AR163" s="6">
        <v>16</v>
      </c>
      <c r="AS163" s="6">
        <v>1055</v>
      </c>
      <c r="AT163" s="6">
        <v>0</v>
      </c>
      <c r="AU163" s="6">
        <v>65</v>
      </c>
      <c r="AV163" s="6">
        <v>1120</v>
      </c>
      <c r="AW163" s="6">
        <v>70</v>
      </c>
      <c r="AY163" s="6">
        <v>12</v>
      </c>
      <c r="AZ163" s="6">
        <v>754</v>
      </c>
      <c r="BA163" s="6">
        <v>0</v>
      </c>
      <c r="BB163" s="6">
        <v>36</v>
      </c>
      <c r="BC163" s="6">
        <v>790</v>
      </c>
      <c r="BD163" s="6">
        <v>65.833333333333329</v>
      </c>
    </row>
    <row r="164" spans="1:56" x14ac:dyDescent="0.25">
      <c r="A164" s="6" t="s">
        <v>321</v>
      </c>
      <c r="B164" s="6" t="s">
        <v>8</v>
      </c>
      <c r="C164" s="6">
        <v>76.88</v>
      </c>
      <c r="D164" s="6">
        <v>302</v>
      </c>
      <c r="E164" s="6">
        <v>5.08</v>
      </c>
      <c r="F164" s="6">
        <v>-0.97421099706340497</v>
      </c>
      <c r="G164" s="6">
        <v>25</v>
      </c>
      <c r="H164" s="6">
        <v>0.64171636749077332</v>
      </c>
      <c r="I164" s="6">
        <v>29.5</v>
      </c>
      <c r="J164" s="6">
        <v>-0.654182199310128</v>
      </c>
      <c r="K164" s="6">
        <v>112</v>
      </c>
      <c r="L164" s="6">
        <v>-0.35700486396504227</v>
      </c>
      <c r="M164" s="6">
        <v>4.45</v>
      </c>
      <c r="N164" s="6">
        <v>-7.0440952811736374E-2</v>
      </c>
      <c r="O164" s="6">
        <v>7.49</v>
      </c>
      <c r="P164" s="6">
        <v>-0.65895213756727122</v>
      </c>
      <c r="Q164" s="6">
        <v>-2.0730747832268097</v>
      </c>
      <c r="R164" s="6">
        <v>-0.34551246387113493</v>
      </c>
      <c r="S164" s="6">
        <v>6</v>
      </c>
      <c r="T164" s="6">
        <v>176</v>
      </c>
      <c r="U164" s="6">
        <v>146</v>
      </c>
      <c r="AA164" s="6">
        <v>0</v>
      </c>
      <c r="AB164" s="6" t="s">
        <v>2311</v>
      </c>
      <c r="AH164" s="6">
        <v>0</v>
      </c>
      <c r="AI164" s="6" t="s">
        <v>2311</v>
      </c>
      <c r="AO164" s="6">
        <v>0</v>
      </c>
      <c r="AP164" s="6" t="s">
        <v>2311</v>
      </c>
      <c r="AV164" s="6">
        <v>0</v>
      </c>
      <c r="AW164" s="6" t="s">
        <v>2311</v>
      </c>
      <c r="AY164" s="6">
        <v>2</v>
      </c>
      <c r="AZ164" s="6">
        <v>28</v>
      </c>
      <c r="BA164" s="6">
        <v>0</v>
      </c>
      <c r="BB164" s="6">
        <v>4</v>
      </c>
      <c r="BC164" s="6">
        <v>32</v>
      </c>
      <c r="BD164" s="6">
        <v>16</v>
      </c>
    </row>
    <row r="165" spans="1:56" x14ac:dyDescent="0.25">
      <c r="A165" s="6" t="s">
        <v>101</v>
      </c>
      <c r="B165" s="6" t="s">
        <v>8</v>
      </c>
      <c r="C165" s="6">
        <v>78.88</v>
      </c>
      <c r="D165" s="6">
        <v>316</v>
      </c>
      <c r="E165" s="6">
        <v>5.21</v>
      </c>
      <c r="F165" s="6">
        <v>-1.4052447626360087</v>
      </c>
      <c r="G165" s="6">
        <v>24</v>
      </c>
      <c r="H165" s="6">
        <v>0.49951785423997708</v>
      </c>
      <c r="I165" s="6">
        <v>28.5</v>
      </c>
      <c r="J165" s="6">
        <v>-0.88566062424720593</v>
      </c>
      <c r="K165" s="6">
        <v>108</v>
      </c>
      <c r="L165" s="6">
        <v>-0.77933052582472329</v>
      </c>
      <c r="M165" s="6">
        <v>4.7</v>
      </c>
      <c r="N165" s="6">
        <v>-0.96559320350713984</v>
      </c>
      <c r="O165" s="6">
        <v>7.81</v>
      </c>
      <c r="P165" s="6">
        <v>-1.4481396533558102</v>
      </c>
      <c r="Q165" s="6">
        <v>-4.9844509153309104</v>
      </c>
      <c r="R165" s="6">
        <v>-0.83074181922181844</v>
      </c>
      <c r="AA165" s="6">
        <v>0</v>
      </c>
      <c r="AB165" s="6" t="s">
        <v>2311</v>
      </c>
      <c r="AH165" s="6">
        <v>0</v>
      </c>
      <c r="AI165" s="6" t="s">
        <v>2311</v>
      </c>
      <c r="AO165" s="6">
        <v>0</v>
      </c>
      <c r="AP165" s="6" t="s">
        <v>2311</v>
      </c>
      <c r="AR165" s="6">
        <v>13</v>
      </c>
      <c r="AS165" s="6">
        <v>76</v>
      </c>
      <c r="AT165" s="6">
        <v>0</v>
      </c>
      <c r="AU165" s="6">
        <v>61</v>
      </c>
      <c r="AV165" s="6">
        <v>137</v>
      </c>
      <c r="AW165" s="6">
        <v>10.538461538461538</v>
      </c>
      <c r="AY165" s="6">
        <v>7</v>
      </c>
      <c r="AZ165" s="6">
        <v>60</v>
      </c>
      <c r="BA165" s="6">
        <v>0</v>
      </c>
      <c r="BB165" s="6">
        <v>51</v>
      </c>
      <c r="BC165" s="6">
        <v>111</v>
      </c>
      <c r="BD165" s="6">
        <v>15.857142857142858</v>
      </c>
    </row>
    <row r="166" spans="1:56" x14ac:dyDescent="0.25">
      <c r="A166" s="6" t="s">
        <v>138</v>
      </c>
      <c r="B166" s="6" t="s">
        <v>8</v>
      </c>
      <c r="C166" s="6">
        <v>79.25</v>
      </c>
      <c r="D166" s="6">
        <v>306</v>
      </c>
      <c r="E166" s="6">
        <v>5.05</v>
      </c>
      <c r="F166" s="6">
        <v>-0.87474166654664942</v>
      </c>
      <c r="G166" s="6">
        <v>27</v>
      </c>
      <c r="H166" s="6">
        <v>0.92611339399236603</v>
      </c>
      <c r="I166" s="6">
        <v>28.5</v>
      </c>
      <c r="J166" s="6">
        <v>-0.88566062424720593</v>
      </c>
      <c r="K166" s="6">
        <v>116</v>
      </c>
      <c r="L166" s="6">
        <v>6.532079789463878E-2</v>
      </c>
      <c r="M166" s="6">
        <v>4.4400000000000004</v>
      </c>
      <c r="N166" s="6">
        <v>-3.4634862783920993E-2</v>
      </c>
      <c r="O166" s="6">
        <v>7.59</v>
      </c>
      <c r="P166" s="6">
        <v>-0.90557323625118924</v>
      </c>
      <c r="Q166" s="6">
        <v>-1.7091761979419609</v>
      </c>
      <c r="R166" s="6">
        <v>-0.28486269965699346</v>
      </c>
      <c r="S166" s="6">
        <v>1</v>
      </c>
      <c r="T166" s="6">
        <v>1</v>
      </c>
      <c r="U166" s="6">
        <v>1</v>
      </c>
      <c r="W166" s="6">
        <v>14</v>
      </c>
      <c r="X166" s="6">
        <v>789</v>
      </c>
      <c r="Y166" s="6">
        <v>0</v>
      </c>
      <c r="Z166" s="6">
        <v>61</v>
      </c>
      <c r="AA166" s="6">
        <v>850</v>
      </c>
      <c r="AB166" s="6">
        <v>60.714285714285715</v>
      </c>
      <c r="AD166" s="6">
        <v>16</v>
      </c>
      <c r="AE166" s="6">
        <v>1006</v>
      </c>
      <c r="AF166" s="6">
        <v>0</v>
      </c>
      <c r="AG166" s="6">
        <v>69</v>
      </c>
      <c r="AH166" s="6">
        <v>1075</v>
      </c>
      <c r="AI166" s="6">
        <v>67.1875</v>
      </c>
      <c r="AK166" s="6">
        <v>16</v>
      </c>
      <c r="AL166" s="6">
        <v>826</v>
      </c>
      <c r="AM166" s="6">
        <v>0</v>
      </c>
      <c r="AN166" s="6">
        <v>77</v>
      </c>
      <c r="AO166" s="6">
        <v>903</v>
      </c>
      <c r="AP166" s="6">
        <v>56.4375</v>
      </c>
      <c r="AR166" s="6">
        <v>16</v>
      </c>
      <c r="AS166" s="6">
        <v>1022</v>
      </c>
      <c r="AT166" s="6">
        <v>0</v>
      </c>
      <c r="AU166" s="6">
        <v>75</v>
      </c>
      <c r="AV166" s="6">
        <v>1097</v>
      </c>
      <c r="AW166" s="6">
        <v>68.5625</v>
      </c>
      <c r="AY166" s="6">
        <v>16</v>
      </c>
      <c r="AZ166" s="6">
        <v>961</v>
      </c>
      <c r="BA166" s="6">
        <v>0</v>
      </c>
      <c r="BB166" s="6">
        <v>86</v>
      </c>
      <c r="BC166" s="6">
        <v>1047</v>
      </c>
      <c r="BD166" s="6">
        <v>65.4375</v>
      </c>
    </row>
    <row r="167" spans="1:56" x14ac:dyDescent="0.25">
      <c r="A167" s="6" t="s">
        <v>403</v>
      </c>
      <c r="B167" s="6" t="s">
        <v>8</v>
      </c>
      <c r="C167" s="6">
        <v>76.38</v>
      </c>
      <c r="D167" s="6">
        <v>313</v>
      </c>
      <c r="E167" s="6">
        <v>5.44</v>
      </c>
      <c r="F167" s="6">
        <v>-2.1678429632644631</v>
      </c>
      <c r="G167" s="6">
        <v>23</v>
      </c>
      <c r="H167" s="6">
        <v>0.35731934098918072</v>
      </c>
      <c r="I167" s="6">
        <v>21</v>
      </c>
      <c r="J167" s="6">
        <v>-2.6217488112752907</v>
      </c>
      <c r="K167" s="6">
        <v>94</v>
      </c>
      <c r="L167" s="6">
        <v>-2.2574703423336069</v>
      </c>
      <c r="M167" s="6">
        <v>5.07</v>
      </c>
      <c r="N167" s="6">
        <v>-2.2904185345363373</v>
      </c>
      <c r="O167" s="6">
        <v>8.23</v>
      </c>
      <c r="P167" s="6">
        <v>-2.4839482678282714</v>
      </c>
      <c r="Q167" s="6">
        <v>-11.464109578248788</v>
      </c>
      <c r="R167" s="6">
        <v>-1.9106849297081314</v>
      </c>
      <c r="AA167" s="6">
        <v>0</v>
      </c>
      <c r="AB167" s="6" t="s">
        <v>2311</v>
      </c>
      <c r="AH167" s="6">
        <v>0</v>
      </c>
      <c r="AI167" s="6" t="s">
        <v>2311</v>
      </c>
      <c r="AO167" s="6">
        <v>0</v>
      </c>
      <c r="AP167" s="6" t="s">
        <v>2311</v>
      </c>
      <c r="AV167" s="6">
        <v>0</v>
      </c>
      <c r="AW167" s="6" t="s">
        <v>2311</v>
      </c>
      <c r="BC167" s="6">
        <v>0</v>
      </c>
      <c r="BD167" s="6" t="s">
        <v>2311</v>
      </c>
    </row>
    <row r="168" spans="1:56" x14ac:dyDescent="0.25">
      <c r="A168" s="6" t="s">
        <v>408</v>
      </c>
      <c r="B168" s="6" t="s">
        <v>8</v>
      </c>
      <c r="C168" s="6">
        <v>79</v>
      </c>
      <c r="D168" s="6">
        <v>315</v>
      </c>
      <c r="E168" s="6">
        <v>5.46</v>
      </c>
      <c r="F168" s="6">
        <v>-2.2341558502756316</v>
      </c>
      <c r="G168" s="6">
        <v>22</v>
      </c>
      <c r="H168" s="6">
        <v>0.21512082773838442</v>
      </c>
      <c r="I168" s="6">
        <v>25</v>
      </c>
      <c r="J168" s="6">
        <v>-1.6958351115269787</v>
      </c>
      <c r="K168" s="6">
        <v>105</v>
      </c>
      <c r="L168" s="6">
        <v>-1.0960747722194841</v>
      </c>
      <c r="M168" s="6">
        <v>4.8099999999999996</v>
      </c>
      <c r="N168" s="6">
        <v>-1.3594601938131154</v>
      </c>
      <c r="O168" s="6">
        <v>7.9</v>
      </c>
      <c r="P168" s="6">
        <v>-1.6700986421713389</v>
      </c>
      <c r="Q168" s="6">
        <v>-7.8405037422681643</v>
      </c>
      <c r="R168" s="6">
        <v>-1.3067506237113606</v>
      </c>
      <c r="AA168" s="6">
        <v>0</v>
      </c>
      <c r="AB168" s="6" t="s">
        <v>2311</v>
      </c>
      <c r="AH168" s="6">
        <v>0</v>
      </c>
      <c r="AI168" s="6" t="s">
        <v>2311</v>
      </c>
      <c r="AO168" s="6">
        <v>0</v>
      </c>
      <c r="AP168" s="6" t="s">
        <v>2311</v>
      </c>
      <c r="AR168" s="6">
        <v>16</v>
      </c>
      <c r="AS168" s="6">
        <v>646</v>
      </c>
      <c r="AT168" s="6">
        <v>0</v>
      </c>
      <c r="AU168" s="6">
        <v>78</v>
      </c>
      <c r="AV168" s="6">
        <v>724</v>
      </c>
      <c r="AW168" s="6">
        <v>45.25</v>
      </c>
      <c r="AY168" s="6">
        <v>16</v>
      </c>
      <c r="AZ168" s="6">
        <v>916</v>
      </c>
      <c r="BA168" s="6">
        <v>0</v>
      </c>
      <c r="BB168" s="6">
        <v>68</v>
      </c>
      <c r="BC168" s="6">
        <v>984</v>
      </c>
      <c r="BD168" s="6">
        <v>61.5</v>
      </c>
    </row>
    <row r="169" spans="1:56" x14ac:dyDescent="0.25">
      <c r="A169" s="6" t="s">
        <v>119</v>
      </c>
      <c r="B169" s="6" t="s">
        <v>8</v>
      </c>
      <c r="C169" s="6">
        <v>78.63</v>
      </c>
      <c r="D169" s="6">
        <v>317</v>
      </c>
      <c r="E169" s="6">
        <v>5.25</v>
      </c>
      <c r="F169" s="6">
        <v>-1.5378705366583485</v>
      </c>
      <c r="G169" s="6">
        <v>21</v>
      </c>
      <c r="H169" s="6">
        <v>7.2922314487588097E-2</v>
      </c>
      <c r="I169" s="6">
        <v>24</v>
      </c>
      <c r="J169" s="6">
        <v>-1.9273135364640568</v>
      </c>
      <c r="K169" s="6">
        <v>98</v>
      </c>
      <c r="L169" s="6">
        <v>-1.835144680473926</v>
      </c>
      <c r="M169" s="6">
        <v>4.7699999999999996</v>
      </c>
      <c r="N169" s="6">
        <v>-1.2162358337018506</v>
      </c>
      <c r="O169" s="6">
        <v>7.91</v>
      </c>
      <c r="P169" s="6">
        <v>-1.6947607520397303</v>
      </c>
      <c r="Q169" s="6">
        <v>-8.1384030248503247</v>
      </c>
      <c r="R169" s="6">
        <v>-1.3564005041417209</v>
      </c>
      <c r="AA169" s="6">
        <v>0</v>
      </c>
      <c r="AB169" s="6" t="s">
        <v>2311</v>
      </c>
      <c r="AD169" s="6">
        <v>7</v>
      </c>
      <c r="AE169" s="6">
        <v>296</v>
      </c>
      <c r="AF169" s="6">
        <v>0</v>
      </c>
      <c r="AG169" s="6">
        <v>39</v>
      </c>
      <c r="AH169" s="6">
        <v>335</v>
      </c>
      <c r="AI169" s="6">
        <v>47.857142857142854</v>
      </c>
      <c r="AK169" s="6">
        <v>15</v>
      </c>
      <c r="AL169" s="6">
        <v>388</v>
      </c>
      <c r="AM169" s="6">
        <v>0</v>
      </c>
      <c r="AN169" s="6">
        <v>45</v>
      </c>
      <c r="AO169" s="6">
        <v>433</v>
      </c>
      <c r="AP169" s="6">
        <v>28.866666666666667</v>
      </c>
      <c r="AR169" s="6">
        <v>1</v>
      </c>
      <c r="AS169" s="6">
        <v>63</v>
      </c>
      <c r="AT169" s="6">
        <v>0</v>
      </c>
      <c r="AU169" s="6">
        <v>4</v>
      </c>
      <c r="AV169" s="6">
        <v>67</v>
      </c>
      <c r="AW169" s="6">
        <v>67</v>
      </c>
      <c r="AY169" s="6">
        <v>9</v>
      </c>
      <c r="AZ169" s="6">
        <v>147</v>
      </c>
      <c r="BA169" s="6">
        <v>0</v>
      </c>
      <c r="BB169" s="6">
        <v>54</v>
      </c>
      <c r="BC169" s="6">
        <v>201</v>
      </c>
      <c r="BD169" s="6">
        <v>22.333333333333332</v>
      </c>
    </row>
    <row r="170" spans="1:56" x14ac:dyDescent="0.25">
      <c r="A170" s="6" t="s">
        <v>296</v>
      </c>
      <c r="B170" s="6" t="s">
        <v>8</v>
      </c>
      <c r="C170" s="6">
        <v>77</v>
      </c>
      <c r="D170" s="6">
        <v>316</v>
      </c>
      <c r="E170" s="6">
        <v>5.37</v>
      </c>
      <c r="F170" s="6">
        <v>-1.9357478587253678</v>
      </c>
      <c r="G170" s="6">
        <v>20</v>
      </c>
      <c r="H170" s="6">
        <v>-6.9276198763208216E-2</v>
      </c>
      <c r="I170" s="6">
        <v>28.5</v>
      </c>
      <c r="J170" s="6">
        <v>-0.88566062424720593</v>
      </c>
      <c r="K170" s="6">
        <v>101</v>
      </c>
      <c r="L170" s="6">
        <v>-1.5184004340791653</v>
      </c>
      <c r="M170" s="6">
        <v>4.88</v>
      </c>
      <c r="N170" s="6">
        <v>-1.6101028240078294</v>
      </c>
      <c r="O170" s="6">
        <v>8.1</v>
      </c>
      <c r="P170" s="6">
        <v>-2.1633408395391749</v>
      </c>
      <c r="Q170" s="6">
        <v>-8.1825287793619523</v>
      </c>
      <c r="R170" s="6">
        <v>-1.3637547965603254</v>
      </c>
      <c r="S170" s="6">
        <v>5</v>
      </c>
      <c r="T170" s="6">
        <v>163</v>
      </c>
      <c r="U170" s="6">
        <v>137</v>
      </c>
      <c r="AA170" s="6">
        <v>0</v>
      </c>
      <c r="AB170" s="6" t="s">
        <v>2311</v>
      </c>
      <c r="AD170" s="6">
        <v>13</v>
      </c>
      <c r="AE170" s="6">
        <v>813</v>
      </c>
      <c r="AF170" s="6">
        <v>0</v>
      </c>
      <c r="AG170" s="6">
        <v>40</v>
      </c>
      <c r="AH170" s="6">
        <v>853</v>
      </c>
      <c r="AI170" s="6">
        <v>65.615384615384613</v>
      </c>
      <c r="AK170" s="6">
        <v>10</v>
      </c>
      <c r="AL170" s="6">
        <v>355</v>
      </c>
      <c r="AM170" s="6">
        <v>0</v>
      </c>
      <c r="AN170" s="6">
        <v>43</v>
      </c>
      <c r="AO170" s="6">
        <v>398</v>
      </c>
      <c r="AP170" s="6">
        <v>39.799999999999997</v>
      </c>
      <c r="AR170" s="6">
        <v>16</v>
      </c>
      <c r="AS170" s="6">
        <v>1033</v>
      </c>
      <c r="AT170" s="6">
        <v>0</v>
      </c>
      <c r="AU170" s="6">
        <v>71</v>
      </c>
      <c r="AV170" s="6">
        <v>1104</v>
      </c>
      <c r="AW170" s="6">
        <v>69</v>
      </c>
      <c r="AY170" s="6">
        <v>16</v>
      </c>
      <c r="AZ170" s="6">
        <v>1023</v>
      </c>
      <c r="BA170" s="6">
        <v>0</v>
      </c>
      <c r="BB170" s="6">
        <v>62</v>
      </c>
      <c r="BC170" s="6">
        <v>1085</v>
      </c>
      <c r="BD170" s="6">
        <v>67.8125</v>
      </c>
    </row>
    <row r="171" spans="1:56" x14ac:dyDescent="0.25">
      <c r="A171" s="6" t="s">
        <v>262</v>
      </c>
      <c r="B171" s="6" t="s">
        <v>8</v>
      </c>
      <c r="C171" s="6">
        <v>78.13</v>
      </c>
      <c r="D171" s="6">
        <v>313</v>
      </c>
      <c r="E171" s="6">
        <v>4.9400000000000004</v>
      </c>
      <c r="F171" s="6">
        <v>-0.51002078798521722</v>
      </c>
      <c r="I171" s="6">
        <v>28</v>
      </c>
      <c r="J171" s="6">
        <v>-1.0013998367157448</v>
      </c>
      <c r="K171" s="6">
        <v>107</v>
      </c>
      <c r="L171" s="6">
        <v>-0.88491194128964357</v>
      </c>
      <c r="M171" s="6">
        <v>4.63</v>
      </c>
      <c r="N171" s="6">
        <v>-0.71495057331242584</v>
      </c>
      <c r="O171" s="6">
        <v>7.83</v>
      </c>
      <c r="P171" s="6">
        <v>-1.4974638730925951</v>
      </c>
      <c r="Q171" s="6">
        <v>-4.6087470123956269</v>
      </c>
      <c r="R171" s="6">
        <v>-0.9217494024791254</v>
      </c>
      <c r="S171" s="6">
        <v>1</v>
      </c>
      <c r="T171" s="6">
        <v>20</v>
      </c>
      <c r="U171" s="6">
        <v>19</v>
      </c>
      <c r="W171" s="6">
        <v>16</v>
      </c>
      <c r="X171" s="6">
        <v>1058</v>
      </c>
      <c r="Y171" s="6">
        <v>0</v>
      </c>
      <c r="Z171" s="6">
        <v>76</v>
      </c>
      <c r="AA171" s="6">
        <v>1134</v>
      </c>
      <c r="AB171" s="6">
        <v>70.875</v>
      </c>
      <c r="AD171" s="6">
        <v>15</v>
      </c>
      <c r="AE171" s="6">
        <v>994</v>
      </c>
      <c r="AF171" s="6">
        <v>0</v>
      </c>
      <c r="AG171" s="6">
        <v>57</v>
      </c>
      <c r="AH171" s="6">
        <v>1051</v>
      </c>
      <c r="AI171" s="6">
        <v>70.066666666666663</v>
      </c>
      <c r="AK171" s="6">
        <v>16</v>
      </c>
      <c r="AL171" s="6">
        <v>1080</v>
      </c>
      <c r="AM171" s="6">
        <v>0</v>
      </c>
      <c r="AN171" s="6">
        <v>68</v>
      </c>
      <c r="AO171" s="6">
        <v>1148</v>
      </c>
      <c r="AP171" s="6">
        <v>71.75</v>
      </c>
      <c r="AR171" s="6">
        <v>8</v>
      </c>
      <c r="AS171" s="6">
        <v>430</v>
      </c>
      <c r="AT171" s="6">
        <v>0</v>
      </c>
      <c r="AU171" s="6">
        <v>24</v>
      </c>
      <c r="AV171" s="6">
        <v>454</v>
      </c>
      <c r="AW171" s="6">
        <v>56.75</v>
      </c>
      <c r="AY171" s="6">
        <v>10</v>
      </c>
      <c r="AZ171" s="6">
        <v>447</v>
      </c>
      <c r="BA171" s="6">
        <v>0</v>
      </c>
      <c r="BB171" s="6">
        <v>16</v>
      </c>
      <c r="BC171" s="6">
        <v>463</v>
      </c>
      <c r="BD171" s="6">
        <v>46.3</v>
      </c>
    </row>
    <row r="172" spans="1:56" x14ac:dyDescent="0.25">
      <c r="A172" s="6" t="s">
        <v>227</v>
      </c>
      <c r="B172" s="6" t="s">
        <v>8</v>
      </c>
      <c r="C172" s="6">
        <v>78</v>
      </c>
      <c r="D172" s="6">
        <v>303</v>
      </c>
      <c r="E172" s="6">
        <v>4.72</v>
      </c>
      <c r="F172" s="6">
        <v>0.21942096913765319</v>
      </c>
      <c r="G172" s="6">
        <v>28</v>
      </c>
      <c r="H172" s="6">
        <v>1.0683119072431624</v>
      </c>
      <c r="I172" s="6">
        <v>34</v>
      </c>
      <c r="J172" s="6">
        <v>0.3874707129067228</v>
      </c>
      <c r="K172" s="6">
        <v>118</v>
      </c>
      <c r="L172" s="6">
        <v>0.2764836288244793</v>
      </c>
      <c r="M172" s="6">
        <v>4.5199999999999996</v>
      </c>
      <c r="N172" s="6">
        <v>-0.32108358300644718</v>
      </c>
      <c r="O172" s="6">
        <v>7.31</v>
      </c>
      <c r="P172" s="6">
        <v>-0.21503415993621583</v>
      </c>
      <c r="Q172" s="6">
        <v>1.4155694751693546</v>
      </c>
      <c r="R172" s="6">
        <v>0.23592824586155911</v>
      </c>
      <c r="S172" s="6">
        <v>1</v>
      </c>
      <c r="T172" s="6">
        <v>4</v>
      </c>
      <c r="U172" s="6">
        <v>4</v>
      </c>
      <c r="W172" s="6">
        <v>16</v>
      </c>
      <c r="X172" s="6">
        <v>1102</v>
      </c>
      <c r="Y172" s="6">
        <v>0</v>
      </c>
      <c r="Z172" s="6">
        <v>76</v>
      </c>
      <c r="AA172" s="6">
        <v>1178</v>
      </c>
      <c r="AB172" s="6">
        <v>73.625</v>
      </c>
      <c r="AD172" s="6">
        <v>12</v>
      </c>
      <c r="AE172" s="6">
        <v>889</v>
      </c>
      <c r="AF172" s="6">
        <v>0</v>
      </c>
      <c r="AG172" s="6">
        <v>67</v>
      </c>
      <c r="AH172" s="6">
        <v>956</v>
      </c>
      <c r="AI172" s="6">
        <v>79.666666666666671</v>
      </c>
      <c r="AK172" s="6">
        <v>16</v>
      </c>
      <c r="AL172" s="6">
        <v>1156</v>
      </c>
      <c r="AM172" s="6">
        <v>0</v>
      </c>
      <c r="AN172" s="6">
        <v>15</v>
      </c>
      <c r="AO172" s="6">
        <v>1171</v>
      </c>
      <c r="AP172" s="6">
        <v>73.1875</v>
      </c>
      <c r="AR172" s="6">
        <v>6</v>
      </c>
      <c r="AS172" s="6">
        <v>407</v>
      </c>
      <c r="AT172" s="6">
        <v>0</v>
      </c>
      <c r="AU172" s="6">
        <v>33</v>
      </c>
      <c r="AV172" s="6">
        <v>440</v>
      </c>
      <c r="AW172" s="6">
        <v>73.333333333333329</v>
      </c>
      <c r="AY172" s="6">
        <v>15</v>
      </c>
      <c r="AZ172" s="6">
        <v>964</v>
      </c>
      <c r="BA172" s="6">
        <v>0</v>
      </c>
      <c r="BB172" s="6">
        <v>69</v>
      </c>
      <c r="BC172" s="6">
        <v>1033</v>
      </c>
      <c r="BD172" s="6">
        <v>68.86666666666666</v>
      </c>
    </row>
    <row r="173" spans="1:56" x14ac:dyDescent="0.25">
      <c r="A173" s="6" t="s">
        <v>221</v>
      </c>
      <c r="B173" s="6" t="s">
        <v>8</v>
      </c>
      <c r="C173" s="6">
        <v>78</v>
      </c>
      <c r="D173" s="6">
        <v>306</v>
      </c>
      <c r="E173" s="6">
        <v>5.3</v>
      </c>
      <c r="F173" s="6">
        <v>-1.7036527541862725</v>
      </c>
      <c r="G173" s="6">
        <v>27</v>
      </c>
      <c r="H173" s="6">
        <v>0.92611339399236603</v>
      </c>
      <c r="I173" s="6">
        <v>28.5</v>
      </c>
      <c r="J173" s="6">
        <v>-0.88566062424720593</v>
      </c>
      <c r="K173" s="6">
        <v>106</v>
      </c>
      <c r="L173" s="6">
        <v>-0.99049335675456385</v>
      </c>
      <c r="M173" s="6">
        <v>4.68</v>
      </c>
      <c r="N173" s="6">
        <v>-0.89398102345150587</v>
      </c>
      <c r="O173" s="6">
        <v>7.4</v>
      </c>
      <c r="P173" s="6">
        <v>-0.43699314875174461</v>
      </c>
      <c r="Q173" s="6">
        <v>-3.9846675133989264</v>
      </c>
      <c r="R173" s="6">
        <v>-0.66411125223315437</v>
      </c>
      <c r="S173" s="6">
        <v>1</v>
      </c>
      <c r="T173" s="6">
        <v>2</v>
      </c>
      <c r="U173" s="6">
        <v>2</v>
      </c>
      <c r="W173" s="6">
        <v>5</v>
      </c>
      <c r="X173" s="6">
        <v>272</v>
      </c>
      <c r="Y173" s="6">
        <v>0</v>
      </c>
      <c r="Z173" s="6">
        <v>6</v>
      </c>
      <c r="AA173" s="6">
        <v>278</v>
      </c>
      <c r="AB173" s="6">
        <v>55.6</v>
      </c>
      <c r="AD173" s="6">
        <v>16</v>
      </c>
      <c r="AE173" s="6">
        <v>982</v>
      </c>
      <c r="AF173" s="6">
        <v>0</v>
      </c>
      <c r="AG173" s="6">
        <v>47</v>
      </c>
      <c r="AH173" s="6">
        <v>1029</v>
      </c>
      <c r="AI173" s="6">
        <v>64.3125</v>
      </c>
      <c r="AK173" s="6">
        <v>14</v>
      </c>
      <c r="AL173" s="6">
        <v>900</v>
      </c>
      <c r="AM173" s="6">
        <v>0</v>
      </c>
      <c r="AN173" s="6">
        <v>61</v>
      </c>
      <c r="AO173" s="6">
        <v>961</v>
      </c>
      <c r="AP173" s="6">
        <v>68.642857142857139</v>
      </c>
      <c r="AR173" s="6">
        <v>4</v>
      </c>
      <c r="AS173" s="6">
        <v>221</v>
      </c>
      <c r="AT173" s="6">
        <v>0</v>
      </c>
      <c r="AU173" s="6">
        <v>13</v>
      </c>
      <c r="AV173" s="6">
        <v>234</v>
      </c>
      <c r="AW173" s="6">
        <v>58.5</v>
      </c>
      <c r="AY173" s="6">
        <v>11</v>
      </c>
      <c r="AZ173" s="6">
        <v>702</v>
      </c>
      <c r="BA173" s="6">
        <v>0</v>
      </c>
      <c r="BB173" s="6">
        <v>44</v>
      </c>
      <c r="BC173" s="6">
        <v>746</v>
      </c>
      <c r="BD173" s="6">
        <v>67.818181818181813</v>
      </c>
    </row>
    <row r="174" spans="1:56" x14ac:dyDescent="0.25">
      <c r="A174" s="6" t="s">
        <v>273</v>
      </c>
      <c r="B174" s="6" t="s">
        <v>8</v>
      </c>
      <c r="C174" s="6">
        <v>80.5</v>
      </c>
      <c r="D174" s="6">
        <v>315</v>
      </c>
      <c r="E174" s="6">
        <v>5.34</v>
      </c>
      <c r="F174" s="6">
        <v>-1.8362785282086123</v>
      </c>
      <c r="G174" s="6">
        <v>31</v>
      </c>
      <c r="H174" s="6">
        <v>1.4949074469955512</v>
      </c>
      <c r="Q174" s="6">
        <v>-0.34137108121306103</v>
      </c>
      <c r="R174" s="6">
        <v>-0.17068554060653052</v>
      </c>
      <c r="AA174" s="6">
        <v>0</v>
      </c>
      <c r="AB174" s="6" t="s">
        <v>2311</v>
      </c>
      <c r="AH174" s="6">
        <v>0</v>
      </c>
      <c r="AI174" s="6" t="s">
        <v>2311</v>
      </c>
      <c r="AO174" s="6">
        <v>0</v>
      </c>
      <c r="AP174" s="6" t="s">
        <v>2311</v>
      </c>
      <c r="AV174" s="6">
        <v>0</v>
      </c>
      <c r="AW174" s="6" t="s">
        <v>2311</v>
      </c>
      <c r="BC174" s="6">
        <v>0</v>
      </c>
      <c r="BD174" s="6" t="s">
        <v>2311</v>
      </c>
    </row>
    <row r="175" spans="1:56" x14ac:dyDescent="0.25">
      <c r="A175" s="6" t="s">
        <v>143</v>
      </c>
      <c r="B175" s="6" t="s">
        <v>8</v>
      </c>
      <c r="C175" s="6">
        <v>76.75</v>
      </c>
      <c r="D175" s="6">
        <v>318</v>
      </c>
      <c r="E175" s="6">
        <v>5.3</v>
      </c>
      <c r="F175" s="6">
        <v>-1.7036527541862725</v>
      </c>
      <c r="G175" s="6">
        <v>25</v>
      </c>
      <c r="H175" s="6">
        <v>0.64171636749077332</v>
      </c>
      <c r="I175" s="6">
        <v>23.5</v>
      </c>
      <c r="J175" s="6">
        <v>-2.0430527489325958</v>
      </c>
      <c r="K175" s="6">
        <v>102</v>
      </c>
      <c r="L175" s="6">
        <v>-1.4128190186142449</v>
      </c>
      <c r="M175" s="6">
        <v>5.0599999999999996</v>
      </c>
      <c r="N175" s="6">
        <v>-2.2546124445085187</v>
      </c>
      <c r="O175" s="6">
        <v>8.11</v>
      </c>
      <c r="P175" s="6">
        <v>-2.1880029494075663</v>
      </c>
      <c r="Q175" s="6">
        <v>-8.9604235481584258</v>
      </c>
      <c r="R175" s="6">
        <v>-1.493403924693071</v>
      </c>
      <c r="AA175" s="6">
        <v>0</v>
      </c>
      <c r="AB175" s="6" t="s">
        <v>2311</v>
      </c>
      <c r="AH175" s="6">
        <v>0</v>
      </c>
      <c r="AI175" s="6" t="s">
        <v>2311</v>
      </c>
      <c r="AO175" s="6">
        <v>0</v>
      </c>
      <c r="AP175" s="6" t="s">
        <v>2311</v>
      </c>
      <c r="AV175" s="6">
        <v>0</v>
      </c>
      <c r="AW175" s="6" t="s">
        <v>2311</v>
      </c>
      <c r="BC175" s="6">
        <v>0</v>
      </c>
      <c r="BD175" s="6" t="s">
        <v>2311</v>
      </c>
    </row>
    <row r="176" spans="1:56" x14ac:dyDescent="0.25">
      <c r="A176" s="6" t="s">
        <v>402</v>
      </c>
      <c r="B176" s="6" t="s">
        <v>8</v>
      </c>
      <c r="C176" s="6">
        <v>77.13</v>
      </c>
      <c r="D176" s="6">
        <v>310</v>
      </c>
      <c r="E176" s="6">
        <v>5.29</v>
      </c>
      <c r="F176" s="6">
        <v>-1.6704963106806883</v>
      </c>
      <c r="I176" s="6">
        <v>24.5</v>
      </c>
      <c r="J176" s="6">
        <v>-1.8115743239955178</v>
      </c>
      <c r="K176" s="6">
        <v>103</v>
      </c>
      <c r="L176" s="6">
        <v>-1.3072376031493247</v>
      </c>
      <c r="M176" s="6">
        <v>5.01</v>
      </c>
      <c r="N176" s="6">
        <v>-2.0755819943694389</v>
      </c>
      <c r="O176" s="6">
        <v>8.31</v>
      </c>
      <c r="P176" s="6">
        <v>-2.6812451467754066</v>
      </c>
      <c r="Q176" s="6">
        <v>-9.5461353789703765</v>
      </c>
      <c r="R176" s="6">
        <v>-1.9092270757940752</v>
      </c>
      <c r="S176" s="6">
        <v>2</v>
      </c>
      <c r="T176" s="6">
        <v>42</v>
      </c>
      <c r="U176" s="6">
        <v>39</v>
      </c>
      <c r="W176" s="6">
        <v>5</v>
      </c>
      <c r="X176" s="6">
        <v>173</v>
      </c>
      <c r="Y176" s="6">
        <v>0</v>
      </c>
      <c r="Z176" s="6">
        <v>6</v>
      </c>
      <c r="AA176" s="6">
        <v>179</v>
      </c>
      <c r="AB176" s="6">
        <v>35.799999999999997</v>
      </c>
      <c r="AD176" s="6">
        <v>12</v>
      </c>
      <c r="AE176" s="6">
        <v>486</v>
      </c>
      <c r="AF176" s="6">
        <v>0</v>
      </c>
      <c r="AG176" s="6">
        <v>34</v>
      </c>
      <c r="AH176" s="6">
        <v>520</v>
      </c>
      <c r="AI176" s="6">
        <v>43.333333333333336</v>
      </c>
      <c r="AO176" s="6">
        <v>0</v>
      </c>
      <c r="AP176" s="6" t="s">
        <v>2311</v>
      </c>
      <c r="AR176" s="6">
        <v>10</v>
      </c>
      <c r="AS176" s="6">
        <v>255</v>
      </c>
      <c r="AT176" s="6">
        <v>0</v>
      </c>
      <c r="AU176" s="6">
        <v>30</v>
      </c>
      <c r="AV176" s="6">
        <v>285</v>
      </c>
      <c r="AW176" s="6">
        <v>28.5</v>
      </c>
      <c r="AY176" s="6">
        <v>7</v>
      </c>
      <c r="AZ176" s="6">
        <v>447</v>
      </c>
      <c r="BA176" s="6">
        <v>0</v>
      </c>
      <c r="BB176" s="6">
        <v>33</v>
      </c>
      <c r="BC176" s="6">
        <v>480</v>
      </c>
      <c r="BD176" s="6">
        <v>68.571428571428569</v>
      </c>
    </row>
    <row r="177" spans="1:56" x14ac:dyDescent="0.25">
      <c r="A177" s="6" t="s">
        <v>58</v>
      </c>
      <c r="B177" s="6" t="s">
        <v>8</v>
      </c>
      <c r="C177" s="6">
        <v>77.25</v>
      </c>
      <c r="D177" s="6">
        <v>323</v>
      </c>
      <c r="E177" s="6">
        <v>5.2</v>
      </c>
      <c r="F177" s="6">
        <v>-1.3720883191304245</v>
      </c>
      <c r="G177" s="6">
        <v>19</v>
      </c>
      <c r="H177" s="6">
        <v>-0.21147471201400453</v>
      </c>
      <c r="I177" s="6">
        <v>29.5</v>
      </c>
      <c r="J177" s="6">
        <v>-0.654182199310128</v>
      </c>
      <c r="K177" s="6">
        <v>109</v>
      </c>
      <c r="L177" s="6">
        <v>-0.67374911035980312</v>
      </c>
      <c r="M177" s="6">
        <v>4.57</v>
      </c>
      <c r="N177" s="6">
        <v>-0.50011403314553038</v>
      </c>
      <c r="O177" s="6">
        <v>7.77</v>
      </c>
      <c r="P177" s="6">
        <v>-1.3494912138822424</v>
      </c>
      <c r="Q177" s="6">
        <v>-4.7610995878421329</v>
      </c>
      <c r="R177" s="6">
        <v>-0.79351659797368879</v>
      </c>
      <c r="W177" s="6">
        <v>1</v>
      </c>
      <c r="X177" s="6">
        <v>13</v>
      </c>
      <c r="Y177" s="6">
        <v>0</v>
      </c>
      <c r="Z177" s="6">
        <v>1</v>
      </c>
      <c r="AA177" s="6">
        <v>14</v>
      </c>
      <c r="AB177" s="6">
        <v>14</v>
      </c>
      <c r="AH177" s="6">
        <v>0</v>
      </c>
      <c r="AI177" s="6" t="s">
        <v>2311</v>
      </c>
      <c r="AK177" s="6">
        <v>5</v>
      </c>
      <c r="AL177" s="6">
        <v>0</v>
      </c>
      <c r="AM177" s="6">
        <v>0</v>
      </c>
      <c r="AN177" s="6">
        <v>22</v>
      </c>
      <c r="AO177" s="6">
        <v>22</v>
      </c>
      <c r="AP177" s="6">
        <v>4.4000000000000004</v>
      </c>
      <c r="AV177" s="6">
        <v>0</v>
      </c>
      <c r="AW177" s="6" t="s">
        <v>2311</v>
      </c>
      <c r="BC177" s="6">
        <v>0</v>
      </c>
      <c r="BD177" s="6" t="s">
        <v>2311</v>
      </c>
    </row>
    <row r="178" spans="1:56" x14ac:dyDescent="0.25">
      <c r="A178" s="6" t="s">
        <v>6</v>
      </c>
      <c r="B178" s="6" t="s">
        <v>8</v>
      </c>
      <c r="C178" s="6">
        <v>77.38</v>
      </c>
      <c r="D178" s="6">
        <v>308</v>
      </c>
      <c r="E178" s="6">
        <v>5.45</v>
      </c>
      <c r="F178" s="6">
        <v>-2.2009994067700474</v>
      </c>
      <c r="G178" s="6">
        <v>17</v>
      </c>
      <c r="H178" s="6">
        <v>-0.49587173851559718</v>
      </c>
      <c r="I178" s="6">
        <v>23.5</v>
      </c>
      <c r="J178" s="6">
        <v>-2.0430527489325958</v>
      </c>
      <c r="K178" s="6">
        <v>100</v>
      </c>
      <c r="L178" s="6">
        <v>-1.6239818495440854</v>
      </c>
      <c r="M178" s="6">
        <v>4.84</v>
      </c>
      <c r="N178" s="6">
        <v>-1.4668784638965646</v>
      </c>
      <c r="O178" s="6">
        <v>7.92</v>
      </c>
      <c r="P178" s="6">
        <v>-1.7194228619081215</v>
      </c>
      <c r="Q178" s="6">
        <v>-9.550207069567012</v>
      </c>
      <c r="R178" s="6">
        <v>-1.5917011782611687</v>
      </c>
      <c r="S178" s="6">
        <v>5</v>
      </c>
      <c r="T178" s="6">
        <v>141</v>
      </c>
      <c r="U178" s="6">
        <v>122</v>
      </c>
      <c r="AA178" s="6">
        <v>0</v>
      </c>
      <c r="AB178" s="6" t="s">
        <v>2311</v>
      </c>
      <c r="AD178" s="6">
        <v>15</v>
      </c>
      <c r="AE178" s="6">
        <v>722</v>
      </c>
      <c r="AF178" s="6">
        <v>0</v>
      </c>
      <c r="AG178" s="6">
        <v>59</v>
      </c>
      <c r="AH178" s="6">
        <v>781</v>
      </c>
      <c r="AI178" s="6">
        <v>52.06666666666667</v>
      </c>
      <c r="AK178" s="6">
        <v>7</v>
      </c>
      <c r="AL178" s="6">
        <v>398</v>
      </c>
      <c r="AM178" s="6">
        <v>0</v>
      </c>
      <c r="AN178" s="6">
        <v>26</v>
      </c>
      <c r="AO178" s="6">
        <v>424</v>
      </c>
      <c r="AP178" s="6">
        <v>60.571428571428569</v>
      </c>
      <c r="AR178" s="6">
        <v>4</v>
      </c>
      <c r="AS178" s="6">
        <v>268</v>
      </c>
      <c r="AT178" s="6">
        <v>0</v>
      </c>
      <c r="AU178" s="6">
        <v>4</v>
      </c>
      <c r="AV178" s="6">
        <v>272</v>
      </c>
      <c r="AW178" s="6">
        <v>68</v>
      </c>
      <c r="AY178" s="6">
        <v>8</v>
      </c>
      <c r="AZ178" s="6">
        <v>557</v>
      </c>
      <c r="BA178" s="6">
        <v>0</v>
      </c>
      <c r="BB178" s="6">
        <v>39</v>
      </c>
      <c r="BC178" s="6">
        <v>596</v>
      </c>
      <c r="BD178" s="6">
        <v>74.5</v>
      </c>
    </row>
    <row r="179" spans="1:56" x14ac:dyDescent="0.25">
      <c r="A179" s="6" t="s">
        <v>228</v>
      </c>
      <c r="B179" s="6" t="s">
        <v>8</v>
      </c>
      <c r="C179" s="6">
        <v>77.25</v>
      </c>
      <c r="D179" s="6">
        <v>331</v>
      </c>
      <c r="E179" s="6">
        <v>5.49</v>
      </c>
      <c r="F179" s="6">
        <v>-2.3336251807923873</v>
      </c>
      <c r="I179" s="6">
        <v>22</v>
      </c>
      <c r="J179" s="6">
        <v>-2.3902703863382126</v>
      </c>
      <c r="K179" s="6">
        <v>88</v>
      </c>
      <c r="L179" s="6">
        <v>-2.8909588351231288</v>
      </c>
      <c r="M179" s="6">
        <v>5.0599999999999996</v>
      </c>
      <c r="N179" s="6">
        <v>-2.2546124445085187</v>
      </c>
      <c r="O179" s="6">
        <v>8.06</v>
      </c>
      <c r="P179" s="6">
        <v>-2.0646924000656095</v>
      </c>
      <c r="Q179" s="6">
        <v>-11.934159246827857</v>
      </c>
      <c r="R179" s="6">
        <v>-2.3868318493655716</v>
      </c>
      <c r="AA179" s="6">
        <v>0</v>
      </c>
      <c r="AB179" s="6" t="s">
        <v>2311</v>
      </c>
      <c r="AH179" s="6">
        <v>0</v>
      </c>
      <c r="AI179" s="6" t="s">
        <v>2311</v>
      </c>
      <c r="AO179" s="6">
        <v>0</v>
      </c>
      <c r="AP179" s="6" t="s">
        <v>2311</v>
      </c>
      <c r="AV179" s="6">
        <v>0</v>
      </c>
      <c r="AW179" s="6" t="s">
        <v>2311</v>
      </c>
      <c r="BC179" s="6">
        <v>0</v>
      </c>
      <c r="BD179" s="6" t="s">
        <v>2311</v>
      </c>
    </row>
    <row r="180" spans="1:56" x14ac:dyDescent="0.25">
      <c r="A180" s="6" t="s">
        <v>146</v>
      </c>
      <c r="B180" s="6" t="s">
        <v>8</v>
      </c>
      <c r="C180" s="6">
        <v>79.63</v>
      </c>
      <c r="D180" s="6">
        <v>308</v>
      </c>
      <c r="E180" s="6">
        <v>5.14</v>
      </c>
      <c r="F180" s="6">
        <v>-1.1731496580969132</v>
      </c>
      <c r="G180" s="6">
        <v>33</v>
      </c>
      <c r="H180" s="6">
        <v>1.7793044734971439</v>
      </c>
      <c r="I180" s="6">
        <v>30</v>
      </c>
      <c r="J180" s="6">
        <v>-0.53844298684158898</v>
      </c>
      <c r="K180" s="6">
        <v>113</v>
      </c>
      <c r="L180" s="6">
        <v>-0.25142344850012199</v>
      </c>
      <c r="M180" s="6">
        <v>4.68</v>
      </c>
      <c r="N180" s="6">
        <v>-0.89398102345150587</v>
      </c>
      <c r="O180" s="6">
        <v>7.62</v>
      </c>
      <c r="P180" s="6">
        <v>-0.9795595658563655</v>
      </c>
      <c r="Q180" s="6">
        <v>-2.0572522092493517</v>
      </c>
      <c r="R180" s="6">
        <v>-0.34287536820822528</v>
      </c>
      <c r="S180" s="6">
        <v>7</v>
      </c>
      <c r="T180" s="6">
        <v>240</v>
      </c>
      <c r="U180" s="6">
        <v>189</v>
      </c>
      <c r="AA180" s="6">
        <v>0</v>
      </c>
      <c r="AB180" s="6" t="s">
        <v>2311</v>
      </c>
      <c r="AH180" s="6">
        <v>0</v>
      </c>
      <c r="AI180" s="6" t="s">
        <v>2311</v>
      </c>
      <c r="AK180" s="6">
        <v>1</v>
      </c>
      <c r="AL180" s="6">
        <v>28</v>
      </c>
      <c r="AM180" s="6">
        <v>0</v>
      </c>
      <c r="AN180" s="6">
        <v>6</v>
      </c>
      <c r="AO180" s="6">
        <v>34</v>
      </c>
      <c r="AP180" s="6">
        <v>34</v>
      </c>
      <c r="AV180" s="6">
        <v>0</v>
      </c>
      <c r="AW180" s="6" t="s">
        <v>2311</v>
      </c>
      <c r="BC180" s="6">
        <v>0</v>
      </c>
      <c r="BD180" s="6" t="s">
        <v>2311</v>
      </c>
    </row>
    <row r="181" spans="1:56" x14ac:dyDescent="0.25">
      <c r="A181" s="6" t="s">
        <v>395</v>
      </c>
      <c r="B181" s="6" t="s">
        <v>8</v>
      </c>
      <c r="C181" s="6">
        <v>77.88</v>
      </c>
      <c r="D181" s="6">
        <v>308</v>
      </c>
      <c r="E181" s="6">
        <v>5.17</v>
      </c>
      <c r="F181" s="6">
        <v>-1.2726189886136687</v>
      </c>
      <c r="G181" s="6">
        <v>20</v>
      </c>
      <c r="H181" s="6">
        <v>-6.9276198763208216E-2</v>
      </c>
      <c r="I181" s="6">
        <v>31.5</v>
      </c>
      <c r="J181" s="6">
        <v>-0.19122534943597208</v>
      </c>
      <c r="K181" s="6">
        <v>101</v>
      </c>
      <c r="L181" s="6">
        <v>-1.5184004340791653</v>
      </c>
      <c r="M181" s="6">
        <v>4.91</v>
      </c>
      <c r="N181" s="6">
        <v>-1.7175210940912786</v>
      </c>
      <c r="O181" s="6">
        <v>7.94</v>
      </c>
      <c r="P181" s="6">
        <v>-1.7687470816449065</v>
      </c>
      <c r="Q181" s="6">
        <v>-6.5377891466281994</v>
      </c>
      <c r="R181" s="6">
        <v>-1.0896315244380332</v>
      </c>
      <c r="S181" s="6">
        <v>5</v>
      </c>
      <c r="T181" s="6">
        <v>168</v>
      </c>
      <c r="U181" s="6">
        <v>140</v>
      </c>
      <c r="W181" s="6">
        <v>16</v>
      </c>
      <c r="X181" s="6">
        <v>131</v>
      </c>
      <c r="Y181" s="6">
        <v>0</v>
      </c>
      <c r="Z181" s="6">
        <v>67</v>
      </c>
      <c r="AA181" s="6">
        <v>198</v>
      </c>
      <c r="AB181" s="6">
        <v>12.375</v>
      </c>
      <c r="AD181" s="6">
        <v>15</v>
      </c>
      <c r="AE181" s="6">
        <v>969</v>
      </c>
      <c r="AF181" s="6">
        <v>0</v>
      </c>
      <c r="AG181" s="6">
        <v>73</v>
      </c>
      <c r="AH181" s="6">
        <v>1042</v>
      </c>
      <c r="AI181" s="6">
        <v>69.466666666666669</v>
      </c>
      <c r="AK181" s="6">
        <v>16</v>
      </c>
      <c r="AL181" s="6">
        <v>1128</v>
      </c>
      <c r="AM181" s="6">
        <v>0</v>
      </c>
      <c r="AN181" s="6">
        <v>69</v>
      </c>
      <c r="AO181" s="6">
        <v>1197</v>
      </c>
      <c r="AP181" s="6">
        <v>74.8125</v>
      </c>
      <c r="AR181" s="6">
        <v>15</v>
      </c>
      <c r="AS181" s="6">
        <v>924</v>
      </c>
      <c r="AT181" s="6">
        <v>0</v>
      </c>
      <c r="AU181" s="6">
        <v>68</v>
      </c>
      <c r="AV181" s="6">
        <v>992</v>
      </c>
      <c r="AW181" s="6">
        <v>66.13333333333334</v>
      </c>
      <c r="AY181" s="6">
        <v>13</v>
      </c>
      <c r="AZ181" s="6">
        <v>791</v>
      </c>
      <c r="BA181" s="6">
        <v>0</v>
      </c>
      <c r="BB181" s="6">
        <v>62</v>
      </c>
      <c r="BC181" s="6">
        <v>853</v>
      </c>
      <c r="BD181" s="6">
        <v>65.615384615384613</v>
      </c>
    </row>
    <row r="182" spans="1:56" x14ac:dyDescent="0.25">
      <c r="A182" s="6" t="s">
        <v>152</v>
      </c>
      <c r="B182" s="6" t="s">
        <v>8</v>
      </c>
      <c r="C182" s="6">
        <v>78.25</v>
      </c>
      <c r="D182" s="6">
        <v>334</v>
      </c>
      <c r="E182" s="6">
        <v>5.24</v>
      </c>
      <c r="F182" s="6">
        <v>-1.5047140931527643</v>
      </c>
      <c r="G182" s="6">
        <v>28</v>
      </c>
      <c r="H182" s="6">
        <v>1.0683119072431624</v>
      </c>
      <c r="I182" s="6">
        <v>23</v>
      </c>
      <c r="J182" s="6">
        <v>-2.1587919614011346</v>
      </c>
      <c r="M182" s="6">
        <v>5.24</v>
      </c>
      <c r="N182" s="6">
        <v>-2.8991220650092115</v>
      </c>
      <c r="Q182" s="6">
        <v>-5.4943162123199478</v>
      </c>
      <c r="R182" s="6">
        <v>-1.373579053079987</v>
      </c>
      <c r="AA182" s="6">
        <v>0</v>
      </c>
      <c r="AB182" s="6" t="s">
        <v>2311</v>
      </c>
      <c r="AH182" s="6">
        <v>0</v>
      </c>
      <c r="AI182" s="6" t="s">
        <v>2311</v>
      </c>
      <c r="AO182" s="6">
        <v>0</v>
      </c>
      <c r="AP182" s="6" t="s">
        <v>2311</v>
      </c>
      <c r="AV182" s="6">
        <v>0</v>
      </c>
      <c r="AW182" s="6" t="s">
        <v>2311</v>
      </c>
      <c r="BC182" s="6">
        <v>0</v>
      </c>
      <c r="BD182" s="6" t="s">
        <v>2311</v>
      </c>
    </row>
    <row r="183" spans="1:56" x14ac:dyDescent="0.25">
      <c r="A183" s="6" t="s">
        <v>293</v>
      </c>
      <c r="B183" s="6" t="s">
        <v>8</v>
      </c>
      <c r="C183" s="6">
        <v>75.75</v>
      </c>
      <c r="D183" s="6">
        <v>314</v>
      </c>
      <c r="E183" s="6">
        <v>5.23</v>
      </c>
      <c r="F183" s="6">
        <v>-1.4715576496471801</v>
      </c>
      <c r="I183" s="6">
        <v>28.5</v>
      </c>
      <c r="J183" s="6">
        <v>-0.88566062424720593</v>
      </c>
      <c r="K183" s="6">
        <v>104</v>
      </c>
      <c r="L183" s="6">
        <v>-1.2016561876844043</v>
      </c>
      <c r="M183" s="6">
        <v>4.87</v>
      </c>
      <c r="N183" s="6">
        <v>-1.574296733980014</v>
      </c>
      <c r="Q183" s="6">
        <v>-5.1331711955588037</v>
      </c>
      <c r="R183" s="6">
        <v>-1.2832927988897009</v>
      </c>
      <c r="AA183" s="6">
        <v>0</v>
      </c>
      <c r="AB183" s="6" t="s">
        <v>2311</v>
      </c>
      <c r="AH183" s="6">
        <v>0</v>
      </c>
      <c r="AI183" s="6" t="s">
        <v>2311</v>
      </c>
      <c r="AO183" s="6">
        <v>0</v>
      </c>
      <c r="AP183" s="6" t="s">
        <v>2311</v>
      </c>
      <c r="AV183" s="6">
        <v>0</v>
      </c>
      <c r="AW183" s="6" t="s">
        <v>2311</v>
      </c>
      <c r="BC183" s="6">
        <v>0</v>
      </c>
      <c r="BD183" s="6" t="s">
        <v>2311</v>
      </c>
    </row>
    <row r="184" spans="1:56" x14ac:dyDescent="0.25">
      <c r="A184" s="6" t="s">
        <v>184</v>
      </c>
      <c r="B184" s="6" t="s">
        <v>8</v>
      </c>
      <c r="C184" s="6">
        <v>77.25</v>
      </c>
      <c r="D184" s="6">
        <v>298</v>
      </c>
      <c r="E184" s="6">
        <v>5.07</v>
      </c>
      <c r="F184" s="6">
        <v>-0.94105455355782075</v>
      </c>
      <c r="I184" s="6">
        <v>28.5</v>
      </c>
      <c r="J184" s="6">
        <v>-0.88566062424720593</v>
      </c>
      <c r="K184" s="6">
        <v>112</v>
      </c>
      <c r="L184" s="6">
        <v>-0.35700486396504227</v>
      </c>
      <c r="M184" s="6">
        <v>4.51</v>
      </c>
      <c r="N184" s="6">
        <v>-0.28527749297863181</v>
      </c>
      <c r="O184" s="6">
        <v>7.52</v>
      </c>
      <c r="P184" s="6">
        <v>-0.73293846717244537</v>
      </c>
      <c r="Q184" s="6">
        <v>-3.2019360019211467</v>
      </c>
      <c r="R184" s="6">
        <v>-0.64038720038422936</v>
      </c>
      <c r="S184" s="6">
        <v>5</v>
      </c>
      <c r="T184" s="6">
        <v>156</v>
      </c>
      <c r="U184" s="6">
        <v>132</v>
      </c>
      <c r="W184" s="6">
        <v>1</v>
      </c>
      <c r="X184" s="6">
        <v>5</v>
      </c>
      <c r="Y184" s="6">
        <v>0</v>
      </c>
      <c r="Z184" s="6">
        <v>1</v>
      </c>
      <c r="AA184" s="6">
        <v>6</v>
      </c>
      <c r="AB184" s="6">
        <v>6</v>
      </c>
      <c r="AD184" s="6">
        <v>3</v>
      </c>
      <c r="AE184" s="6">
        <v>5</v>
      </c>
      <c r="AF184" s="6">
        <v>0</v>
      </c>
      <c r="AG184" s="6">
        <v>5</v>
      </c>
      <c r="AH184" s="6">
        <v>10</v>
      </c>
      <c r="AI184" s="6">
        <v>3.3333333333333335</v>
      </c>
      <c r="AO184" s="6">
        <v>0</v>
      </c>
      <c r="AP184" s="6" t="s">
        <v>2311</v>
      </c>
      <c r="AV184" s="6">
        <v>0</v>
      </c>
      <c r="AW184" s="6" t="s">
        <v>2311</v>
      </c>
      <c r="BC184" s="6">
        <v>0</v>
      </c>
      <c r="BD184" s="6" t="s">
        <v>2311</v>
      </c>
    </row>
    <row r="185" spans="1:56" x14ac:dyDescent="0.25">
      <c r="A185" s="6" t="s">
        <v>25</v>
      </c>
      <c r="B185" s="6" t="s">
        <v>8</v>
      </c>
      <c r="C185" s="6">
        <v>76.75</v>
      </c>
      <c r="D185" s="6">
        <v>306</v>
      </c>
      <c r="E185" s="6">
        <v>4.71</v>
      </c>
      <c r="F185" s="6">
        <v>0.25257741264323741</v>
      </c>
      <c r="G185" s="6">
        <v>31</v>
      </c>
      <c r="H185" s="6">
        <v>1.4949074469955512</v>
      </c>
      <c r="I185" s="6">
        <v>34.5</v>
      </c>
      <c r="J185" s="6">
        <v>0.50320992537526177</v>
      </c>
      <c r="K185" s="6">
        <v>112</v>
      </c>
      <c r="L185" s="6">
        <v>-0.35700486396504227</v>
      </c>
      <c r="M185" s="6">
        <v>4.72</v>
      </c>
      <c r="N185" s="6">
        <v>-1.0372053835627706</v>
      </c>
      <c r="O185" s="6">
        <v>7.62</v>
      </c>
      <c r="P185" s="6">
        <v>-0.9795595658563655</v>
      </c>
      <c r="Q185" s="6">
        <v>-0.12307502837012796</v>
      </c>
      <c r="R185" s="6">
        <v>-2.0512504728354659E-2</v>
      </c>
      <c r="S185" s="6">
        <v>3</v>
      </c>
      <c r="T185" s="6">
        <v>75</v>
      </c>
      <c r="U185" s="6">
        <v>68</v>
      </c>
      <c r="W185" s="6">
        <v>6</v>
      </c>
      <c r="X185" s="6">
        <v>137</v>
      </c>
      <c r="Y185" s="6">
        <v>0</v>
      </c>
      <c r="Z185" s="6">
        <v>27</v>
      </c>
      <c r="AA185" s="6">
        <v>164</v>
      </c>
      <c r="AB185" s="6">
        <v>27.333333333333332</v>
      </c>
      <c r="AD185" s="6">
        <v>14</v>
      </c>
      <c r="AE185" s="6">
        <v>836</v>
      </c>
      <c r="AF185" s="6">
        <v>0</v>
      </c>
      <c r="AG185" s="6">
        <v>35</v>
      </c>
      <c r="AH185" s="6">
        <v>871</v>
      </c>
      <c r="AI185" s="6">
        <v>62.214285714285715</v>
      </c>
      <c r="AK185" s="6">
        <v>13</v>
      </c>
      <c r="AL185" s="6">
        <v>928</v>
      </c>
      <c r="AM185" s="6">
        <v>0</v>
      </c>
      <c r="AN185" s="6">
        <v>12</v>
      </c>
      <c r="AO185" s="6">
        <v>940</v>
      </c>
      <c r="AP185" s="6">
        <v>72.307692307692307</v>
      </c>
      <c r="AR185" s="6">
        <v>7</v>
      </c>
      <c r="AS185" s="6">
        <v>398</v>
      </c>
      <c r="AT185" s="6">
        <v>0</v>
      </c>
      <c r="AU185" s="6">
        <v>9</v>
      </c>
      <c r="AV185" s="6">
        <v>407</v>
      </c>
      <c r="AW185" s="6">
        <v>58.142857142857146</v>
      </c>
      <c r="AY185" s="6">
        <v>10</v>
      </c>
      <c r="AZ185" s="6">
        <v>541</v>
      </c>
      <c r="BA185" s="6">
        <v>0</v>
      </c>
      <c r="BB185" s="6">
        <v>0</v>
      </c>
      <c r="BC185" s="6">
        <v>541</v>
      </c>
      <c r="BD185" s="6">
        <v>54.1</v>
      </c>
    </row>
    <row r="186" spans="1:56" x14ac:dyDescent="0.25">
      <c r="A186" s="6" t="s">
        <v>308</v>
      </c>
      <c r="B186" s="6" t="s">
        <v>8</v>
      </c>
      <c r="C186" s="6">
        <v>76.25</v>
      </c>
      <c r="D186" s="6">
        <v>306</v>
      </c>
      <c r="E186" s="6">
        <v>4.95</v>
      </c>
      <c r="F186" s="6">
        <v>-0.54317723149080144</v>
      </c>
      <c r="G186" s="6">
        <v>32</v>
      </c>
      <c r="H186" s="6">
        <v>1.6371059602463476</v>
      </c>
      <c r="I186" s="6">
        <v>30.5</v>
      </c>
      <c r="J186" s="6">
        <v>-0.42270377437305001</v>
      </c>
      <c r="K186" s="6">
        <v>97</v>
      </c>
      <c r="L186" s="6">
        <v>-1.9407260959388462</v>
      </c>
      <c r="M186" s="6">
        <v>4.5599999999999996</v>
      </c>
      <c r="N186" s="6">
        <v>-0.4643079431177119</v>
      </c>
      <c r="O186" s="6">
        <v>7.71</v>
      </c>
      <c r="P186" s="6">
        <v>-1.2015185546718921</v>
      </c>
      <c r="Q186" s="6">
        <v>-2.935327639345954</v>
      </c>
      <c r="R186" s="6">
        <v>-0.48922127322432568</v>
      </c>
      <c r="S186" s="6">
        <v>6</v>
      </c>
      <c r="T186" s="6">
        <v>173</v>
      </c>
      <c r="U186" s="6">
        <v>144</v>
      </c>
      <c r="AA186" s="6">
        <v>0</v>
      </c>
      <c r="AB186" s="6" t="s">
        <v>2311</v>
      </c>
      <c r="AD186" s="6">
        <v>3</v>
      </c>
      <c r="AE186" s="6">
        <v>0</v>
      </c>
      <c r="AF186" s="6">
        <v>0</v>
      </c>
      <c r="AG186" s="6">
        <v>9</v>
      </c>
      <c r="AH186" s="6">
        <v>9</v>
      </c>
      <c r="AI186" s="6">
        <v>3</v>
      </c>
      <c r="AO186" s="6">
        <v>0</v>
      </c>
      <c r="AP186" s="6" t="s">
        <v>2311</v>
      </c>
      <c r="AR186" s="6">
        <v>5</v>
      </c>
      <c r="AS186" s="6">
        <v>10</v>
      </c>
      <c r="AT186" s="6">
        <v>0</v>
      </c>
      <c r="AU186" s="6">
        <v>28</v>
      </c>
      <c r="AV186" s="6">
        <v>38</v>
      </c>
      <c r="AW186" s="6">
        <v>7.6</v>
      </c>
      <c r="AY186" s="6">
        <v>6</v>
      </c>
      <c r="AZ186" s="6">
        <v>2</v>
      </c>
      <c r="BA186" s="6">
        <v>0</v>
      </c>
      <c r="BB186" s="6">
        <v>28</v>
      </c>
      <c r="BC186" s="6">
        <v>30</v>
      </c>
      <c r="BD186" s="6">
        <v>5</v>
      </c>
    </row>
    <row r="187" spans="1:56" x14ac:dyDescent="0.25">
      <c r="A187" s="6" t="s">
        <v>80</v>
      </c>
      <c r="B187" s="6" t="s">
        <v>81</v>
      </c>
      <c r="C187" s="6">
        <v>73.25</v>
      </c>
      <c r="D187" s="6">
        <v>213</v>
      </c>
      <c r="E187" s="6">
        <v>4.74</v>
      </c>
      <c r="F187" s="6">
        <v>0.15310808212648183</v>
      </c>
      <c r="G187" s="6">
        <v>11</v>
      </c>
      <c r="H187" s="6">
        <v>-1.349062818020375</v>
      </c>
      <c r="I187" s="6">
        <v>29</v>
      </c>
      <c r="J187" s="6">
        <v>-0.76992141177866702</v>
      </c>
      <c r="K187" s="6">
        <v>110</v>
      </c>
      <c r="L187" s="6">
        <v>-0.56816769489488284</v>
      </c>
      <c r="Q187" s="6">
        <v>-2.534043842567443</v>
      </c>
      <c r="R187" s="6">
        <v>-0.63351096064186074</v>
      </c>
      <c r="AA187" s="6">
        <v>0</v>
      </c>
      <c r="AB187" s="6" t="s">
        <v>2311</v>
      </c>
      <c r="AH187" s="6">
        <v>0</v>
      </c>
      <c r="AI187" s="6" t="s">
        <v>2311</v>
      </c>
      <c r="AO187" s="6">
        <v>0</v>
      </c>
      <c r="AP187" s="6" t="s">
        <v>2311</v>
      </c>
      <c r="AV187" s="6">
        <v>0</v>
      </c>
      <c r="AW187" s="6" t="s">
        <v>2311</v>
      </c>
      <c r="BC187" s="6">
        <v>0</v>
      </c>
      <c r="BD187" s="6" t="s">
        <v>2311</v>
      </c>
    </row>
    <row r="188" spans="1:56" x14ac:dyDescent="0.25">
      <c r="A188" s="6" t="s">
        <v>199</v>
      </c>
      <c r="B188" s="6" t="s">
        <v>81</v>
      </c>
      <c r="C188" s="6">
        <v>75.63</v>
      </c>
      <c r="D188" s="6">
        <v>232</v>
      </c>
      <c r="E188" s="6">
        <v>5.0599999999999996</v>
      </c>
      <c r="F188" s="6">
        <v>-0.90789811005223364</v>
      </c>
      <c r="G188" s="6">
        <v>13</v>
      </c>
      <c r="H188" s="6">
        <v>-1.0646657915187825</v>
      </c>
      <c r="Q188" s="6">
        <v>-1.9725639015710161</v>
      </c>
      <c r="R188" s="6">
        <v>-0.98628195078550807</v>
      </c>
      <c r="AA188" s="6">
        <v>0</v>
      </c>
      <c r="AB188" s="6" t="s">
        <v>2311</v>
      </c>
      <c r="AH188" s="6">
        <v>0</v>
      </c>
      <c r="AI188" s="6" t="s">
        <v>2311</v>
      </c>
      <c r="AO188" s="6">
        <v>0</v>
      </c>
      <c r="AP188" s="6" t="s">
        <v>2311</v>
      </c>
      <c r="AV188" s="6">
        <v>0</v>
      </c>
      <c r="AW188" s="6" t="s">
        <v>2311</v>
      </c>
      <c r="BC188" s="6">
        <v>0</v>
      </c>
      <c r="BD188" s="6" t="s">
        <v>2311</v>
      </c>
    </row>
    <row r="189" spans="1:56" x14ac:dyDescent="0.25">
      <c r="A189" s="6" t="s">
        <v>356</v>
      </c>
      <c r="B189" s="6" t="s">
        <v>45</v>
      </c>
      <c r="C189" s="6">
        <v>76.5</v>
      </c>
      <c r="D189" s="6">
        <v>229</v>
      </c>
      <c r="E189" s="6">
        <v>4.97</v>
      </c>
      <c r="F189" s="6">
        <v>-0.60949011850196988</v>
      </c>
      <c r="I189" s="6">
        <v>29</v>
      </c>
      <c r="J189" s="6">
        <v>-0.76992141177866702</v>
      </c>
      <c r="K189" s="6">
        <v>112</v>
      </c>
      <c r="L189" s="6">
        <v>-0.35700486396504227</v>
      </c>
      <c r="M189" s="6">
        <v>4.55</v>
      </c>
      <c r="N189" s="6">
        <v>-0.42850185308989652</v>
      </c>
      <c r="O189" s="6">
        <v>7.17</v>
      </c>
      <c r="P189" s="6">
        <v>0.13023537822126979</v>
      </c>
      <c r="Q189" s="6">
        <v>-2.034682869114306</v>
      </c>
      <c r="R189" s="6">
        <v>-0.40693657382286119</v>
      </c>
      <c r="S189" s="6">
        <v>7</v>
      </c>
      <c r="T189" s="6">
        <v>221</v>
      </c>
      <c r="U189" s="6">
        <v>173</v>
      </c>
      <c r="AA189" s="6">
        <v>0</v>
      </c>
      <c r="AB189" s="6" t="s">
        <v>2311</v>
      </c>
      <c r="AH189" s="6">
        <v>0</v>
      </c>
      <c r="AI189" s="6" t="s">
        <v>2311</v>
      </c>
      <c r="AO189" s="6">
        <v>0</v>
      </c>
      <c r="AP189" s="6" t="s">
        <v>2311</v>
      </c>
      <c r="AV189" s="6">
        <v>0</v>
      </c>
      <c r="AW189" s="6" t="s">
        <v>2311</v>
      </c>
      <c r="BC189" s="6">
        <v>0</v>
      </c>
      <c r="BD189" s="6" t="s">
        <v>2311</v>
      </c>
    </row>
    <row r="190" spans="1:56" x14ac:dyDescent="0.25">
      <c r="A190" s="6" t="s">
        <v>94</v>
      </c>
      <c r="B190" s="6" t="s">
        <v>45</v>
      </c>
      <c r="C190" s="6">
        <v>74.13</v>
      </c>
      <c r="D190" s="6">
        <v>212</v>
      </c>
      <c r="E190" s="6">
        <v>4.78</v>
      </c>
      <c r="F190" s="6">
        <v>2.0482308104142016E-2</v>
      </c>
      <c r="I190" s="6">
        <v>30.5</v>
      </c>
      <c r="J190" s="6">
        <v>-0.42270377437305001</v>
      </c>
      <c r="K190" s="6">
        <v>112</v>
      </c>
      <c r="L190" s="6">
        <v>-0.35700486396504227</v>
      </c>
      <c r="M190" s="6">
        <v>4.28</v>
      </c>
      <c r="N190" s="6">
        <v>0.53826257766113772</v>
      </c>
      <c r="O190" s="6">
        <v>6.98</v>
      </c>
      <c r="P190" s="6">
        <v>0.59881546572071442</v>
      </c>
      <c r="Q190" s="6">
        <v>0.37785171314790189</v>
      </c>
      <c r="R190" s="6">
        <v>7.5570342629580373E-2</v>
      </c>
      <c r="AA190" s="6">
        <v>0</v>
      </c>
      <c r="AB190" s="6" t="s">
        <v>2311</v>
      </c>
      <c r="AH190" s="6">
        <v>0</v>
      </c>
      <c r="AI190" s="6" t="s">
        <v>2311</v>
      </c>
      <c r="AO190" s="6">
        <v>0</v>
      </c>
      <c r="AP190" s="6" t="s">
        <v>2311</v>
      </c>
      <c r="AV190" s="6">
        <v>0</v>
      </c>
      <c r="AW190" s="6" t="s">
        <v>2311</v>
      </c>
      <c r="BC190" s="6">
        <v>0</v>
      </c>
      <c r="BD190" s="6" t="s">
        <v>2311</v>
      </c>
    </row>
    <row r="191" spans="1:56" x14ac:dyDescent="0.25">
      <c r="A191" s="6" t="s">
        <v>247</v>
      </c>
      <c r="B191" s="6" t="s">
        <v>45</v>
      </c>
      <c r="C191" s="6">
        <v>76.88</v>
      </c>
      <c r="D191" s="6">
        <v>226</v>
      </c>
      <c r="E191" s="6">
        <v>4.78</v>
      </c>
      <c r="F191" s="6">
        <v>2.0482308104142016E-2</v>
      </c>
      <c r="I191" s="6">
        <v>29</v>
      </c>
      <c r="J191" s="6">
        <v>-0.76992141177866702</v>
      </c>
      <c r="K191" s="6">
        <v>111</v>
      </c>
      <c r="L191" s="6">
        <v>-0.46258627942996255</v>
      </c>
      <c r="M191" s="6">
        <v>4.4000000000000004</v>
      </c>
      <c r="N191" s="6">
        <v>0.10858949732734369</v>
      </c>
      <c r="O191" s="6">
        <v>7.17</v>
      </c>
      <c r="P191" s="6">
        <v>0.13023537822126979</v>
      </c>
      <c r="Q191" s="6">
        <v>-0.97320050755587406</v>
      </c>
      <c r="R191" s="6">
        <v>-0.19464010151117481</v>
      </c>
      <c r="AA191" s="6">
        <v>0</v>
      </c>
      <c r="AB191" s="6" t="s">
        <v>2311</v>
      </c>
      <c r="AH191" s="6">
        <v>0</v>
      </c>
      <c r="AI191" s="6" t="s">
        <v>2311</v>
      </c>
      <c r="AO191" s="6">
        <v>0</v>
      </c>
      <c r="AP191" s="6" t="s">
        <v>2311</v>
      </c>
      <c r="AV191" s="6">
        <v>0</v>
      </c>
      <c r="AW191" s="6" t="s">
        <v>2311</v>
      </c>
      <c r="BC191" s="6">
        <v>0</v>
      </c>
      <c r="BD191" s="6" t="s">
        <v>2311</v>
      </c>
    </row>
    <row r="192" spans="1:56" x14ac:dyDescent="0.25">
      <c r="A192" s="6" t="s">
        <v>271</v>
      </c>
      <c r="B192" s="6" t="s">
        <v>45</v>
      </c>
      <c r="C192" s="6">
        <v>76.63</v>
      </c>
      <c r="D192" s="6">
        <v>237</v>
      </c>
      <c r="E192" s="6">
        <v>4.6500000000000004</v>
      </c>
      <c r="F192" s="6">
        <v>0.45151607367674562</v>
      </c>
      <c r="I192" s="6">
        <v>34</v>
      </c>
      <c r="J192" s="6">
        <v>0.3874707129067228</v>
      </c>
      <c r="K192" s="6">
        <v>118</v>
      </c>
      <c r="L192" s="6">
        <v>0.2764836288244793</v>
      </c>
      <c r="M192" s="6">
        <v>4.21</v>
      </c>
      <c r="N192" s="6">
        <v>0.78890520785585172</v>
      </c>
      <c r="O192" s="6">
        <v>7.08</v>
      </c>
      <c r="P192" s="6">
        <v>0.35219436703679641</v>
      </c>
      <c r="Q192" s="6">
        <v>2.256569990300596</v>
      </c>
      <c r="R192" s="6">
        <v>0.45131399806011918</v>
      </c>
      <c r="S192" s="6">
        <v>1</v>
      </c>
      <c r="T192" s="6">
        <v>16</v>
      </c>
      <c r="U192" s="6">
        <v>15</v>
      </c>
      <c r="AA192" s="6">
        <v>0</v>
      </c>
      <c r="AB192" s="6" t="s">
        <v>2311</v>
      </c>
      <c r="AH192" s="6">
        <v>0</v>
      </c>
      <c r="AI192" s="6" t="s">
        <v>2311</v>
      </c>
      <c r="AO192" s="6">
        <v>0</v>
      </c>
      <c r="AP192" s="6" t="s">
        <v>2311</v>
      </c>
      <c r="AV192" s="6">
        <v>0</v>
      </c>
      <c r="AW192" s="6" t="s">
        <v>2311</v>
      </c>
      <c r="BC192" s="6">
        <v>0</v>
      </c>
      <c r="BD192" s="6" t="s">
        <v>2311</v>
      </c>
    </row>
    <row r="193" spans="1:56" x14ac:dyDescent="0.25">
      <c r="A193" s="6" t="s">
        <v>352</v>
      </c>
      <c r="B193" s="6" t="s">
        <v>45</v>
      </c>
      <c r="C193" s="6">
        <v>74.38</v>
      </c>
      <c r="D193" s="6">
        <v>218</v>
      </c>
      <c r="E193" s="6">
        <v>4.58</v>
      </c>
      <c r="F193" s="6">
        <v>0.68361117821584105</v>
      </c>
      <c r="I193" s="6">
        <v>33.5</v>
      </c>
      <c r="J193" s="6">
        <v>0.27173150043818384</v>
      </c>
      <c r="K193" s="6">
        <v>124</v>
      </c>
      <c r="L193" s="6">
        <v>0.90997212161400087</v>
      </c>
      <c r="Q193" s="6">
        <v>1.8653148002680258</v>
      </c>
      <c r="R193" s="6">
        <v>0.62177160008934196</v>
      </c>
      <c r="S193" s="6">
        <v>2</v>
      </c>
      <c r="T193" s="6">
        <v>39</v>
      </c>
      <c r="U193" s="6">
        <v>37</v>
      </c>
      <c r="W193" s="6">
        <v>16</v>
      </c>
      <c r="X193" s="6">
        <v>985</v>
      </c>
      <c r="Y193" s="6">
        <v>0</v>
      </c>
      <c r="Z193" s="6">
        <v>0</v>
      </c>
      <c r="AA193" s="6">
        <v>985</v>
      </c>
      <c r="AB193" s="6">
        <v>61.5625</v>
      </c>
      <c r="AD193" s="6">
        <v>14</v>
      </c>
      <c r="AE193" s="6">
        <v>816</v>
      </c>
      <c r="AF193" s="6">
        <v>0</v>
      </c>
      <c r="AG193" s="6">
        <v>0</v>
      </c>
      <c r="AH193" s="6">
        <v>816</v>
      </c>
      <c r="AI193" s="6">
        <v>58.285714285714285</v>
      </c>
      <c r="AK193" s="6">
        <v>1</v>
      </c>
      <c r="AL193" s="6">
        <v>65</v>
      </c>
      <c r="AM193" s="6">
        <v>0</v>
      </c>
      <c r="AN193" s="6">
        <v>0</v>
      </c>
      <c r="AO193" s="6">
        <v>65</v>
      </c>
      <c r="AP193" s="6">
        <v>65</v>
      </c>
      <c r="AR193" s="6">
        <v>2</v>
      </c>
      <c r="AS193" s="6">
        <v>33</v>
      </c>
      <c r="AT193" s="6">
        <v>0</v>
      </c>
      <c r="AU193" s="6">
        <v>0</v>
      </c>
      <c r="AV193" s="6">
        <v>33</v>
      </c>
      <c r="AW193" s="6">
        <v>16.5</v>
      </c>
      <c r="AY193" s="6">
        <v>2</v>
      </c>
      <c r="AZ193" s="6">
        <v>66</v>
      </c>
      <c r="BA193" s="6">
        <v>0</v>
      </c>
      <c r="BB193" s="6">
        <v>0</v>
      </c>
      <c r="BC193" s="6">
        <v>66</v>
      </c>
      <c r="BD193" s="6">
        <v>33</v>
      </c>
    </row>
    <row r="194" spans="1:56" x14ac:dyDescent="0.25">
      <c r="A194" s="6" t="s">
        <v>392</v>
      </c>
      <c r="B194" s="6" t="s">
        <v>45</v>
      </c>
      <c r="C194" s="6">
        <v>74.75</v>
      </c>
      <c r="D194" s="6">
        <v>226</v>
      </c>
      <c r="E194" s="6">
        <v>4.92</v>
      </c>
      <c r="F194" s="6">
        <v>-0.44370790097404583</v>
      </c>
      <c r="I194" s="6">
        <v>32</v>
      </c>
      <c r="J194" s="6">
        <v>-7.5486136967433101E-2</v>
      </c>
      <c r="K194" s="6">
        <v>116</v>
      </c>
      <c r="L194" s="6">
        <v>6.532079789463878E-2</v>
      </c>
      <c r="M194" s="6">
        <v>4.5199999999999996</v>
      </c>
      <c r="N194" s="6">
        <v>-0.32108358300644718</v>
      </c>
      <c r="O194" s="6">
        <v>6.95</v>
      </c>
      <c r="P194" s="6">
        <v>0.67280179532589068</v>
      </c>
      <c r="Q194" s="6">
        <v>-0.1021550277273966</v>
      </c>
      <c r="R194" s="6">
        <v>-2.043100554547932E-2</v>
      </c>
      <c r="AA194" s="6">
        <v>0</v>
      </c>
      <c r="AB194" s="6" t="s">
        <v>2311</v>
      </c>
      <c r="AH194" s="6">
        <v>0</v>
      </c>
      <c r="AI194" s="6" t="s">
        <v>2311</v>
      </c>
      <c r="AO194" s="6">
        <v>0</v>
      </c>
      <c r="AP194" s="6" t="s">
        <v>2311</v>
      </c>
      <c r="AV194" s="6">
        <v>0</v>
      </c>
      <c r="AW194" s="6" t="s">
        <v>2311</v>
      </c>
      <c r="BC194" s="6">
        <v>0</v>
      </c>
      <c r="BD194" s="6" t="s">
        <v>2311</v>
      </c>
    </row>
    <row r="195" spans="1:56" x14ac:dyDescent="0.25">
      <c r="A195" s="6" t="s">
        <v>237</v>
      </c>
      <c r="B195" s="6" t="s">
        <v>45</v>
      </c>
      <c r="C195" s="6">
        <v>76.13</v>
      </c>
      <c r="D195" s="6">
        <v>225</v>
      </c>
      <c r="E195" s="6">
        <v>5.1100000000000003</v>
      </c>
      <c r="F195" s="6">
        <v>-1.0736803275801605</v>
      </c>
      <c r="I195" s="6">
        <v>31</v>
      </c>
      <c r="J195" s="6">
        <v>-0.30696456190451105</v>
      </c>
      <c r="K195" s="6">
        <v>115</v>
      </c>
      <c r="L195" s="6">
        <v>-4.0260617570281487E-2</v>
      </c>
      <c r="M195" s="6">
        <v>4.3</v>
      </c>
      <c r="N195" s="6">
        <v>0.46665039760550697</v>
      </c>
      <c r="O195" s="6">
        <v>7.12</v>
      </c>
      <c r="P195" s="6">
        <v>0.2535459275632288</v>
      </c>
      <c r="Q195" s="6">
        <v>-0.70070918188621722</v>
      </c>
      <c r="R195" s="6">
        <v>-0.14014183637724345</v>
      </c>
      <c r="S195" s="6">
        <v>4</v>
      </c>
      <c r="T195" s="6">
        <v>115</v>
      </c>
      <c r="U195" s="6">
        <v>101</v>
      </c>
      <c r="AA195" s="6">
        <v>0</v>
      </c>
      <c r="AB195" s="6" t="s">
        <v>2311</v>
      </c>
      <c r="AH195" s="6">
        <v>0</v>
      </c>
      <c r="AI195" s="6" t="s">
        <v>2311</v>
      </c>
      <c r="AK195" s="6">
        <v>7</v>
      </c>
      <c r="AL195" s="6">
        <v>109</v>
      </c>
      <c r="AM195" s="6">
        <v>0</v>
      </c>
      <c r="AN195" s="6">
        <v>1</v>
      </c>
      <c r="AO195" s="6">
        <v>110</v>
      </c>
      <c r="AP195" s="6">
        <v>15.714285714285714</v>
      </c>
      <c r="AR195" s="6">
        <v>8</v>
      </c>
      <c r="AS195" s="6">
        <v>161</v>
      </c>
      <c r="AT195" s="6">
        <v>0</v>
      </c>
      <c r="AU195" s="6">
        <v>0</v>
      </c>
      <c r="AV195" s="6">
        <v>161</v>
      </c>
      <c r="AW195" s="6">
        <v>20.125</v>
      </c>
      <c r="AY195" s="6">
        <v>3</v>
      </c>
      <c r="AZ195" s="6">
        <v>70</v>
      </c>
      <c r="BA195" s="6">
        <v>0</v>
      </c>
      <c r="BB195" s="6">
        <v>0</v>
      </c>
      <c r="BC195" s="6">
        <v>70</v>
      </c>
      <c r="BD195" s="6">
        <v>23.333333333333332</v>
      </c>
    </row>
    <row r="196" spans="1:56" x14ac:dyDescent="0.25">
      <c r="A196" s="6" t="s">
        <v>43</v>
      </c>
      <c r="B196" s="6" t="s">
        <v>45</v>
      </c>
      <c r="C196" s="6">
        <v>74</v>
      </c>
      <c r="D196" s="6">
        <v>230</v>
      </c>
      <c r="E196" s="6">
        <v>4.91</v>
      </c>
      <c r="F196" s="6">
        <v>-0.41055145746846161</v>
      </c>
      <c r="Q196" s="6">
        <v>-0.41055145746846161</v>
      </c>
      <c r="R196" s="6">
        <v>-0.41055145746846161</v>
      </c>
      <c r="S196" s="6">
        <v>4</v>
      </c>
      <c r="T196" s="6">
        <v>98</v>
      </c>
      <c r="U196" s="6">
        <v>87</v>
      </c>
      <c r="W196" s="6">
        <v>3</v>
      </c>
      <c r="X196" s="6">
        <v>76</v>
      </c>
      <c r="Y196" s="6">
        <v>0</v>
      </c>
      <c r="Z196" s="6">
        <v>0</v>
      </c>
      <c r="AA196" s="6">
        <v>76</v>
      </c>
      <c r="AB196" s="6">
        <v>25.333333333333332</v>
      </c>
      <c r="AD196" s="6">
        <v>1</v>
      </c>
      <c r="AE196" s="6">
        <v>6</v>
      </c>
      <c r="AF196" s="6">
        <v>0</v>
      </c>
      <c r="AG196" s="6">
        <v>0</v>
      </c>
      <c r="AH196" s="6">
        <v>6</v>
      </c>
      <c r="AI196" s="6">
        <v>6</v>
      </c>
      <c r="AO196" s="6">
        <v>0</v>
      </c>
      <c r="AP196" s="6" t="s">
        <v>2311</v>
      </c>
      <c r="AR196" s="6">
        <v>7</v>
      </c>
      <c r="AS196" s="6">
        <v>412</v>
      </c>
      <c r="AT196" s="6">
        <v>0</v>
      </c>
      <c r="AU196" s="6">
        <v>0</v>
      </c>
      <c r="AV196" s="6">
        <v>412</v>
      </c>
      <c r="AW196" s="6">
        <v>58.857142857142854</v>
      </c>
      <c r="BC196" s="6">
        <v>0</v>
      </c>
      <c r="BD196" s="6" t="s">
        <v>2311</v>
      </c>
    </row>
    <row r="197" spans="1:56" x14ac:dyDescent="0.25">
      <c r="A197" s="6" t="s">
        <v>347</v>
      </c>
      <c r="B197" s="6" t="s">
        <v>45</v>
      </c>
      <c r="C197" s="6">
        <v>74.13</v>
      </c>
      <c r="D197" s="6">
        <v>213</v>
      </c>
      <c r="E197" s="6">
        <v>4.6900000000000004</v>
      </c>
      <c r="F197" s="6">
        <v>0.31889029965440585</v>
      </c>
      <c r="I197" s="6">
        <v>31</v>
      </c>
      <c r="J197" s="6">
        <v>-0.30696456190451105</v>
      </c>
      <c r="K197" s="6">
        <v>118</v>
      </c>
      <c r="L197" s="6">
        <v>0.2764836288244793</v>
      </c>
      <c r="M197" s="6">
        <v>3.99</v>
      </c>
      <c r="N197" s="6">
        <v>1.5766391884678059</v>
      </c>
      <c r="O197" s="6">
        <v>6.69</v>
      </c>
      <c r="P197" s="6">
        <v>1.3140166519040792</v>
      </c>
      <c r="Q197" s="6">
        <v>3.1790652069462593</v>
      </c>
      <c r="R197" s="6">
        <v>0.63581304138925188</v>
      </c>
      <c r="AA197" s="6">
        <v>0</v>
      </c>
      <c r="AB197" s="6" t="s">
        <v>2311</v>
      </c>
      <c r="AH197" s="6">
        <v>0</v>
      </c>
      <c r="AI197" s="6" t="s">
        <v>2311</v>
      </c>
      <c r="AO197" s="6">
        <v>0</v>
      </c>
      <c r="AP197" s="6" t="s">
        <v>2311</v>
      </c>
      <c r="AV197" s="6">
        <v>0</v>
      </c>
      <c r="AW197" s="6" t="s">
        <v>2311</v>
      </c>
      <c r="BC197" s="6">
        <v>0</v>
      </c>
      <c r="BD197" s="6" t="s">
        <v>2311</v>
      </c>
    </row>
    <row r="198" spans="1:56" x14ac:dyDescent="0.25">
      <c r="A198" s="6" t="s">
        <v>159</v>
      </c>
      <c r="B198" s="6" t="s">
        <v>45</v>
      </c>
      <c r="C198" s="6">
        <v>79.13</v>
      </c>
      <c r="D198" s="6">
        <v>225</v>
      </c>
      <c r="E198" s="6">
        <v>4.9400000000000004</v>
      </c>
      <c r="F198" s="6">
        <v>-0.51002078798521722</v>
      </c>
      <c r="I198" s="6">
        <v>26.5</v>
      </c>
      <c r="J198" s="6">
        <v>-1.3486174741213619</v>
      </c>
      <c r="K198" s="6">
        <v>102</v>
      </c>
      <c r="L198" s="6">
        <v>-1.4128190186142449</v>
      </c>
      <c r="M198" s="6">
        <v>4.5199999999999996</v>
      </c>
      <c r="N198" s="6">
        <v>-0.32108358300644718</v>
      </c>
      <c r="O198" s="6">
        <v>7.49</v>
      </c>
      <c r="P198" s="6">
        <v>-0.65895213756727122</v>
      </c>
      <c r="Q198" s="6">
        <v>-4.2514930012945431</v>
      </c>
      <c r="R198" s="6">
        <v>-0.85029860025890858</v>
      </c>
      <c r="S198" s="6">
        <v>3</v>
      </c>
      <c r="T198" s="6">
        <v>73</v>
      </c>
      <c r="U198" s="6">
        <v>66</v>
      </c>
      <c r="W198" s="6">
        <v>13</v>
      </c>
      <c r="X198" s="6">
        <v>842</v>
      </c>
      <c r="Y198" s="6">
        <v>0</v>
      </c>
      <c r="Z198" s="6">
        <v>0</v>
      </c>
      <c r="AA198" s="6">
        <v>842</v>
      </c>
      <c r="AB198" s="6">
        <v>64.769230769230774</v>
      </c>
      <c r="AD198" s="6">
        <v>6</v>
      </c>
      <c r="AE198" s="6">
        <v>364</v>
      </c>
      <c r="AF198" s="6">
        <v>0</v>
      </c>
      <c r="AG198" s="6">
        <v>0</v>
      </c>
      <c r="AH198" s="6">
        <v>364</v>
      </c>
      <c r="AI198" s="6">
        <v>60.666666666666664</v>
      </c>
      <c r="AO198" s="6">
        <v>0</v>
      </c>
      <c r="AP198" s="6" t="s">
        <v>2311</v>
      </c>
      <c r="AR198" s="6">
        <v>2</v>
      </c>
      <c r="AS198" s="6">
        <v>15</v>
      </c>
      <c r="AT198" s="6">
        <v>0</v>
      </c>
      <c r="AU198" s="6">
        <v>0</v>
      </c>
      <c r="AV198" s="6">
        <v>15</v>
      </c>
      <c r="AW198" s="6">
        <v>7.5</v>
      </c>
      <c r="AY198" s="6">
        <v>4</v>
      </c>
      <c r="AZ198" s="6">
        <v>264</v>
      </c>
      <c r="BA198" s="6">
        <v>0</v>
      </c>
      <c r="BB198" s="6">
        <v>0</v>
      </c>
      <c r="BC198" s="6">
        <v>264</v>
      </c>
      <c r="BD198" s="6">
        <v>66</v>
      </c>
    </row>
    <row r="199" spans="1:56" x14ac:dyDescent="0.25">
      <c r="A199" s="6" t="s">
        <v>305</v>
      </c>
      <c r="B199" s="6" t="s">
        <v>45</v>
      </c>
      <c r="C199" s="6">
        <v>74.13</v>
      </c>
      <c r="D199" s="6">
        <v>227</v>
      </c>
      <c r="E199" s="6">
        <v>5.0599999999999996</v>
      </c>
      <c r="F199" s="6">
        <v>-0.90789811005223364</v>
      </c>
      <c r="I199" s="6">
        <v>28.5</v>
      </c>
      <c r="J199" s="6">
        <v>-0.88566062424720593</v>
      </c>
      <c r="K199" s="6">
        <v>105</v>
      </c>
      <c r="L199" s="6">
        <v>-1.0960747722194841</v>
      </c>
      <c r="M199" s="6">
        <v>4.53</v>
      </c>
      <c r="N199" s="6">
        <v>-0.35688967303426572</v>
      </c>
      <c r="O199" s="6">
        <v>7.34</v>
      </c>
      <c r="P199" s="6">
        <v>-0.28902048954139209</v>
      </c>
      <c r="Q199" s="6">
        <v>-3.5355436690945816</v>
      </c>
      <c r="R199" s="6">
        <v>-0.70710873381891637</v>
      </c>
      <c r="S199" s="6">
        <v>4</v>
      </c>
      <c r="T199" s="6">
        <v>110</v>
      </c>
      <c r="U199" s="6">
        <v>97</v>
      </c>
      <c r="AA199" s="6">
        <v>0</v>
      </c>
      <c r="AB199" s="6" t="s">
        <v>2311</v>
      </c>
      <c r="AD199" s="6">
        <v>4</v>
      </c>
      <c r="AE199" s="6">
        <v>19</v>
      </c>
      <c r="AF199" s="6">
        <v>0</v>
      </c>
      <c r="AG199" s="6">
        <v>0</v>
      </c>
      <c r="AH199" s="6">
        <v>19</v>
      </c>
      <c r="AI199" s="6">
        <v>4.75</v>
      </c>
      <c r="AK199" s="6">
        <v>1</v>
      </c>
      <c r="AL199" s="6">
        <v>6</v>
      </c>
      <c r="AM199" s="6">
        <v>0</v>
      </c>
      <c r="AN199" s="6">
        <v>0</v>
      </c>
      <c r="AO199" s="6">
        <v>6</v>
      </c>
      <c r="AP199" s="6">
        <v>6</v>
      </c>
      <c r="AV199" s="6">
        <v>0</v>
      </c>
      <c r="AW199" s="6" t="s">
        <v>2311</v>
      </c>
      <c r="BC199" s="6">
        <v>0</v>
      </c>
      <c r="BD199" s="6" t="s">
        <v>2311</v>
      </c>
    </row>
    <row r="200" spans="1:56" x14ac:dyDescent="0.25">
      <c r="A200" s="6" t="s">
        <v>78</v>
      </c>
      <c r="B200" s="6" t="s">
        <v>45</v>
      </c>
      <c r="C200" s="6">
        <v>78.13</v>
      </c>
      <c r="D200" s="6">
        <v>232</v>
      </c>
      <c r="E200" s="6">
        <v>5.05</v>
      </c>
      <c r="F200" s="6">
        <v>-0.87474166654664942</v>
      </c>
      <c r="K200" s="6">
        <v>100</v>
      </c>
      <c r="L200" s="6">
        <v>-1.6239818495440854</v>
      </c>
      <c r="M200" s="6">
        <v>4.51</v>
      </c>
      <c r="N200" s="6">
        <v>-0.28527749297863181</v>
      </c>
      <c r="O200" s="6">
        <v>7.2</v>
      </c>
      <c r="P200" s="6">
        <v>5.6249048616093519E-2</v>
      </c>
      <c r="Q200" s="6">
        <v>-2.727751960453273</v>
      </c>
      <c r="R200" s="6">
        <v>-0.68193799011331824</v>
      </c>
      <c r="AA200" s="6">
        <v>0</v>
      </c>
      <c r="AB200" s="6" t="s">
        <v>2311</v>
      </c>
      <c r="AH200" s="6">
        <v>0</v>
      </c>
      <c r="AI200" s="6" t="s">
        <v>2311</v>
      </c>
      <c r="AO200" s="6">
        <v>0</v>
      </c>
      <c r="AP200" s="6" t="s">
        <v>2311</v>
      </c>
      <c r="AV200" s="6">
        <v>0</v>
      </c>
      <c r="AW200" s="6" t="s">
        <v>2311</v>
      </c>
      <c r="AY200" s="6">
        <v>1</v>
      </c>
      <c r="AZ200" s="6">
        <v>4</v>
      </c>
      <c r="BA200" s="6">
        <v>0</v>
      </c>
      <c r="BB200" s="6">
        <v>0</v>
      </c>
      <c r="BC200" s="6">
        <v>4</v>
      </c>
      <c r="BD200" s="6">
        <v>4</v>
      </c>
    </row>
    <row r="201" spans="1:56" x14ac:dyDescent="0.25">
      <c r="A201" s="6" t="s">
        <v>428</v>
      </c>
      <c r="B201" s="6" t="s">
        <v>45</v>
      </c>
      <c r="C201" s="6">
        <v>74</v>
      </c>
      <c r="D201" s="6">
        <v>215</v>
      </c>
      <c r="E201" s="6">
        <v>4.95</v>
      </c>
      <c r="F201" s="6">
        <v>-0.54317723149080144</v>
      </c>
      <c r="I201" s="6">
        <v>28.5</v>
      </c>
      <c r="J201" s="6">
        <v>-0.88566062424720593</v>
      </c>
      <c r="K201" s="6">
        <v>112</v>
      </c>
      <c r="L201" s="6">
        <v>-0.35700486396504227</v>
      </c>
      <c r="M201" s="6">
        <v>4.3899999999999997</v>
      </c>
      <c r="N201" s="6">
        <v>0.14439558735516225</v>
      </c>
      <c r="O201" s="6">
        <v>7.22</v>
      </c>
      <c r="P201" s="6">
        <v>6.9248288793108013E-3</v>
      </c>
      <c r="Q201" s="6">
        <v>-1.6345223034685763</v>
      </c>
      <c r="R201" s="6">
        <v>-0.32690446069371526</v>
      </c>
      <c r="S201" s="6">
        <v>4</v>
      </c>
      <c r="T201" s="6">
        <v>112</v>
      </c>
      <c r="U201" s="6">
        <v>99</v>
      </c>
      <c r="AA201" s="6">
        <v>0</v>
      </c>
      <c r="AB201" s="6" t="s">
        <v>2311</v>
      </c>
      <c r="AH201" s="6">
        <v>0</v>
      </c>
      <c r="AI201" s="6" t="s">
        <v>2311</v>
      </c>
      <c r="AO201" s="6">
        <v>0</v>
      </c>
      <c r="AP201" s="6" t="s">
        <v>2311</v>
      </c>
      <c r="AV201" s="6">
        <v>0</v>
      </c>
      <c r="AW201" s="6" t="s">
        <v>2311</v>
      </c>
      <c r="BC201" s="6">
        <v>0</v>
      </c>
      <c r="BD201" s="6" t="s">
        <v>2311</v>
      </c>
    </row>
    <row r="202" spans="1:56" x14ac:dyDescent="0.25">
      <c r="A202" s="6" t="s">
        <v>121</v>
      </c>
      <c r="B202" s="6" t="s">
        <v>45</v>
      </c>
      <c r="C202" s="6">
        <v>75</v>
      </c>
      <c r="D202" s="6">
        <v>227</v>
      </c>
      <c r="E202" s="6">
        <v>4.8099999999999996</v>
      </c>
      <c r="F202" s="6">
        <v>-7.898702241261063E-2</v>
      </c>
      <c r="Q202" s="6">
        <v>-7.898702241261063E-2</v>
      </c>
      <c r="R202" s="6">
        <v>-7.898702241261063E-2</v>
      </c>
      <c r="S202" s="6">
        <v>7</v>
      </c>
      <c r="T202" s="6">
        <v>234</v>
      </c>
      <c r="U202" s="6">
        <v>185</v>
      </c>
      <c r="AA202" s="6">
        <v>0</v>
      </c>
      <c r="AB202" s="6" t="s">
        <v>2311</v>
      </c>
      <c r="AH202" s="6">
        <v>0</v>
      </c>
      <c r="AI202" s="6" t="s">
        <v>2311</v>
      </c>
      <c r="AO202" s="6">
        <v>0</v>
      </c>
      <c r="AP202" s="6" t="s">
        <v>2311</v>
      </c>
      <c r="AV202" s="6">
        <v>0</v>
      </c>
      <c r="AW202" s="6" t="s">
        <v>2311</v>
      </c>
      <c r="BC202" s="6">
        <v>0</v>
      </c>
      <c r="BD202" s="6" t="s">
        <v>2311</v>
      </c>
    </row>
    <row r="203" spans="1:56" x14ac:dyDescent="0.25">
      <c r="A203" s="6" t="s">
        <v>129</v>
      </c>
      <c r="B203" s="6" t="s">
        <v>20</v>
      </c>
      <c r="C203" s="6">
        <v>69.25</v>
      </c>
      <c r="D203" s="6">
        <v>199</v>
      </c>
      <c r="E203" s="6">
        <v>4.6100000000000003</v>
      </c>
      <c r="F203" s="6">
        <v>0.58414184769908539</v>
      </c>
      <c r="I203" s="6">
        <v>34</v>
      </c>
      <c r="J203" s="6">
        <v>0.3874707129067228</v>
      </c>
      <c r="K203" s="6">
        <v>122</v>
      </c>
      <c r="L203" s="6">
        <v>0.69880929068416031</v>
      </c>
      <c r="Q203" s="6">
        <v>1.6704218512899685</v>
      </c>
      <c r="R203" s="6">
        <v>0.55680728376332278</v>
      </c>
      <c r="S203" s="6">
        <v>6</v>
      </c>
      <c r="T203" s="6">
        <v>187</v>
      </c>
      <c r="U203" s="6">
        <v>153</v>
      </c>
      <c r="W203" s="6">
        <v>15</v>
      </c>
      <c r="X203" s="6">
        <v>405</v>
      </c>
      <c r="Y203" s="6">
        <v>0</v>
      </c>
      <c r="Z203" s="6">
        <v>5</v>
      </c>
      <c r="AA203" s="6">
        <v>410</v>
      </c>
      <c r="AB203" s="6">
        <v>27.333333333333332</v>
      </c>
      <c r="AD203" s="6">
        <v>12</v>
      </c>
      <c r="AE203" s="6">
        <v>528</v>
      </c>
      <c r="AF203" s="6">
        <v>0</v>
      </c>
      <c r="AG203" s="6">
        <v>0</v>
      </c>
      <c r="AH203" s="6">
        <v>528</v>
      </c>
      <c r="AI203" s="6">
        <v>44</v>
      </c>
      <c r="AK203" s="6">
        <v>10</v>
      </c>
      <c r="AL203" s="6">
        <v>213</v>
      </c>
      <c r="AM203" s="6">
        <v>0</v>
      </c>
      <c r="AN203" s="6">
        <v>0</v>
      </c>
      <c r="AO203" s="6">
        <v>213</v>
      </c>
      <c r="AP203" s="6">
        <v>21.3</v>
      </c>
      <c r="AR203" s="6">
        <v>16</v>
      </c>
      <c r="AS203" s="6">
        <v>150</v>
      </c>
      <c r="AT203" s="6">
        <v>0</v>
      </c>
      <c r="AU203" s="6">
        <v>74</v>
      </c>
      <c r="AV203" s="6">
        <v>224</v>
      </c>
      <c r="AW203" s="6">
        <v>14</v>
      </c>
      <c r="AY203" s="6">
        <v>12</v>
      </c>
      <c r="AZ203" s="6">
        <v>315</v>
      </c>
      <c r="BA203" s="6">
        <v>0</v>
      </c>
      <c r="BB203" s="6">
        <v>0</v>
      </c>
      <c r="BC203" s="6">
        <v>315</v>
      </c>
      <c r="BD203" s="6">
        <v>26.25</v>
      </c>
    </row>
    <row r="204" spans="1:56" x14ac:dyDescent="0.25">
      <c r="A204" s="6" t="s">
        <v>18</v>
      </c>
      <c r="B204" s="6" t="s">
        <v>20</v>
      </c>
      <c r="C204" s="6">
        <v>68.13</v>
      </c>
      <c r="D204" s="6">
        <v>224</v>
      </c>
      <c r="E204" s="6">
        <v>4.5999999999999996</v>
      </c>
      <c r="F204" s="6">
        <v>0.61729829120467261</v>
      </c>
      <c r="G204" s="6">
        <v>17</v>
      </c>
      <c r="H204" s="6">
        <v>-0.49587173851559718</v>
      </c>
      <c r="I204" s="6">
        <v>32</v>
      </c>
      <c r="J204" s="6">
        <v>-7.5486136967433101E-2</v>
      </c>
      <c r="K204" s="6">
        <v>119</v>
      </c>
      <c r="L204" s="6">
        <v>0.38206504428939958</v>
      </c>
      <c r="M204" s="6">
        <v>4.12</v>
      </c>
      <c r="N204" s="6">
        <v>1.1111600181061965</v>
      </c>
      <c r="O204" s="6">
        <v>7.15</v>
      </c>
      <c r="P204" s="6">
        <v>0.17955959795805251</v>
      </c>
      <c r="Q204" s="6">
        <v>1.7187250760752908</v>
      </c>
      <c r="R204" s="6">
        <v>0.2864541793458818</v>
      </c>
      <c r="W204" s="6">
        <v>5</v>
      </c>
      <c r="X204" s="6">
        <v>21</v>
      </c>
      <c r="Y204" s="6">
        <v>0</v>
      </c>
      <c r="Z204" s="6">
        <v>37</v>
      </c>
      <c r="AA204" s="6">
        <v>58</v>
      </c>
      <c r="AB204" s="6">
        <v>11.6</v>
      </c>
      <c r="AD204" s="6">
        <v>15</v>
      </c>
      <c r="AE204" s="6">
        <v>496</v>
      </c>
      <c r="AF204" s="6">
        <v>0</v>
      </c>
      <c r="AG204" s="6">
        <v>31</v>
      </c>
      <c r="AH204" s="6">
        <v>527</v>
      </c>
      <c r="AI204" s="6">
        <v>35.133333333333333</v>
      </c>
      <c r="AK204" s="6">
        <v>15</v>
      </c>
      <c r="AL204" s="6">
        <v>495</v>
      </c>
      <c r="AM204" s="6">
        <v>0</v>
      </c>
      <c r="AN204" s="6">
        <v>2</v>
      </c>
      <c r="AO204" s="6">
        <v>497</v>
      </c>
      <c r="AP204" s="6">
        <v>33.133333333333333</v>
      </c>
      <c r="AR204" s="6">
        <v>7</v>
      </c>
      <c r="AS204" s="6">
        <v>314</v>
      </c>
      <c r="AT204" s="6">
        <v>0</v>
      </c>
      <c r="AU204" s="6">
        <v>0</v>
      </c>
      <c r="AV204" s="6">
        <v>314</v>
      </c>
      <c r="AW204" s="6">
        <v>44.857142857142854</v>
      </c>
      <c r="AY204" s="6">
        <v>16</v>
      </c>
      <c r="AZ204" s="6">
        <v>618</v>
      </c>
      <c r="BA204" s="6">
        <v>0</v>
      </c>
      <c r="BB204" s="6">
        <v>0</v>
      </c>
      <c r="BC204" s="6">
        <v>618</v>
      </c>
      <c r="BD204" s="6">
        <v>38.625</v>
      </c>
    </row>
    <row r="205" spans="1:56" x14ac:dyDescent="0.25">
      <c r="A205" s="6" t="s">
        <v>383</v>
      </c>
      <c r="B205" s="6" t="s">
        <v>20</v>
      </c>
      <c r="C205" s="6">
        <v>67.13</v>
      </c>
      <c r="D205" s="6">
        <v>192</v>
      </c>
      <c r="E205" s="6">
        <v>4.42</v>
      </c>
      <c r="F205" s="6">
        <v>1.2141142743052002</v>
      </c>
      <c r="G205" s="6">
        <v>21</v>
      </c>
      <c r="H205" s="6">
        <v>7.2922314487588097E-2</v>
      </c>
      <c r="Q205" s="6">
        <v>1.2870365887927884</v>
      </c>
      <c r="R205" s="6">
        <v>0.64351829439639419</v>
      </c>
      <c r="S205" s="6">
        <v>5</v>
      </c>
      <c r="T205" s="6">
        <v>154</v>
      </c>
      <c r="U205" s="6">
        <v>131</v>
      </c>
      <c r="W205" s="6">
        <v>4</v>
      </c>
      <c r="X205" s="6">
        <v>0</v>
      </c>
      <c r="Y205" s="6">
        <v>0</v>
      </c>
      <c r="Z205" s="6">
        <v>37</v>
      </c>
      <c r="AA205" s="6">
        <v>37</v>
      </c>
      <c r="AB205" s="6">
        <v>9.25</v>
      </c>
      <c r="AD205" s="6">
        <v>2</v>
      </c>
      <c r="AE205" s="6">
        <v>30</v>
      </c>
      <c r="AF205" s="6">
        <v>0</v>
      </c>
      <c r="AG205" s="6">
        <v>1</v>
      </c>
      <c r="AH205" s="6">
        <v>31</v>
      </c>
      <c r="AI205" s="6">
        <v>15.5</v>
      </c>
      <c r="AK205" s="6">
        <v>13</v>
      </c>
      <c r="AL205" s="6">
        <v>273</v>
      </c>
      <c r="AM205" s="6">
        <v>0</v>
      </c>
      <c r="AN205" s="6">
        <v>100</v>
      </c>
      <c r="AO205" s="6">
        <v>373</v>
      </c>
      <c r="AP205" s="6">
        <v>28.692307692307693</v>
      </c>
      <c r="AR205" s="6">
        <v>16</v>
      </c>
      <c r="AS205" s="6">
        <v>487</v>
      </c>
      <c r="AT205" s="6">
        <v>0</v>
      </c>
      <c r="AU205" s="6">
        <v>83</v>
      </c>
      <c r="AV205" s="6">
        <v>570</v>
      </c>
      <c r="AW205" s="6">
        <v>35.625</v>
      </c>
      <c r="AY205" s="6">
        <v>10</v>
      </c>
      <c r="AZ205" s="6">
        <v>338</v>
      </c>
      <c r="BA205" s="6">
        <v>0</v>
      </c>
      <c r="BB205" s="6">
        <v>41</v>
      </c>
      <c r="BC205" s="6">
        <v>379</v>
      </c>
      <c r="BD205" s="6">
        <v>37.9</v>
      </c>
    </row>
    <row r="206" spans="1:56" x14ac:dyDescent="0.25">
      <c r="A206" s="6" t="s">
        <v>290</v>
      </c>
      <c r="B206" s="6" t="s">
        <v>20</v>
      </c>
      <c r="C206" s="6">
        <v>70</v>
      </c>
      <c r="D206" s="6">
        <v>220</v>
      </c>
      <c r="E206" s="6">
        <v>4.54</v>
      </c>
      <c r="F206" s="6">
        <v>0.81623695223818082</v>
      </c>
      <c r="G206" s="6">
        <v>27</v>
      </c>
      <c r="H206" s="6">
        <v>0.92611339399236603</v>
      </c>
      <c r="I206" s="6">
        <v>43</v>
      </c>
      <c r="J206" s="6">
        <v>2.4707765373404245</v>
      </c>
      <c r="K206" s="6">
        <v>125</v>
      </c>
      <c r="L206" s="6">
        <v>1.0155535370789213</v>
      </c>
      <c r="M206" s="6">
        <v>4.0199999999999996</v>
      </c>
      <c r="N206" s="6">
        <v>1.4692209183843599</v>
      </c>
      <c r="O206" s="6">
        <v>6.69</v>
      </c>
      <c r="P206" s="6">
        <v>1.3140166519040792</v>
      </c>
      <c r="Q206" s="6">
        <v>8.0119179909383327</v>
      </c>
      <c r="R206" s="6">
        <v>1.3353196651563888</v>
      </c>
      <c r="S206" s="6">
        <v>2</v>
      </c>
      <c r="T206" s="6">
        <v>62</v>
      </c>
      <c r="U206" s="6">
        <v>56</v>
      </c>
      <c r="W206" s="6">
        <v>4</v>
      </c>
      <c r="X206" s="6">
        <v>26</v>
      </c>
      <c r="Y206" s="6">
        <v>0</v>
      </c>
      <c r="Z206" s="6">
        <v>8</v>
      </c>
      <c r="AA206" s="6">
        <v>34</v>
      </c>
      <c r="AB206" s="6">
        <v>8.5</v>
      </c>
      <c r="AD206" s="6">
        <v>10</v>
      </c>
      <c r="AE206" s="6">
        <v>73</v>
      </c>
      <c r="AF206" s="6">
        <v>0</v>
      </c>
      <c r="AG206" s="6">
        <v>0</v>
      </c>
      <c r="AH206" s="6">
        <v>73</v>
      </c>
      <c r="AI206" s="6">
        <v>7.3</v>
      </c>
      <c r="AK206" s="6">
        <v>8</v>
      </c>
      <c r="AL206" s="6">
        <v>101</v>
      </c>
      <c r="AM206" s="6">
        <v>0</v>
      </c>
      <c r="AN206" s="6">
        <v>0</v>
      </c>
      <c r="AO206" s="6">
        <v>101</v>
      </c>
      <c r="AP206" s="6">
        <v>12.625</v>
      </c>
      <c r="AR206" s="6">
        <v>15</v>
      </c>
      <c r="AS206" s="6">
        <v>398</v>
      </c>
      <c r="AT206" s="6">
        <v>0</v>
      </c>
      <c r="AU206" s="6">
        <v>10</v>
      </c>
      <c r="AV206" s="6">
        <v>408</v>
      </c>
      <c r="AW206" s="6">
        <v>27.2</v>
      </c>
      <c r="BC206" s="6">
        <v>0</v>
      </c>
      <c r="BD206" s="6" t="s">
        <v>2311</v>
      </c>
    </row>
    <row r="207" spans="1:56" x14ac:dyDescent="0.25">
      <c r="A207" s="6" t="s">
        <v>431</v>
      </c>
      <c r="B207" s="6" t="s">
        <v>20</v>
      </c>
      <c r="C207" s="6">
        <v>71</v>
      </c>
      <c r="D207" s="6">
        <v>213</v>
      </c>
      <c r="E207" s="6">
        <v>4.5599999999999996</v>
      </c>
      <c r="F207" s="6">
        <v>0.74992406522701238</v>
      </c>
      <c r="G207" s="6">
        <v>16</v>
      </c>
      <c r="H207" s="6">
        <v>-0.63807025176639354</v>
      </c>
      <c r="I207" s="6">
        <v>37.5</v>
      </c>
      <c r="J207" s="6">
        <v>1.1976452001864957</v>
      </c>
      <c r="K207" s="6">
        <v>124</v>
      </c>
      <c r="L207" s="6">
        <v>0.90997212161400087</v>
      </c>
      <c r="Q207" s="6">
        <v>2.2194711352611156</v>
      </c>
      <c r="R207" s="6">
        <v>0.5548677838152789</v>
      </c>
      <c r="W207" s="6">
        <v>3</v>
      </c>
      <c r="X207" s="6">
        <v>3</v>
      </c>
      <c r="Y207" s="6">
        <v>0</v>
      </c>
      <c r="Z207" s="6">
        <v>8</v>
      </c>
      <c r="AA207" s="6">
        <v>11</v>
      </c>
      <c r="AB207" s="6">
        <v>3.6666666666666665</v>
      </c>
      <c r="AH207" s="6">
        <v>0</v>
      </c>
      <c r="AI207" s="6" t="s">
        <v>2311</v>
      </c>
      <c r="AK207" s="6">
        <v>2</v>
      </c>
      <c r="AL207" s="6">
        <v>10</v>
      </c>
      <c r="AM207" s="6">
        <v>0</v>
      </c>
      <c r="AN207" s="6">
        <v>0</v>
      </c>
      <c r="AO207" s="6">
        <v>10</v>
      </c>
      <c r="AP207" s="6">
        <v>5</v>
      </c>
      <c r="AV207" s="6">
        <v>0</v>
      </c>
      <c r="AW207" s="6" t="s">
        <v>2311</v>
      </c>
      <c r="BC207" s="6">
        <v>0</v>
      </c>
      <c r="BD207" s="6" t="s">
        <v>2311</v>
      </c>
    </row>
    <row r="208" spans="1:56" x14ac:dyDescent="0.25">
      <c r="A208" s="6" t="s">
        <v>179</v>
      </c>
      <c r="B208" s="6" t="s">
        <v>20</v>
      </c>
      <c r="C208" s="6">
        <v>69.13</v>
      </c>
      <c r="D208" s="6">
        <v>211</v>
      </c>
      <c r="E208" s="6">
        <v>4.5199999999999996</v>
      </c>
      <c r="F208" s="6">
        <v>0.88254983924935215</v>
      </c>
      <c r="G208" s="6">
        <v>23</v>
      </c>
      <c r="H208" s="6">
        <v>0.35731934098918072</v>
      </c>
      <c r="I208" s="6">
        <v>33.5</v>
      </c>
      <c r="J208" s="6">
        <v>0.27173150043818384</v>
      </c>
      <c r="K208" s="6">
        <v>120</v>
      </c>
      <c r="L208" s="6">
        <v>0.48764645975431986</v>
      </c>
      <c r="M208" s="6">
        <v>4.3499999999999996</v>
      </c>
      <c r="N208" s="6">
        <v>0.28761994746642694</v>
      </c>
      <c r="O208" s="6">
        <v>7.07</v>
      </c>
      <c r="P208" s="6">
        <v>0.37685647690518775</v>
      </c>
      <c r="Q208" s="6">
        <v>2.6637235648026514</v>
      </c>
      <c r="R208" s="6">
        <v>0.44395392746710854</v>
      </c>
      <c r="AA208" s="6">
        <v>0</v>
      </c>
      <c r="AB208" s="6" t="s">
        <v>2311</v>
      </c>
      <c r="AH208" s="6">
        <v>0</v>
      </c>
      <c r="AI208" s="6" t="s">
        <v>2311</v>
      </c>
      <c r="AO208" s="6">
        <v>0</v>
      </c>
      <c r="AP208" s="6" t="s">
        <v>2311</v>
      </c>
      <c r="AV208" s="6">
        <v>0</v>
      </c>
      <c r="AW208" s="6" t="s">
        <v>2311</v>
      </c>
      <c r="BC208" s="6">
        <v>0</v>
      </c>
      <c r="BD208" s="6" t="s">
        <v>2311</v>
      </c>
    </row>
    <row r="209" spans="1:56" x14ac:dyDescent="0.25">
      <c r="A209" s="6" t="s">
        <v>252</v>
      </c>
      <c r="B209" s="6" t="s">
        <v>20</v>
      </c>
      <c r="C209" s="6">
        <v>73</v>
      </c>
      <c r="D209" s="6">
        <v>220</v>
      </c>
      <c r="E209" s="6">
        <v>4.55</v>
      </c>
      <c r="F209" s="6">
        <v>0.7830805087325966</v>
      </c>
      <c r="Q209" s="6">
        <v>0.7830805087325966</v>
      </c>
      <c r="R209" s="6">
        <v>0.7830805087325966</v>
      </c>
      <c r="S209" s="6">
        <v>2</v>
      </c>
      <c r="T209" s="6">
        <v>61</v>
      </c>
      <c r="U209" s="6">
        <v>55</v>
      </c>
      <c r="W209" s="6">
        <v>15</v>
      </c>
      <c r="X209" s="6">
        <v>679</v>
      </c>
      <c r="Y209" s="6">
        <v>0</v>
      </c>
      <c r="Z209" s="6">
        <v>0</v>
      </c>
      <c r="AA209" s="6">
        <v>679</v>
      </c>
      <c r="AB209" s="6">
        <v>45.266666666666666</v>
      </c>
      <c r="AD209" s="6">
        <v>16</v>
      </c>
      <c r="AE209" s="6">
        <v>687</v>
      </c>
      <c r="AF209" s="6">
        <v>0</v>
      </c>
      <c r="AG209" s="6">
        <v>0</v>
      </c>
      <c r="AH209" s="6">
        <v>687</v>
      </c>
      <c r="AI209" s="6">
        <v>42.9375</v>
      </c>
      <c r="AK209" s="6">
        <v>15</v>
      </c>
      <c r="AL209" s="6">
        <v>470</v>
      </c>
      <c r="AM209" s="6">
        <v>0</v>
      </c>
      <c r="AN209" s="6">
        <v>0</v>
      </c>
      <c r="AO209" s="6">
        <v>470</v>
      </c>
      <c r="AP209" s="6">
        <v>31.333333333333332</v>
      </c>
      <c r="AR209" s="6">
        <v>5</v>
      </c>
      <c r="AS209" s="6">
        <v>166</v>
      </c>
      <c r="AT209" s="6">
        <v>0</v>
      </c>
      <c r="AU209" s="6">
        <v>0</v>
      </c>
      <c r="AV209" s="6">
        <v>166</v>
      </c>
      <c r="AW209" s="6">
        <v>33.200000000000003</v>
      </c>
      <c r="AY209" s="6">
        <v>9</v>
      </c>
      <c r="AZ209" s="6">
        <v>137</v>
      </c>
      <c r="BA209" s="6">
        <v>0</v>
      </c>
      <c r="BB209" s="6">
        <v>0</v>
      </c>
      <c r="BC209" s="6">
        <v>137</v>
      </c>
      <c r="BD209" s="6">
        <v>15.222222222222221</v>
      </c>
    </row>
    <row r="210" spans="1:56" x14ac:dyDescent="0.25">
      <c r="A210" s="6" t="s">
        <v>429</v>
      </c>
      <c r="B210" s="6" t="s">
        <v>20</v>
      </c>
      <c r="C210" s="6">
        <v>70.5</v>
      </c>
      <c r="D210" s="6">
        <v>218</v>
      </c>
      <c r="E210" s="6">
        <v>4.75</v>
      </c>
      <c r="F210" s="6">
        <v>0.11995163862089761</v>
      </c>
      <c r="G210" s="6">
        <v>22</v>
      </c>
      <c r="H210" s="6">
        <v>0.21512082773838442</v>
      </c>
      <c r="I210" s="6">
        <v>34.5</v>
      </c>
      <c r="J210" s="6">
        <v>0.50320992537526177</v>
      </c>
      <c r="K210" s="6">
        <v>119</v>
      </c>
      <c r="L210" s="6">
        <v>0.38206504428939958</v>
      </c>
      <c r="Q210" s="6">
        <v>1.2203474360239435</v>
      </c>
      <c r="R210" s="6">
        <v>0.30508685900598587</v>
      </c>
      <c r="AA210" s="6">
        <v>0</v>
      </c>
      <c r="AB210" s="6" t="s">
        <v>2311</v>
      </c>
      <c r="AD210" s="6">
        <v>12</v>
      </c>
      <c r="AE210" s="6">
        <v>55</v>
      </c>
      <c r="AF210" s="6">
        <v>0</v>
      </c>
      <c r="AG210" s="6">
        <v>154</v>
      </c>
      <c r="AH210" s="6">
        <v>209</v>
      </c>
      <c r="AI210" s="6">
        <v>17.416666666666668</v>
      </c>
      <c r="AK210" s="6">
        <v>7</v>
      </c>
      <c r="AL210" s="6">
        <v>7</v>
      </c>
      <c r="AM210" s="6">
        <v>0</v>
      </c>
      <c r="AN210" s="6">
        <v>143</v>
      </c>
      <c r="AO210" s="6">
        <v>150</v>
      </c>
      <c r="AP210" s="6">
        <v>21.428571428571427</v>
      </c>
      <c r="AV210" s="6">
        <v>0</v>
      </c>
      <c r="AW210" s="6" t="s">
        <v>2311</v>
      </c>
      <c r="BC210" s="6">
        <v>0</v>
      </c>
      <c r="BD210" s="6" t="s">
        <v>2311</v>
      </c>
    </row>
    <row r="211" spans="1:56" x14ac:dyDescent="0.25">
      <c r="A211" s="6" t="s">
        <v>61</v>
      </c>
      <c r="B211" s="6" t="s">
        <v>20</v>
      </c>
      <c r="C211" s="6">
        <v>68.38</v>
      </c>
      <c r="D211" s="6">
        <v>202</v>
      </c>
      <c r="E211" s="6">
        <v>4.53</v>
      </c>
      <c r="F211" s="6">
        <v>0.84939339574376505</v>
      </c>
      <c r="G211" s="6">
        <v>19</v>
      </c>
      <c r="H211" s="6">
        <v>-0.21147471201400453</v>
      </c>
      <c r="I211" s="6">
        <v>33.5</v>
      </c>
      <c r="J211" s="6">
        <v>0.27173150043818384</v>
      </c>
      <c r="K211" s="6">
        <v>122</v>
      </c>
      <c r="L211" s="6">
        <v>0.69880929068416031</v>
      </c>
      <c r="M211" s="6">
        <v>4.12</v>
      </c>
      <c r="N211" s="6">
        <v>1.1111600181061965</v>
      </c>
      <c r="O211" s="6">
        <v>6.91</v>
      </c>
      <c r="P211" s="6">
        <v>0.77145023479945829</v>
      </c>
      <c r="Q211" s="6">
        <v>3.4910697277577594</v>
      </c>
      <c r="R211" s="6">
        <v>0.58184495462629326</v>
      </c>
      <c r="S211" s="6">
        <v>2</v>
      </c>
      <c r="T211" s="6">
        <v>37</v>
      </c>
      <c r="U211" s="6">
        <v>35</v>
      </c>
      <c r="W211" s="6">
        <v>16</v>
      </c>
      <c r="X211" s="6">
        <v>613</v>
      </c>
      <c r="Y211" s="6">
        <v>0</v>
      </c>
      <c r="Z211" s="6">
        <v>3</v>
      </c>
      <c r="AA211" s="6">
        <v>616</v>
      </c>
      <c r="AB211" s="6">
        <v>38.5</v>
      </c>
      <c r="AD211" s="6">
        <v>13</v>
      </c>
      <c r="AE211" s="6">
        <v>510</v>
      </c>
      <c r="AF211" s="6">
        <v>0</v>
      </c>
      <c r="AG211" s="6">
        <v>1</v>
      </c>
      <c r="AH211" s="6">
        <v>511</v>
      </c>
      <c r="AI211" s="6">
        <v>39.307692307692307</v>
      </c>
      <c r="AK211" s="6">
        <v>16</v>
      </c>
      <c r="AL211" s="6">
        <v>580</v>
      </c>
      <c r="AM211" s="6">
        <v>0</v>
      </c>
      <c r="AN211" s="6">
        <v>2</v>
      </c>
      <c r="AO211" s="6">
        <v>582</v>
      </c>
      <c r="AP211" s="6">
        <v>36.375</v>
      </c>
      <c r="AR211" s="6">
        <v>10</v>
      </c>
      <c r="AS211" s="6">
        <v>394</v>
      </c>
      <c r="AT211" s="6">
        <v>0</v>
      </c>
      <c r="AU211" s="6">
        <v>0</v>
      </c>
      <c r="AV211" s="6">
        <v>394</v>
      </c>
      <c r="AW211" s="6">
        <v>39.4</v>
      </c>
      <c r="AY211" s="6">
        <v>16</v>
      </c>
      <c r="AZ211" s="6">
        <v>482</v>
      </c>
      <c r="BA211" s="6">
        <v>0</v>
      </c>
      <c r="BB211" s="6">
        <v>25</v>
      </c>
      <c r="BC211" s="6">
        <v>507</v>
      </c>
      <c r="BD211" s="6">
        <v>31.6875</v>
      </c>
    </row>
    <row r="212" spans="1:56" x14ac:dyDescent="0.25">
      <c r="A212" s="6" t="s">
        <v>214</v>
      </c>
      <c r="B212" s="6" t="s">
        <v>20</v>
      </c>
      <c r="C212" s="6">
        <v>67.38</v>
      </c>
      <c r="D212" s="6">
        <v>203</v>
      </c>
      <c r="E212" s="6">
        <v>4.68</v>
      </c>
      <c r="F212" s="6">
        <v>0.35204674315999301</v>
      </c>
      <c r="G212" s="6">
        <v>20</v>
      </c>
      <c r="H212" s="6">
        <v>-6.9276198763208216E-2</v>
      </c>
      <c r="I212" s="6">
        <v>29</v>
      </c>
      <c r="J212" s="6">
        <v>-0.76992141177866702</v>
      </c>
      <c r="K212" s="6">
        <v>110</v>
      </c>
      <c r="L212" s="6">
        <v>-0.56816769489488284</v>
      </c>
      <c r="Q212" s="6">
        <v>-1.0553185622767651</v>
      </c>
      <c r="R212" s="6">
        <v>-0.26382964056919128</v>
      </c>
      <c r="S212" s="6">
        <v>7</v>
      </c>
      <c r="T212" s="6">
        <v>228</v>
      </c>
      <c r="U212" s="6">
        <v>179</v>
      </c>
      <c r="AA212" s="6">
        <v>0</v>
      </c>
      <c r="AB212" s="6" t="s">
        <v>2311</v>
      </c>
      <c r="AH212" s="6">
        <v>0</v>
      </c>
      <c r="AI212" s="6" t="s">
        <v>2311</v>
      </c>
      <c r="AO212" s="6">
        <v>0</v>
      </c>
      <c r="AP212" s="6" t="s">
        <v>2311</v>
      </c>
      <c r="AV212" s="6">
        <v>0</v>
      </c>
      <c r="AW212" s="6" t="s">
        <v>2311</v>
      </c>
      <c r="BC212" s="6">
        <v>0</v>
      </c>
      <c r="BD212" s="6" t="s">
        <v>2311</v>
      </c>
    </row>
    <row r="213" spans="1:56" x14ac:dyDescent="0.25">
      <c r="A213" s="6" t="s">
        <v>147</v>
      </c>
      <c r="B213" s="6" t="s">
        <v>20</v>
      </c>
      <c r="C213" s="6">
        <v>70</v>
      </c>
      <c r="D213" s="6">
        <v>205</v>
      </c>
      <c r="E213" s="6">
        <v>4.49</v>
      </c>
      <c r="F213" s="6">
        <v>0.98201916976610482</v>
      </c>
      <c r="G213" s="6">
        <v>18</v>
      </c>
      <c r="H213" s="6">
        <v>-0.35367322526480083</v>
      </c>
      <c r="I213" s="6">
        <v>31.5</v>
      </c>
      <c r="J213" s="6">
        <v>-0.19122534943597208</v>
      </c>
      <c r="K213" s="6">
        <v>115</v>
      </c>
      <c r="L213" s="6">
        <v>-4.0260617570281487E-2</v>
      </c>
      <c r="M213" s="6">
        <v>4.3099999999999996</v>
      </c>
      <c r="N213" s="6">
        <v>0.4308443075776916</v>
      </c>
      <c r="O213" s="6">
        <v>6.89</v>
      </c>
      <c r="P213" s="6">
        <v>0.8207744545362432</v>
      </c>
      <c r="Q213" s="6">
        <v>1.6484787396089853</v>
      </c>
      <c r="R213" s="6">
        <v>0.27474645660149755</v>
      </c>
      <c r="S213" s="6">
        <v>4</v>
      </c>
      <c r="T213" s="6">
        <v>125</v>
      </c>
      <c r="U213" s="6">
        <v>108</v>
      </c>
      <c r="W213" s="6">
        <v>11</v>
      </c>
      <c r="X213" s="6">
        <v>62</v>
      </c>
      <c r="Y213" s="6">
        <v>0</v>
      </c>
      <c r="Z213" s="6">
        <v>71</v>
      </c>
      <c r="AA213" s="6">
        <v>133</v>
      </c>
      <c r="AB213" s="6">
        <v>12.090909090909092</v>
      </c>
      <c r="AH213" s="6">
        <v>0</v>
      </c>
      <c r="AI213" s="6" t="s">
        <v>2311</v>
      </c>
      <c r="AO213" s="6">
        <v>0</v>
      </c>
      <c r="AP213" s="6" t="s">
        <v>2311</v>
      </c>
      <c r="AV213" s="6">
        <v>0</v>
      </c>
      <c r="AW213" s="6" t="s">
        <v>2311</v>
      </c>
      <c r="BC213" s="6">
        <v>0</v>
      </c>
      <c r="BD213" s="6" t="s">
        <v>2311</v>
      </c>
    </row>
    <row r="214" spans="1:56" x14ac:dyDescent="0.25">
      <c r="A214" s="6" t="s">
        <v>324</v>
      </c>
      <c r="B214" s="6" t="s">
        <v>20</v>
      </c>
      <c r="C214" s="6">
        <v>72</v>
      </c>
      <c r="D214" s="6">
        <v>204</v>
      </c>
      <c r="E214" s="6">
        <v>4.63</v>
      </c>
      <c r="F214" s="6">
        <v>0.51782896068791706</v>
      </c>
      <c r="I214" s="6">
        <v>35</v>
      </c>
      <c r="J214" s="6">
        <v>0.61894913784380079</v>
      </c>
      <c r="K214" s="6">
        <v>123</v>
      </c>
      <c r="L214" s="6">
        <v>0.80439070614908059</v>
      </c>
      <c r="Q214" s="6">
        <v>1.9411688046807987</v>
      </c>
      <c r="R214" s="6">
        <v>0.64705626822693285</v>
      </c>
      <c r="S214" s="6">
        <v>5</v>
      </c>
      <c r="T214" s="6">
        <v>151</v>
      </c>
      <c r="U214" s="6">
        <v>129</v>
      </c>
      <c r="W214" s="6">
        <v>13</v>
      </c>
      <c r="X214" s="6">
        <v>119</v>
      </c>
      <c r="Y214" s="6">
        <v>0</v>
      </c>
      <c r="Z214" s="6">
        <v>51</v>
      </c>
      <c r="AA214" s="6">
        <v>170</v>
      </c>
      <c r="AB214" s="6">
        <v>13.076923076923077</v>
      </c>
      <c r="AD214" s="6">
        <v>16</v>
      </c>
      <c r="AE214" s="6">
        <v>94</v>
      </c>
      <c r="AF214" s="6">
        <v>0</v>
      </c>
      <c r="AG214" s="6">
        <v>111</v>
      </c>
      <c r="AH214" s="6">
        <v>205</v>
      </c>
      <c r="AI214" s="6">
        <v>12.8125</v>
      </c>
      <c r="AK214" s="6">
        <v>6</v>
      </c>
      <c r="AL214" s="6">
        <v>143</v>
      </c>
      <c r="AM214" s="6">
        <v>0</v>
      </c>
      <c r="AN214" s="6">
        <v>0</v>
      </c>
      <c r="AO214" s="6">
        <v>143</v>
      </c>
      <c r="AP214" s="6">
        <v>23.833333333333332</v>
      </c>
      <c r="AV214" s="6">
        <v>0</v>
      </c>
      <c r="AW214" s="6" t="s">
        <v>2311</v>
      </c>
      <c r="BC214" s="6">
        <v>0</v>
      </c>
      <c r="BD214" s="6" t="s">
        <v>2311</v>
      </c>
    </row>
    <row r="215" spans="1:56" x14ac:dyDescent="0.25">
      <c r="A215" s="6" t="s">
        <v>46</v>
      </c>
      <c r="B215" s="6" t="s">
        <v>20</v>
      </c>
      <c r="C215" s="6">
        <v>69.25</v>
      </c>
      <c r="D215" s="6">
        <v>196</v>
      </c>
      <c r="E215" s="6">
        <v>4.5199999999999996</v>
      </c>
      <c r="F215" s="6">
        <v>0.88254983924935215</v>
      </c>
      <c r="G215" s="6">
        <v>20</v>
      </c>
      <c r="H215" s="6">
        <v>-6.9276198763208216E-2</v>
      </c>
      <c r="I215" s="6">
        <v>35.5</v>
      </c>
      <c r="J215" s="6">
        <v>0.73468835031233981</v>
      </c>
      <c r="K215" s="6">
        <v>122</v>
      </c>
      <c r="L215" s="6">
        <v>0.69880929068416031</v>
      </c>
      <c r="M215" s="6">
        <v>4.2</v>
      </c>
      <c r="N215" s="6">
        <v>0.82471129788366715</v>
      </c>
      <c r="O215" s="6">
        <v>6.87</v>
      </c>
      <c r="P215" s="6">
        <v>0.8700986742730259</v>
      </c>
      <c r="Q215" s="6">
        <v>3.9415812536393373</v>
      </c>
      <c r="R215" s="6">
        <v>0.65693020893988952</v>
      </c>
      <c r="S215" s="6">
        <v>6</v>
      </c>
      <c r="T215" s="6">
        <v>182</v>
      </c>
      <c r="U215" s="6">
        <v>150</v>
      </c>
      <c r="W215" s="6">
        <v>8</v>
      </c>
      <c r="X215" s="6">
        <v>24</v>
      </c>
      <c r="Y215" s="6">
        <v>0</v>
      </c>
      <c r="Z215" s="6">
        <v>28</v>
      </c>
      <c r="AA215" s="6">
        <v>52</v>
      </c>
      <c r="AB215" s="6">
        <v>6.5</v>
      </c>
      <c r="AH215" s="6">
        <v>0</v>
      </c>
      <c r="AI215" s="6" t="s">
        <v>2311</v>
      </c>
      <c r="AK215" s="6">
        <v>11</v>
      </c>
      <c r="AL215" s="6">
        <v>79</v>
      </c>
      <c r="AM215" s="6">
        <v>0</v>
      </c>
      <c r="AN215" s="6">
        <v>77</v>
      </c>
      <c r="AO215" s="6">
        <v>156</v>
      </c>
      <c r="AP215" s="6">
        <v>14.181818181818182</v>
      </c>
      <c r="AR215" s="6">
        <v>13</v>
      </c>
      <c r="AS215" s="6">
        <v>99</v>
      </c>
      <c r="AT215" s="6">
        <v>1</v>
      </c>
      <c r="AU215" s="6">
        <v>100</v>
      </c>
      <c r="AV215" s="6">
        <v>200</v>
      </c>
      <c r="AW215" s="6">
        <v>15.384615384615385</v>
      </c>
      <c r="AY215" s="6">
        <v>13</v>
      </c>
      <c r="AZ215" s="6">
        <v>77</v>
      </c>
      <c r="BA215" s="6">
        <v>0</v>
      </c>
      <c r="BB215" s="6">
        <v>125</v>
      </c>
      <c r="BC215" s="6">
        <v>202</v>
      </c>
      <c r="BD215" s="6">
        <v>15.538461538461538</v>
      </c>
    </row>
    <row r="216" spans="1:56" x14ac:dyDescent="0.25">
      <c r="A216" s="6" t="s">
        <v>415</v>
      </c>
      <c r="B216" s="6" t="s">
        <v>20</v>
      </c>
      <c r="C216" s="6">
        <v>68.13</v>
      </c>
      <c r="D216" s="6">
        <v>196</v>
      </c>
      <c r="E216" s="6">
        <v>4.4800000000000004</v>
      </c>
      <c r="F216" s="6">
        <v>1.0151756132716891</v>
      </c>
      <c r="G216" s="6">
        <v>17</v>
      </c>
      <c r="H216" s="6">
        <v>-0.49587173851559718</v>
      </c>
      <c r="I216" s="6">
        <v>35</v>
      </c>
      <c r="J216" s="6">
        <v>0.61894913784380079</v>
      </c>
      <c r="K216" s="6">
        <v>118</v>
      </c>
      <c r="L216" s="6">
        <v>0.2764836288244793</v>
      </c>
      <c r="M216" s="6">
        <v>4.1500000000000004</v>
      </c>
      <c r="N216" s="6">
        <v>1.0037417480227471</v>
      </c>
      <c r="O216" s="6">
        <v>7.15</v>
      </c>
      <c r="P216" s="6">
        <v>0.17955959795805251</v>
      </c>
      <c r="Q216" s="6">
        <v>2.598037987405172</v>
      </c>
      <c r="R216" s="6">
        <v>0.43300633123419535</v>
      </c>
      <c r="S216" s="6">
        <v>7</v>
      </c>
      <c r="T216" s="6">
        <v>230</v>
      </c>
      <c r="U216" s="6">
        <v>181</v>
      </c>
      <c r="W216" s="6">
        <v>2</v>
      </c>
      <c r="X216" s="6">
        <v>0</v>
      </c>
      <c r="Y216" s="6">
        <v>0</v>
      </c>
      <c r="Z216" s="6">
        <v>9</v>
      </c>
      <c r="AA216" s="6">
        <v>9</v>
      </c>
      <c r="AB216" s="6">
        <v>4.5</v>
      </c>
      <c r="AD216" s="6">
        <v>5</v>
      </c>
      <c r="AE216" s="6">
        <v>89</v>
      </c>
      <c r="AF216" s="6">
        <v>0</v>
      </c>
      <c r="AG216" s="6">
        <v>3</v>
      </c>
      <c r="AH216" s="6">
        <v>92</v>
      </c>
      <c r="AI216" s="6">
        <v>18.399999999999999</v>
      </c>
      <c r="AK216" s="6">
        <v>6</v>
      </c>
      <c r="AL216" s="6">
        <v>51</v>
      </c>
      <c r="AM216" s="6">
        <v>0</v>
      </c>
      <c r="AN216" s="6">
        <v>51</v>
      </c>
      <c r="AO216" s="6">
        <v>102</v>
      </c>
      <c r="AP216" s="6">
        <v>17</v>
      </c>
      <c r="AR216" s="6">
        <v>10</v>
      </c>
      <c r="AS216" s="6">
        <v>51</v>
      </c>
      <c r="AT216" s="6">
        <v>0</v>
      </c>
      <c r="AU216" s="6">
        <v>150</v>
      </c>
      <c r="AV216" s="6">
        <v>201</v>
      </c>
      <c r="AW216" s="6">
        <v>20.100000000000001</v>
      </c>
      <c r="AY216" s="6">
        <v>16</v>
      </c>
      <c r="AZ216" s="6">
        <v>240</v>
      </c>
      <c r="BA216" s="6">
        <v>0</v>
      </c>
      <c r="BB216" s="6">
        <v>123</v>
      </c>
      <c r="BC216" s="6">
        <v>363</v>
      </c>
      <c r="BD216" s="6">
        <v>22.6875</v>
      </c>
    </row>
    <row r="217" spans="1:56" x14ac:dyDescent="0.25">
      <c r="A217" s="6" t="s">
        <v>114</v>
      </c>
      <c r="B217" s="6" t="s">
        <v>20</v>
      </c>
      <c r="C217" s="6">
        <v>71.38</v>
      </c>
      <c r="D217" s="6">
        <v>227</v>
      </c>
      <c r="E217" s="6">
        <v>4.37</v>
      </c>
      <c r="F217" s="6">
        <v>1.3798964918331242</v>
      </c>
      <c r="G217" s="6">
        <v>31</v>
      </c>
      <c r="H217" s="6">
        <v>1.4949074469955512</v>
      </c>
      <c r="I217" s="6">
        <v>33.5</v>
      </c>
      <c r="J217" s="6">
        <v>0.27173150043818384</v>
      </c>
      <c r="K217" s="6">
        <v>121</v>
      </c>
      <c r="L217" s="6">
        <v>0.59322787521924014</v>
      </c>
      <c r="M217" s="6">
        <v>4.38</v>
      </c>
      <c r="N217" s="6">
        <v>0.18020167738297763</v>
      </c>
      <c r="O217" s="6">
        <v>6.96</v>
      </c>
      <c r="P217" s="6">
        <v>0.64813968545749934</v>
      </c>
      <c r="Q217" s="6">
        <v>4.5681046773265761</v>
      </c>
      <c r="R217" s="6">
        <v>0.76135077955442931</v>
      </c>
      <c r="S217" s="6">
        <v>3</v>
      </c>
      <c r="T217" s="6">
        <v>96</v>
      </c>
      <c r="U217" s="6">
        <v>85</v>
      </c>
      <c r="W217" s="6">
        <v>16</v>
      </c>
      <c r="X217" s="6">
        <v>170</v>
      </c>
      <c r="Y217" s="6">
        <v>0</v>
      </c>
      <c r="Z217" s="6">
        <v>30</v>
      </c>
      <c r="AA217" s="6">
        <v>200</v>
      </c>
      <c r="AB217" s="6">
        <v>12.5</v>
      </c>
      <c r="AD217" s="6">
        <v>16</v>
      </c>
      <c r="AE217" s="6">
        <v>306</v>
      </c>
      <c r="AF217" s="6">
        <v>0</v>
      </c>
      <c r="AG217" s="6">
        <v>49</v>
      </c>
      <c r="AH217" s="6">
        <v>355</v>
      </c>
      <c r="AI217" s="6">
        <v>22.1875</v>
      </c>
      <c r="AK217" s="6">
        <v>14</v>
      </c>
      <c r="AL217" s="6">
        <v>79</v>
      </c>
      <c r="AM217" s="6">
        <v>0</v>
      </c>
      <c r="AN217" s="6">
        <v>82</v>
      </c>
      <c r="AO217" s="6">
        <v>161</v>
      </c>
      <c r="AP217" s="6">
        <v>11.5</v>
      </c>
      <c r="AR217" s="6">
        <v>11</v>
      </c>
      <c r="AS217" s="6">
        <v>59</v>
      </c>
      <c r="AT217" s="6">
        <v>0</v>
      </c>
      <c r="AU217" s="6">
        <v>36</v>
      </c>
      <c r="AV217" s="6">
        <v>95</v>
      </c>
      <c r="AW217" s="6">
        <v>8.6363636363636367</v>
      </c>
      <c r="BC217" s="6">
        <v>0</v>
      </c>
      <c r="BD217" s="6" t="s">
        <v>2311</v>
      </c>
    </row>
    <row r="218" spans="1:56" x14ac:dyDescent="0.25">
      <c r="A218" s="6" t="s">
        <v>60</v>
      </c>
      <c r="B218" s="6" t="s">
        <v>20</v>
      </c>
      <c r="C218" s="6">
        <v>73.38</v>
      </c>
      <c r="D218" s="6">
        <v>230</v>
      </c>
      <c r="E218" s="6">
        <v>4.5999999999999996</v>
      </c>
      <c r="F218" s="6">
        <v>0.61729829120467261</v>
      </c>
      <c r="G218" s="6">
        <v>24</v>
      </c>
      <c r="H218" s="6">
        <v>0.49951785423997708</v>
      </c>
      <c r="I218" s="6">
        <v>31.5</v>
      </c>
      <c r="J218" s="6">
        <v>-0.19122534943597208</v>
      </c>
      <c r="K218" s="6">
        <v>118</v>
      </c>
      <c r="L218" s="6">
        <v>0.2764836288244793</v>
      </c>
      <c r="M218" s="6">
        <v>4.24</v>
      </c>
      <c r="N218" s="6">
        <v>0.68148693777240243</v>
      </c>
      <c r="O218" s="6">
        <v>6.75</v>
      </c>
      <c r="P218" s="6">
        <v>1.1660439926937287</v>
      </c>
      <c r="Q218" s="6">
        <v>3.0496053552992879</v>
      </c>
      <c r="R218" s="6">
        <v>0.50826755921654798</v>
      </c>
      <c r="S218" s="6">
        <v>2</v>
      </c>
      <c r="T218" s="6">
        <v>48</v>
      </c>
      <c r="U218" s="6">
        <v>43</v>
      </c>
      <c r="W218" s="6">
        <v>13</v>
      </c>
      <c r="X218" s="6">
        <v>677</v>
      </c>
      <c r="Y218" s="6">
        <v>0</v>
      </c>
      <c r="Z218" s="6">
        <v>0</v>
      </c>
      <c r="AA218" s="6">
        <v>677</v>
      </c>
      <c r="AB218" s="6">
        <v>52.07692307692308</v>
      </c>
      <c r="AD218" s="6">
        <v>16</v>
      </c>
      <c r="AE218" s="6">
        <v>927</v>
      </c>
      <c r="AF218" s="6">
        <v>0</v>
      </c>
      <c r="AG218" s="6">
        <v>4</v>
      </c>
      <c r="AH218" s="6">
        <v>931</v>
      </c>
      <c r="AI218" s="6">
        <v>58.1875</v>
      </c>
      <c r="AK218" s="6">
        <v>6</v>
      </c>
      <c r="AL218" s="6">
        <v>301</v>
      </c>
      <c r="AM218" s="6">
        <v>0</v>
      </c>
      <c r="AN218" s="6">
        <v>0</v>
      </c>
      <c r="AO218" s="6">
        <v>301</v>
      </c>
      <c r="AP218" s="6">
        <v>50.166666666666664</v>
      </c>
      <c r="AR218" s="6">
        <v>12</v>
      </c>
      <c r="AS218" s="6">
        <v>781</v>
      </c>
      <c r="AT218" s="6">
        <v>0</v>
      </c>
      <c r="AU218" s="6">
        <v>5</v>
      </c>
      <c r="AV218" s="6">
        <v>786</v>
      </c>
      <c r="AW218" s="6">
        <v>65.5</v>
      </c>
      <c r="AY218" s="6">
        <v>15</v>
      </c>
      <c r="AZ218" s="6">
        <v>943</v>
      </c>
      <c r="BA218" s="6">
        <v>0</v>
      </c>
      <c r="BB218" s="6">
        <v>2</v>
      </c>
      <c r="BC218" s="6">
        <v>945</v>
      </c>
      <c r="BD218" s="6">
        <v>63</v>
      </c>
    </row>
    <row r="219" spans="1:56" x14ac:dyDescent="0.25">
      <c r="A219" s="6" t="s">
        <v>253</v>
      </c>
      <c r="B219" s="6" t="s">
        <v>20</v>
      </c>
      <c r="C219" s="6">
        <v>71</v>
      </c>
      <c r="D219" s="6">
        <v>219</v>
      </c>
      <c r="E219" s="6">
        <v>4.6500000000000004</v>
      </c>
      <c r="F219" s="6">
        <v>0.45151607367674562</v>
      </c>
      <c r="Q219" s="6">
        <v>0.45151607367674562</v>
      </c>
      <c r="R219" s="6">
        <v>0.45151607367674562</v>
      </c>
      <c r="S219" s="6">
        <v>4</v>
      </c>
      <c r="T219" s="6">
        <v>131</v>
      </c>
      <c r="U219" s="6">
        <v>112</v>
      </c>
      <c r="AA219" s="6">
        <v>0</v>
      </c>
      <c r="AB219" s="6" t="s">
        <v>2311</v>
      </c>
      <c r="AH219" s="6">
        <v>0</v>
      </c>
      <c r="AI219" s="6" t="s">
        <v>2311</v>
      </c>
      <c r="AO219" s="6">
        <v>0</v>
      </c>
      <c r="AP219" s="6" t="s">
        <v>2311</v>
      </c>
      <c r="AV219" s="6">
        <v>0</v>
      </c>
      <c r="AW219" s="6" t="s">
        <v>2311</v>
      </c>
      <c r="BC219" s="6">
        <v>0</v>
      </c>
      <c r="BD219" s="6" t="s">
        <v>2311</v>
      </c>
    </row>
    <row r="220" spans="1:56" x14ac:dyDescent="0.25">
      <c r="A220" s="6" t="s">
        <v>390</v>
      </c>
      <c r="B220" s="6" t="s">
        <v>20</v>
      </c>
      <c r="C220" s="6">
        <v>72.38</v>
      </c>
      <c r="D220" s="6">
        <v>221</v>
      </c>
      <c r="E220" s="6">
        <v>4.55</v>
      </c>
      <c r="F220" s="6">
        <v>0.7830805087325966</v>
      </c>
      <c r="G220" s="6">
        <v>17</v>
      </c>
      <c r="H220" s="6">
        <v>-0.49587173851559718</v>
      </c>
      <c r="I220" s="6">
        <v>35.5</v>
      </c>
      <c r="J220" s="6">
        <v>0.73468835031233981</v>
      </c>
      <c r="K220" s="6">
        <v>118</v>
      </c>
      <c r="L220" s="6">
        <v>0.2764836288244793</v>
      </c>
      <c r="Q220" s="6">
        <v>1.2983807493538184</v>
      </c>
      <c r="R220" s="6">
        <v>0.3245951873384546</v>
      </c>
      <c r="W220" s="6">
        <v>2</v>
      </c>
      <c r="X220" s="6">
        <v>0</v>
      </c>
      <c r="Y220" s="6">
        <v>0</v>
      </c>
      <c r="Z220" s="6">
        <v>5</v>
      </c>
      <c r="AA220" s="6">
        <v>5</v>
      </c>
      <c r="AB220" s="6">
        <v>2.5</v>
      </c>
      <c r="AH220" s="6">
        <v>0</v>
      </c>
      <c r="AI220" s="6" t="s">
        <v>2311</v>
      </c>
      <c r="AO220" s="6">
        <v>0</v>
      </c>
      <c r="AP220" s="6" t="s">
        <v>2311</v>
      </c>
      <c r="AV220" s="6">
        <v>0</v>
      </c>
      <c r="AW220" s="6" t="s">
        <v>2311</v>
      </c>
      <c r="BC220" s="6">
        <v>0</v>
      </c>
      <c r="BD220" s="6" t="s">
        <v>2311</v>
      </c>
    </row>
    <row r="221" spans="1:56" x14ac:dyDescent="0.25">
      <c r="A221" s="6" t="s">
        <v>145</v>
      </c>
      <c r="B221" s="6" t="s">
        <v>20</v>
      </c>
      <c r="C221" s="6">
        <v>69.5</v>
      </c>
      <c r="D221" s="6">
        <v>210</v>
      </c>
      <c r="E221" s="6">
        <v>4.5</v>
      </c>
      <c r="F221" s="6">
        <v>0.94886272626052059</v>
      </c>
      <c r="G221" s="6">
        <v>25</v>
      </c>
      <c r="H221" s="6">
        <v>0.64171636749077332</v>
      </c>
      <c r="I221" s="6">
        <v>38.5</v>
      </c>
      <c r="J221" s="6">
        <v>1.4291236251235737</v>
      </c>
      <c r="K221" s="6">
        <v>130</v>
      </c>
      <c r="L221" s="6">
        <v>1.5434606144035226</v>
      </c>
      <c r="M221" s="6">
        <v>4.25</v>
      </c>
      <c r="N221" s="6">
        <v>0.64568084774458701</v>
      </c>
      <c r="O221" s="6">
        <v>6.87</v>
      </c>
      <c r="P221" s="6">
        <v>0.8700986742730259</v>
      </c>
      <c r="Q221" s="6">
        <v>6.0789428552960025</v>
      </c>
      <c r="R221" s="6">
        <v>1.0131571425493338</v>
      </c>
      <c r="AA221" s="6">
        <v>0</v>
      </c>
      <c r="AB221" s="6" t="s">
        <v>2311</v>
      </c>
      <c r="AH221" s="6">
        <v>0</v>
      </c>
      <c r="AI221" s="6" t="s">
        <v>2311</v>
      </c>
      <c r="AO221" s="6">
        <v>0</v>
      </c>
      <c r="AP221" s="6" t="s">
        <v>2311</v>
      </c>
      <c r="AV221" s="6">
        <v>0</v>
      </c>
      <c r="AW221" s="6" t="s">
        <v>2311</v>
      </c>
      <c r="BC221" s="6">
        <v>0</v>
      </c>
      <c r="BD221" s="6" t="s">
        <v>2311</v>
      </c>
    </row>
    <row r="222" spans="1:56" x14ac:dyDescent="0.25">
      <c r="A222" s="6" t="s">
        <v>277</v>
      </c>
      <c r="B222" s="6" t="s">
        <v>20</v>
      </c>
      <c r="C222" s="6">
        <v>69</v>
      </c>
      <c r="D222" s="6">
        <v>209</v>
      </c>
      <c r="E222" s="6">
        <v>4.54</v>
      </c>
      <c r="F222" s="6">
        <v>0.81623695223818082</v>
      </c>
      <c r="G222" s="6">
        <v>20</v>
      </c>
      <c r="H222" s="6">
        <v>-6.9276198763208216E-2</v>
      </c>
      <c r="M222" s="6">
        <v>4.43</v>
      </c>
      <c r="N222" s="6">
        <v>1.1712272438975605E-3</v>
      </c>
      <c r="O222" s="6">
        <v>7.21</v>
      </c>
      <c r="P222" s="6">
        <v>3.1586938747702159E-2</v>
      </c>
      <c r="Q222" s="6">
        <v>0.77971891946657224</v>
      </c>
      <c r="R222" s="6">
        <v>0.19492972986664306</v>
      </c>
      <c r="AA222" s="6">
        <v>0</v>
      </c>
      <c r="AB222" s="6" t="s">
        <v>2311</v>
      </c>
      <c r="AH222" s="6">
        <v>0</v>
      </c>
      <c r="AI222" s="6" t="s">
        <v>2311</v>
      </c>
      <c r="AO222" s="6">
        <v>0</v>
      </c>
      <c r="AP222" s="6" t="s">
        <v>2311</v>
      </c>
      <c r="AV222" s="6">
        <v>0</v>
      </c>
      <c r="AW222" s="6" t="s">
        <v>2311</v>
      </c>
      <c r="BC222" s="6">
        <v>0</v>
      </c>
      <c r="BD222" s="6" t="s">
        <v>2311</v>
      </c>
    </row>
    <row r="223" spans="1:56" x14ac:dyDescent="0.25">
      <c r="A223" s="6" t="s">
        <v>158</v>
      </c>
      <c r="B223" s="6" t="s">
        <v>20</v>
      </c>
      <c r="C223" s="6">
        <v>71.13</v>
      </c>
      <c r="D223" s="6">
        <v>208</v>
      </c>
      <c r="E223" s="6">
        <v>4.55</v>
      </c>
      <c r="F223" s="6">
        <v>0.7830805087325966</v>
      </c>
      <c r="G223" s="6">
        <v>15</v>
      </c>
      <c r="H223" s="6">
        <v>-0.78026876501718978</v>
      </c>
      <c r="I223" s="6">
        <v>30.5</v>
      </c>
      <c r="J223" s="6">
        <v>-0.42270377437305001</v>
      </c>
      <c r="K223" s="6">
        <v>119</v>
      </c>
      <c r="L223" s="6">
        <v>0.38206504428939958</v>
      </c>
      <c r="M223" s="6">
        <v>4.4000000000000004</v>
      </c>
      <c r="N223" s="6">
        <v>0.10858949732734369</v>
      </c>
      <c r="O223" s="6">
        <v>7.12</v>
      </c>
      <c r="P223" s="6">
        <v>0.2535459275632288</v>
      </c>
      <c r="Q223" s="6">
        <v>0.32430843852232888</v>
      </c>
      <c r="R223" s="6">
        <v>5.4051406420388144E-2</v>
      </c>
      <c r="S223" s="6">
        <v>5</v>
      </c>
      <c r="T223" s="6">
        <v>164</v>
      </c>
      <c r="U223" s="6">
        <v>138</v>
      </c>
      <c r="W223" s="6">
        <v>3</v>
      </c>
      <c r="X223" s="6">
        <v>9</v>
      </c>
      <c r="Y223" s="6">
        <v>0</v>
      </c>
      <c r="Z223" s="6">
        <v>30</v>
      </c>
      <c r="AA223" s="6">
        <v>39</v>
      </c>
      <c r="AB223" s="6">
        <v>13</v>
      </c>
      <c r="AH223" s="6">
        <v>0</v>
      </c>
      <c r="AI223" s="6" t="s">
        <v>2311</v>
      </c>
      <c r="AK223" s="6">
        <v>5</v>
      </c>
      <c r="AL223" s="6">
        <v>112</v>
      </c>
      <c r="AM223" s="6">
        <v>0</v>
      </c>
      <c r="AN223" s="6">
        <v>14</v>
      </c>
      <c r="AO223" s="6">
        <v>126</v>
      </c>
      <c r="AP223" s="6">
        <v>25.2</v>
      </c>
      <c r="AR223" s="6">
        <v>15</v>
      </c>
      <c r="AS223" s="6">
        <v>283</v>
      </c>
      <c r="AT223" s="6">
        <v>0</v>
      </c>
      <c r="AU223" s="6">
        <v>164</v>
      </c>
      <c r="AV223" s="6">
        <v>447</v>
      </c>
      <c r="AW223" s="6">
        <v>29.8</v>
      </c>
      <c r="AY223" s="6">
        <v>9</v>
      </c>
      <c r="AZ223" s="6">
        <v>171</v>
      </c>
      <c r="BA223" s="6">
        <v>0</v>
      </c>
      <c r="BB223" s="6">
        <v>0</v>
      </c>
      <c r="BC223" s="6">
        <v>171</v>
      </c>
      <c r="BD223" s="6">
        <v>19</v>
      </c>
    </row>
    <row r="224" spans="1:56" x14ac:dyDescent="0.25">
      <c r="A224" s="6" t="s">
        <v>212</v>
      </c>
      <c r="B224" s="6" t="s">
        <v>20</v>
      </c>
      <c r="C224" s="6">
        <v>70.5</v>
      </c>
      <c r="D224" s="6">
        <v>223</v>
      </c>
      <c r="E224" s="6">
        <v>4.53</v>
      </c>
      <c r="F224" s="6">
        <v>0.84939339574376505</v>
      </c>
      <c r="G224" s="6">
        <v>28</v>
      </c>
      <c r="H224" s="6">
        <v>1.0683119072431624</v>
      </c>
      <c r="I224" s="6">
        <v>35</v>
      </c>
      <c r="J224" s="6">
        <v>0.61894913784380079</v>
      </c>
      <c r="K224" s="6">
        <v>115</v>
      </c>
      <c r="L224" s="6">
        <v>-4.0260617570281487E-2</v>
      </c>
      <c r="M224" s="6">
        <v>4.62</v>
      </c>
      <c r="N224" s="6">
        <v>-0.67914448328461052</v>
      </c>
      <c r="Q224" s="6">
        <v>1.8172493399758358</v>
      </c>
      <c r="R224" s="6">
        <v>0.36344986799516715</v>
      </c>
      <c r="S224" s="6">
        <v>6</v>
      </c>
      <c r="T224" s="6">
        <v>189</v>
      </c>
      <c r="U224" s="6">
        <v>155</v>
      </c>
      <c r="W224" s="6">
        <v>8</v>
      </c>
      <c r="X224" s="6">
        <v>155</v>
      </c>
      <c r="Y224" s="6">
        <v>0</v>
      </c>
      <c r="Z224" s="6">
        <v>20</v>
      </c>
      <c r="AA224" s="6">
        <v>175</v>
      </c>
      <c r="AB224" s="6">
        <v>21.875</v>
      </c>
      <c r="AD224" s="6">
        <v>11</v>
      </c>
      <c r="AE224" s="6">
        <v>49</v>
      </c>
      <c r="AF224" s="6">
        <v>0</v>
      </c>
      <c r="AG224" s="6">
        <v>73</v>
      </c>
      <c r="AH224" s="6">
        <v>122</v>
      </c>
      <c r="AI224" s="6">
        <v>11.090909090909092</v>
      </c>
      <c r="AO224" s="6">
        <v>0</v>
      </c>
      <c r="AP224" s="6" t="s">
        <v>2311</v>
      </c>
      <c r="AR224" s="6">
        <v>4</v>
      </c>
      <c r="AS224" s="6">
        <v>49</v>
      </c>
      <c r="AT224" s="6">
        <v>0</v>
      </c>
      <c r="AU224" s="6">
        <v>61</v>
      </c>
      <c r="AV224" s="6">
        <v>110</v>
      </c>
      <c r="AW224" s="6">
        <v>27.5</v>
      </c>
      <c r="BC224" s="6">
        <v>0</v>
      </c>
      <c r="BD224" s="6" t="s">
        <v>2311</v>
      </c>
    </row>
    <row r="225" spans="1:56" x14ac:dyDescent="0.25">
      <c r="A225" s="6" t="s">
        <v>37</v>
      </c>
      <c r="B225" s="6" t="s">
        <v>20</v>
      </c>
      <c r="C225" s="6">
        <v>70.5</v>
      </c>
      <c r="D225" s="6">
        <v>214</v>
      </c>
      <c r="E225" s="6">
        <v>4.66</v>
      </c>
      <c r="F225" s="6">
        <v>0.4183596301711614</v>
      </c>
      <c r="G225" s="6">
        <v>15</v>
      </c>
      <c r="H225" s="6">
        <v>-0.78026876501718978</v>
      </c>
      <c r="I225" s="6">
        <v>32</v>
      </c>
      <c r="J225" s="6">
        <v>-7.5486136967433101E-2</v>
      </c>
      <c r="K225" s="6">
        <v>118</v>
      </c>
      <c r="L225" s="6">
        <v>0.2764836288244793</v>
      </c>
      <c r="M225" s="6">
        <v>4.4000000000000004</v>
      </c>
      <c r="N225" s="6">
        <v>0.10858949732734369</v>
      </c>
      <c r="O225" s="6">
        <v>6.88</v>
      </c>
      <c r="P225" s="6">
        <v>0.84543656440463455</v>
      </c>
      <c r="Q225" s="6">
        <v>0.79311441874299604</v>
      </c>
      <c r="R225" s="6">
        <v>0.132185736457166</v>
      </c>
      <c r="S225" s="6">
        <v>2</v>
      </c>
      <c r="T225" s="6">
        <v>58</v>
      </c>
      <c r="U225" s="6">
        <v>53</v>
      </c>
      <c r="W225" s="6">
        <v>16</v>
      </c>
      <c r="X225" s="6">
        <v>312</v>
      </c>
      <c r="Y225" s="6">
        <v>0</v>
      </c>
      <c r="Z225" s="6">
        <v>128</v>
      </c>
      <c r="AA225" s="6">
        <v>440</v>
      </c>
      <c r="AB225" s="6">
        <v>27.5</v>
      </c>
      <c r="AD225" s="6">
        <v>5</v>
      </c>
      <c r="AE225" s="6">
        <v>191</v>
      </c>
      <c r="AF225" s="6">
        <v>0</v>
      </c>
      <c r="AG225" s="6">
        <v>0</v>
      </c>
      <c r="AH225" s="6">
        <v>191</v>
      </c>
      <c r="AI225" s="6">
        <v>38.200000000000003</v>
      </c>
      <c r="AO225" s="6">
        <v>0</v>
      </c>
      <c r="AP225" s="6" t="s">
        <v>2311</v>
      </c>
      <c r="AV225" s="6">
        <v>0</v>
      </c>
      <c r="AW225" s="6" t="s">
        <v>2311</v>
      </c>
      <c r="BC225" s="6">
        <v>0</v>
      </c>
      <c r="BD225" s="6" t="s">
        <v>2311</v>
      </c>
    </row>
    <row r="226" spans="1:56" x14ac:dyDescent="0.25">
      <c r="A226" s="6" t="s">
        <v>181</v>
      </c>
      <c r="B226" s="6" t="s">
        <v>20</v>
      </c>
      <c r="C226" s="6">
        <v>68.25</v>
      </c>
      <c r="D226" s="6">
        <v>208</v>
      </c>
      <c r="E226" s="6">
        <v>4.68</v>
      </c>
      <c r="F226" s="6">
        <v>0.35204674315999301</v>
      </c>
      <c r="G226" s="6">
        <v>19</v>
      </c>
      <c r="H226" s="6">
        <v>-0.21147471201400453</v>
      </c>
      <c r="I226" s="6">
        <v>32.5</v>
      </c>
      <c r="J226" s="6">
        <v>4.0253075501105885E-2</v>
      </c>
      <c r="K226" s="6">
        <v>113</v>
      </c>
      <c r="L226" s="6">
        <v>-0.25142344850012199</v>
      </c>
      <c r="M226" s="6">
        <v>4.18</v>
      </c>
      <c r="N226" s="6">
        <v>0.89632347793930101</v>
      </c>
      <c r="O226" s="6">
        <v>6.95</v>
      </c>
      <c r="P226" s="6">
        <v>0.67280179532589068</v>
      </c>
      <c r="Q226" s="6">
        <v>1.4985269314121641</v>
      </c>
      <c r="R226" s="6">
        <v>0.24975448856869401</v>
      </c>
      <c r="AA226" s="6">
        <v>0</v>
      </c>
      <c r="AB226" s="6" t="s">
        <v>2311</v>
      </c>
      <c r="AH226" s="6">
        <v>0</v>
      </c>
      <c r="AI226" s="6" t="s">
        <v>2311</v>
      </c>
      <c r="AO226" s="6">
        <v>0</v>
      </c>
      <c r="AP226" s="6" t="s">
        <v>2311</v>
      </c>
      <c r="AV226" s="6">
        <v>0</v>
      </c>
      <c r="AW226" s="6" t="s">
        <v>2311</v>
      </c>
      <c r="BC226" s="6">
        <v>0</v>
      </c>
      <c r="BD226" s="6" t="s">
        <v>2311</v>
      </c>
    </row>
    <row r="227" spans="1:56" x14ac:dyDescent="0.25">
      <c r="A227" s="6" t="s">
        <v>279</v>
      </c>
      <c r="B227" s="6" t="s">
        <v>20</v>
      </c>
      <c r="C227" s="6">
        <v>70.25</v>
      </c>
      <c r="D227" s="6">
        <v>168</v>
      </c>
      <c r="E227" s="6">
        <v>4.34</v>
      </c>
      <c r="F227" s="6">
        <v>1.4793658223498798</v>
      </c>
      <c r="I227" s="6">
        <v>34</v>
      </c>
      <c r="J227" s="6">
        <v>0.3874707129067228</v>
      </c>
      <c r="K227" s="6">
        <v>121</v>
      </c>
      <c r="L227" s="6">
        <v>0.59322787521924014</v>
      </c>
      <c r="Q227" s="6">
        <v>2.4600644104758427</v>
      </c>
      <c r="R227" s="6">
        <v>0.82002147015861426</v>
      </c>
      <c r="AA227" s="6">
        <v>0</v>
      </c>
      <c r="AB227" s="6" t="s">
        <v>2311</v>
      </c>
      <c r="AD227" s="6">
        <v>1</v>
      </c>
      <c r="AE227" s="6">
        <v>0</v>
      </c>
      <c r="AF227" s="6">
        <v>0</v>
      </c>
      <c r="AG227" s="6">
        <v>5</v>
      </c>
      <c r="AH227" s="6">
        <v>5</v>
      </c>
      <c r="AI227" s="6">
        <v>5</v>
      </c>
      <c r="AO227" s="6">
        <v>0</v>
      </c>
      <c r="AP227" s="6" t="s">
        <v>2311</v>
      </c>
      <c r="AV227" s="6">
        <v>0</v>
      </c>
      <c r="AW227" s="6" t="s">
        <v>2311</v>
      </c>
      <c r="BC227" s="6">
        <v>0</v>
      </c>
      <c r="BD227" s="6" t="s">
        <v>2311</v>
      </c>
    </row>
    <row r="228" spans="1:56" x14ac:dyDescent="0.25">
      <c r="A228" s="6" t="s">
        <v>168</v>
      </c>
      <c r="B228" s="6" t="s">
        <v>20</v>
      </c>
      <c r="C228" s="6">
        <v>69.13</v>
      </c>
      <c r="D228" s="6">
        <v>199</v>
      </c>
      <c r="E228" s="6">
        <v>4.8</v>
      </c>
      <c r="F228" s="6">
        <v>-4.5830578907026409E-2</v>
      </c>
      <c r="G228" s="6">
        <v>18</v>
      </c>
      <c r="H228" s="6">
        <v>-0.35367322526480083</v>
      </c>
      <c r="I228" s="6">
        <v>32.5</v>
      </c>
      <c r="J228" s="6">
        <v>4.0253075501105885E-2</v>
      </c>
      <c r="K228" s="6">
        <v>112</v>
      </c>
      <c r="L228" s="6">
        <v>-0.35700486396504227</v>
      </c>
      <c r="M228" s="6">
        <v>4.21</v>
      </c>
      <c r="N228" s="6">
        <v>0.78890520785585172</v>
      </c>
      <c r="O228" s="6">
        <v>7.17</v>
      </c>
      <c r="P228" s="6">
        <v>0.13023537822126979</v>
      </c>
      <c r="Q228" s="6">
        <v>0.20288499344135785</v>
      </c>
      <c r="R228" s="6">
        <v>3.3814165573559644E-2</v>
      </c>
      <c r="W228" s="6">
        <v>1</v>
      </c>
      <c r="X228" s="6">
        <v>9</v>
      </c>
      <c r="Y228" s="6">
        <v>0</v>
      </c>
      <c r="Z228" s="6">
        <v>0</v>
      </c>
      <c r="AA228" s="6">
        <v>9</v>
      </c>
      <c r="AB228" s="6">
        <v>9</v>
      </c>
      <c r="AH228" s="6">
        <v>0</v>
      </c>
      <c r="AI228" s="6" t="s">
        <v>2311</v>
      </c>
      <c r="AO228" s="6">
        <v>0</v>
      </c>
      <c r="AP228" s="6" t="s">
        <v>2311</v>
      </c>
      <c r="AV228" s="6">
        <v>0</v>
      </c>
      <c r="AW228" s="6" t="s">
        <v>2311</v>
      </c>
      <c r="BC228" s="6">
        <v>0</v>
      </c>
      <c r="BD228" s="6" t="s">
        <v>2311</v>
      </c>
    </row>
    <row r="229" spans="1:56" x14ac:dyDescent="0.25">
      <c r="A229" s="6" t="s">
        <v>90</v>
      </c>
      <c r="B229" s="6" t="s">
        <v>20</v>
      </c>
      <c r="C229" s="6">
        <v>70.25</v>
      </c>
      <c r="D229" s="6">
        <v>214</v>
      </c>
      <c r="E229" s="6">
        <v>4.7300000000000004</v>
      </c>
      <c r="F229" s="6">
        <v>0.18626452563206602</v>
      </c>
      <c r="G229" s="6">
        <v>21</v>
      </c>
      <c r="H229" s="6">
        <v>7.2922314487588097E-2</v>
      </c>
      <c r="I229" s="6">
        <v>39</v>
      </c>
      <c r="J229" s="6">
        <v>1.5448628375921127</v>
      </c>
      <c r="K229" s="6">
        <v>125</v>
      </c>
      <c r="L229" s="6">
        <v>1.0155535370789213</v>
      </c>
      <c r="M229" s="6">
        <v>4.09</v>
      </c>
      <c r="N229" s="6">
        <v>1.2185782881896459</v>
      </c>
      <c r="O229" s="6">
        <v>6.85</v>
      </c>
      <c r="P229" s="6">
        <v>0.91942289400981081</v>
      </c>
      <c r="Q229" s="6">
        <v>4.9576043969901455</v>
      </c>
      <c r="R229" s="6">
        <v>0.82626739949835759</v>
      </c>
      <c r="S229" s="6">
        <v>6</v>
      </c>
      <c r="T229" s="6">
        <v>190</v>
      </c>
      <c r="U229" s="6">
        <v>156</v>
      </c>
      <c r="W229" s="6">
        <v>1</v>
      </c>
      <c r="X229" s="6">
        <v>0</v>
      </c>
      <c r="Y229" s="6">
        <v>0</v>
      </c>
      <c r="Z229" s="6">
        <v>17</v>
      </c>
      <c r="AA229" s="6">
        <v>17</v>
      </c>
      <c r="AB229" s="6">
        <v>17</v>
      </c>
      <c r="AD229" s="6">
        <v>9</v>
      </c>
      <c r="AE229" s="6">
        <v>34</v>
      </c>
      <c r="AF229" s="6">
        <v>0</v>
      </c>
      <c r="AG229" s="6">
        <v>133</v>
      </c>
      <c r="AH229" s="6">
        <v>167</v>
      </c>
      <c r="AI229" s="6">
        <v>18.555555555555557</v>
      </c>
      <c r="AK229" s="6">
        <v>16</v>
      </c>
      <c r="AL229" s="6">
        <v>73</v>
      </c>
      <c r="AM229" s="6">
        <v>0</v>
      </c>
      <c r="AN229" s="6">
        <v>299</v>
      </c>
      <c r="AO229" s="6">
        <v>372</v>
      </c>
      <c r="AP229" s="6">
        <v>23.25</v>
      </c>
      <c r="AR229" s="6">
        <v>16</v>
      </c>
      <c r="AS229" s="6">
        <v>238</v>
      </c>
      <c r="AT229" s="6">
        <v>0</v>
      </c>
      <c r="AU229" s="6">
        <v>209</v>
      </c>
      <c r="AV229" s="6">
        <v>447</v>
      </c>
      <c r="AW229" s="6">
        <v>27.9375</v>
      </c>
      <c r="AY229" s="6">
        <v>10</v>
      </c>
      <c r="AZ229" s="6">
        <v>195</v>
      </c>
      <c r="BA229" s="6">
        <v>0</v>
      </c>
      <c r="BB229" s="6">
        <v>102</v>
      </c>
      <c r="BC229" s="6">
        <v>297</v>
      </c>
      <c r="BD229" s="6">
        <v>29.7</v>
      </c>
    </row>
    <row r="230" spans="1:56" x14ac:dyDescent="0.25">
      <c r="A230" s="6" t="s">
        <v>339</v>
      </c>
      <c r="B230" s="6" t="s">
        <v>20</v>
      </c>
      <c r="C230" s="6">
        <v>65.75</v>
      </c>
      <c r="D230" s="6">
        <v>190</v>
      </c>
      <c r="E230" s="6">
        <v>4.8</v>
      </c>
      <c r="F230" s="6">
        <v>-4.5830578907026409E-2</v>
      </c>
      <c r="G230" s="6">
        <v>15</v>
      </c>
      <c r="H230" s="6">
        <v>-0.78026876501718978</v>
      </c>
      <c r="I230" s="6">
        <v>34</v>
      </c>
      <c r="J230" s="6">
        <v>0.3874707129067228</v>
      </c>
      <c r="K230" s="6">
        <v>114</v>
      </c>
      <c r="L230" s="6">
        <v>-0.14584203303520174</v>
      </c>
      <c r="M230" s="6">
        <v>4.25</v>
      </c>
      <c r="N230" s="6">
        <v>0.64568084774458701</v>
      </c>
      <c r="O230" s="6">
        <v>6.97</v>
      </c>
      <c r="P230" s="6">
        <v>0.62347757558910799</v>
      </c>
      <c r="Q230" s="6">
        <v>0.6846877592809999</v>
      </c>
      <c r="R230" s="6">
        <v>0.11411462654683331</v>
      </c>
      <c r="AA230" s="6">
        <v>0</v>
      </c>
      <c r="AB230" s="6" t="s">
        <v>2311</v>
      </c>
      <c r="AH230" s="6">
        <v>0</v>
      </c>
      <c r="AI230" s="6" t="s">
        <v>2311</v>
      </c>
      <c r="AO230" s="6">
        <v>0</v>
      </c>
      <c r="AP230" s="6" t="s">
        <v>2311</v>
      </c>
      <c r="AV230" s="6">
        <v>0</v>
      </c>
      <c r="AW230" s="6" t="s">
        <v>2311</v>
      </c>
      <c r="BC230" s="6">
        <v>0</v>
      </c>
      <c r="BD230" s="6" t="s">
        <v>2311</v>
      </c>
    </row>
    <row r="231" spans="1:56" x14ac:dyDescent="0.25">
      <c r="A231" s="6" t="s">
        <v>215</v>
      </c>
      <c r="B231" s="6" t="s">
        <v>20</v>
      </c>
      <c r="C231" s="6">
        <v>70.5</v>
      </c>
      <c r="D231" s="6">
        <v>213</v>
      </c>
      <c r="E231" s="6">
        <v>4.68</v>
      </c>
      <c r="F231" s="6">
        <v>0.35204674315999301</v>
      </c>
      <c r="G231" s="6">
        <v>15</v>
      </c>
      <c r="H231" s="6">
        <v>-0.78026876501718978</v>
      </c>
      <c r="I231" s="6">
        <v>31</v>
      </c>
      <c r="J231" s="6">
        <v>-0.30696456190451105</v>
      </c>
      <c r="K231" s="6">
        <v>117</v>
      </c>
      <c r="L231" s="6">
        <v>0.17090221335955905</v>
      </c>
      <c r="M231" s="6">
        <v>4.4400000000000004</v>
      </c>
      <c r="N231" s="6">
        <v>-3.4634862783920993E-2</v>
      </c>
      <c r="O231" s="6">
        <v>6.97</v>
      </c>
      <c r="P231" s="6">
        <v>0.62347757558910799</v>
      </c>
      <c r="Q231" s="6">
        <v>2.4558342403038225E-2</v>
      </c>
      <c r="R231" s="6">
        <v>4.0930570671730377E-3</v>
      </c>
      <c r="AA231" s="6">
        <v>0</v>
      </c>
      <c r="AB231" s="6" t="s">
        <v>2311</v>
      </c>
      <c r="AH231" s="6">
        <v>0</v>
      </c>
      <c r="AI231" s="6" t="s">
        <v>2311</v>
      </c>
      <c r="AO231" s="6">
        <v>0</v>
      </c>
      <c r="AP231" s="6" t="s">
        <v>2311</v>
      </c>
      <c r="AV231" s="6">
        <v>0</v>
      </c>
      <c r="AW231" s="6" t="s">
        <v>2311</v>
      </c>
      <c r="BC231" s="6">
        <v>0</v>
      </c>
      <c r="BD231" s="6" t="s">
        <v>2311</v>
      </c>
    </row>
    <row r="232" spans="1:56" x14ac:dyDescent="0.25">
      <c r="A232" s="6" t="s">
        <v>377</v>
      </c>
      <c r="B232" s="6" t="s">
        <v>20</v>
      </c>
      <c r="C232" s="6">
        <v>69.13</v>
      </c>
      <c r="D232" s="6">
        <v>214</v>
      </c>
      <c r="E232" s="6">
        <v>4.76</v>
      </c>
      <c r="F232" s="6">
        <v>8.6795195115313389E-2</v>
      </c>
      <c r="G232" s="6">
        <v>17</v>
      </c>
      <c r="H232" s="6">
        <v>-0.49587173851559718</v>
      </c>
      <c r="I232" s="6">
        <v>30</v>
      </c>
      <c r="J232" s="6">
        <v>-0.53844298684158898</v>
      </c>
      <c r="K232" s="6">
        <v>110</v>
      </c>
      <c r="L232" s="6">
        <v>-0.56816769489488284</v>
      </c>
      <c r="M232" s="6">
        <v>4.5</v>
      </c>
      <c r="N232" s="6">
        <v>-0.24947140295081643</v>
      </c>
      <c r="O232" s="6">
        <v>7.13</v>
      </c>
      <c r="P232" s="6">
        <v>0.22888381769483743</v>
      </c>
      <c r="Q232" s="6">
        <v>-1.5362748103927348</v>
      </c>
      <c r="R232" s="6">
        <v>-0.25604580173212249</v>
      </c>
      <c r="S232" s="6">
        <v>5</v>
      </c>
      <c r="T232" s="6">
        <v>140</v>
      </c>
      <c r="U232" s="6">
        <v>121</v>
      </c>
      <c r="W232" s="6">
        <v>16</v>
      </c>
      <c r="X232" s="6">
        <v>131</v>
      </c>
      <c r="Y232" s="6">
        <v>0</v>
      </c>
      <c r="Z232" s="6">
        <v>138</v>
      </c>
      <c r="AA232" s="6">
        <v>269</v>
      </c>
      <c r="AB232" s="6">
        <v>16.8125</v>
      </c>
      <c r="AD232" s="6">
        <v>14</v>
      </c>
      <c r="AE232" s="6">
        <v>208</v>
      </c>
      <c r="AF232" s="6">
        <v>0</v>
      </c>
      <c r="AG232" s="6">
        <v>130</v>
      </c>
      <c r="AH232" s="6">
        <v>338</v>
      </c>
      <c r="AI232" s="6">
        <v>24.142857142857142</v>
      </c>
      <c r="AK232" s="6">
        <v>16</v>
      </c>
      <c r="AL232" s="6">
        <v>76</v>
      </c>
      <c r="AM232" s="6">
        <v>0</v>
      </c>
      <c r="AN232" s="6">
        <v>272</v>
      </c>
      <c r="AO232" s="6">
        <v>348</v>
      </c>
      <c r="AP232" s="6">
        <v>21.75</v>
      </c>
      <c r="AR232" s="6">
        <v>15</v>
      </c>
      <c r="AS232" s="6">
        <v>11</v>
      </c>
      <c r="AT232" s="6">
        <v>0</v>
      </c>
      <c r="AU232" s="6">
        <v>269</v>
      </c>
      <c r="AV232" s="6">
        <v>280</v>
      </c>
      <c r="AW232" s="6">
        <v>18.666666666666668</v>
      </c>
      <c r="BC232" s="6">
        <v>0</v>
      </c>
      <c r="BD232" s="6" t="s">
        <v>2311</v>
      </c>
    </row>
    <row r="233" spans="1:56" x14ac:dyDescent="0.25">
      <c r="A233" s="6" t="s">
        <v>332</v>
      </c>
      <c r="B233" s="6" t="s">
        <v>20</v>
      </c>
      <c r="C233" s="6">
        <v>70.13</v>
      </c>
      <c r="D233" s="6">
        <v>201</v>
      </c>
      <c r="E233" s="6">
        <v>4.68</v>
      </c>
      <c r="F233" s="6">
        <v>0.35204674315999301</v>
      </c>
      <c r="I233" s="6">
        <v>32</v>
      </c>
      <c r="J233" s="6">
        <v>-7.5486136967433101E-2</v>
      </c>
      <c r="K233" s="6">
        <v>118</v>
      </c>
      <c r="L233" s="6">
        <v>0.2764836288244793</v>
      </c>
      <c r="Q233" s="6">
        <v>0.55304423501703925</v>
      </c>
      <c r="R233" s="6">
        <v>0.18434807833901309</v>
      </c>
      <c r="S233" s="6">
        <v>6</v>
      </c>
      <c r="T233" s="6">
        <v>199</v>
      </c>
      <c r="U233" s="6">
        <v>163</v>
      </c>
      <c r="W233" s="6">
        <v>14</v>
      </c>
      <c r="X233" s="6">
        <v>48</v>
      </c>
      <c r="Y233" s="6">
        <v>0</v>
      </c>
      <c r="Z233" s="6">
        <v>249</v>
      </c>
      <c r="AA233" s="6">
        <v>297</v>
      </c>
      <c r="AB233" s="6">
        <v>21.214285714285715</v>
      </c>
      <c r="AD233" s="6">
        <v>14</v>
      </c>
      <c r="AE233" s="6">
        <v>172</v>
      </c>
      <c r="AF233" s="6">
        <v>0</v>
      </c>
      <c r="AG233" s="6">
        <v>101</v>
      </c>
      <c r="AH233" s="6">
        <v>273</v>
      </c>
      <c r="AI233" s="6">
        <v>19.5</v>
      </c>
      <c r="AK233" s="6">
        <v>16</v>
      </c>
      <c r="AL233" s="6">
        <v>470</v>
      </c>
      <c r="AM233" s="6">
        <v>0</v>
      </c>
      <c r="AN233" s="6">
        <v>106</v>
      </c>
      <c r="AO233" s="6">
        <v>576</v>
      </c>
      <c r="AP233" s="6">
        <v>36</v>
      </c>
      <c r="AR233" s="6">
        <v>10</v>
      </c>
      <c r="AS233" s="6">
        <v>423</v>
      </c>
      <c r="AT233" s="6">
        <v>0</v>
      </c>
      <c r="AU233" s="6">
        <v>0</v>
      </c>
      <c r="AV233" s="6">
        <v>423</v>
      </c>
      <c r="AW233" s="6">
        <v>42.3</v>
      </c>
      <c r="AY233" s="6">
        <v>16</v>
      </c>
      <c r="AZ233" s="6">
        <v>469</v>
      </c>
      <c r="BA233" s="6">
        <v>0</v>
      </c>
      <c r="BB233" s="6">
        <v>0</v>
      </c>
      <c r="BC233" s="6">
        <v>469</v>
      </c>
      <c r="BD233" s="6">
        <v>29.3125</v>
      </c>
    </row>
    <row r="234" spans="1:56" x14ac:dyDescent="0.25">
      <c r="A234" s="6" t="s">
        <v>361</v>
      </c>
      <c r="B234" s="6" t="s">
        <v>20</v>
      </c>
      <c r="C234" s="6">
        <v>68.38</v>
      </c>
      <c r="D234" s="6">
        <v>216</v>
      </c>
      <c r="E234" s="6">
        <v>4.55</v>
      </c>
      <c r="F234" s="6">
        <v>0.7830805087325966</v>
      </c>
      <c r="G234" s="6">
        <v>27</v>
      </c>
      <c r="H234" s="6">
        <v>0.92611339399236603</v>
      </c>
      <c r="I234" s="6">
        <v>33</v>
      </c>
      <c r="J234" s="6">
        <v>0.15599228796964487</v>
      </c>
      <c r="K234" s="6">
        <v>122</v>
      </c>
      <c r="L234" s="6">
        <v>0.69880929068416031</v>
      </c>
      <c r="M234" s="6">
        <v>4.17</v>
      </c>
      <c r="N234" s="6">
        <v>0.93212956796711643</v>
      </c>
      <c r="O234" s="6">
        <v>6.7</v>
      </c>
      <c r="P234" s="6">
        <v>1.2893545420356878</v>
      </c>
      <c r="Q234" s="6">
        <v>4.7854795913815726</v>
      </c>
      <c r="R234" s="6">
        <v>0.79757993189692877</v>
      </c>
      <c r="S234" s="6">
        <v>5</v>
      </c>
      <c r="T234" s="6">
        <v>160</v>
      </c>
      <c r="U234" s="6">
        <v>134</v>
      </c>
      <c r="W234" s="6">
        <v>14</v>
      </c>
      <c r="X234" s="6">
        <v>566</v>
      </c>
      <c r="Y234" s="6">
        <v>0</v>
      </c>
      <c r="Z234" s="6">
        <v>0</v>
      </c>
      <c r="AA234" s="6">
        <v>566</v>
      </c>
      <c r="AB234" s="6">
        <v>40.428571428571431</v>
      </c>
      <c r="AD234" s="6">
        <v>13</v>
      </c>
      <c r="AE234" s="6">
        <v>175</v>
      </c>
      <c r="AF234" s="6">
        <v>0</v>
      </c>
      <c r="AG234" s="6">
        <v>6</v>
      </c>
      <c r="AH234" s="6">
        <v>181</v>
      </c>
      <c r="AI234" s="6">
        <v>13.923076923076923</v>
      </c>
      <c r="AK234" s="6">
        <v>8</v>
      </c>
      <c r="AL234" s="6">
        <v>140</v>
      </c>
      <c r="AM234" s="6">
        <v>0</v>
      </c>
      <c r="AN234" s="6">
        <v>48</v>
      </c>
      <c r="AO234" s="6">
        <v>188</v>
      </c>
      <c r="AP234" s="6">
        <v>23.5</v>
      </c>
      <c r="AV234" s="6">
        <v>0</v>
      </c>
      <c r="AW234" s="6" t="s">
        <v>2311</v>
      </c>
      <c r="BC234" s="6">
        <v>0</v>
      </c>
      <c r="BD234" s="6" t="s">
        <v>2311</v>
      </c>
    </row>
    <row r="235" spans="1:56" x14ac:dyDescent="0.25">
      <c r="A235" s="6" t="s">
        <v>430</v>
      </c>
      <c r="B235" s="6" t="s">
        <v>113</v>
      </c>
      <c r="C235" s="6">
        <v>71</v>
      </c>
      <c r="D235" s="6">
        <v>209</v>
      </c>
      <c r="E235" s="6">
        <v>4.4400000000000004</v>
      </c>
      <c r="F235" s="6">
        <v>1.1478013872940289</v>
      </c>
      <c r="I235" s="6">
        <v>39</v>
      </c>
      <c r="J235" s="6">
        <v>1.5448628375921127</v>
      </c>
      <c r="K235" s="6">
        <v>134</v>
      </c>
      <c r="L235" s="6">
        <v>1.9657862762632035</v>
      </c>
      <c r="M235" s="6">
        <v>4.07</v>
      </c>
      <c r="N235" s="6">
        <v>1.2901904682452765</v>
      </c>
      <c r="Q235" s="6">
        <v>5.9486409693946207</v>
      </c>
      <c r="R235" s="6">
        <v>1.4871602423486552</v>
      </c>
      <c r="S235" s="6">
        <v>5</v>
      </c>
      <c r="T235" s="6">
        <v>136</v>
      </c>
      <c r="U235" s="6">
        <v>117</v>
      </c>
      <c r="W235" s="6">
        <v>11</v>
      </c>
      <c r="X235" s="6">
        <v>0</v>
      </c>
      <c r="Y235" s="6">
        <v>524</v>
      </c>
      <c r="Z235" s="6">
        <v>79</v>
      </c>
      <c r="AA235" s="6">
        <v>603</v>
      </c>
      <c r="AB235" s="6">
        <v>54.81818181818182</v>
      </c>
      <c r="AD235" s="6">
        <v>7</v>
      </c>
      <c r="AE235" s="6">
        <v>0</v>
      </c>
      <c r="AF235" s="6">
        <v>76</v>
      </c>
      <c r="AG235" s="6">
        <v>131</v>
      </c>
      <c r="AH235" s="6">
        <v>207</v>
      </c>
      <c r="AI235" s="6">
        <v>29.571428571428573</v>
      </c>
      <c r="AO235" s="6">
        <v>0</v>
      </c>
      <c r="AP235" s="6" t="s">
        <v>2311</v>
      </c>
      <c r="AV235" s="6">
        <v>0</v>
      </c>
      <c r="AW235" s="6" t="s">
        <v>2311</v>
      </c>
      <c r="BC235" s="6">
        <v>0</v>
      </c>
      <c r="BD235" s="6" t="s">
        <v>2311</v>
      </c>
    </row>
    <row r="236" spans="1:56" x14ac:dyDescent="0.25">
      <c r="A236" s="6" t="s">
        <v>410</v>
      </c>
      <c r="B236" s="6" t="s">
        <v>113</v>
      </c>
      <c r="C236" s="6">
        <v>72</v>
      </c>
      <c r="D236" s="6">
        <v>213</v>
      </c>
      <c r="E236" s="6">
        <v>4.57</v>
      </c>
      <c r="F236" s="6">
        <v>0.71676762172142527</v>
      </c>
      <c r="G236" s="6">
        <v>17</v>
      </c>
      <c r="H236" s="6">
        <v>-0.49587173851559718</v>
      </c>
      <c r="I236" s="6">
        <v>35</v>
      </c>
      <c r="J236" s="6">
        <v>0.61894913784380079</v>
      </c>
      <c r="K236" s="6">
        <v>124</v>
      </c>
      <c r="L236" s="6">
        <v>0.90997212161400087</v>
      </c>
      <c r="M236" s="6">
        <v>4.09</v>
      </c>
      <c r="N236" s="6">
        <v>1.2185782881896459</v>
      </c>
      <c r="O236" s="6">
        <v>7.02</v>
      </c>
      <c r="P236" s="6">
        <v>0.50016702624714893</v>
      </c>
      <c r="Q236" s="6">
        <v>3.4685624571004245</v>
      </c>
      <c r="R236" s="6">
        <v>0.57809374285007076</v>
      </c>
      <c r="S236" s="6">
        <v>3</v>
      </c>
      <c r="T236" s="6">
        <v>80</v>
      </c>
      <c r="U236" s="6">
        <v>71</v>
      </c>
      <c r="W236" s="6">
        <v>13</v>
      </c>
      <c r="X236" s="6">
        <v>0</v>
      </c>
      <c r="Y236" s="6">
        <v>515</v>
      </c>
      <c r="Z236" s="6">
        <v>162</v>
      </c>
      <c r="AA236" s="6">
        <v>677</v>
      </c>
      <c r="AB236" s="6">
        <v>52.07692307692308</v>
      </c>
      <c r="AD236" s="6">
        <v>16</v>
      </c>
      <c r="AE236" s="6">
        <v>16</v>
      </c>
      <c r="AF236" s="6">
        <v>971</v>
      </c>
      <c r="AG236" s="6">
        <v>211</v>
      </c>
      <c r="AH236" s="6">
        <v>1198</v>
      </c>
      <c r="AI236" s="6">
        <v>74.875</v>
      </c>
      <c r="AK236" s="6">
        <v>16</v>
      </c>
      <c r="AL236" s="6">
        <v>5</v>
      </c>
      <c r="AM236" s="6">
        <v>823</v>
      </c>
      <c r="AN236" s="6">
        <v>254</v>
      </c>
      <c r="AO236" s="6">
        <v>1082</v>
      </c>
      <c r="AP236" s="6">
        <v>67.625</v>
      </c>
      <c r="AR236" s="6">
        <v>13</v>
      </c>
      <c r="AS236" s="6">
        <v>8</v>
      </c>
      <c r="AT236" s="6">
        <v>555</v>
      </c>
      <c r="AU236" s="6">
        <v>127</v>
      </c>
      <c r="AV236" s="6">
        <v>690</v>
      </c>
      <c r="AW236" s="6">
        <v>53.07692307692308</v>
      </c>
      <c r="AY236" s="6">
        <v>12</v>
      </c>
      <c r="AZ236" s="6">
        <v>0</v>
      </c>
      <c r="BA236" s="6">
        <v>134</v>
      </c>
      <c r="BB236" s="6">
        <v>73</v>
      </c>
      <c r="BC236" s="6">
        <v>207</v>
      </c>
      <c r="BD236" s="6">
        <v>17.25</v>
      </c>
    </row>
    <row r="237" spans="1:56" x14ac:dyDescent="0.25">
      <c r="A237" s="6" t="s">
        <v>365</v>
      </c>
      <c r="B237" s="6" t="s">
        <v>113</v>
      </c>
      <c r="C237" s="6">
        <v>72.75</v>
      </c>
      <c r="D237" s="6">
        <v>202</v>
      </c>
      <c r="E237" s="6">
        <v>4.6399999999999997</v>
      </c>
      <c r="F237" s="6">
        <v>0.48467251718233278</v>
      </c>
      <c r="G237" s="6">
        <v>17</v>
      </c>
      <c r="H237" s="6">
        <v>-0.49587173851559718</v>
      </c>
      <c r="I237" s="6">
        <v>36</v>
      </c>
      <c r="J237" s="6">
        <v>0.85042756278087872</v>
      </c>
      <c r="K237" s="6">
        <v>122</v>
      </c>
      <c r="L237" s="6">
        <v>0.69880929068416031</v>
      </c>
      <c r="M237" s="6">
        <v>4.34</v>
      </c>
      <c r="N237" s="6">
        <v>0.32342603749424231</v>
      </c>
      <c r="O237" s="6">
        <v>6.68</v>
      </c>
      <c r="P237" s="6">
        <v>1.3386787617724727</v>
      </c>
      <c r="Q237" s="6">
        <v>3.2001424313984899</v>
      </c>
      <c r="R237" s="6">
        <v>0.53335707189974835</v>
      </c>
      <c r="W237" s="6">
        <v>2</v>
      </c>
      <c r="X237" s="6">
        <v>0</v>
      </c>
      <c r="Y237" s="6">
        <v>0</v>
      </c>
      <c r="Z237" s="6">
        <v>44</v>
      </c>
      <c r="AA237" s="6">
        <v>44</v>
      </c>
      <c r="AB237" s="6">
        <v>22</v>
      </c>
      <c r="AH237" s="6">
        <v>0</v>
      </c>
      <c r="AI237" s="6" t="s">
        <v>2311</v>
      </c>
      <c r="AO237" s="6">
        <v>0</v>
      </c>
      <c r="AP237" s="6" t="s">
        <v>2311</v>
      </c>
      <c r="AV237" s="6">
        <v>0</v>
      </c>
      <c r="AW237" s="6" t="s">
        <v>2311</v>
      </c>
      <c r="BC237" s="6">
        <v>0</v>
      </c>
      <c r="BD237" s="6" t="s">
        <v>2311</v>
      </c>
    </row>
    <row r="238" spans="1:56" x14ac:dyDescent="0.25">
      <c r="A238" s="6" t="s">
        <v>111</v>
      </c>
      <c r="B238" s="6" t="s">
        <v>113</v>
      </c>
      <c r="C238" s="6">
        <v>72.25</v>
      </c>
      <c r="D238" s="6">
        <v>217</v>
      </c>
      <c r="E238" s="6">
        <v>4.5599999999999996</v>
      </c>
      <c r="F238" s="6">
        <v>0.74992406522701238</v>
      </c>
      <c r="I238" s="6">
        <v>38.5</v>
      </c>
      <c r="J238" s="6">
        <v>1.4291236251235737</v>
      </c>
      <c r="Q238" s="6">
        <v>2.1790476903505862</v>
      </c>
      <c r="R238" s="6">
        <v>1.0895238451752931</v>
      </c>
      <c r="W238" s="6">
        <v>15</v>
      </c>
      <c r="X238" s="6">
        <v>0</v>
      </c>
      <c r="Y238" s="6">
        <v>1045</v>
      </c>
      <c r="Z238" s="6">
        <v>62</v>
      </c>
      <c r="AA238" s="6">
        <v>1107</v>
      </c>
      <c r="AB238" s="6">
        <v>73.8</v>
      </c>
      <c r="AD238" s="6">
        <v>15</v>
      </c>
      <c r="AE238" s="6">
        <v>0</v>
      </c>
      <c r="AF238" s="6">
        <v>985</v>
      </c>
      <c r="AG238" s="6">
        <v>96</v>
      </c>
      <c r="AH238" s="6">
        <v>1081</v>
      </c>
      <c r="AI238" s="6">
        <v>72.066666666666663</v>
      </c>
      <c r="AK238" s="6">
        <v>14</v>
      </c>
      <c r="AL238" s="6">
        <v>0</v>
      </c>
      <c r="AM238" s="6">
        <v>1014</v>
      </c>
      <c r="AN238" s="6">
        <v>115</v>
      </c>
      <c r="AO238" s="6">
        <v>1129</v>
      </c>
      <c r="AP238" s="6">
        <v>80.642857142857139</v>
      </c>
      <c r="AR238" s="6">
        <v>16</v>
      </c>
      <c r="AS238" s="6">
        <v>0</v>
      </c>
      <c r="AT238" s="6">
        <v>1070</v>
      </c>
      <c r="AU238" s="6">
        <v>140</v>
      </c>
      <c r="AV238" s="6">
        <v>1210</v>
      </c>
      <c r="AW238" s="6">
        <v>75.625</v>
      </c>
      <c r="AY238" s="6">
        <v>10</v>
      </c>
      <c r="AZ238" s="6">
        <v>0</v>
      </c>
      <c r="BA238" s="6">
        <v>605</v>
      </c>
      <c r="BB238" s="6">
        <v>0</v>
      </c>
      <c r="BC238" s="6">
        <v>605</v>
      </c>
      <c r="BD238" s="6">
        <v>60.5</v>
      </c>
    </row>
    <row r="239" spans="1:56" x14ac:dyDescent="0.25">
      <c r="A239" s="6" t="s">
        <v>226</v>
      </c>
      <c r="B239" s="6" t="s">
        <v>113</v>
      </c>
      <c r="C239" s="6">
        <v>71.63</v>
      </c>
      <c r="D239" s="6">
        <v>209</v>
      </c>
      <c r="E239" s="6">
        <v>4.54</v>
      </c>
      <c r="F239" s="6">
        <v>0.81623695223818082</v>
      </c>
      <c r="G239" s="6">
        <v>12</v>
      </c>
      <c r="H239" s="6">
        <v>-1.2068643047695788</v>
      </c>
      <c r="I239" s="6">
        <v>36.5</v>
      </c>
      <c r="J239" s="6">
        <v>0.96616677524941774</v>
      </c>
      <c r="K239" s="6">
        <v>125</v>
      </c>
      <c r="L239" s="6">
        <v>1.0155535370789213</v>
      </c>
      <c r="M239" s="6">
        <v>4.07</v>
      </c>
      <c r="N239" s="6">
        <v>1.2901904682452765</v>
      </c>
      <c r="O239" s="6">
        <v>6.77</v>
      </c>
      <c r="P239" s="6">
        <v>1.116719772956946</v>
      </c>
      <c r="Q239" s="6">
        <v>3.9980032009991637</v>
      </c>
      <c r="R239" s="6">
        <v>0.66633386683319396</v>
      </c>
      <c r="W239" s="6">
        <v>2</v>
      </c>
      <c r="X239" s="6">
        <v>0</v>
      </c>
      <c r="Y239" s="6">
        <v>12</v>
      </c>
      <c r="Z239" s="6">
        <v>11</v>
      </c>
      <c r="AA239" s="6">
        <v>23</v>
      </c>
      <c r="AB239" s="6">
        <v>11.5</v>
      </c>
      <c r="AH239" s="6">
        <v>0</v>
      </c>
      <c r="AI239" s="6" t="s">
        <v>2311</v>
      </c>
      <c r="AO239" s="6">
        <v>0</v>
      </c>
      <c r="AP239" s="6" t="s">
        <v>2311</v>
      </c>
      <c r="AV239" s="6">
        <v>0</v>
      </c>
      <c r="AW239" s="6" t="s">
        <v>2311</v>
      </c>
      <c r="BC239" s="6">
        <v>0</v>
      </c>
      <c r="BD239" s="6" t="s">
        <v>2311</v>
      </c>
    </row>
    <row r="240" spans="1:56" x14ac:dyDescent="0.25">
      <c r="A240" s="6" t="s">
        <v>258</v>
      </c>
      <c r="B240" s="6" t="s">
        <v>113</v>
      </c>
      <c r="C240" s="6">
        <v>73.25</v>
      </c>
      <c r="D240" s="6">
        <v>220</v>
      </c>
      <c r="E240" s="6">
        <v>4.66</v>
      </c>
      <c r="F240" s="6">
        <v>0.4183596301711614</v>
      </c>
      <c r="I240" s="6">
        <v>33.5</v>
      </c>
      <c r="J240" s="6">
        <v>0.27173150043818384</v>
      </c>
      <c r="K240" s="6">
        <v>117</v>
      </c>
      <c r="L240" s="6">
        <v>0.17090221335955905</v>
      </c>
      <c r="Q240" s="6">
        <v>0.86099334396890426</v>
      </c>
      <c r="R240" s="6">
        <v>0.2869977813229681</v>
      </c>
      <c r="W240" s="6">
        <v>12</v>
      </c>
      <c r="X240" s="6">
        <v>0</v>
      </c>
      <c r="Y240" s="6">
        <v>295</v>
      </c>
      <c r="Z240" s="6">
        <v>97</v>
      </c>
      <c r="AA240" s="6">
        <v>392</v>
      </c>
      <c r="AB240" s="6">
        <v>32.666666666666664</v>
      </c>
      <c r="AD240" s="6">
        <v>1</v>
      </c>
      <c r="AE240" s="6">
        <v>0</v>
      </c>
      <c r="AF240" s="6">
        <v>16</v>
      </c>
      <c r="AG240" s="6">
        <v>0</v>
      </c>
      <c r="AH240" s="6">
        <v>16</v>
      </c>
      <c r="AI240" s="6">
        <v>16</v>
      </c>
      <c r="AO240" s="6">
        <v>0</v>
      </c>
      <c r="AP240" s="6" t="s">
        <v>2311</v>
      </c>
      <c r="AV240" s="6">
        <v>0</v>
      </c>
      <c r="AW240" s="6" t="s">
        <v>2311</v>
      </c>
      <c r="BC240" s="6">
        <v>0</v>
      </c>
      <c r="BD240" s="6" t="s">
        <v>2311</v>
      </c>
    </row>
    <row r="241" spans="1:56" x14ac:dyDescent="0.25">
      <c r="A241" s="6" t="s">
        <v>381</v>
      </c>
      <c r="B241" s="6" t="s">
        <v>113</v>
      </c>
      <c r="C241" s="6">
        <v>68.88</v>
      </c>
      <c r="D241" s="6">
        <v>213</v>
      </c>
      <c r="E241" s="6">
        <v>4.42</v>
      </c>
      <c r="F241" s="6">
        <v>1.2141142743052002</v>
      </c>
      <c r="G241" s="6">
        <v>28</v>
      </c>
      <c r="H241" s="6">
        <v>1.0683119072431624</v>
      </c>
      <c r="I241" s="6">
        <v>40.5</v>
      </c>
      <c r="J241" s="6">
        <v>1.8920804749977296</v>
      </c>
      <c r="K241" s="6">
        <v>133</v>
      </c>
      <c r="L241" s="6">
        <v>1.8602048607982833</v>
      </c>
      <c r="M241" s="6">
        <v>4.26</v>
      </c>
      <c r="N241" s="6">
        <v>0.60987475771677169</v>
      </c>
      <c r="Q241" s="6">
        <v>6.6445862750611466</v>
      </c>
      <c r="R241" s="6">
        <v>1.3289172550122292</v>
      </c>
      <c r="S241" s="6">
        <v>4</v>
      </c>
      <c r="T241" s="6">
        <v>111</v>
      </c>
      <c r="U241" s="6">
        <v>98</v>
      </c>
      <c r="W241" s="6">
        <v>14</v>
      </c>
      <c r="X241" s="6">
        <v>0</v>
      </c>
      <c r="Y241" s="6">
        <v>190</v>
      </c>
      <c r="Z241" s="6">
        <v>237</v>
      </c>
      <c r="AA241" s="6">
        <v>427</v>
      </c>
      <c r="AB241" s="6">
        <v>30.5</v>
      </c>
      <c r="AD241" s="6">
        <v>11</v>
      </c>
      <c r="AE241" s="6">
        <v>0</v>
      </c>
      <c r="AF241" s="6">
        <v>2</v>
      </c>
      <c r="AG241" s="6">
        <v>165</v>
      </c>
      <c r="AH241" s="6">
        <v>167</v>
      </c>
      <c r="AI241" s="6">
        <v>15.181818181818182</v>
      </c>
      <c r="AK241" s="6">
        <v>15</v>
      </c>
      <c r="AL241" s="6">
        <v>0</v>
      </c>
      <c r="AM241" s="6">
        <v>20</v>
      </c>
      <c r="AN241" s="6">
        <v>286</v>
      </c>
      <c r="AO241" s="6">
        <v>306</v>
      </c>
      <c r="AP241" s="6">
        <v>20.399999999999999</v>
      </c>
      <c r="AR241" s="6">
        <v>8</v>
      </c>
      <c r="AS241" s="6">
        <v>0</v>
      </c>
      <c r="AT241" s="6">
        <v>5</v>
      </c>
      <c r="AU241" s="6">
        <v>126</v>
      </c>
      <c r="AV241" s="6">
        <v>131</v>
      </c>
      <c r="AW241" s="6">
        <v>16.375</v>
      </c>
      <c r="AY241" s="6">
        <v>12</v>
      </c>
      <c r="AZ241" s="6">
        <v>0</v>
      </c>
      <c r="BA241" s="6">
        <v>6</v>
      </c>
      <c r="BB241" s="6">
        <v>177</v>
      </c>
      <c r="BC241" s="6">
        <v>183</v>
      </c>
      <c r="BD241" s="6">
        <v>15.25</v>
      </c>
    </row>
    <row r="242" spans="1:56" x14ac:dyDescent="0.25">
      <c r="A242" s="6" t="s">
        <v>419</v>
      </c>
      <c r="B242" s="6" t="s">
        <v>113</v>
      </c>
      <c r="C242" s="6">
        <v>71.88</v>
      </c>
      <c r="D242" s="6">
        <v>213</v>
      </c>
      <c r="E242" s="6">
        <v>4.46</v>
      </c>
      <c r="F242" s="6">
        <v>1.0814885002828605</v>
      </c>
      <c r="G242" s="6">
        <v>25</v>
      </c>
      <c r="H242" s="6">
        <v>0.64171636749077332</v>
      </c>
      <c r="I242" s="6">
        <v>36</v>
      </c>
      <c r="J242" s="6">
        <v>0.85042756278087872</v>
      </c>
      <c r="K242" s="6">
        <v>120</v>
      </c>
      <c r="L242" s="6">
        <v>0.48764645975431986</v>
      </c>
      <c r="M242" s="6">
        <v>4.25</v>
      </c>
      <c r="N242" s="6">
        <v>0.64568084774458701</v>
      </c>
      <c r="O242" s="6">
        <v>7.01</v>
      </c>
      <c r="P242" s="6">
        <v>0.52482913611554027</v>
      </c>
      <c r="Q242" s="6">
        <v>4.2317888741689593</v>
      </c>
      <c r="R242" s="6">
        <v>0.70529814569482652</v>
      </c>
      <c r="S242" s="6">
        <v>3</v>
      </c>
      <c r="T242" s="6">
        <v>84</v>
      </c>
      <c r="U242" s="6">
        <v>75</v>
      </c>
      <c r="W242" s="6">
        <v>16</v>
      </c>
      <c r="X242" s="6">
        <v>0</v>
      </c>
      <c r="Y242" s="6">
        <v>11</v>
      </c>
      <c r="Z242" s="6">
        <v>377</v>
      </c>
      <c r="AA242" s="6">
        <v>388</v>
      </c>
      <c r="AB242" s="6">
        <v>24.25</v>
      </c>
      <c r="AD242" s="6">
        <v>16</v>
      </c>
      <c r="AE242" s="6">
        <v>0</v>
      </c>
      <c r="AF242" s="6">
        <v>27</v>
      </c>
      <c r="AG242" s="6">
        <v>372</v>
      </c>
      <c r="AH242" s="6">
        <v>399</v>
      </c>
      <c r="AI242" s="6">
        <v>24.9375</v>
      </c>
      <c r="AK242" s="6">
        <v>16</v>
      </c>
      <c r="AL242" s="6">
        <v>0</v>
      </c>
      <c r="AM242" s="6">
        <v>473</v>
      </c>
      <c r="AN242" s="6">
        <v>270</v>
      </c>
      <c r="AO242" s="6">
        <v>743</v>
      </c>
      <c r="AP242" s="6">
        <v>46.4375</v>
      </c>
      <c r="AR242" s="6">
        <v>15</v>
      </c>
      <c r="AS242" s="6">
        <v>0</v>
      </c>
      <c r="AT242" s="6">
        <v>912</v>
      </c>
      <c r="AU242" s="6">
        <v>35</v>
      </c>
      <c r="AV242" s="6">
        <v>947</v>
      </c>
      <c r="AW242" s="6">
        <v>63.133333333333333</v>
      </c>
      <c r="AY242" s="6">
        <v>11</v>
      </c>
      <c r="AZ242" s="6">
        <v>0</v>
      </c>
      <c r="BA242" s="6">
        <v>578</v>
      </c>
      <c r="BB242" s="6">
        <v>12</v>
      </c>
      <c r="BC242" s="6">
        <v>590</v>
      </c>
      <c r="BD242" s="6">
        <v>53.636363636363633</v>
      </c>
    </row>
    <row r="243" spans="1:56" x14ac:dyDescent="0.25">
      <c r="A243" s="6" t="s">
        <v>167</v>
      </c>
      <c r="B243" s="6" t="s">
        <v>110</v>
      </c>
      <c r="C243" s="6">
        <v>74.75</v>
      </c>
      <c r="D243" s="6">
        <v>244</v>
      </c>
      <c r="E243" s="6">
        <v>4.5</v>
      </c>
      <c r="F243" s="6">
        <v>0.94886272626052059</v>
      </c>
      <c r="G243" s="6">
        <v>18</v>
      </c>
      <c r="H243" s="6">
        <v>-0.35367322526480083</v>
      </c>
      <c r="I243" s="6">
        <v>37.5</v>
      </c>
      <c r="J243" s="6">
        <v>1.1976452001864957</v>
      </c>
      <c r="K243" s="6">
        <v>125</v>
      </c>
      <c r="L243" s="6">
        <v>1.0155535370789213</v>
      </c>
      <c r="M243" s="6">
        <v>4.51</v>
      </c>
      <c r="N243" s="6">
        <v>-0.28527749297863181</v>
      </c>
      <c r="O243" s="6">
        <v>7.08</v>
      </c>
      <c r="P243" s="6">
        <v>0.35219436703679641</v>
      </c>
      <c r="Q243" s="6">
        <v>2.8753051123193014</v>
      </c>
      <c r="R243" s="6">
        <v>0.47921751871988355</v>
      </c>
      <c r="S243" s="6">
        <v>7</v>
      </c>
      <c r="T243" s="6">
        <v>222</v>
      </c>
      <c r="U243" s="6">
        <v>174</v>
      </c>
      <c r="W243" s="6">
        <v>9</v>
      </c>
      <c r="X243" s="6">
        <v>51</v>
      </c>
      <c r="Y243" s="6">
        <v>0</v>
      </c>
      <c r="Z243" s="6">
        <v>50</v>
      </c>
      <c r="AA243" s="6">
        <v>101</v>
      </c>
      <c r="AB243" s="6">
        <v>11.222222222222221</v>
      </c>
      <c r="AD243" s="6">
        <v>10</v>
      </c>
      <c r="AE243" s="6">
        <v>213</v>
      </c>
      <c r="AF243" s="6">
        <v>0</v>
      </c>
      <c r="AG243" s="6">
        <v>20</v>
      </c>
      <c r="AH243" s="6">
        <v>233</v>
      </c>
      <c r="AI243" s="6">
        <v>23.3</v>
      </c>
      <c r="AK243" s="6">
        <v>13</v>
      </c>
      <c r="AL243" s="6">
        <v>347</v>
      </c>
      <c r="AM243" s="6">
        <v>0</v>
      </c>
      <c r="AN243" s="6">
        <v>106</v>
      </c>
      <c r="AO243" s="6">
        <v>453</v>
      </c>
      <c r="AP243" s="6">
        <v>34.846153846153847</v>
      </c>
      <c r="AV243" s="6">
        <v>0</v>
      </c>
      <c r="AW243" s="6" t="s">
        <v>2311</v>
      </c>
      <c r="BC243" s="6">
        <v>0</v>
      </c>
      <c r="BD243" s="6" t="s">
        <v>2311</v>
      </c>
    </row>
    <row r="244" spans="1:56" x14ac:dyDescent="0.25">
      <c r="A244" s="6" t="s">
        <v>309</v>
      </c>
      <c r="B244" s="6" t="s">
        <v>110</v>
      </c>
      <c r="C244" s="6">
        <v>77.13</v>
      </c>
      <c r="D244" s="6">
        <v>254</v>
      </c>
      <c r="E244" s="6">
        <v>4.99</v>
      </c>
      <c r="F244" s="6">
        <v>-0.67580300551314121</v>
      </c>
      <c r="G244" s="6">
        <v>17</v>
      </c>
      <c r="H244" s="6">
        <v>-0.49587173851559718</v>
      </c>
      <c r="I244" s="6">
        <v>33.5</v>
      </c>
      <c r="J244" s="6">
        <v>0.27173150043818384</v>
      </c>
      <c r="K244" s="6">
        <v>110</v>
      </c>
      <c r="L244" s="6">
        <v>-0.56816769489488284</v>
      </c>
      <c r="M244" s="6">
        <v>4.5</v>
      </c>
      <c r="N244" s="6">
        <v>-0.24947140295081643</v>
      </c>
      <c r="O244" s="6">
        <v>7.48</v>
      </c>
      <c r="P244" s="6">
        <v>-0.63429002769887988</v>
      </c>
      <c r="Q244" s="6">
        <v>-2.3518723691351342</v>
      </c>
      <c r="R244" s="6">
        <v>-0.39197872818918905</v>
      </c>
      <c r="AA244" s="6">
        <v>0</v>
      </c>
      <c r="AB244" s="6" t="s">
        <v>2311</v>
      </c>
      <c r="AD244" s="6">
        <v>5</v>
      </c>
      <c r="AE244" s="6">
        <v>2</v>
      </c>
      <c r="AF244" s="6">
        <v>0</v>
      </c>
      <c r="AG244" s="6">
        <v>57</v>
      </c>
      <c r="AH244" s="6">
        <v>59</v>
      </c>
      <c r="AI244" s="6">
        <v>11.8</v>
      </c>
      <c r="AO244" s="6">
        <v>0</v>
      </c>
      <c r="AP244" s="6" t="s">
        <v>2311</v>
      </c>
      <c r="AV244" s="6">
        <v>0</v>
      </c>
      <c r="AW244" s="6" t="s">
        <v>2311</v>
      </c>
      <c r="BC244" s="6">
        <v>0</v>
      </c>
      <c r="BD244" s="6" t="s">
        <v>2311</v>
      </c>
    </row>
    <row r="245" spans="1:56" x14ac:dyDescent="0.25">
      <c r="A245" s="6" t="s">
        <v>350</v>
      </c>
      <c r="B245" s="6" t="s">
        <v>110</v>
      </c>
      <c r="C245" s="6">
        <v>76.88</v>
      </c>
      <c r="D245" s="6">
        <v>262</v>
      </c>
      <c r="E245" s="6">
        <v>4.75</v>
      </c>
      <c r="F245" s="6">
        <v>0.11995163862089761</v>
      </c>
      <c r="G245" s="6">
        <v>22</v>
      </c>
      <c r="H245" s="6">
        <v>0.21512082773838442</v>
      </c>
      <c r="I245" s="6">
        <v>35</v>
      </c>
      <c r="J245" s="6">
        <v>0.61894913784380079</v>
      </c>
      <c r="K245" s="6">
        <v>112</v>
      </c>
      <c r="L245" s="6">
        <v>-0.35700486396504227</v>
      </c>
      <c r="M245" s="6">
        <v>4.5199999999999996</v>
      </c>
      <c r="N245" s="6">
        <v>-0.32108358300644718</v>
      </c>
      <c r="O245" s="6">
        <v>7.36</v>
      </c>
      <c r="P245" s="6">
        <v>-0.338344709278177</v>
      </c>
      <c r="Q245" s="6">
        <v>-6.2411552046583663E-2</v>
      </c>
      <c r="R245" s="6">
        <v>-1.0401925341097277E-2</v>
      </c>
      <c r="S245" s="6">
        <v>4</v>
      </c>
      <c r="T245" s="6">
        <v>106</v>
      </c>
      <c r="U245" s="6">
        <v>93</v>
      </c>
      <c r="W245" s="6">
        <v>15</v>
      </c>
      <c r="X245" s="6">
        <v>279</v>
      </c>
      <c r="Y245" s="6">
        <v>0</v>
      </c>
      <c r="Z245" s="6">
        <v>14</v>
      </c>
      <c r="AA245" s="6">
        <v>293</v>
      </c>
      <c r="AB245" s="6">
        <v>19.533333333333335</v>
      </c>
      <c r="AD245" s="6">
        <v>14</v>
      </c>
      <c r="AE245" s="6">
        <v>507</v>
      </c>
      <c r="AF245" s="6">
        <v>0</v>
      </c>
      <c r="AG245" s="6">
        <v>28</v>
      </c>
      <c r="AH245" s="6">
        <v>535</v>
      </c>
      <c r="AI245" s="6">
        <v>38.214285714285715</v>
      </c>
      <c r="AK245" s="6">
        <v>13</v>
      </c>
      <c r="AL245" s="6">
        <v>457</v>
      </c>
      <c r="AM245" s="6">
        <v>0</v>
      </c>
      <c r="AN245" s="6">
        <v>24</v>
      </c>
      <c r="AO245" s="6">
        <v>481</v>
      </c>
      <c r="AP245" s="6">
        <v>37</v>
      </c>
      <c r="AR245" s="6">
        <v>14</v>
      </c>
      <c r="AS245" s="6">
        <v>701</v>
      </c>
      <c r="AT245" s="6">
        <v>0</v>
      </c>
      <c r="AU245" s="6">
        <v>57</v>
      </c>
      <c r="AV245" s="6">
        <v>758</v>
      </c>
      <c r="AW245" s="6">
        <v>54.142857142857146</v>
      </c>
      <c r="AY245" s="6">
        <v>14</v>
      </c>
      <c r="AZ245" s="6">
        <v>580</v>
      </c>
      <c r="BA245" s="6">
        <v>0</v>
      </c>
      <c r="BB245" s="6">
        <v>41</v>
      </c>
      <c r="BC245" s="6">
        <v>621</v>
      </c>
      <c r="BD245" s="6">
        <v>44.357142857142854</v>
      </c>
    </row>
    <row r="246" spans="1:56" x14ac:dyDescent="0.25">
      <c r="A246" s="6" t="s">
        <v>133</v>
      </c>
      <c r="B246" s="6" t="s">
        <v>110</v>
      </c>
      <c r="C246" s="6">
        <v>77.88</v>
      </c>
      <c r="D246" s="6">
        <v>254</v>
      </c>
      <c r="E246" s="6">
        <v>4.84</v>
      </c>
      <c r="F246" s="6">
        <v>-0.17845635292936621</v>
      </c>
      <c r="I246" s="6">
        <v>32</v>
      </c>
      <c r="J246" s="6">
        <v>-7.5486136967433101E-2</v>
      </c>
      <c r="K246" s="6">
        <v>114</v>
      </c>
      <c r="L246" s="6">
        <v>-0.14584203303520174</v>
      </c>
      <c r="M246" s="6">
        <v>4.3099999999999996</v>
      </c>
      <c r="N246" s="6">
        <v>0.4308443075776916</v>
      </c>
      <c r="O246" s="6">
        <v>7.07</v>
      </c>
      <c r="P246" s="6">
        <v>0.37685647690518775</v>
      </c>
      <c r="Q246" s="6">
        <v>0.40791626155087829</v>
      </c>
      <c r="R246" s="6">
        <v>8.1583252310175658E-2</v>
      </c>
      <c r="S246" s="6">
        <v>2</v>
      </c>
      <c r="T246" s="6">
        <v>47</v>
      </c>
      <c r="U246" s="6">
        <v>42</v>
      </c>
      <c r="W246" s="6">
        <v>16</v>
      </c>
      <c r="X246" s="6">
        <v>197</v>
      </c>
      <c r="Y246" s="6">
        <v>0</v>
      </c>
      <c r="Z246" s="6">
        <v>127</v>
      </c>
      <c r="AA246" s="6">
        <v>324</v>
      </c>
      <c r="AB246" s="6">
        <v>20.25</v>
      </c>
      <c r="AD246" s="6">
        <v>16</v>
      </c>
      <c r="AE246" s="6">
        <v>261</v>
      </c>
      <c r="AF246" s="6">
        <v>0</v>
      </c>
      <c r="AG246" s="6">
        <v>156</v>
      </c>
      <c r="AH246" s="6">
        <v>417</v>
      </c>
      <c r="AI246" s="6">
        <v>26.0625</v>
      </c>
      <c r="AK246" s="6">
        <v>14</v>
      </c>
      <c r="AL246" s="6">
        <v>237</v>
      </c>
      <c r="AM246" s="6">
        <v>0</v>
      </c>
      <c r="AN246" s="6">
        <v>159</v>
      </c>
      <c r="AO246" s="6">
        <v>396</v>
      </c>
      <c r="AP246" s="6">
        <v>28.285714285714285</v>
      </c>
      <c r="AR246" s="6">
        <v>16</v>
      </c>
      <c r="AS246" s="6">
        <v>167</v>
      </c>
      <c r="AT246" s="6">
        <v>0</v>
      </c>
      <c r="AU246" s="6">
        <v>160</v>
      </c>
      <c r="AV246" s="6">
        <v>327</v>
      </c>
      <c r="AW246" s="6">
        <v>20.4375</v>
      </c>
      <c r="AY246" s="6">
        <v>2</v>
      </c>
      <c r="AZ246" s="6">
        <v>20</v>
      </c>
      <c r="BA246" s="6">
        <v>0</v>
      </c>
      <c r="BB246" s="6">
        <v>0</v>
      </c>
      <c r="BC246" s="6">
        <v>20</v>
      </c>
      <c r="BD246" s="6">
        <v>10</v>
      </c>
    </row>
    <row r="247" spans="1:56" x14ac:dyDescent="0.25">
      <c r="A247" s="6" t="s">
        <v>368</v>
      </c>
      <c r="B247" s="6" t="s">
        <v>110</v>
      </c>
      <c r="C247" s="6">
        <v>75.38</v>
      </c>
      <c r="D247" s="6">
        <v>252</v>
      </c>
      <c r="E247" s="6">
        <v>4.6500000000000004</v>
      </c>
      <c r="F247" s="6">
        <v>0.45151607367674562</v>
      </c>
      <c r="G247" s="6">
        <v>18</v>
      </c>
      <c r="H247" s="6">
        <v>-0.35367322526480083</v>
      </c>
      <c r="I247" s="6">
        <v>34.5</v>
      </c>
      <c r="J247" s="6">
        <v>0.50320992537526177</v>
      </c>
      <c r="K247" s="6">
        <v>116</v>
      </c>
      <c r="L247" s="6">
        <v>6.532079789463878E-2</v>
      </c>
      <c r="M247" s="6">
        <v>4.2699999999999996</v>
      </c>
      <c r="N247" s="6">
        <v>0.57406866768895626</v>
      </c>
      <c r="O247" s="6">
        <v>7.12</v>
      </c>
      <c r="P247" s="6">
        <v>0.2535459275632288</v>
      </c>
      <c r="Q247" s="6">
        <v>1.4939881669340305</v>
      </c>
      <c r="R247" s="6">
        <v>0.2489980278223384</v>
      </c>
      <c r="W247" s="6">
        <v>9</v>
      </c>
      <c r="X247" s="6">
        <v>9</v>
      </c>
      <c r="Y247" s="6">
        <v>0</v>
      </c>
      <c r="Z247" s="6">
        <v>142</v>
      </c>
      <c r="AA247" s="6">
        <v>151</v>
      </c>
      <c r="AB247" s="6">
        <v>16.777777777777779</v>
      </c>
      <c r="AH247" s="6">
        <v>0</v>
      </c>
      <c r="AI247" s="6" t="s">
        <v>2311</v>
      </c>
      <c r="AK247" s="6">
        <v>11</v>
      </c>
      <c r="AL247" s="6">
        <v>120</v>
      </c>
      <c r="AM247" s="6">
        <v>0</v>
      </c>
      <c r="AN247" s="6">
        <v>25</v>
      </c>
      <c r="AO247" s="6">
        <v>145</v>
      </c>
      <c r="AP247" s="6">
        <v>13.181818181818182</v>
      </c>
      <c r="AV247" s="6">
        <v>0</v>
      </c>
      <c r="AW247" s="6" t="s">
        <v>2311</v>
      </c>
      <c r="BC247" s="6">
        <v>0</v>
      </c>
      <c r="BD247" s="6" t="s">
        <v>2311</v>
      </c>
    </row>
    <row r="248" spans="1:56" x14ac:dyDescent="0.25">
      <c r="A248" s="6" t="s">
        <v>327</v>
      </c>
      <c r="B248" s="6" t="s">
        <v>110</v>
      </c>
      <c r="C248" s="6">
        <v>74.5</v>
      </c>
      <c r="D248" s="6">
        <v>236</v>
      </c>
      <c r="E248" s="6">
        <v>4.72</v>
      </c>
      <c r="F248" s="6">
        <v>0.21942096913765319</v>
      </c>
      <c r="G248" s="6">
        <v>16</v>
      </c>
      <c r="H248" s="6">
        <v>-0.63807025176639354</v>
      </c>
      <c r="Q248" s="6">
        <v>-0.41864928262874035</v>
      </c>
      <c r="R248" s="6">
        <v>-0.20932464131437017</v>
      </c>
      <c r="S248" s="6">
        <v>3</v>
      </c>
      <c r="T248" s="6">
        <v>85</v>
      </c>
      <c r="U248" s="6">
        <v>76</v>
      </c>
      <c r="W248" s="6">
        <v>9</v>
      </c>
      <c r="X248" s="6">
        <v>378</v>
      </c>
      <c r="Y248" s="6">
        <v>0</v>
      </c>
      <c r="Z248" s="6">
        <v>32</v>
      </c>
      <c r="AA248" s="6">
        <v>410</v>
      </c>
      <c r="AB248" s="6">
        <v>45.555555555555557</v>
      </c>
      <c r="AD248" s="6">
        <v>11</v>
      </c>
      <c r="AE248" s="6">
        <v>364</v>
      </c>
      <c r="AF248" s="6">
        <v>0</v>
      </c>
      <c r="AG248" s="6">
        <v>0</v>
      </c>
      <c r="AH248" s="6">
        <v>364</v>
      </c>
      <c r="AI248" s="6">
        <v>33.090909090909093</v>
      </c>
      <c r="AK248" s="6">
        <v>14</v>
      </c>
      <c r="AL248" s="6">
        <v>702</v>
      </c>
      <c r="AM248" s="6">
        <v>0</v>
      </c>
      <c r="AN248" s="6">
        <v>4</v>
      </c>
      <c r="AO248" s="6">
        <v>706</v>
      </c>
      <c r="AP248" s="6">
        <v>50.428571428571431</v>
      </c>
      <c r="AR248" s="6">
        <v>12</v>
      </c>
      <c r="AS248" s="6">
        <v>566</v>
      </c>
      <c r="AT248" s="6">
        <v>0</v>
      </c>
      <c r="AU248" s="6">
        <v>0</v>
      </c>
      <c r="AV248" s="6">
        <v>566</v>
      </c>
      <c r="AW248" s="6">
        <v>47.166666666666664</v>
      </c>
      <c r="AY248" s="6">
        <v>6</v>
      </c>
      <c r="AZ248" s="6">
        <v>234</v>
      </c>
      <c r="BA248" s="6">
        <v>0</v>
      </c>
      <c r="BB248" s="6">
        <v>0</v>
      </c>
      <c r="BC248" s="6">
        <v>234</v>
      </c>
      <c r="BD248" s="6">
        <v>39</v>
      </c>
    </row>
    <row r="249" spans="1:56" x14ac:dyDescent="0.25">
      <c r="A249" s="6" t="s">
        <v>137</v>
      </c>
      <c r="B249" s="6" t="s">
        <v>110</v>
      </c>
      <c r="C249" s="6">
        <v>79.38</v>
      </c>
      <c r="D249" s="6">
        <v>259</v>
      </c>
      <c r="E249" s="6">
        <v>4.82</v>
      </c>
      <c r="F249" s="6">
        <v>-0.11214346591819778</v>
      </c>
      <c r="G249" s="6">
        <v>17</v>
      </c>
      <c r="H249" s="6">
        <v>-0.49587173851559718</v>
      </c>
      <c r="Q249" s="6">
        <v>-0.60801520443379498</v>
      </c>
      <c r="R249" s="6">
        <v>-0.30400760221689749</v>
      </c>
      <c r="W249" s="6">
        <v>16</v>
      </c>
      <c r="X249" s="6">
        <v>307</v>
      </c>
      <c r="Y249" s="6">
        <v>0</v>
      </c>
      <c r="Z249" s="6">
        <v>23</v>
      </c>
      <c r="AA249" s="6">
        <v>330</v>
      </c>
      <c r="AB249" s="6">
        <v>20.625</v>
      </c>
      <c r="AD249" s="6">
        <v>7</v>
      </c>
      <c r="AE249" s="6">
        <v>117</v>
      </c>
      <c r="AF249" s="6">
        <v>0</v>
      </c>
      <c r="AG249" s="6">
        <v>37</v>
      </c>
      <c r="AH249" s="6">
        <v>154</v>
      </c>
      <c r="AI249" s="6">
        <v>22</v>
      </c>
      <c r="AO249" s="6">
        <v>0</v>
      </c>
      <c r="AP249" s="6" t="s">
        <v>2311</v>
      </c>
      <c r="AV249" s="6">
        <v>0</v>
      </c>
      <c r="AW249" s="6" t="s">
        <v>2311</v>
      </c>
      <c r="BC249" s="6">
        <v>0</v>
      </c>
      <c r="BD249" s="6" t="s">
        <v>2311</v>
      </c>
    </row>
    <row r="250" spans="1:56" x14ac:dyDescent="0.25">
      <c r="A250" s="6" t="s">
        <v>108</v>
      </c>
      <c r="B250" s="6" t="s">
        <v>110</v>
      </c>
      <c r="C250" s="6">
        <v>74.63</v>
      </c>
      <c r="D250" s="6">
        <v>258</v>
      </c>
      <c r="E250" s="6">
        <v>4.9400000000000004</v>
      </c>
      <c r="F250" s="6">
        <v>-0.51002078798521722</v>
      </c>
      <c r="I250" s="6">
        <v>31.5</v>
      </c>
      <c r="J250" s="6">
        <v>-0.19122534943597208</v>
      </c>
      <c r="K250" s="6">
        <v>116</v>
      </c>
      <c r="L250" s="6">
        <v>6.532079789463878E-2</v>
      </c>
      <c r="M250" s="6">
        <v>4.45</v>
      </c>
      <c r="N250" s="6">
        <v>-7.0440952811736374E-2</v>
      </c>
      <c r="O250" s="6">
        <v>7.12</v>
      </c>
      <c r="P250" s="6">
        <v>0.2535459275632288</v>
      </c>
      <c r="Q250" s="6">
        <v>-0.45282036477505816</v>
      </c>
      <c r="R250" s="6">
        <v>-9.0564072955011635E-2</v>
      </c>
      <c r="S250" s="6">
        <v>7</v>
      </c>
      <c r="T250" s="6">
        <v>254</v>
      </c>
      <c r="U250" s="6">
        <v>196</v>
      </c>
      <c r="W250" s="6">
        <v>2</v>
      </c>
      <c r="X250" s="6">
        <v>14</v>
      </c>
      <c r="Y250" s="6">
        <v>0</v>
      </c>
      <c r="Z250" s="6">
        <v>0</v>
      </c>
      <c r="AA250" s="6">
        <v>14</v>
      </c>
      <c r="AB250" s="6">
        <v>7</v>
      </c>
      <c r="AH250" s="6">
        <v>0</v>
      </c>
      <c r="AI250" s="6" t="s">
        <v>2311</v>
      </c>
      <c r="AK250" s="6">
        <v>2</v>
      </c>
      <c r="AL250" s="6">
        <v>11</v>
      </c>
      <c r="AM250" s="6">
        <v>0</v>
      </c>
      <c r="AN250" s="6">
        <v>9</v>
      </c>
      <c r="AO250" s="6">
        <v>20</v>
      </c>
      <c r="AP250" s="6">
        <v>10</v>
      </c>
      <c r="AV250" s="6">
        <v>0</v>
      </c>
      <c r="AW250" s="6" t="s">
        <v>2311</v>
      </c>
      <c r="BC250" s="6">
        <v>0</v>
      </c>
      <c r="BD250" s="6" t="s">
        <v>2311</v>
      </c>
    </row>
    <row r="251" spans="1:56" x14ac:dyDescent="0.25">
      <c r="A251" s="6" t="s">
        <v>385</v>
      </c>
      <c r="B251" s="6" t="s">
        <v>110</v>
      </c>
      <c r="C251" s="6">
        <v>80</v>
      </c>
      <c r="D251" s="6">
        <v>260</v>
      </c>
      <c r="E251" s="6">
        <v>4.8600000000000003</v>
      </c>
      <c r="F251" s="6">
        <v>-0.24476923994053759</v>
      </c>
      <c r="G251" s="6">
        <v>17</v>
      </c>
      <c r="H251" s="6">
        <v>-0.49587173851559718</v>
      </c>
      <c r="I251" s="6">
        <v>31</v>
      </c>
      <c r="J251" s="6">
        <v>-0.30696456190451105</v>
      </c>
      <c r="K251" s="6">
        <v>113</v>
      </c>
      <c r="L251" s="6">
        <v>-0.25142344850012199</v>
      </c>
      <c r="M251" s="6">
        <v>4.57</v>
      </c>
      <c r="N251" s="6">
        <v>-0.50011403314553038</v>
      </c>
      <c r="O251" s="6">
        <v>7.09</v>
      </c>
      <c r="P251" s="6">
        <v>0.32753225716840506</v>
      </c>
      <c r="Q251" s="6">
        <v>-1.4716107648378931</v>
      </c>
      <c r="R251" s="6">
        <v>-0.24526846080631551</v>
      </c>
      <c r="S251" s="6">
        <v>4</v>
      </c>
      <c r="T251" s="6">
        <v>133</v>
      </c>
      <c r="U251" s="6">
        <v>114</v>
      </c>
      <c r="W251" s="6">
        <v>16</v>
      </c>
      <c r="X251" s="6">
        <v>192</v>
      </c>
      <c r="Y251" s="6">
        <v>0</v>
      </c>
      <c r="Z251" s="6">
        <v>131</v>
      </c>
      <c r="AA251" s="6">
        <v>323</v>
      </c>
      <c r="AB251" s="6">
        <v>20.1875</v>
      </c>
      <c r="AD251" s="6">
        <v>16</v>
      </c>
      <c r="AE251" s="6">
        <v>940</v>
      </c>
      <c r="AF251" s="6">
        <v>0</v>
      </c>
      <c r="AG251" s="6">
        <v>93</v>
      </c>
      <c r="AH251" s="6">
        <v>1033</v>
      </c>
      <c r="AI251" s="6">
        <v>64.5625</v>
      </c>
      <c r="AK251" s="6">
        <v>16</v>
      </c>
      <c r="AL251" s="6">
        <v>522</v>
      </c>
      <c r="AM251" s="6">
        <v>0</v>
      </c>
      <c r="AN251" s="6">
        <v>206</v>
      </c>
      <c r="AO251" s="6">
        <v>728</v>
      </c>
      <c r="AP251" s="6">
        <v>45.5</v>
      </c>
      <c r="AR251" s="6">
        <v>16</v>
      </c>
      <c r="AS251" s="6">
        <v>570</v>
      </c>
      <c r="AT251" s="6">
        <v>0</v>
      </c>
      <c r="AU251" s="6">
        <v>133</v>
      </c>
      <c r="AV251" s="6">
        <v>703</v>
      </c>
      <c r="AW251" s="6">
        <v>43.9375</v>
      </c>
      <c r="AY251" s="6">
        <v>15</v>
      </c>
      <c r="AZ251" s="6">
        <v>421</v>
      </c>
      <c r="BA251" s="6">
        <v>0</v>
      </c>
      <c r="BB251" s="6">
        <v>133</v>
      </c>
      <c r="BC251" s="6">
        <v>554</v>
      </c>
      <c r="BD251" s="6">
        <v>36.93333333333333</v>
      </c>
    </row>
    <row r="252" spans="1:56" x14ac:dyDescent="0.25">
      <c r="A252" s="6" t="s">
        <v>172</v>
      </c>
      <c r="B252" s="6" t="s">
        <v>110</v>
      </c>
      <c r="C252" s="6">
        <v>75.25</v>
      </c>
      <c r="D252" s="6">
        <v>240</v>
      </c>
      <c r="E252" s="6">
        <v>4.7300000000000004</v>
      </c>
      <c r="F252" s="6">
        <v>0.18626452563206602</v>
      </c>
      <c r="G252" s="6">
        <v>15</v>
      </c>
      <c r="H252" s="6">
        <v>-0.78026876501718978</v>
      </c>
      <c r="I252" s="6">
        <v>30</v>
      </c>
      <c r="J252" s="6">
        <v>-0.53844298684158898</v>
      </c>
      <c r="K252" s="6">
        <v>111</v>
      </c>
      <c r="L252" s="6">
        <v>-0.46258627942996255</v>
      </c>
      <c r="M252" s="6">
        <v>4.3</v>
      </c>
      <c r="N252" s="6">
        <v>0.46665039760550697</v>
      </c>
      <c r="O252" s="6">
        <v>7.25</v>
      </c>
      <c r="P252" s="6">
        <v>-6.7061500725865475E-2</v>
      </c>
      <c r="Q252" s="6">
        <v>-1.1954446087770336</v>
      </c>
      <c r="R252" s="6">
        <v>-0.19924076812950561</v>
      </c>
      <c r="W252" s="6">
        <v>12</v>
      </c>
      <c r="X252" s="6">
        <v>109</v>
      </c>
      <c r="Y252" s="6">
        <v>0</v>
      </c>
      <c r="Z252" s="6">
        <v>171</v>
      </c>
      <c r="AA252" s="6">
        <v>280</v>
      </c>
      <c r="AB252" s="6">
        <v>23.333333333333332</v>
      </c>
      <c r="AD252" s="6">
        <v>13</v>
      </c>
      <c r="AE252" s="6">
        <v>157</v>
      </c>
      <c r="AF252" s="6">
        <v>0</v>
      </c>
      <c r="AG252" s="6">
        <v>166</v>
      </c>
      <c r="AH252" s="6">
        <v>323</v>
      </c>
      <c r="AI252" s="6">
        <v>24.846153846153847</v>
      </c>
      <c r="AK252" s="6">
        <v>4</v>
      </c>
      <c r="AL252" s="6">
        <v>26</v>
      </c>
      <c r="AM252" s="6">
        <v>0</v>
      </c>
      <c r="AN252" s="6">
        <v>74</v>
      </c>
      <c r="AO252" s="6">
        <v>100</v>
      </c>
      <c r="AP252" s="6">
        <v>25</v>
      </c>
      <c r="AR252" s="6">
        <v>16</v>
      </c>
      <c r="AS252" s="6">
        <v>253</v>
      </c>
      <c r="AT252" s="6">
        <v>0</v>
      </c>
      <c r="AU252" s="6">
        <v>213</v>
      </c>
      <c r="AV252" s="6">
        <v>466</v>
      </c>
      <c r="AW252" s="6">
        <v>29.125</v>
      </c>
      <c r="AY252" s="6">
        <v>16</v>
      </c>
      <c r="AZ252" s="6">
        <v>127</v>
      </c>
      <c r="BA252" s="6">
        <v>0</v>
      </c>
      <c r="BB252" s="6">
        <v>225</v>
      </c>
      <c r="BC252" s="6">
        <v>352</v>
      </c>
      <c r="BD252" s="6">
        <v>22</v>
      </c>
    </row>
    <row r="253" spans="1:56" x14ac:dyDescent="0.25">
      <c r="A253" s="6" t="s">
        <v>150</v>
      </c>
      <c r="B253" s="6" t="s">
        <v>110</v>
      </c>
      <c r="C253" s="6">
        <v>75.63</v>
      </c>
      <c r="D253" s="6">
        <v>242</v>
      </c>
      <c r="E253" s="6">
        <v>4.62</v>
      </c>
      <c r="F253" s="6">
        <v>0.55098540419350117</v>
      </c>
      <c r="G253" s="6">
        <v>18</v>
      </c>
      <c r="H253" s="6">
        <v>-0.35367322526480083</v>
      </c>
      <c r="I253" s="6">
        <v>35.5</v>
      </c>
      <c r="J253" s="6">
        <v>0.73468835031233981</v>
      </c>
      <c r="K253" s="6">
        <v>115</v>
      </c>
      <c r="L253" s="6">
        <v>-4.0260617570281487E-2</v>
      </c>
      <c r="M253" s="6">
        <v>4.3499999999999996</v>
      </c>
      <c r="N253" s="6">
        <v>0.28761994746642694</v>
      </c>
      <c r="O253" s="6">
        <v>7.09</v>
      </c>
      <c r="P253" s="6">
        <v>0.32753225716840506</v>
      </c>
      <c r="Q253" s="6">
        <v>1.5068921163055906</v>
      </c>
      <c r="R253" s="6">
        <v>0.25114868605093177</v>
      </c>
      <c r="AA253" s="6">
        <v>0</v>
      </c>
      <c r="AB253" s="6" t="s">
        <v>2311</v>
      </c>
      <c r="AH253" s="6">
        <v>0</v>
      </c>
      <c r="AI253" s="6" t="s">
        <v>2311</v>
      </c>
      <c r="AO253" s="6">
        <v>0</v>
      </c>
      <c r="AP253" s="6" t="s">
        <v>2311</v>
      </c>
      <c r="AV253" s="6">
        <v>0</v>
      </c>
      <c r="AW253" s="6" t="s">
        <v>2311</v>
      </c>
      <c r="BC253" s="6">
        <v>0</v>
      </c>
      <c r="BD253" s="6" t="s">
        <v>2311</v>
      </c>
    </row>
    <row r="254" spans="1:56" x14ac:dyDescent="0.25">
      <c r="A254" s="6" t="s">
        <v>333</v>
      </c>
      <c r="B254" s="6" t="s">
        <v>110</v>
      </c>
      <c r="C254" s="6">
        <v>75.25</v>
      </c>
      <c r="D254" s="6">
        <v>242</v>
      </c>
      <c r="E254" s="6">
        <v>4.8099999999999996</v>
      </c>
      <c r="F254" s="6">
        <v>-7.898702241261063E-2</v>
      </c>
      <c r="G254" s="6">
        <v>17</v>
      </c>
      <c r="H254" s="6">
        <v>-0.49587173851559718</v>
      </c>
      <c r="I254" s="6">
        <v>31</v>
      </c>
      <c r="J254" s="6">
        <v>-0.30696456190451105</v>
      </c>
      <c r="K254" s="6">
        <v>112</v>
      </c>
      <c r="L254" s="6">
        <v>-0.35700486396504227</v>
      </c>
      <c r="M254" s="6">
        <v>4.43</v>
      </c>
      <c r="N254" s="6">
        <v>1.1712272438975605E-3</v>
      </c>
      <c r="O254" s="6">
        <v>7.17</v>
      </c>
      <c r="P254" s="6">
        <v>0.13023537822126979</v>
      </c>
      <c r="Q254" s="6">
        <v>-1.1074215813325938</v>
      </c>
      <c r="R254" s="6">
        <v>-0.1845702635554323</v>
      </c>
      <c r="S254" s="6">
        <v>6</v>
      </c>
      <c r="T254" s="6">
        <v>184</v>
      </c>
      <c r="U254" s="6">
        <v>151</v>
      </c>
      <c r="W254" s="6">
        <v>16</v>
      </c>
      <c r="X254" s="6">
        <v>592</v>
      </c>
      <c r="Y254" s="6">
        <v>0</v>
      </c>
      <c r="Z254" s="6">
        <v>180</v>
      </c>
      <c r="AA254" s="6">
        <v>772</v>
      </c>
      <c r="AB254" s="6">
        <v>48.25</v>
      </c>
      <c r="AD254" s="6">
        <v>16</v>
      </c>
      <c r="AE254" s="6">
        <v>820</v>
      </c>
      <c r="AF254" s="6">
        <v>0</v>
      </c>
      <c r="AG254" s="6">
        <v>165</v>
      </c>
      <c r="AH254" s="6">
        <v>985</v>
      </c>
      <c r="AI254" s="6">
        <v>61.5625</v>
      </c>
      <c r="AK254" s="6">
        <v>16</v>
      </c>
      <c r="AL254" s="6">
        <v>399</v>
      </c>
      <c r="AM254" s="6">
        <v>0</v>
      </c>
      <c r="AN254" s="6">
        <v>149</v>
      </c>
      <c r="AO254" s="6">
        <v>548</v>
      </c>
      <c r="AP254" s="6">
        <v>34.25</v>
      </c>
      <c r="AR254" s="6">
        <v>13</v>
      </c>
      <c r="AS254" s="6">
        <v>314</v>
      </c>
      <c r="AT254" s="6">
        <v>0</v>
      </c>
      <c r="AU254" s="6">
        <v>112</v>
      </c>
      <c r="AV254" s="6">
        <v>426</v>
      </c>
      <c r="AW254" s="6">
        <v>32.769230769230766</v>
      </c>
      <c r="BC254" s="6">
        <v>0</v>
      </c>
      <c r="BD254" s="6" t="s">
        <v>2311</v>
      </c>
    </row>
    <row r="255" spans="1:56" x14ac:dyDescent="0.25">
      <c r="A255" s="6" t="s">
        <v>239</v>
      </c>
      <c r="B255" s="6" t="s">
        <v>110</v>
      </c>
      <c r="C255" s="6">
        <v>77.88</v>
      </c>
      <c r="D255" s="6">
        <v>269</v>
      </c>
      <c r="E255" s="6">
        <v>4.71</v>
      </c>
      <c r="F255" s="6">
        <v>0.25257741264323741</v>
      </c>
      <c r="G255" s="6">
        <v>22</v>
      </c>
      <c r="H255" s="6">
        <v>0.21512082773838442</v>
      </c>
      <c r="I255" s="6">
        <v>31.5</v>
      </c>
      <c r="J255" s="6">
        <v>-0.19122534943597208</v>
      </c>
      <c r="K255" s="6">
        <v>113</v>
      </c>
      <c r="L255" s="6">
        <v>-0.25142344850012199</v>
      </c>
      <c r="Q255" s="6">
        <v>2.5049442445527759E-2</v>
      </c>
      <c r="R255" s="6">
        <v>6.2623606113819397E-3</v>
      </c>
      <c r="S255" s="6">
        <v>6</v>
      </c>
      <c r="T255" s="6">
        <v>172</v>
      </c>
      <c r="U255" s="6">
        <v>143</v>
      </c>
      <c r="W255" s="6">
        <v>16</v>
      </c>
      <c r="X255" s="6">
        <v>75</v>
      </c>
      <c r="Y255" s="6">
        <v>0</v>
      </c>
      <c r="Z255" s="6">
        <v>59</v>
      </c>
      <c r="AA255" s="6">
        <v>134</v>
      </c>
      <c r="AB255" s="6">
        <v>8.375</v>
      </c>
      <c r="AH255" s="6">
        <v>0</v>
      </c>
      <c r="AI255" s="6" t="s">
        <v>2311</v>
      </c>
      <c r="AO255" s="6">
        <v>0</v>
      </c>
      <c r="AP255" s="6" t="s">
        <v>2311</v>
      </c>
      <c r="AV255" s="6">
        <v>0</v>
      </c>
      <c r="AW255" s="6" t="s">
        <v>2311</v>
      </c>
      <c r="BC255" s="6">
        <v>0</v>
      </c>
      <c r="BD255" s="6" t="s">
        <v>2311</v>
      </c>
    </row>
    <row r="256" spans="1:56" x14ac:dyDescent="0.25">
      <c r="A256" s="6" t="s">
        <v>266</v>
      </c>
      <c r="B256" s="6" t="s">
        <v>110</v>
      </c>
      <c r="C256" s="6">
        <v>75.25</v>
      </c>
      <c r="D256" s="6">
        <v>258</v>
      </c>
      <c r="E256" s="6">
        <v>4.9400000000000004</v>
      </c>
      <c r="F256" s="6">
        <v>-0.51002078798521722</v>
      </c>
      <c r="G256" s="6">
        <v>21</v>
      </c>
      <c r="H256" s="6">
        <v>7.2922314487588097E-2</v>
      </c>
      <c r="I256" s="6">
        <v>30.5</v>
      </c>
      <c r="J256" s="6">
        <v>-0.42270377437305001</v>
      </c>
      <c r="K256" s="6">
        <v>112</v>
      </c>
      <c r="L256" s="6">
        <v>-0.35700486396504227</v>
      </c>
      <c r="M256" s="6">
        <v>4.3499999999999996</v>
      </c>
      <c r="N256" s="6">
        <v>0.28761994746642694</v>
      </c>
      <c r="O256" s="6">
        <v>7.15</v>
      </c>
      <c r="P256" s="6">
        <v>0.17955959795805251</v>
      </c>
      <c r="Q256" s="6">
        <v>-0.74962756641124184</v>
      </c>
      <c r="R256" s="6">
        <v>-0.12493792773520697</v>
      </c>
      <c r="AA256" s="6">
        <v>0</v>
      </c>
      <c r="AB256" s="6" t="s">
        <v>2311</v>
      </c>
      <c r="AH256" s="6">
        <v>0</v>
      </c>
      <c r="AI256" s="6" t="s">
        <v>2311</v>
      </c>
      <c r="AO256" s="6">
        <v>0</v>
      </c>
      <c r="AP256" s="6" t="s">
        <v>2311</v>
      </c>
      <c r="AV256" s="6">
        <v>0</v>
      </c>
      <c r="AW256" s="6" t="s">
        <v>2311</v>
      </c>
      <c r="BC256" s="6">
        <v>0</v>
      </c>
      <c r="BD256" s="6" t="s">
        <v>2311</v>
      </c>
    </row>
    <row r="257" spans="1:56" x14ac:dyDescent="0.25">
      <c r="A257" s="6" t="s">
        <v>242</v>
      </c>
      <c r="B257" s="6" t="s">
        <v>110</v>
      </c>
      <c r="C257" s="6">
        <v>77</v>
      </c>
      <c r="D257" s="6">
        <v>257</v>
      </c>
      <c r="E257" s="6">
        <v>4.63</v>
      </c>
      <c r="F257" s="6">
        <v>0.51782896068791706</v>
      </c>
      <c r="Q257" s="6">
        <v>0.51782896068791706</v>
      </c>
      <c r="R257" s="6">
        <v>0.51782896068791706</v>
      </c>
      <c r="S257" s="6">
        <v>3</v>
      </c>
      <c r="T257" s="6">
        <v>63</v>
      </c>
      <c r="U257" s="6">
        <v>57</v>
      </c>
      <c r="W257" s="6">
        <v>1</v>
      </c>
      <c r="X257" s="6">
        <v>0</v>
      </c>
      <c r="Y257" s="6">
        <v>0</v>
      </c>
      <c r="Z257" s="6">
        <v>1</v>
      </c>
      <c r="AA257" s="6">
        <v>1</v>
      </c>
      <c r="AB257" s="6">
        <v>1</v>
      </c>
      <c r="AD257" s="6">
        <v>16</v>
      </c>
      <c r="AE257" s="6">
        <v>668</v>
      </c>
      <c r="AF257" s="6">
        <v>0</v>
      </c>
      <c r="AG257" s="6">
        <v>69</v>
      </c>
      <c r="AH257" s="6">
        <v>737</v>
      </c>
      <c r="AI257" s="6">
        <v>46.0625</v>
      </c>
      <c r="AK257" s="6">
        <v>16</v>
      </c>
      <c r="AL257" s="6">
        <v>923</v>
      </c>
      <c r="AM257" s="6">
        <v>0</v>
      </c>
      <c r="AN257" s="6">
        <v>78</v>
      </c>
      <c r="AO257" s="6">
        <v>1001</v>
      </c>
      <c r="AP257" s="6">
        <v>62.5625</v>
      </c>
      <c r="AR257" s="6">
        <v>16</v>
      </c>
      <c r="AS257" s="6">
        <v>886</v>
      </c>
      <c r="AT257" s="6">
        <v>0</v>
      </c>
      <c r="AU257" s="6">
        <v>14</v>
      </c>
      <c r="AV257" s="6">
        <v>900</v>
      </c>
      <c r="AW257" s="6">
        <v>56.25</v>
      </c>
      <c r="AY257" s="6">
        <v>15</v>
      </c>
      <c r="AZ257" s="6">
        <v>872</v>
      </c>
      <c r="BA257" s="6">
        <v>1</v>
      </c>
      <c r="BB257" s="6">
        <v>0</v>
      </c>
      <c r="BC257" s="6">
        <v>873</v>
      </c>
      <c r="BD257" s="6">
        <v>58.2</v>
      </c>
    </row>
    <row r="258" spans="1:56" x14ac:dyDescent="0.25">
      <c r="A258" s="6" t="s">
        <v>127</v>
      </c>
      <c r="B258" s="6" t="s">
        <v>110</v>
      </c>
      <c r="C258" s="6">
        <v>77.5</v>
      </c>
      <c r="D258" s="6">
        <v>250</v>
      </c>
      <c r="E258" s="6">
        <v>4.68</v>
      </c>
      <c r="F258" s="6">
        <v>0.35204674315999301</v>
      </c>
      <c r="G258" s="6">
        <v>22</v>
      </c>
      <c r="H258" s="6">
        <v>0.21512082773838442</v>
      </c>
      <c r="I258" s="6">
        <v>35.5</v>
      </c>
      <c r="J258" s="6">
        <v>0.73468835031233981</v>
      </c>
      <c r="K258" s="6">
        <v>119</v>
      </c>
      <c r="L258" s="6">
        <v>0.38206504428939958</v>
      </c>
      <c r="M258" s="6">
        <v>4.32</v>
      </c>
      <c r="N258" s="6">
        <v>0.39503821754987306</v>
      </c>
      <c r="O258" s="6">
        <v>6.92</v>
      </c>
      <c r="P258" s="6">
        <v>0.74678812493106694</v>
      </c>
      <c r="Q258" s="6">
        <v>2.8257473079810569</v>
      </c>
      <c r="R258" s="6">
        <v>0.47095788466350946</v>
      </c>
      <c r="S258" s="6">
        <v>1</v>
      </c>
      <c r="T258" s="6">
        <v>21</v>
      </c>
      <c r="U258" s="6">
        <v>20</v>
      </c>
      <c r="W258" s="6">
        <v>15</v>
      </c>
      <c r="X258" s="6">
        <v>673</v>
      </c>
      <c r="Y258" s="6">
        <v>0</v>
      </c>
      <c r="Z258" s="6">
        <v>67</v>
      </c>
      <c r="AA258" s="6">
        <v>740</v>
      </c>
      <c r="AB258" s="6">
        <v>49.333333333333336</v>
      </c>
      <c r="AD258" s="6">
        <v>1</v>
      </c>
      <c r="AE258" s="6">
        <v>8</v>
      </c>
      <c r="AF258" s="6">
        <v>0</v>
      </c>
      <c r="AG258" s="6">
        <v>0</v>
      </c>
      <c r="AH258" s="6">
        <v>8</v>
      </c>
      <c r="AI258" s="6">
        <v>8</v>
      </c>
      <c r="AK258" s="6">
        <v>13</v>
      </c>
      <c r="AL258" s="6">
        <v>750</v>
      </c>
      <c r="AM258" s="6">
        <v>0</v>
      </c>
      <c r="AN258" s="6">
        <v>0</v>
      </c>
      <c r="AO258" s="6">
        <v>750</v>
      </c>
      <c r="AP258" s="6">
        <v>57.692307692307693</v>
      </c>
      <c r="AR258" s="6">
        <v>8</v>
      </c>
      <c r="AS258" s="6">
        <v>428</v>
      </c>
      <c r="AT258" s="6">
        <v>0</v>
      </c>
      <c r="AU258" s="6">
        <v>0</v>
      </c>
      <c r="AV258" s="6">
        <v>428</v>
      </c>
      <c r="AW258" s="6">
        <v>53.5</v>
      </c>
      <c r="AY258" s="6">
        <v>2</v>
      </c>
      <c r="AZ258" s="6">
        <v>104</v>
      </c>
      <c r="BA258" s="6">
        <v>0</v>
      </c>
      <c r="BB258" s="6">
        <v>0</v>
      </c>
      <c r="BC258" s="6">
        <v>104</v>
      </c>
      <c r="BD258" s="6">
        <v>52</v>
      </c>
    </row>
    <row r="259" spans="1:56" x14ac:dyDescent="0.25">
      <c r="A259" s="6" t="s">
        <v>283</v>
      </c>
      <c r="B259" s="6" t="s">
        <v>110</v>
      </c>
      <c r="C259" s="6">
        <v>76.13</v>
      </c>
      <c r="D259" s="6">
        <v>267</v>
      </c>
      <c r="E259" s="6">
        <v>4.6900000000000004</v>
      </c>
      <c r="F259" s="6">
        <v>0.31889029965440585</v>
      </c>
      <c r="G259" s="6">
        <v>31</v>
      </c>
      <c r="H259" s="6">
        <v>1.4949074469955512</v>
      </c>
      <c r="I259" s="6">
        <v>33.5</v>
      </c>
      <c r="J259" s="6">
        <v>0.27173150043818384</v>
      </c>
      <c r="K259" s="6">
        <v>119</v>
      </c>
      <c r="L259" s="6">
        <v>0.38206504428939958</v>
      </c>
      <c r="M259" s="6">
        <v>4.53</v>
      </c>
      <c r="N259" s="6">
        <v>-0.35688967303426572</v>
      </c>
      <c r="O259" s="6">
        <v>7.08</v>
      </c>
      <c r="P259" s="6">
        <v>0.35219436703679641</v>
      </c>
      <c r="Q259" s="6">
        <v>2.4628989853800709</v>
      </c>
      <c r="R259" s="6">
        <v>0.4104831642300118</v>
      </c>
      <c r="S259" s="6">
        <v>2</v>
      </c>
      <c r="T259" s="6">
        <v>55</v>
      </c>
      <c r="U259" s="6">
        <v>50</v>
      </c>
      <c r="W259" s="6">
        <v>15</v>
      </c>
      <c r="X259" s="6">
        <v>479</v>
      </c>
      <c r="Y259" s="6">
        <v>0</v>
      </c>
      <c r="Z259" s="6">
        <v>113</v>
      </c>
      <c r="AA259" s="6">
        <v>592</v>
      </c>
      <c r="AB259" s="6">
        <v>39.466666666666669</v>
      </c>
      <c r="AD259" s="6">
        <v>8</v>
      </c>
      <c r="AE259" s="6">
        <v>194</v>
      </c>
      <c r="AF259" s="6">
        <v>0</v>
      </c>
      <c r="AG259" s="6">
        <v>59</v>
      </c>
      <c r="AH259" s="6">
        <v>253</v>
      </c>
      <c r="AI259" s="6">
        <v>31.625</v>
      </c>
      <c r="AK259" s="6">
        <v>14</v>
      </c>
      <c r="AL259" s="6">
        <v>468</v>
      </c>
      <c r="AM259" s="6">
        <v>0</v>
      </c>
      <c r="AN259" s="6">
        <v>107</v>
      </c>
      <c r="AO259" s="6">
        <v>575</v>
      </c>
      <c r="AP259" s="6">
        <v>41.071428571428569</v>
      </c>
      <c r="AR259" s="6">
        <v>11</v>
      </c>
      <c r="AS259" s="6">
        <v>443</v>
      </c>
      <c r="AT259" s="6">
        <v>0</v>
      </c>
      <c r="AU259" s="6">
        <v>46</v>
      </c>
      <c r="AV259" s="6">
        <v>489</v>
      </c>
      <c r="AW259" s="6">
        <v>44.454545454545453</v>
      </c>
      <c r="AY259" s="6">
        <v>10</v>
      </c>
      <c r="AZ259" s="6">
        <v>271</v>
      </c>
      <c r="BA259" s="6">
        <v>0</v>
      </c>
      <c r="BB259" s="6">
        <v>37</v>
      </c>
      <c r="BC259" s="6">
        <v>308</v>
      </c>
      <c r="BD259" s="6">
        <v>30.8</v>
      </c>
    </row>
    <row r="260" spans="1:56" x14ac:dyDescent="0.25">
      <c r="A260" s="6" t="s">
        <v>131</v>
      </c>
      <c r="B260" s="6" t="s">
        <v>110</v>
      </c>
      <c r="C260" s="6">
        <v>77</v>
      </c>
      <c r="D260" s="6">
        <v>249</v>
      </c>
      <c r="E260" s="6">
        <v>4.76</v>
      </c>
      <c r="F260" s="6">
        <v>8.6795195115313389E-2</v>
      </c>
      <c r="G260" s="6">
        <v>24</v>
      </c>
      <c r="H260" s="6">
        <v>0.49951785423997708</v>
      </c>
      <c r="I260" s="6">
        <v>30.5</v>
      </c>
      <c r="J260" s="6">
        <v>-0.42270377437305001</v>
      </c>
      <c r="K260" s="6">
        <v>111</v>
      </c>
      <c r="L260" s="6">
        <v>-0.46258627942996255</v>
      </c>
      <c r="M260" s="6">
        <v>4.47</v>
      </c>
      <c r="N260" s="6">
        <v>-0.14205313286736712</v>
      </c>
      <c r="O260" s="6">
        <v>7.08</v>
      </c>
      <c r="P260" s="6">
        <v>0.35219436703679641</v>
      </c>
      <c r="Q260" s="6">
        <v>-8.8835770278292814E-2</v>
      </c>
      <c r="R260" s="6">
        <v>-1.4805961713048802E-2</v>
      </c>
      <c r="S260" s="6">
        <v>2</v>
      </c>
      <c r="T260" s="6">
        <v>35</v>
      </c>
      <c r="U260" s="6">
        <v>33</v>
      </c>
      <c r="W260" s="6">
        <v>16</v>
      </c>
      <c r="X260" s="6">
        <v>450</v>
      </c>
      <c r="Y260" s="6">
        <v>0</v>
      </c>
      <c r="Z260" s="6">
        <v>167</v>
      </c>
      <c r="AA260" s="6">
        <v>617</v>
      </c>
      <c r="AB260" s="6">
        <v>38.5625</v>
      </c>
      <c r="AD260" s="6">
        <v>16</v>
      </c>
      <c r="AE260" s="6">
        <v>588</v>
      </c>
      <c r="AF260" s="6">
        <v>0</v>
      </c>
      <c r="AG260" s="6">
        <v>210</v>
      </c>
      <c r="AH260" s="6">
        <v>798</v>
      </c>
      <c r="AI260" s="6">
        <v>49.875</v>
      </c>
      <c r="AK260" s="6">
        <v>15</v>
      </c>
      <c r="AL260" s="6">
        <v>789</v>
      </c>
      <c r="AM260" s="6">
        <v>0</v>
      </c>
      <c r="AN260" s="6">
        <v>83</v>
      </c>
      <c r="AO260" s="6">
        <v>872</v>
      </c>
      <c r="AP260" s="6">
        <v>58.133333333333333</v>
      </c>
      <c r="AR260" s="6">
        <v>14</v>
      </c>
      <c r="AS260" s="6">
        <v>849</v>
      </c>
      <c r="AT260" s="6">
        <v>0</v>
      </c>
      <c r="AU260" s="6">
        <v>137</v>
      </c>
      <c r="AV260" s="6">
        <v>986</v>
      </c>
      <c r="AW260" s="6">
        <v>70.428571428571431</v>
      </c>
      <c r="AY260" s="6">
        <v>14</v>
      </c>
      <c r="AZ260" s="6">
        <v>776</v>
      </c>
      <c r="BA260" s="6">
        <v>0</v>
      </c>
      <c r="BB260" s="6">
        <v>83</v>
      </c>
      <c r="BC260" s="6">
        <v>859</v>
      </c>
      <c r="BD260" s="6">
        <v>61.357142857142854</v>
      </c>
    </row>
    <row r="261" spans="1:56" x14ac:dyDescent="0.25">
      <c r="A261" s="6" t="s">
        <v>288</v>
      </c>
      <c r="B261" s="6" t="s">
        <v>29</v>
      </c>
      <c r="C261" s="6">
        <v>74.38</v>
      </c>
      <c r="D261" s="6">
        <v>217</v>
      </c>
      <c r="E261" s="6">
        <v>4.54</v>
      </c>
      <c r="F261" s="6">
        <v>0.81623695223818082</v>
      </c>
      <c r="G261" s="6">
        <v>9</v>
      </c>
      <c r="H261" s="6">
        <v>-1.6334598445219677</v>
      </c>
      <c r="I261" s="6">
        <v>33.5</v>
      </c>
      <c r="J261" s="6">
        <v>0.27173150043818384</v>
      </c>
      <c r="K261" s="6">
        <v>123</v>
      </c>
      <c r="L261" s="6">
        <v>0.80439070614908059</v>
      </c>
      <c r="M261" s="6">
        <v>4.41</v>
      </c>
      <c r="N261" s="6">
        <v>7.2783407299528313E-2</v>
      </c>
      <c r="O261" s="6">
        <v>7.11</v>
      </c>
      <c r="P261" s="6">
        <v>0.27820803743162015</v>
      </c>
      <c r="Q261" s="6">
        <v>0.60989075903462608</v>
      </c>
      <c r="R261" s="6">
        <v>0.10164845983910435</v>
      </c>
      <c r="S261" s="6">
        <v>7</v>
      </c>
      <c r="T261" s="6">
        <v>238</v>
      </c>
      <c r="U261" s="6">
        <v>188</v>
      </c>
      <c r="AA261" s="6">
        <v>0</v>
      </c>
      <c r="AB261" s="6" t="s">
        <v>2311</v>
      </c>
      <c r="AH261" s="6">
        <v>0</v>
      </c>
      <c r="AI261" s="6" t="s">
        <v>2311</v>
      </c>
      <c r="AO261" s="6">
        <v>0</v>
      </c>
      <c r="AP261" s="6" t="s">
        <v>2311</v>
      </c>
      <c r="AV261" s="6">
        <v>0</v>
      </c>
      <c r="AW261" s="6" t="s">
        <v>2311</v>
      </c>
      <c r="BC261" s="6">
        <v>0</v>
      </c>
      <c r="BD261" s="6" t="s">
        <v>2311</v>
      </c>
    </row>
    <row r="262" spans="1:56" x14ac:dyDescent="0.25">
      <c r="A262" s="6" t="s">
        <v>345</v>
      </c>
      <c r="B262" s="6" t="s">
        <v>29</v>
      </c>
      <c r="C262" s="6">
        <v>67</v>
      </c>
      <c r="D262" s="6">
        <v>173</v>
      </c>
      <c r="E262" s="6">
        <v>4.58</v>
      </c>
      <c r="F262" s="6">
        <v>0.68361117821584105</v>
      </c>
      <c r="G262" s="6">
        <v>7</v>
      </c>
      <c r="H262" s="6">
        <v>-1.9178568710235604</v>
      </c>
      <c r="I262" s="6">
        <v>32</v>
      </c>
      <c r="J262" s="6">
        <v>-7.5486136967433101E-2</v>
      </c>
      <c r="K262" s="6">
        <v>117</v>
      </c>
      <c r="L262" s="6">
        <v>0.17090221335955905</v>
      </c>
      <c r="M262" s="6">
        <v>4.37</v>
      </c>
      <c r="N262" s="6">
        <v>0.216007767410793</v>
      </c>
      <c r="O262" s="6">
        <v>6.81</v>
      </c>
      <c r="P262" s="6">
        <v>1.0180713334833784</v>
      </c>
      <c r="Q262" s="6">
        <v>9.5249484478578061E-2</v>
      </c>
      <c r="R262" s="6">
        <v>1.5874914079763009E-2</v>
      </c>
      <c r="S262" s="6">
        <v>4</v>
      </c>
      <c r="T262" s="6">
        <v>101</v>
      </c>
      <c r="U262" s="6">
        <v>89</v>
      </c>
      <c r="W262" s="6">
        <v>15</v>
      </c>
      <c r="X262" s="6">
        <v>601</v>
      </c>
      <c r="Y262" s="6">
        <v>0</v>
      </c>
      <c r="Z262" s="6">
        <v>62</v>
      </c>
      <c r="AA262" s="6">
        <v>663</v>
      </c>
      <c r="AB262" s="6">
        <v>44.2</v>
      </c>
      <c r="AD262" s="6">
        <v>12</v>
      </c>
      <c r="AE262" s="6">
        <v>59</v>
      </c>
      <c r="AF262" s="6">
        <v>0</v>
      </c>
      <c r="AG262" s="6">
        <v>63</v>
      </c>
      <c r="AH262" s="6">
        <v>122</v>
      </c>
      <c r="AI262" s="6">
        <v>10.166666666666666</v>
      </c>
      <c r="AO262" s="6">
        <v>0</v>
      </c>
      <c r="AP262" s="6" t="s">
        <v>2311</v>
      </c>
      <c r="AV262" s="6">
        <v>0</v>
      </c>
      <c r="AW262" s="6" t="s">
        <v>2311</v>
      </c>
      <c r="BC262" s="6">
        <v>0</v>
      </c>
      <c r="BD262" s="6" t="s">
        <v>2311</v>
      </c>
    </row>
    <row r="263" spans="1:56" x14ac:dyDescent="0.25">
      <c r="A263" s="6" t="s">
        <v>67</v>
      </c>
      <c r="B263" s="6" t="s">
        <v>29</v>
      </c>
      <c r="C263" s="6">
        <v>70.25</v>
      </c>
      <c r="D263" s="6">
        <v>193</v>
      </c>
      <c r="E263" s="6">
        <v>4.59</v>
      </c>
      <c r="F263" s="6">
        <v>0.65045473471025683</v>
      </c>
      <c r="G263" s="6">
        <v>14</v>
      </c>
      <c r="H263" s="6">
        <v>-0.92246727826798613</v>
      </c>
      <c r="I263" s="6">
        <v>33</v>
      </c>
      <c r="J263" s="6">
        <v>0.15599228796964487</v>
      </c>
      <c r="K263" s="6">
        <v>117</v>
      </c>
      <c r="L263" s="6">
        <v>0.17090221335955905</v>
      </c>
      <c r="M263" s="6">
        <v>4.1500000000000004</v>
      </c>
      <c r="N263" s="6">
        <v>1.0037417480227471</v>
      </c>
      <c r="Q263" s="6">
        <v>1.0586237057942216</v>
      </c>
      <c r="R263" s="6">
        <v>0.21172474115884432</v>
      </c>
      <c r="S263" s="6">
        <v>6</v>
      </c>
      <c r="T263" s="6">
        <v>195</v>
      </c>
      <c r="U263" s="6">
        <v>159</v>
      </c>
      <c r="AA263" s="6">
        <v>0</v>
      </c>
      <c r="AB263" s="6" t="s">
        <v>2311</v>
      </c>
      <c r="AH263" s="6">
        <v>0</v>
      </c>
      <c r="AI263" s="6" t="s">
        <v>2311</v>
      </c>
      <c r="AO263" s="6">
        <v>0</v>
      </c>
      <c r="AP263" s="6" t="s">
        <v>2311</v>
      </c>
      <c r="AV263" s="6">
        <v>0</v>
      </c>
      <c r="AW263" s="6" t="s">
        <v>2311</v>
      </c>
      <c r="BC263" s="6">
        <v>0</v>
      </c>
      <c r="BD263" s="6" t="s">
        <v>2311</v>
      </c>
    </row>
    <row r="264" spans="1:56" x14ac:dyDescent="0.25">
      <c r="A264" s="6" t="s">
        <v>254</v>
      </c>
      <c r="B264" s="6" t="s">
        <v>29</v>
      </c>
      <c r="C264" s="6">
        <v>73.25</v>
      </c>
      <c r="D264" s="6">
        <v>202</v>
      </c>
      <c r="E264" s="6">
        <v>4.59</v>
      </c>
      <c r="F264" s="6">
        <v>0.65045473471025683</v>
      </c>
      <c r="G264" s="6">
        <v>7</v>
      </c>
      <c r="H264" s="6">
        <v>-1.9178568710235604</v>
      </c>
      <c r="I264" s="6">
        <v>32</v>
      </c>
      <c r="J264" s="6">
        <v>-7.5486136967433101E-2</v>
      </c>
      <c r="K264" s="6">
        <v>112</v>
      </c>
      <c r="L264" s="6">
        <v>-0.35700486396504227</v>
      </c>
      <c r="M264" s="6">
        <v>4.29</v>
      </c>
      <c r="N264" s="6">
        <v>0.5024564876333224</v>
      </c>
      <c r="O264" s="6">
        <v>7.04</v>
      </c>
      <c r="P264" s="6">
        <v>0.45084280651036401</v>
      </c>
      <c r="Q264" s="6">
        <v>-0.74659384310209242</v>
      </c>
      <c r="R264" s="6">
        <v>-0.12443230718368208</v>
      </c>
      <c r="AA264" s="6">
        <v>0</v>
      </c>
      <c r="AB264" s="6" t="s">
        <v>2311</v>
      </c>
      <c r="AH264" s="6">
        <v>0</v>
      </c>
      <c r="AI264" s="6" t="s">
        <v>2311</v>
      </c>
      <c r="AO264" s="6">
        <v>0</v>
      </c>
      <c r="AP264" s="6" t="s">
        <v>2311</v>
      </c>
      <c r="AV264" s="6">
        <v>0</v>
      </c>
      <c r="AW264" s="6" t="s">
        <v>2311</v>
      </c>
      <c r="BC264" s="6">
        <v>0</v>
      </c>
      <c r="BD264" s="6" t="s">
        <v>2311</v>
      </c>
    </row>
    <row r="265" spans="1:56" x14ac:dyDescent="0.25">
      <c r="A265" s="6" t="s">
        <v>240</v>
      </c>
      <c r="B265" s="6" t="s">
        <v>29</v>
      </c>
      <c r="C265" s="6">
        <v>77</v>
      </c>
      <c r="D265" s="6">
        <v>216</v>
      </c>
      <c r="E265" s="6">
        <v>4.67</v>
      </c>
      <c r="F265" s="6">
        <v>0.38520318666557718</v>
      </c>
      <c r="G265" s="6">
        <v>9</v>
      </c>
      <c r="H265" s="6">
        <v>-1.6334598445219677</v>
      </c>
      <c r="I265" s="6">
        <v>33.5</v>
      </c>
      <c r="J265" s="6">
        <v>0.27173150043818384</v>
      </c>
      <c r="K265" s="6">
        <v>115</v>
      </c>
      <c r="L265" s="6">
        <v>-4.0260617570281487E-2</v>
      </c>
      <c r="M265" s="6">
        <v>4.4400000000000004</v>
      </c>
      <c r="N265" s="6">
        <v>-3.4634862783920993E-2</v>
      </c>
      <c r="O265" s="6">
        <v>7.11</v>
      </c>
      <c r="P265" s="6">
        <v>0.27820803743162015</v>
      </c>
      <c r="Q265" s="6">
        <v>-0.77321260034078898</v>
      </c>
      <c r="R265" s="6">
        <v>-0.12886876672346484</v>
      </c>
      <c r="AA265" s="6">
        <v>0</v>
      </c>
      <c r="AB265" s="6" t="s">
        <v>2311</v>
      </c>
      <c r="AH265" s="6">
        <v>0</v>
      </c>
      <c r="AI265" s="6" t="s">
        <v>2311</v>
      </c>
      <c r="AO265" s="6">
        <v>0</v>
      </c>
      <c r="AP265" s="6" t="s">
        <v>2311</v>
      </c>
      <c r="AV265" s="6">
        <v>0</v>
      </c>
      <c r="AW265" s="6" t="s">
        <v>2311</v>
      </c>
      <c r="BC265" s="6">
        <v>0</v>
      </c>
      <c r="BD265" s="6" t="s">
        <v>2311</v>
      </c>
    </row>
    <row r="266" spans="1:56" x14ac:dyDescent="0.25">
      <c r="A266" s="6" t="s">
        <v>178</v>
      </c>
      <c r="B266" s="6" t="s">
        <v>29</v>
      </c>
      <c r="C266" s="6">
        <v>72.75</v>
      </c>
      <c r="D266" s="6">
        <v>229</v>
      </c>
      <c r="E266" s="6">
        <v>4.55</v>
      </c>
      <c r="F266" s="6">
        <v>0.7830805087325966</v>
      </c>
      <c r="G266" s="6">
        <v>20</v>
      </c>
      <c r="H266" s="6">
        <v>-6.9276198763208216E-2</v>
      </c>
      <c r="I266" s="6">
        <v>35.5</v>
      </c>
      <c r="J266" s="6">
        <v>0.73468835031233981</v>
      </c>
      <c r="K266" s="6">
        <v>116</v>
      </c>
      <c r="L266" s="6">
        <v>6.532079789463878E-2</v>
      </c>
      <c r="M266" s="6">
        <v>4.3899999999999997</v>
      </c>
      <c r="N266" s="6">
        <v>0.14439558735516225</v>
      </c>
      <c r="O266" s="6">
        <v>6.89</v>
      </c>
      <c r="P266" s="6">
        <v>0.8207744545362432</v>
      </c>
      <c r="Q266" s="6">
        <v>2.4789835000677725</v>
      </c>
      <c r="R266" s="6">
        <v>0.4131639166779621</v>
      </c>
      <c r="S266" s="6">
        <v>4</v>
      </c>
      <c r="T266" s="6">
        <v>123</v>
      </c>
      <c r="U266" s="6">
        <v>106</v>
      </c>
      <c r="W266" s="6">
        <v>4</v>
      </c>
      <c r="X266" s="6">
        <v>2</v>
      </c>
      <c r="Y266" s="6">
        <v>0</v>
      </c>
      <c r="Z266" s="6">
        <v>18</v>
      </c>
      <c r="AA266" s="6">
        <v>20</v>
      </c>
      <c r="AB266" s="6">
        <v>5</v>
      </c>
      <c r="AH266" s="6">
        <v>0</v>
      </c>
      <c r="AI266" s="6" t="s">
        <v>2311</v>
      </c>
      <c r="AK266" s="6">
        <v>5</v>
      </c>
      <c r="AL266" s="6">
        <v>67</v>
      </c>
      <c r="AM266" s="6">
        <v>0</v>
      </c>
      <c r="AN266" s="6">
        <v>9</v>
      </c>
      <c r="AO266" s="6">
        <v>76</v>
      </c>
      <c r="AP266" s="6">
        <v>15.2</v>
      </c>
      <c r="AR266" s="6">
        <v>9</v>
      </c>
      <c r="AS266" s="6">
        <v>230</v>
      </c>
      <c r="AT266" s="6">
        <v>0</v>
      </c>
      <c r="AU266" s="6">
        <v>2</v>
      </c>
      <c r="AV266" s="6">
        <v>232</v>
      </c>
      <c r="AW266" s="6">
        <v>25.777777777777779</v>
      </c>
      <c r="BC266" s="6">
        <v>0</v>
      </c>
      <c r="BD266" s="6" t="s">
        <v>2311</v>
      </c>
    </row>
    <row r="267" spans="1:56" x14ac:dyDescent="0.25">
      <c r="A267" s="6" t="s">
        <v>176</v>
      </c>
      <c r="B267" s="6" t="s">
        <v>29</v>
      </c>
      <c r="C267" s="6">
        <v>73.75</v>
      </c>
      <c r="D267" s="6">
        <v>212</v>
      </c>
      <c r="E267" s="6">
        <v>4.5599999999999996</v>
      </c>
      <c r="F267" s="6">
        <v>0.74992406522701238</v>
      </c>
      <c r="G267" s="6">
        <v>11</v>
      </c>
      <c r="H267" s="6">
        <v>-1.349062818020375</v>
      </c>
      <c r="I267" s="6">
        <v>29.5</v>
      </c>
      <c r="J267" s="6">
        <v>-0.654182199310128</v>
      </c>
      <c r="K267" s="6">
        <v>107</v>
      </c>
      <c r="L267" s="6">
        <v>-0.88491194128964357</v>
      </c>
      <c r="M267" s="6">
        <v>4.3099999999999996</v>
      </c>
      <c r="N267" s="6">
        <v>0.4308443075776916</v>
      </c>
      <c r="Q267" s="6">
        <v>-1.7073885858154425</v>
      </c>
      <c r="R267" s="6">
        <v>-0.3414777171630885</v>
      </c>
      <c r="S267" s="6">
        <v>6</v>
      </c>
      <c r="T267" s="6">
        <v>197</v>
      </c>
      <c r="U267" s="6">
        <v>161</v>
      </c>
      <c r="AA267" s="6">
        <v>0</v>
      </c>
      <c r="AB267" s="6" t="s">
        <v>2311</v>
      </c>
      <c r="AH267" s="6">
        <v>0</v>
      </c>
      <c r="AI267" s="6" t="s">
        <v>2311</v>
      </c>
      <c r="AO267" s="6">
        <v>0</v>
      </c>
      <c r="AP267" s="6" t="s">
        <v>2311</v>
      </c>
      <c r="AR267" s="6">
        <v>11</v>
      </c>
      <c r="AS267" s="6">
        <v>384</v>
      </c>
      <c r="AT267" s="6">
        <v>0</v>
      </c>
      <c r="AU267" s="6">
        <v>57</v>
      </c>
      <c r="AV267" s="6">
        <v>441</v>
      </c>
      <c r="AW267" s="6">
        <v>40.090909090909093</v>
      </c>
      <c r="AY267" s="6">
        <v>3</v>
      </c>
      <c r="AZ267" s="6">
        <v>53</v>
      </c>
      <c r="BA267" s="6">
        <v>0</v>
      </c>
      <c r="BB267" s="6">
        <v>15</v>
      </c>
      <c r="BC267" s="6">
        <v>68</v>
      </c>
      <c r="BD267" s="6">
        <v>22.666666666666668</v>
      </c>
    </row>
    <row r="268" spans="1:56" x14ac:dyDescent="0.25">
      <c r="A268" s="6" t="s">
        <v>393</v>
      </c>
      <c r="B268" s="6" t="s">
        <v>29</v>
      </c>
      <c r="C268" s="6">
        <v>72.25</v>
      </c>
      <c r="D268" s="6">
        <v>196</v>
      </c>
      <c r="E268" s="6">
        <v>4.68</v>
      </c>
      <c r="F268" s="6">
        <v>0.35204674315999301</v>
      </c>
      <c r="I268" s="6">
        <v>32.5</v>
      </c>
      <c r="J268" s="6">
        <v>4.0253075501105885E-2</v>
      </c>
      <c r="K268" s="6">
        <v>125</v>
      </c>
      <c r="L268" s="6">
        <v>1.0155535370789213</v>
      </c>
      <c r="M268" s="6">
        <v>4.22</v>
      </c>
      <c r="N268" s="6">
        <v>0.7530991178280364</v>
      </c>
      <c r="O268" s="6">
        <v>6.93</v>
      </c>
      <c r="P268" s="6">
        <v>0.7221260150626756</v>
      </c>
      <c r="Q268" s="6">
        <v>2.8830784886307326</v>
      </c>
      <c r="R268" s="6">
        <v>0.57661569772614651</v>
      </c>
      <c r="AA268" s="6">
        <v>0</v>
      </c>
      <c r="AB268" s="6" t="s">
        <v>2311</v>
      </c>
      <c r="AH268" s="6">
        <v>0</v>
      </c>
      <c r="AI268" s="6" t="s">
        <v>2311</v>
      </c>
      <c r="AO268" s="6">
        <v>0</v>
      </c>
      <c r="AP268" s="6" t="s">
        <v>2311</v>
      </c>
      <c r="AV268" s="6">
        <v>0</v>
      </c>
      <c r="AW268" s="6" t="s">
        <v>2311</v>
      </c>
      <c r="BC268" s="6">
        <v>0</v>
      </c>
      <c r="BD268" s="6" t="s">
        <v>2311</v>
      </c>
    </row>
    <row r="269" spans="1:56" x14ac:dyDescent="0.25">
      <c r="A269" s="6" t="s">
        <v>310</v>
      </c>
      <c r="B269" s="6" t="s">
        <v>29</v>
      </c>
      <c r="C269" s="6">
        <v>73.88</v>
      </c>
      <c r="D269" s="6">
        <v>216</v>
      </c>
      <c r="E269" s="6">
        <v>4.42</v>
      </c>
      <c r="F269" s="6">
        <v>1.2141142743052002</v>
      </c>
      <c r="I269" s="6">
        <v>37</v>
      </c>
      <c r="J269" s="6">
        <v>1.0819059877179567</v>
      </c>
      <c r="K269" s="6">
        <v>128</v>
      </c>
      <c r="L269" s="6">
        <v>1.332297783473682</v>
      </c>
      <c r="Q269" s="6">
        <v>3.6283180454968389</v>
      </c>
      <c r="R269" s="6">
        <v>1.2094393484989463</v>
      </c>
      <c r="S269" s="6">
        <v>1</v>
      </c>
      <c r="T269" s="6">
        <v>29</v>
      </c>
      <c r="U269" s="6">
        <v>28</v>
      </c>
      <c r="W269" s="6">
        <v>16</v>
      </c>
      <c r="X269" s="6">
        <v>436</v>
      </c>
      <c r="Y269" s="6">
        <v>0</v>
      </c>
      <c r="Z269" s="6">
        <v>100</v>
      </c>
      <c r="AA269" s="6">
        <v>536</v>
      </c>
      <c r="AB269" s="6">
        <v>33.5</v>
      </c>
      <c r="AD269" s="6">
        <v>16</v>
      </c>
      <c r="AE269" s="6">
        <v>566</v>
      </c>
      <c r="AF269" s="6">
        <v>0</v>
      </c>
      <c r="AG269" s="6">
        <v>75</v>
      </c>
      <c r="AH269" s="6">
        <v>641</v>
      </c>
      <c r="AI269" s="6">
        <v>40.0625</v>
      </c>
      <c r="AK269" s="6">
        <v>16</v>
      </c>
      <c r="AL269" s="6">
        <v>57</v>
      </c>
      <c r="AM269" s="6">
        <v>0</v>
      </c>
      <c r="AN269" s="6">
        <v>70</v>
      </c>
      <c r="AO269" s="6">
        <v>127</v>
      </c>
      <c r="AP269" s="6">
        <v>7.9375</v>
      </c>
      <c r="AR269" s="6">
        <v>16</v>
      </c>
      <c r="AS269" s="6">
        <v>531</v>
      </c>
      <c r="AT269" s="6">
        <v>0</v>
      </c>
      <c r="AU269" s="6">
        <v>124</v>
      </c>
      <c r="AV269" s="6">
        <v>655</v>
      </c>
      <c r="AW269" s="6">
        <v>40.9375</v>
      </c>
      <c r="AY269" s="6">
        <v>16</v>
      </c>
      <c r="AZ269" s="6">
        <v>430</v>
      </c>
      <c r="BA269" s="6">
        <v>0</v>
      </c>
      <c r="BB269" s="6">
        <v>157</v>
      </c>
      <c r="BC269" s="6">
        <v>587</v>
      </c>
      <c r="BD269" s="6">
        <v>36.6875</v>
      </c>
    </row>
    <row r="270" spans="1:56" x14ac:dyDescent="0.25">
      <c r="A270" s="6" t="s">
        <v>149</v>
      </c>
      <c r="B270" s="6" t="s">
        <v>29</v>
      </c>
      <c r="C270" s="6">
        <v>74.25</v>
      </c>
      <c r="D270" s="6">
        <v>204</v>
      </c>
      <c r="E270" s="6">
        <v>4.43</v>
      </c>
      <c r="F270" s="6">
        <v>1.180957830799616</v>
      </c>
      <c r="G270" s="6">
        <v>12</v>
      </c>
      <c r="H270" s="6">
        <v>-1.2068643047695788</v>
      </c>
      <c r="I270" s="6">
        <v>31.5</v>
      </c>
      <c r="J270" s="6">
        <v>-0.19122534943597208</v>
      </c>
      <c r="K270" s="6">
        <v>120</v>
      </c>
      <c r="L270" s="6">
        <v>0.48764645975431986</v>
      </c>
      <c r="Q270" s="6">
        <v>0.27051463634838496</v>
      </c>
      <c r="R270" s="6">
        <v>6.7628659087096241E-2</v>
      </c>
      <c r="S270" s="6">
        <v>6</v>
      </c>
      <c r="T270" s="6">
        <v>171</v>
      </c>
      <c r="U270" s="6">
        <v>142</v>
      </c>
      <c r="AA270" s="6">
        <v>0</v>
      </c>
      <c r="AB270" s="6" t="s">
        <v>2311</v>
      </c>
      <c r="AD270" s="6">
        <v>16</v>
      </c>
      <c r="AE270" s="6">
        <v>410</v>
      </c>
      <c r="AF270" s="6">
        <v>0</v>
      </c>
      <c r="AG270" s="6">
        <v>88</v>
      </c>
      <c r="AH270" s="6">
        <v>498</v>
      </c>
      <c r="AI270" s="6">
        <v>31.125</v>
      </c>
      <c r="AK270" s="6">
        <v>12</v>
      </c>
      <c r="AL270" s="6">
        <v>169</v>
      </c>
      <c r="AM270" s="6">
        <v>0</v>
      </c>
      <c r="AN270" s="6">
        <v>136</v>
      </c>
      <c r="AO270" s="6">
        <v>305</v>
      </c>
      <c r="AP270" s="6">
        <v>25.416666666666668</v>
      </c>
      <c r="AV270" s="6">
        <v>0</v>
      </c>
      <c r="AW270" s="6" t="s">
        <v>2311</v>
      </c>
      <c r="BC270" s="6">
        <v>0</v>
      </c>
      <c r="BD270" s="6" t="s">
        <v>2311</v>
      </c>
    </row>
    <row r="271" spans="1:56" x14ac:dyDescent="0.25">
      <c r="A271" s="6" t="s">
        <v>337</v>
      </c>
      <c r="B271" s="6" t="s">
        <v>29</v>
      </c>
      <c r="C271" s="6">
        <v>74.5</v>
      </c>
      <c r="D271" s="6">
        <v>217</v>
      </c>
      <c r="E271" s="6">
        <v>4.5199999999999996</v>
      </c>
      <c r="F271" s="6">
        <v>0.88254983924935215</v>
      </c>
      <c r="G271" s="6">
        <v>10</v>
      </c>
      <c r="H271" s="6">
        <v>-1.4912613312711713</v>
      </c>
      <c r="I271" s="6">
        <v>39.5</v>
      </c>
      <c r="J271" s="6">
        <v>1.6606020500606515</v>
      </c>
      <c r="K271" s="6">
        <v>132</v>
      </c>
      <c r="L271" s="6">
        <v>1.7546234453333629</v>
      </c>
      <c r="M271" s="6">
        <v>4.0599999999999996</v>
      </c>
      <c r="N271" s="6">
        <v>1.325996558273095</v>
      </c>
      <c r="O271" s="6">
        <v>6.71</v>
      </c>
      <c r="P271" s="6">
        <v>1.2646924321672963</v>
      </c>
      <c r="Q271" s="6">
        <v>5.3972029938125861</v>
      </c>
      <c r="R271" s="6">
        <v>0.89953383230209771</v>
      </c>
      <c r="AA271" s="6">
        <v>0</v>
      </c>
      <c r="AB271" s="6" t="s">
        <v>2311</v>
      </c>
      <c r="AH271" s="6">
        <v>0</v>
      </c>
      <c r="AI271" s="6" t="s">
        <v>2311</v>
      </c>
      <c r="AO271" s="6">
        <v>0</v>
      </c>
      <c r="AP271" s="6" t="s">
        <v>2311</v>
      </c>
      <c r="AV271" s="6">
        <v>0</v>
      </c>
      <c r="AW271" s="6" t="s">
        <v>2311</v>
      </c>
      <c r="BC271" s="6">
        <v>0</v>
      </c>
      <c r="BD271" s="6" t="s">
        <v>2311</v>
      </c>
    </row>
    <row r="272" spans="1:56" x14ac:dyDescent="0.25">
      <c r="A272" s="6" t="s">
        <v>223</v>
      </c>
      <c r="B272" s="6" t="s">
        <v>29</v>
      </c>
      <c r="C272" s="6">
        <v>69</v>
      </c>
      <c r="D272" s="6">
        <v>179</v>
      </c>
      <c r="E272" s="6">
        <v>4.5999999999999996</v>
      </c>
      <c r="F272" s="6">
        <v>0.61729829120467261</v>
      </c>
      <c r="G272" s="6">
        <v>6</v>
      </c>
      <c r="H272" s="6">
        <v>-2.0600553842743565</v>
      </c>
      <c r="I272" s="6">
        <v>32</v>
      </c>
      <c r="J272" s="6">
        <v>-7.5486136967433101E-2</v>
      </c>
      <c r="K272" s="6">
        <v>109</v>
      </c>
      <c r="L272" s="6">
        <v>-0.67374911035980312</v>
      </c>
      <c r="M272" s="6">
        <v>4.53</v>
      </c>
      <c r="N272" s="6">
        <v>-0.35688967303426572</v>
      </c>
      <c r="Q272" s="6">
        <v>-2.5488820134311858</v>
      </c>
      <c r="R272" s="6">
        <v>-0.50977640268623714</v>
      </c>
      <c r="W272" s="6">
        <v>10</v>
      </c>
      <c r="X272" s="6">
        <v>401</v>
      </c>
      <c r="Y272" s="6">
        <v>0</v>
      </c>
      <c r="Z272" s="6">
        <v>16</v>
      </c>
      <c r="AA272" s="6">
        <v>417</v>
      </c>
      <c r="AB272" s="6">
        <v>41.7</v>
      </c>
      <c r="AH272" s="6">
        <v>0</v>
      </c>
      <c r="AI272" s="6" t="s">
        <v>2311</v>
      </c>
      <c r="AO272" s="6">
        <v>0</v>
      </c>
      <c r="AP272" s="6" t="s">
        <v>2311</v>
      </c>
      <c r="AV272" s="6">
        <v>0</v>
      </c>
      <c r="AW272" s="6" t="s">
        <v>2311</v>
      </c>
      <c r="BC272" s="6">
        <v>0</v>
      </c>
      <c r="BD272" s="6" t="s">
        <v>2311</v>
      </c>
    </row>
    <row r="273" spans="1:56" x14ac:dyDescent="0.25">
      <c r="A273" s="6" t="s">
        <v>196</v>
      </c>
      <c r="B273" s="6" t="s">
        <v>29</v>
      </c>
      <c r="C273" s="6">
        <v>73</v>
      </c>
      <c r="D273" s="6">
        <v>214</v>
      </c>
      <c r="E273" s="6">
        <v>4.57</v>
      </c>
      <c r="F273" s="6">
        <v>0.71676762172142527</v>
      </c>
      <c r="G273" s="6">
        <v>15</v>
      </c>
      <c r="H273" s="6">
        <v>-0.78026876501718978</v>
      </c>
      <c r="I273" s="6">
        <v>36</v>
      </c>
      <c r="J273" s="6">
        <v>0.85042756278087872</v>
      </c>
      <c r="K273" s="6">
        <v>115</v>
      </c>
      <c r="L273" s="6">
        <v>-4.0260617570281487E-2</v>
      </c>
      <c r="M273" s="6">
        <v>4.5</v>
      </c>
      <c r="N273" s="6">
        <v>-0.24947140295081643</v>
      </c>
      <c r="Q273" s="6">
        <v>0.49719439896401624</v>
      </c>
      <c r="R273" s="6">
        <v>9.9438879792803248E-2</v>
      </c>
      <c r="S273" s="6">
        <v>1</v>
      </c>
      <c r="T273" s="6">
        <v>27</v>
      </c>
      <c r="U273" s="6">
        <v>26</v>
      </c>
      <c r="W273" s="6">
        <v>16</v>
      </c>
      <c r="X273" s="6">
        <v>995</v>
      </c>
      <c r="Y273" s="6">
        <v>0</v>
      </c>
      <c r="Z273" s="6">
        <v>0</v>
      </c>
      <c r="AA273" s="6">
        <v>995</v>
      </c>
      <c r="AB273" s="6">
        <v>62.1875</v>
      </c>
      <c r="AD273" s="6">
        <v>16</v>
      </c>
      <c r="AE273" s="6">
        <v>1055</v>
      </c>
      <c r="AF273" s="6">
        <v>1</v>
      </c>
      <c r="AG273" s="6">
        <v>3</v>
      </c>
      <c r="AH273" s="6">
        <v>1059</v>
      </c>
      <c r="AI273" s="6">
        <v>66.1875</v>
      </c>
      <c r="AK273" s="6">
        <v>16</v>
      </c>
      <c r="AL273" s="6">
        <v>1148</v>
      </c>
      <c r="AM273" s="6">
        <v>0</v>
      </c>
      <c r="AN273" s="6">
        <v>2</v>
      </c>
      <c r="AO273" s="6">
        <v>1150</v>
      </c>
      <c r="AP273" s="6">
        <v>71.875</v>
      </c>
      <c r="AR273" s="6">
        <v>16</v>
      </c>
      <c r="AS273" s="6">
        <v>1085</v>
      </c>
      <c r="AT273" s="6">
        <v>0</v>
      </c>
      <c r="AU273" s="6">
        <v>2</v>
      </c>
      <c r="AV273" s="6">
        <v>1087</v>
      </c>
      <c r="AW273" s="6">
        <v>67.9375</v>
      </c>
      <c r="AY273" s="6">
        <v>15</v>
      </c>
      <c r="AZ273" s="6">
        <v>1021</v>
      </c>
      <c r="BA273" s="6">
        <v>1</v>
      </c>
      <c r="BB273" s="6">
        <v>0</v>
      </c>
      <c r="BC273" s="6">
        <v>1022</v>
      </c>
      <c r="BD273" s="6">
        <v>68.13333333333334</v>
      </c>
    </row>
    <row r="274" spans="1:56" x14ac:dyDescent="0.25">
      <c r="A274" s="6" t="s">
        <v>335</v>
      </c>
      <c r="B274" s="6" t="s">
        <v>29</v>
      </c>
      <c r="C274" s="6">
        <v>70.5</v>
      </c>
      <c r="D274" s="6">
        <v>199</v>
      </c>
      <c r="E274" s="6">
        <v>4.43</v>
      </c>
      <c r="F274" s="6">
        <v>1.180957830799616</v>
      </c>
      <c r="I274" s="6">
        <v>36.5</v>
      </c>
      <c r="J274" s="6">
        <v>0.96616677524941774</v>
      </c>
      <c r="K274" s="6">
        <v>123</v>
      </c>
      <c r="L274" s="6">
        <v>0.80439070614908059</v>
      </c>
      <c r="M274" s="6">
        <v>4.22</v>
      </c>
      <c r="N274" s="6">
        <v>0.7530991178280364</v>
      </c>
      <c r="O274" s="6">
        <v>7.09</v>
      </c>
      <c r="P274" s="6">
        <v>0.32753225716840506</v>
      </c>
      <c r="Q274" s="6">
        <v>4.0321466871945564</v>
      </c>
      <c r="R274" s="6">
        <v>0.80642933743891132</v>
      </c>
      <c r="S274" s="6">
        <v>5</v>
      </c>
      <c r="T274" s="6">
        <v>135</v>
      </c>
      <c r="U274" s="6">
        <v>116</v>
      </c>
      <c r="W274" s="6">
        <v>16</v>
      </c>
      <c r="X274" s="6">
        <v>52</v>
      </c>
      <c r="Y274" s="6">
        <v>0</v>
      </c>
      <c r="Z274" s="6">
        <v>179</v>
      </c>
      <c r="AA274" s="6">
        <v>231</v>
      </c>
      <c r="AB274" s="6">
        <v>14.4375</v>
      </c>
      <c r="AD274" s="6">
        <v>13</v>
      </c>
      <c r="AE274" s="6">
        <v>391</v>
      </c>
      <c r="AF274" s="6">
        <v>0</v>
      </c>
      <c r="AG274" s="6">
        <v>78</v>
      </c>
      <c r="AH274" s="6">
        <v>469</v>
      </c>
      <c r="AI274" s="6">
        <v>36.07692307692308</v>
      </c>
      <c r="AK274" s="6">
        <v>13</v>
      </c>
      <c r="AL274" s="6">
        <v>254</v>
      </c>
      <c r="AM274" s="6">
        <v>0</v>
      </c>
      <c r="AN274" s="6">
        <v>106</v>
      </c>
      <c r="AO274" s="6">
        <v>360</v>
      </c>
      <c r="AP274" s="6">
        <v>27.692307692307693</v>
      </c>
      <c r="AR274" s="6">
        <v>13</v>
      </c>
      <c r="AS274" s="6">
        <v>101</v>
      </c>
      <c r="AT274" s="6">
        <v>0</v>
      </c>
      <c r="AU274" s="6">
        <v>134</v>
      </c>
      <c r="AV274" s="6">
        <v>235</v>
      </c>
      <c r="AW274" s="6">
        <v>18.076923076923077</v>
      </c>
      <c r="BC274" s="6">
        <v>0</v>
      </c>
      <c r="BD274" s="6" t="s">
        <v>2311</v>
      </c>
    </row>
    <row r="275" spans="1:56" x14ac:dyDescent="0.25">
      <c r="A275" s="6" t="s">
        <v>73</v>
      </c>
      <c r="B275" s="6" t="s">
        <v>29</v>
      </c>
      <c r="C275" s="6">
        <v>71.13</v>
      </c>
      <c r="D275" s="6">
        <v>206</v>
      </c>
      <c r="E275" s="6">
        <v>4.38</v>
      </c>
      <c r="F275" s="6">
        <v>1.34674004832754</v>
      </c>
      <c r="G275" s="6">
        <v>22</v>
      </c>
      <c r="H275" s="6">
        <v>0.21512082773838442</v>
      </c>
      <c r="I275" s="6">
        <v>34</v>
      </c>
      <c r="J275" s="6">
        <v>0.3874707129067228</v>
      </c>
      <c r="K275" s="6">
        <v>131</v>
      </c>
      <c r="L275" s="6">
        <v>1.6490420298684427</v>
      </c>
      <c r="M275" s="6">
        <v>4.0999999999999996</v>
      </c>
      <c r="N275" s="6">
        <v>1.1827721981618304</v>
      </c>
      <c r="O275" s="6">
        <v>6.68</v>
      </c>
      <c r="P275" s="6">
        <v>1.3386787617724727</v>
      </c>
      <c r="Q275" s="6">
        <v>6.1198245787753933</v>
      </c>
      <c r="R275" s="6">
        <v>1.0199707631292323</v>
      </c>
      <c r="S275" s="6">
        <v>4</v>
      </c>
      <c r="T275" s="6">
        <v>102</v>
      </c>
      <c r="U275" s="6">
        <v>90</v>
      </c>
      <c r="W275" s="6">
        <v>9</v>
      </c>
      <c r="X275" s="6">
        <v>179</v>
      </c>
      <c r="Y275" s="6">
        <v>0</v>
      </c>
      <c r="Z275" s="6">
        <v>21</v>
      </c>
      <c r="AA275" s="6">
        <v>200</v>
      </c>
      <c r="AB275" s="6">
        <v>22.222222222222221</v>
      </c>
      <c r="AD275" s="6">
        <v>1</v>
      </c>
      <c r="AE275" s="6">
        <v>10</v>
      </c>
      <c r="AF275" s="6">
        <v>0</v>
      </c>
      <c r="AG275" s="6">
        <v>0</v>
      </c>
      <c r="AH275" s="6">
        <v>10</v>
      </c>
      <c r="AI275" s="6">
        <v>10</v>
      </c>
      <c r="AO275" s="6">
        <v>0</v>
      </c>
      <c r="AP275" s="6" t="s">
        <v>2311</v>
      </c>
      <c r="AV275" s="6">
        <v>0</v>
      </c>
      <c r="AW275" s="6" t="s">
        <v>2311</v>
      </c>
      <c r="BC275" s="6">
        <v>0</v>
      </c>
      <c r="BD275" s="6" t="s">
        <v>2311</v>
      </c>
    </row>
    <row r="276" spans="1:56" x14ac:dyDescent="0.25">
      <c r="A276" s="6" t="s">
        <v>205</v>
      </c>
      <c r="B276" s="6" t="s">
        <v>29</v>
      </c>
      <c r="C276" s="6">
        <v>76</v>
      </c>
      <c r="D276" s="6">
        <v>196</v>
      </c>
      <c r="E276" s="6">
        <v>4.4400000000000004</v>
      </c>
      <c r="F276" s="6">
        <v>1.1478013872940289</v>
      </c>
      <c r="I276" s="6">
        <v>39.5</v>
      </c>
      <c r="J276" s="6">
        <v>1.6606020500606515</v>
      </c>
      <c r="K276" s="6">
        <v>136</v>
      </c>
      <c r="L276" s="6">
        <v>2.1769491071930442</v>
      </c>
      <c r="M276" s="6">
        <v>4.33</v>
      </c>
      <c r="N276" s="6">
        <v>0.35923212752205769</v>
      </c>
      <c r="Q276" s="6">
        <v>5.3445846720697823</v>
      </c>
      <c r="R276" s="6">
        <v>1.3361461680174456</v>
      </c>
      <c r="S276" s="6">
        <v>2</v>
      </c>
      <c r="T276" s="6">
        <v>34</v>
      </c>
      <c r="U276" s="6">
        <v>32</v>
      </c>
      <c r="W276" s="6">
        <v>14</v>
      </c>
      <c r="X276" s="6">
        <v>334</v>
      </c>
      <c r="Y276" s="6">
        <v>0</v>
      </c>
      <c r="Z276" s="6">
        <v>0</v>
      </c>
      <c r="AA276" s="6">
        <v>334</v>
      </c>
      <c r="AB276" s="6">
        <v>23.857142857142858</v>
      </c>
      <c r="AD276" s="6">
        <v>12</v>
      </c>
      <c r="AE276" s="6">
        <v>593</v>
      </c>
      <c r="AF276" s="6">
        <v>0</v>
      </c>
      <c r="AG276" s="6">
        <v>0</v>
      </c>
      <c r="AH276" s="6">
        <v>593</v>
      </c>
      <c r="AI276" s="6">
        <v>49.416666666666664</v>
      </c>
      <c r="AK276" s="6">
        <v>9</v>
      </c>
      <c r="AL276" s="6">
        <v>375</v>
      </c>
      <c r="AM276" s="6">
        <v>0</v>
      </c>
      <c r="AN276" s="6">
        <v>0</v>
      </c>
      <c r="AO276" s="6">
        <v>375</v>
      </c>
      <c r="AP276" s="6">
        <v>41.666666666666664</v>
      </c>
      <c r="AR276" s="6">
        <v>13</v>
      </c>
      <c r="AS276" s="6">
        <v>303</v>
      </c>
      <c r="AT276" s="6">
        <v>0</v>
      </c>
      <c r="AU276" s="6">
        <v>4</v>
      </c>
      <c r="AV276" s="6">
        <v>307</v>
      </c>
      <c r="AW276" s="6">
        <v>23.615384615384617</v>
      </c>
      <c r="AY276" s="6">
        <v>7</v>
      </c>
      <c r="AZ276" s="6">
        <v>66</v>
      </c>
      <c r="BA276" s="6">
        <v>0</v>
      </c>
      <c r="BB276" s="6">
        <v>0</v>
      </c>
      <c r="BC276" s="6">
        <v>66</v>
      </c>
      <c r="BD276" s="6">
        <v>9.4285714285714288</v>
      </c>
    </row>
    <row r="277" spans="1:56" x14ac:dyDescent="0.25">
      <c r="A277" s="6" t="s">
        <v>382</v>
      </c>
      <c r="B277" s="6" t="s">
        <v>29</v>
      </c>
      <c r="C277" s="6">
        <v>72.63</v>
      </c>
      <c r="D277" s="6">
        <v>193</v>
      </c>
      <c r="E277" s="6">
        <v>4.54</v>
      </c>
      <c r="F277" s="6">
        <v>0.81623695223818082</v>
      </c>
      <c r="G277" s="6">
        <v>8</v>
      </c>
      <c r="H277" s="6">
        <v>-1.775658357772764</v>
      </c>
      <c r="I277" s="6">
        <v>33.5</v>
      </c>
      <c r="J277" s="6">
        <v>0.27173150043818384</v>
      </c>
      <c r="K277" s="6">
        <v>121</v>
      </c>
      <c r="L277" s="6">
        <v>0.59322787521924014</v>
      </c>
      <c r="M277" s="6">
        <v>4.21</v>
      </c>
      <c r="N277" s="6">
        <v>0.78890520785585172</v>
      </c>
      <c r="O277" s="6">
        <v>6.88</v>
      </c>
      <c r="P277" s="6">
        <v>0.84543656440463455</v>
      </c>
      <c r="Q277" s="6">
        <v>1.539879742383327</v>
      </c>
      <c r="R277" s="6">
        <v>0.25664662373055452</v>
      </c>
      <c r="W277" s="6">
        <v>12</v>
      </c>
      <c r="X277" s="6">
        <v>575</v>
      </c>
      <c r="Y277" s="6">
        <v>0</v>
      </c>
      <c r="Z277" s="6">
        <v>2</v>
      </c>
      <c r="AA277" s="6">
        <v>577</v>
      </c>
      <c r="AB277" s="6">
        <v>48.083333333333336</v>
      </c>
      <c r="AD277" s="6">
        <v>14</v>
      </c>
      <c r="AE277" s="6">
        <v>393</v>
      </c>
      <c r="AF277" s="6">
        <v>0</v>
      </c>
      <c r="AG277" s="6">
        <v>43</v>
      </c>
      <c r="AH277" s="6">
        <v>436</v>
      </c>
      <c r="AI277" s="6">
        <v>31.142857142857142</v>
      </c>
      <c r="AK277" s="6">
        <v>7</v>
      </c>
      <c r="AL277" s="6">
        <v>281</v>
      </c>
      <c r="AM277" s="6">
        <v>0</v>
      </c>
      <c r="AN277" s="6">
        <v>13</v>
      </c>
      <c r="AO277" s="6">
        <v>294</v>
      </c>
      <c r="AP277" s="6">
        <v>42</v>
      </c>
      <c r="AV277" s="6">
        <v>0</v>
      </c>
      <c r="AW277" s="6" t="s">
        <v>2311</v>
      </c>
      <c r="BC277" s="6">
        <v>0</v>
      </c>
      <c r="BD277" s="6" t="s">
        <v>2311</v>
      </c>
    </row>
    <row r="278" spans="1:56" x14ac:dyDescent="0.25">
      <c r="A278" s="6" t="s">
        <v>367</v>
      </c>
      <c r="B278" s="6" t="s">
        <v>29</v>
      </c>
      <c r="C278" s="6">
        <v>72.5</v>
      </c>
      <c r="D278" s="6">
        <v>194</v>
      </c>
      <c r="E278" s="6">
        <v>4.38</v>
      </c>
      <c r="F278" s="6">
        <v>1.34674004832754</v>
      </c>
      <c r="G278" s="6">
        <v>16</v>
      </c>
      <c r="H278" s="6">
        <v>-0.63807025176639354</v>
      </c>
      <c r="I278" s="6">
        <v>33.5</v>
      </c>
      <c r="J278" s="6">
        <v>0.27173150043818384</v>
      </c>
      <c r="K278" s="6">
        <v>124</v>
      </c>
      <c r="L278" s="6">
        <v>0.90997212161400087</v>
      </c>
      <c r="M278" s="6">
        <v>4.3499999999999996</v>
      </c>
      <c r="N278" s="6">
        <v>0.28761994746642694</v>
      </c>
      <c r="Q278" s="6">
        <v>2.1779933660797584</v>
      </c>
      <c r="R278" s="6">
        <v>0.43559867321595169</v>
      </c>
      <c r="S278" s="6">
        <v>5</v>
      </c>
      <c r="T278" s="6">
        <v>144</v>
      </c>
      <c r="U278" s="6">
        <v>124</v>
      </c>
      <c r="W278" s="6">
        <v>16</v>
      </c>
      <c r="X278" s="6">
        <v>690</v>
      </c>
      <c r="Y278" s="6">
        <v>0</v>
      </c>
      <c r="Z278" s="6">
        <v>0</v>
      </c>
      <c r="AA278" s="6">
        <v>690</v>
      </c>
      <c r="AB278" s="6">
        <v>43.125</v>
      </c>
      <c r="AD278" s="6">
        <v>15</v>
      </c>
      <c r="AE278" s="6">
        <v>617</v>
      </c>
      <c r="AF278" s="6">
        <v>0</v>
      </c>
      <c r="AG278" s="6">
        <v>2</v>
      </c>
      <c r="AH278" s="6">
        <v>619</v>
      </c>
      <c r="AI278" s="6">
        <v>41.266666666666666</v>
      </c>
      <c r="AK278" s="6">
        <v>16</v>
      </c>
      <c r="AL278" s="6">
        <v>594</v>
      </c>
      <c r="AM278" s="6">
        <v>0</v>
      </c>
      <c r="AN278" s="6">
        <v>1</v>
      </c>
      <c r="AO278" s="6">
        <v>595</v>
      </c>
      <c r="AP278" s="6">
        <v>37.1875</v>
      </c>
      <c r="AR278" s="6">
        <v>16</v>
      </c>
      <c r="AS278" s="6">
        <v>795</v>
      </c>
      <c r="AT278" s="6">
        <v>0</v>
      </c>
      <c r="AU278" s="6">
        <v>0</v>
      </c>
      <c r="AV278" s="6">
        <v>795</v>
      </c>
      <c r="AW278" s="6">
        <v>49.6875</v>
      </c>
      <c r="AY278" s="6">
        <v>16</v>
      </c>
      <c r="AZ278" s="6">
        <v>939</v>
      </c>
      <c r="BA278" s="6">
        <v>0</v>
      </c>
      <c r="BB278" s="6">
        <v>0</v>
      </c>
      <c r="BC278" s="6">
        <v>939</v>
      </c>
      <c r="BD278" s="6">
        <v>58.6875</v>
      </c>
    </row>
    <row r="279" spans="1:56" x14ac:dyDescent="0.25">
      <c r="A279" s="6" t="s">
        <v>343</v>
      </c>
      <c r="B279" s="6" t="s">
        <v>29</v>
      </c>
      <c r="C279" s="6">
        <v>71.13</v>
      </c>
      <c r="D279" s="6">
        <v>204</v>
      </c>
      <c r="E279" s="6">
        <v>4.46</v>
      </c>
      <c r="F279" s="6">
        <v>1.0814885002828605</v>
      </c>
      <c r="G279" s="6">
        <v>20</v>
      </c>
      <c r="H279" s="6">
        <v>-6.9276198763208216E-2</v>
      </c>
      <c r="I279" s="6">
        <v>33.5</v>
      </c>
      <c r="J279" s="6">
        <v>0.27173150043818384</v>
      </c>
      <c r="K279" s="6">
        <v>119</v>
      </c>
      <c r="L279" s="6">
        <v>0.38206504428939958</v>
      </c>
      <c r="M279" s="6">
        <v>4.38</v>
      </c>
      <c r="N279" s="6">
        <v>0.18020167738297763</v>
      </c>
      <c r="O279" s="6">
        <v>7.1</v>
      </c>
      <c r="P279" s="6">
        <v>0.30287014730001371</v>
      </c>
      <c r="Q279" s="6">
        <v>2.1490806709302266</v>
      </c>
      <c r="R279" s="6">
        <v>0.35818011182170445</v>
      </c>
      <c r="AA279" s="6">
        <v>0</v>
      </c>
      <c r="AB279" s="6" t="s">
        <v>2311</v>
      </c>
      <c r="AH279" s="6">
        <v>0</v>
      </c>
      <c r="AI279" s="6" t="s">
        <v>2311</v>
      </c>
      <c r="AO279" s="6">
        <v>0</v>
      </c>
      <c r="AP279" s="6" t="s">
        <v>2311</v>
      </c>
      <c r="AV279" s="6">
        <v>0</v>
      </c>
      <c r="AW279" s="6" t="s">
        <v>2311</v>
      </c>
      <c r="BC279" s="6">
        <v>0</v>
      </c>
      <c r="BD279" s="6" t="s">
        <v>2311</v>
      </c>
    </row>
    <row r="280" spans="1:56" x14ac:dyDescent="0.25">
      <c r="A280" s="6" t="s">
        <v>115</v>
      </c>
      <c r="B280" s="6" t="s">
        <v>29</v>
      </c>
      <c r="C280" s="6">
        <v>75</v>
      </c>
      <c r="D280" s="6">
        <v>233</v>
      </c>
      <c r="E280" s="6">
        <v>4.5599999999999996</v>
      </c>
      <c r="F280" s="6">
        <v>0.74992406522701238</v>
      </c>
      <c r="G280" s="6">
        <v>19</v>
      </c>
      <c r="H280" s="6">
        <v>-0.21147471201400453</v>
      </c>
      <c r="I280" s="6">
        <v>39.5</v>
      </c>
      <c r="J280" s="6">
        <v>1.6606020500606515</v>
      </c>
      <c r="K280" s="6">
        <v>120</v>
      </c>
      <c r="L280" s="6">
        <v>0.48764645975431986</v>
      </c>
      <c r="N280" s="6">
        <v>15.863269109566446</v>
      </c>
      <c r="O280" s="6">
        <v>7.15</v>
      </c>
      <c r="P280" s="6">
        <v>0.17955959795805251</v>
      </c>
      <c r="Q280" s="6">
        <v>18.72952657055248</v>
      </c>
      <c r="R280" s="6">
        <v>3.1215877617587466</v>
      </c>
      <c r="AA280" s="6">
        <v>0</v>
      </c>
      <c r="AB280" s="6" t="s">
        <v>2311</v>
      </c>
      <c r="AH280" s="6">
        <v>0</v>
      </c>
      <c r="AI280" s="6" t="s">
        <v>2311</v>
      </c>
      <c r="AO280" s="6">
        <v>0</v>
      </c>
      <c r="AP280" s="6" t="s">
        <v>2311</v>
      </c>
      <c r="AV280" s="6">
        <v>0</v>
      </c>
      <c r="AW280" s="6" t="s">
        <v>2311</v>
      </c>
      <c r="BC280" s="6">
        <v>0</v>
      </c>
      <c r="BD280" s="6" t="s">
        <v>2311</v>
      </c>
    </row>
    <row r="281" spans="1:56" x14ac:dyDescent="0.25">
      <c r="A281" s="6" t="s">
        <v>183</v>
      </c>
      <c r="B281" s="6" t="s">
        <v>29</v>
      </c>
      <c r="C281" s="6">
        <v>74.88</v>
      </c>
      <c r="D281" s="6">
        <v>231</v>
      </c>
      <c r="E281" s="6">
        <v>4.46</v>
      </c>
      <c r="F281" s="6">
        <v>1.0814885002828605</v>
      </c>
      <c r="G281" s="6">
        <v>17</v>
      </c>
      <c r="H281" s="6">
        <v>-0.49587173851559718</v>
      </c>
      <c r="I281" s="6">
        <v>38.5</v>
      </c>
      <c r="J281" s="6">
        <v>1.4291236251235737</v>
      </c>
      <c r="K281" s="6">
        <v>129</v>
      </c>
      <c r="L281" s="6">
        <v>1.4378791989386022</v>
      </c>
      <c r="M281" s="6">
        <v>4.33</v>
      </c>
      <c r="N281" s="6">
        <v>0.35923212752205769</v>
      </c>
      <c r="O281" s="6">
        <v>6.99</v>
      </c>
      <c r="P281" s="6">
        <v>0.57415335585232308</v>
      </c>
      <c r="Q281" s="6">
        <v>4.3860050692038204</v>
      </c>
      <c r="R281" s="6">
        <v>0.73100084486730343</v>
      </c>
      <c r="AA281" s="6">
        <v>0</v>
      </c>
      <c r="AB281" s="6" t="s">
        <v>2311</v>
      </c>
      <c r="AH281" s="6">
        <v>0</v>
      </c>
      <c r="AI281" s="6" t="s">
        <v>2311</v>
      </c>
      <c r="AO281" s="6">
        <v>0</v>
      </c>
      <c r="AP281" s="6" t="s">
        <v>2311</v>
      </c>
      <c r="AV281" s="6">
        <v>0</v>
      </c>
      <c r="AW281" s="6" t="s">
        <v>2311</v>
      </c>
      <c r="BC281" s="6">
        <v>0</v>
      </c>
      <c r="BD281" s="6" t="s">
        <v>2311</v>
      </c>
    </row>
    <row r="282" spans="1:56" x14ac:dyDescent="0.25">
      <c r="A282" s="6" t="s">
        <v>409</v>
      </c>
      <c r="B282" s="6" t="s">
        <v>29</v>
      </c>
      <c r="C282" s="6">
        <v>71</v>
      </c>
      <c r="D282" s="6">
        <v>189</v>
      </c>
      <c r="E282" s="6">
        <v>4.45</v>
      </c>
      <c r="F282" s="6">
        <v>1.1146449437884447</v>
      </c>
      <c r="G282" s="6">
        <v>20</v>
      </c>
      <c r="H282" s="6">
        <v>-6.9276198763208216E-2</v>
      </c>
      <c r="I282" s="6">
        <v>37</v>
      </c>
      <c r="J282" s="6">
        <v>1.0819059877179567</v>
      </c>
      <c r="K282" s="6">
        <v>120</v>
      </c>
      <c r="L282" s="6">
        <v>0.48764645975431986</v>
      </c>
      <c r="M282" s="6">
        <v>4.0199999999999996</v>
      </c>
      <c r="N282" s="6">
        <v>1.4692209183843599</v>
      </c>
      <c r="O282" s="6">
        <v>6.8</v>
      </c>
      <c r="P282" s="6">
        <v>1.0427334433517699</v>
      </c>
      <c r="Q282" s="6">
        <v>5.1268755542336422</v>
      </c>
      <c r="R282" s="6">
        <v>0.8544792590389404</v>
      </c>
      <c r="S282" s="6">
        <v>3</v>
      </c>
      <c r="T282" s="6">
        <v>79</v>
      </c>
      <c r="U282" s="6">
        <v>70</v>
      </c>
      <c r="W282" s="6">
        <v>12</v>
      </c>
      <c r="X282" s="6">
        <v>159</v>
      </c>
      <c r="Y282" s="6">
        <v>0</v>
      </c>
      <c r="Z282" s="6">
        <v>126</v>
      </c>
      <c r="AA282" s="6">
        <v>285</v>
      </c>
      <c r="AB282" s="6">
        <v>23.75</v>
      </c>
      <c r="AD282" s="6">
        <v>16</v>
      </c>
      <c r="AE282" s="6">
        <v>746</v>
      </c>
      <c r="AF282" s="6">
        <v>0</v>
      </c>
      <c r="AG282" s="6">
        <v>47</v>
      </c>
      <c r="AH282" s="6">
        <v>793</v>
      </c>
      <c r="AI282" s="6">
        <v>49.5625</v>
      </c>
      <c r="AK282" s="6">
        <v>16</v>
      </c>
      <c r="AL282" s="6">
        <v>697</v>
      </c>
      <c r="AM282" s="6">
        <v>0</v>
      </c>
      <c r="AN282" s="6">
        <v>21</v>
      </c>
      <c r="AO282" s="6">
        <v>718</v>
      </c>
      <c r="AP282" s="6">
        <v>44.875</v>
      </c>
      <c r="AR282" s="6">
        <v>3</v>
      </c>
      <c r="AS282" s="6">
        <v>97</v>
      </c>
      <c r="AT282" s="6">
        <v>0</v>
      </c>
      <c r="AU282" s="6">
        <v>2</v>
      </c>
      <c r="AV282" s="6">
        <v>99</v>
      </c>
      <c r="AW282" s="6">
        <v>33</v>
      </c>
      <c r="AY282" s="6">
        <v>11</v>
      </c>
      <c r="AZ282" s="6">
        <v>187</v>
      </c>
      <c r="BA282" s="6">
        <v>0</v>
      </c>
      <c r="BB282" s="6">
        <v>0</v>
      </c>
      <c r="BC282" s="6">
        <v>187</v>
      </c>
      <c r="BD282" s="6">
        <v>17</v>
      </c>
    </row>
    <row r="283" spans="1:56" x14ac:dyDescent="0.25">
      <c r="A283" s="6" t="s">
        <v>426</v>
      </c>
      <c r="B283" s="6" t="s">
        <v>29</v>
      </c>
      <c r="C283" s="6">
        <v>74.63</v>
      </c>
      <c r="D283" s="6">
        <v>194</v>
      </c>
      <c r="E283" s="6">
        <v>4.51</v>
      </c>
      <c r="F283" s="6">
        <v>0.91570628275493637</v>
      </c>
      <c r="G283" s="6">
        <v>7</v>
      </c>
      <c r="H283" s="6">
        <v>-1.9178568710235604</v>
      </c>
      <c r="I283" s="6">
        <v>34.5</v>
      </c>
      <c r="J283" s="6">
        <v>0.50320992537526177</v>
      </c>
      <c r="K283" s="6">
        <v>122</v>
      </c>
      <c r="L283" s="6">
        <v>0.69880929068416031</v>
      </c>
      <c r="M283" s="6">
        <v>4.33</v>
      </c>
      <c r="N283" s="6">
        <v>0.35923212752205769</v>
      </c>
      <c r="O283" s="6">
        <v>6.65</v>
      </c>
      <c r="P283" s="6">
        <v>1.4126650913776468</v>
      </c>
      <c r="Q283" s="6">
        <v>1.9717658466905026</v>
      </c>
      <c r="R283" s="6">
        <v>0.32862764111508375</v>
      </c>
      <c r="S283" s="6">
        <v>7</v>
      </c>
      <c r="T283" s="6">
        <v>236</v>
      </c>
      <c r="U283" s="6">
        <v>187</v>
      </c>
      <c r="AA283" s="6">
        <v>0</v>
      </c>
      <c r="AB283" s="6" t="s">
        <v>2311</v>
      </c>
      <c r="AD283" s="6">
        <v>7</v>
      </c>
      <c r="AE283" s="6">
        <v>373</v>
      </c>
      <c r="AF283" s="6">
        <v>0</v>
      </c>
      <c r="AG283" s="6">
        <v>1</v>
      </c>
      <c r="AH283" s="6">
        <v>374</v>
      </c>
      <c r="AI283" s="6">
        <v>53.428571428571431</v>
      </c>
      <c r="AK283" s="6">
        <v>11</v>
      </c>
      <c r="AL283" s="6">
        <v>638</v>
      </c>
      <c r="AM283" s="6">
        <v>0</v>
      </c>
      <c r="AN283" s="6">
        <v>1</v>
      </c>
      <c r="AO283" s="6">
        <v>639</v>
      </c>
      <c r="AP283" s="6">
        <v>58.090909090909093</v>
      </c>
      <c r="AR283" s="6">
        <v>3</v>
      </c>
      <c r="AS283" s="6">
        <v>80</v>
      </c>
      <c r="AT283" s="6">
        <v>0</v>
      </c>
      <c r="AU283" s="6">
        <v>0</v>
      </c>
      <c r="AV283" s="6">
        <v>80</v>
      </c>
      <c r="AW283" s="6">
        <v>26.666666666666668</v>
      </c>
      <c r="BC283" s="6">
        <v>0</v>
      </c>
      <c r="BD283" s="6" t="s">
        <v>2311</v>
      </c>
    </row>
    <row r="284" spans="1:56" x14ac:dyDescent="0.25">
      <c r="A284" s="6" t="s">
        <v>165</v>
      </c>
      <c r="B284" s="6" t="s">
        <v>29</v>
      </c>
      <c r="C284" s="6">
        <v>68.88</v>
      </c>
      <c r="D284" s="6">
        <v>183</v>
      </c>
      <c r="E284" s="6">
        <v>4.2699999999999996</v>
      </c>
      <c r="F284" s="6">
        <v>1.7114609268889751</v>
      </c>
      <c r="G284" s="6">
        <v>13</v>
      </c>
      <c r="H284" s="6">
        <v>-1.0646657915187825</v>
      </c>
      <c r="K284" s="6">
        <v>132</v>
      </c>
      <c r="L284" s="6">
        <v>1.7546234453333629</v>
      </c>
      <c r="Q284" s="6">
        <v>2.4014185807035555</v>
      </c>
      <c r="R284" s="6">
        <v>0.80047286023451847</v>
      </c>
      <c r="S284" s="6">
        <v>3</v>
      </c>
      <c r="T284" s="6">
        <v>78</v>
      </c>
      <c r="U284" s="6">
        <v>69</v>
      </c>
      <c r="W284" s="6">
        <v>12</v>
      </c>
      <c r="X284" s="6">
        <v>313</v>
      </c>
      <c r="Y284" s="6">
        <v>0</v>
      </c>
      <c r="Z284" s="6">
        <v>72</v>
      </c>
      <c r="AA284" s="6">
        <v>385</v>
      </c>
      <c r="AB284" s="6">
        <v>32.083333333333336</v>
      </c>
      <c r="AD284" s="6">
        <v>10</v>
      </c>
      <c r="AE284" s="6">
        <v>90</v>
      </c>
      <c r="AF284" s="6">
        <v>0</v>
      </c>
      <c r="AG284" s="6">
        <v>80</v>
      </c>
      <c r="AH284" s="6">
        <v>170</v>
      </c>
      <c r="AI284" s="6">
        <v>17</v>
      </c>
      <c r="AK284" s="6">
        <v>2</v>
      </c>
      <c r="AL284" s="6">
        <v>30</v>
      </c>
      <c r="AM284" s="6">
        <v>0</v>
      </c>
      <c r="AN284" s="6">
        <v>12</v>
      </c>
      <c r="AO284" s="6">
        <v>42</v>
      </c>
      <c r="AP284" s="6">
        <v>21</v>
      </c>
      <c r="AR284" s="6">
        <v>15</v>
      </c>
      <c r="AS284" s="6">
        <v>640</v>
      </c>
      <c r="AT284" s="6">
        <v>0</v>
      </c>
      <c r="AU284" s="6">
        <v>1</v>
      </c>
      <c r="AV284" s="6">
        <v>641</v>
      </c>
      <c r="AW284" s="6">
        <v>42.733333333333334</v>
      </c>
      <c r="AY284" s="6">
        <v>16</v>
      </c>
      <c r="AZ284" s="6">
        <v>769</v>
      </c>
      <c r="BA284" s="6">
        <v>0</v>
      </c>
      <c r="BB284" s="6">
        <v>1</v>
      </c>
      <c r="BC284" s="6">
        <v>770</v>
      </c>
      <c r="BD284" s="6">
        <v>48.125</v>
      </c>
    </row>
    <row r="285" spans="1:56" x14ac:dyDescent="0.25">
      <c r="A285" s="6" t="s">
        <v>311</v>
      </c>
      <c r="B285" s="6" t="s">
        <v>29</v>
      </c>
      <c r="C285" s="6">
        <v>72</v>
      </c>
      <c r="D285" s="6">
        <v>204</v>
      </c>
      <c r="E285" s="6">
        <v>4.53</v>
      </c>
      <c r="F285" s="6">
        <v>0.84939339574376505</v>
      </c>
      <c r="G285" s="6">
        <v>8</v>
      </c>
      <c r="H285" s="6">
        <v>-1.775658357772764</v>
      </c>
      <c r="I285" s="6">
        <v>33</v>
      </c>
      <c r="J285" s="6">
        <v>0.15599228796964487</v>
      </c>
      <c r="K285" s="6">
        <v>118</v>
      </c>
      <c r="L285" s="6">
        <v>0.2764836288244793</v>
      </c>
      <c r="M285" s="6">
        <v>4.01</v>
      </c>
      <c r="N285" s="6">
        <v>1.5050270084121751</v>
      </c>
      <c r="O285" s="6">
        <v>6.91</v>
      </c>
      <c r="P285" s="6">
        <v>0.77145023479945829</v>
      </c>
      <c r="Q285" s="6">
        <v>1.7826881979767584</v>
      </c>
      <c r="R285" s="6">
        <v>0.29711469966279308</v>
      </c>
      <c r="S285" s="6">
        <v>4</v>
      </c>
      <c r="T285" s="6">
        <v>128</v>
      </c>
      <c r="U285" s="6">
        <v>111</v>
      </c>
      <c r="W285" s="6">
        <v>6</v>
      </c>
      <c r="X285" s="6">
        <v>60</v>
      </c>
      <c r="Y285" s="6">
        <v>0</v>
      </c>
      <c r="Z285" s="6">
        <v>8</v>
      </c>
      <c r="AA285" s="6">
        <v>68</v>
      </c>
      <c r="AB285" s="6">
        <v>11.333333333333334</v>
      </c>
      <c r="AD285" s="6">
        <v>4</v>
      </c>
      <c r="AE285" s="6">
        <v>86</v>
      </c>
      <c r="AF285" s="6">
        <v>0</v>
      </c>
      <c r="AG285" s="6">
        <v>22</v>
      </c>
      <c r="AH285" s="6">
        <v>108</v>
      </c>
      <c r="AI285" s="6">
        <v>27</v>
      </c>
      <c r="AK285" s="6">
        <v>16</v>
      </c>
      <c r="AL285" s="6">
        <v>424</v>
      </c>
      <c r="AM285" s="6">
        <v>0</v>
      </c>
      <c r="AN285" s="6">
        <v>224</v>
      </c>
      <c r="AO285" s="6">
        <v>648</v>
      </c>
      <c r="AP285" s="6">
        <v>40.5</v>
      </c>
      <c r="AR285" s="6">
        <v>14</v>
      </c>
      <c r="AS285" s="6">
        <v>703</v>
      </c>
      <c r="AT285" s="6">
        <v>0</v>
      </c>
      <c r="AU285" s="6">
        <v>52</v>
      </c>
      <c r="AV285" s="6">
        <v>755</v>
      </c>
      <c r="AW285" s="6">
        <v>53.928571428571431</v>
      </c>
      <c r="BC285" s="6">
        <v>0</v>
      </c>
      <c r="BD285" s="6" t="s">
        <v>2311</v>
      </c>
    </row>
    <row r="286" spans="1:56" x14ac:dyDescent="0.25">
      <c r="A286" s="6" t="s">
        <v>432</v>
      </c>
      <c r="B286" s="6" t="s">
        <v>29</v>
      </c>
      <c r="C286" s="6">
        <v>73</v>
      </c>
      <c r="D286" s="6">
        <v>201</v>
      </c>
      <c r="E286" s="6">
        <v>4.51</v>
      </c>
      <c r="F286" s="6">
        <v>0.91570628275493637</v>
      </c>
      <c r="G286" s="6">
        <v>14</v>
      </c>
      <c r="H286" s="6">
        <v>-0.92246727826798613</v>
      </c>
      <c r="I286" s="6">
        <v>33.5</v>
      </c>
      <c r="J286" s="6">
        <v>0.27173150043818384</v>
      </c>
      <c r="K286" s="6">
        <v>117</v>
      </c>
      <c r="L286" s="6">
        <v>0.17090221335955905</v>
      </c>
      <c r="M286" s="6">
        <v>4.47</v>
      </c>
      <c r="N286" s="6">
        <v>-0.14205313286736712</v>
      </c>
      <c r="O286" s="6">
        <v>7.15</v>
      </c>
      <c r="P286" s="6">
        <v>0.17955959795805251</v>
      </c>
      <c r="Q286" s="6">
        <v>0.47337918337537854</v>
      </c>
      <c r="R286" s="6">
        <v>7.8896530562563086E-2</v>
      </c>
      <c r="W286" s="6">
        <v>14</v>
      </c>
      <c r="X286" s="6">
        <v>910</v>
      </c>
      <c r="Y286" s="6">
        <v>0</v>
      </c>
      <c r="Z286" s="6">
        <v>45</v>
      </c>
      <c r="AA286" s="6">
        <v>955</v>
      </c>
      <c r="AB286" s="6">
        <v>68.214285714285708</v>
      </c>
      <c r="AD286" s="6">
        <v>16</v>
      </c>
      <c r="AE286" s="6">
        <v>899</v>
      </c>
      <c r="AF286" s="6">
        <v>0</v>
      </c>
      <c r="AG286" s="6">
        <v>89</v>
      </c>
      <c r="AH286" s="6">
        <v>988</v>
      </c>
      <c r="AI286" s="6">
        <v>61.75</v>
      </c>
      <c r="AK286" s="6">
        <v>14</v>
      </c>
      <c r="AL286" s="6">
        <v>774</v>
      </c>
      <c r="AM286" s="6">
        <v>3</v>
      </c>
      <c r="AN286" s="6">
        <v>43</v>
      </c>
      <c r="AO286" s="6">
        <v>820</v>
      </c>
      <c r="AP286" s="6">
        <v>58.571428571428569</v>
      </c>
      <c r="AR286" s="6">
        <v>13</v>
      </c>
      <c r="AS286" s="6">
        <v>634</v>
      </c>
      <c r="AT286" s="6">
        <v>0</v>
      </c>
      <c r="AU286" s="6">
        <v>0</v>
      </c>
      <c r="AV286" s="6">
        <v>634</v>
      </c>
      <c r="AW286" s="6">
        <v>48.769230769230766</v>
      </c>
      <c r="AY286" s="6">
        <v>12</v>
      </c>
      <c r="AZ286" s="6">
        <v>645</v>
      </c>
      <c r="BA286" s="6">
        <v>0</v>
      </c>
      <c r="BB286" s="6">
        <v>1</v>
      </c>
      <c r="BC286" s="6">
        <v>646</v>
      </c>
      <c r="BD286" s="6">
        <v>53.833333333333336</v>
      </c>
    </row>
    <row r="287" spans="1:56" x14ac:dyDescent="0.25">
      <c r="A287" s="6" t="s">
        <v>355</v>
      </c>
      <c r="B287" s="6" t="s">
        <v>29</v>
      </c>
      <c r="C287" s="6">
        <v>76.38</v>
      </c>
      <c r="D287" s="6">
        <v>225</v>
      </c>
      <c r="E287" s="6">
        <v>4.51</v>
      </c>
      <c r="F287" s="6">
        <v>0.91570628275493637</v>
      </c>
      <c r="I287" s="6">
        <v>34.5</v>
      </c>
      <c r="J287" s="6">
        <v>0.50320992537526177</v>
      </c>
      <c r="K287" s="6">
        <v>120</v>
      </c>
      <c r="L287" s="6">
        <v>0.48764645975431986</v>
      </c>
      <c r="M287" s="6">
        <v>4.07</v>
      </c>
      <c r="N287" s="6">
        <v>1.2901904682452765</v>
      </c>
      <c r="O287" s="6">
        <v>7.03</v>
      </c>
      <c r="P287" s="6">
        <v>0.47550491637875542</v>
      </c>
      <c r="Q287" s="6">
        <v>3.6722580525085502</v>
      </c>
      <c r="R287" s="6">
        <v>0.73445161050171004</v>
      </c>
      <c r="W287" s="6">
        <v>4</v>
      </c>
      <c r="X287" s="6">
        <v>3</v>
      </c>
      <c r="Y287" s="6">
        <v>0</v>
      </c>
      <c r="Z287" s="6">
        <v>26</v>
      </c>
      <c r="AA287" s="6">
        <v>29</v>
      </c>
      <c r="AB287" s="6">
        <v>7.25</v>
      </c>
      <c r="AD287" s="6">
        <v>4</v>
      </c>
      <c r="AE287" s="6">
        <v>15</v>
      </c>
      <c r="AF287" s="6">
        <v>0</v>
      </c>
      <c r="AG287" s="6">
        <v>10</v>
      </c>
      <c r="AH287" s="6">
        <v>25</v>
      </c>
      <c r="AI287" s="6">
        <v>6.25</v>
      </c>
      <c r="AO287" s="6">
        <v>0</v>
      </c>
      <c r="AP287" s="6" t="s">
        <v>2311</v>
      </c>
      <c r="AV287" s="6">
        <v>0</v>
      </c>
      <c r="AW287" s="6" t="s">
        <v>2311</v>
      </c>
      <c r="BC287" s="6">
        <v>0</v>
      </c>
      <c r="BD287" s="6" t="s">
        <v>2311</v>
      </c>
    </row>
    <row r="288" spans="1:56" x14ac:dyDescent="0.25">
      <c r="A288" s="6" t="s">
        <v>358</v>
      </c>
      <c r="B288" s="6" t="s">
        <v>29</v>
      </c>
      <c r="C288" s="6">
        <v>73.25</v>
      </c>
      <c r="D288" s="6">
        <v>204</v>
      </c>
      <c r="E288" s="6">
        <v>4.4800000000000004</v>
      </c>
      <c r="F288" s="6">
        <v>1.0151756132716891</v>
      </c>
      <c r="G288" s="6">
        <v>15</v>
      </c>
      <c r="H288" s="6">
        <v>-0.78026876501718978</v>
      </c>
      <c r="I288" s="6">
        <v>33.5</v>
      </c>
      <c r="J288" s="6">
        <v>0.27173150043818384</v>
      </c>
      <c r="K288" s="6">
        <v>119</v>
      </c>
      <c r="L288" s="6">
        <v>0.38206504428939958</v>
      </c>
      <c r="M288" s="6">
        <v>4.07</v>
      </c>
      <c r="N288" s="6">
        <v>1.2901904682452765</v>
      </c>
      <c r="O288" s="6">
        <v>6.72</v>
      </c>
      <c r="P288" s="6">
        <v>1.2400303222989051</v>
      </c>
      <c r="Q288" s="6">
        <v>3.418924183526264</v>
      </c>
      <c r="R288" s="6">
        <v>0.56982069725437734</v>
      </c>
      <c r="W288" s="6">
        <v>4</v>
      </c>
      <c r="X288" s="6">
        <v>24</v>
      </c>
      <c r="Y288" s="6">
        <v>0</v>
      </c>
      <c r="Z288" s="6">
        <v>28</v>
      </c>
      <c r="AA288" s="6">
        <v>52</v>
      </c>
      <c r="AB288" s="6">
        <v>13</v>
      </c>
      <c r="AH288" s="6">
        <v>0</v>
      </c>
      <c r="AI288" s="6" t="s">
        <v>2311</v>
      </c>
      <c r="AO288" s="6">
        <v>0</v>
      </c>
      <c r="AP288" s="6" t="s">
        <v>2311</v>
      </c>
      <c r="AV288" s="6">
        <v>0</v>
      </c>
      <c r="AW288" s="6" t="s">
        <v>2311</v>
      </c>
      <c r="BC288" s="6">
        <v>0</v>
      </c>
      <c r="BD288" s="6" t="s">
        <v>2311</v>
      </c>
    </row>
    <row r="289" spans="1:57" x14ac:dyDescent="0.25">
      <c r="A289" s="6" t="s">
        <v>373</v>
      </c>
      <c r="B289" s="6" t="s">
        <v>29</v>
      </c>
      <c r="C289" s="6">
        <v>72.13</v>
      </c>
      <c r="D289" s="6">
        <v>205</v>
      </c>
      <c r="E289" s="6">
        <v>4.34</v>
      </c>
      <c r="F289" s="6">
        <v>1.4793658223498798</v>
      </c>
      <c r="G289" s="6">
        <v>16</v>
      </c>
      <c r="H289" s="6">
        <v>-0.63807025176639354</v>
      </c>
      <c r="I289" s="6">
        <v>37</v>
      </c>
      <c r="J289" s="6">
        <v>1.0819059877179567</v>
      </c>
      <c r="K289" s="6">
        <v>125</v>
      </c>
      <c r="L289" s="6">
        <v>1.0155535370789213</v>
      </c>
      <c r="M289" s="6">
        <v>4.25</v>
      </c>
      <c r="N289" s="6">
        <v>0.64568084774458701</v>
      </c>
      <c r="O289" s="6">
        <v>6.76</v>
      </c>
      <c r="P289" s="6">
        <v>1.1413818828253375</v>
      </c>
      <c r="Q289" s="6">
        <v>4.7258178259502888</v>
      </c>
      <c r="R289" s="6">
        <v>0.78763630432504816</v>
      </c>
      <c r="S289" s="6">
        <v>6</v>
      </c>
      <c r="T289" s="6">
        <v>174</v>
      </c>
      <c r="U289" s="6">
        <v>145</v>
      </c>
      <c r="AA289" s="6">
        <v>0</v>
      </c>
      <c r="AB289" s="6" t="s">
        <v>2311</v>
      </c>
      <c r="AH289" s="6">
        <v>0</v>
      </c>
      <c r="AI289" s="6" t="s">
        <v>2311</v>
      </c>
      <c r="AO289" s="6">
        <v>0</v>
      </c>
      <c r="AP289" s="6" t="s">
        <v>2311</v>
      </c>
      <c r="AV289" s="6">
        <v>0</v>
      </c>
      <c r="AW289" s="6" t="s">
        <v>2311</v>
      </c>
      <c r="BC289" s="6">
        <v>0</v>
      </c>
      <c r="BD289" s="6" t="s">
        <v>2311</v>
      </c>
    </row>
    <row r="290" spans="1:57" x14ac:dyDescent="0.25">
      <c r="A290" s="6" t="s">
        <v>34</v>
      </c>
      <c r="B290" s="6" t="s">
        <v>29</v>
      </c>
      <c r="C290" s="6">
        <v>70.25</v>
      </c>
      <c r="D290" s="6">
        <v>193</v>
      </c>
      <c r="E290" s="6">
        <v>4.5199999999999996</v>
      </c>
      <c r="F290" s="6">
        <v>0.88254983924935215</v>
      </c>
      <c r="G290" s="6">
        <v>11</v>
      </c>
      <c r="H290" s="6">
        <v>-1.349062818020375</v>
      </c>
      <c r="I290" s="6">
        <v>34.5</v>
      </c>
      <c r="J290" s="6">
        <v>0.50320992537526177</v>
      </c>
      <c r="K290" s="6">
        <v>117</v>
      </c>
      <c r="L290" s="6">
        <v>0.17090221335955905</v>
      </c>
      <c r="M290" s="6">
        <v>4.09</v>
      </c>
      <c r="N290" s="6">
        <v>1.2185782881896459</v>
      </c>
      <c r="O290" s="6">
        <v>6.81</v>
      </c>
      <c r="P290" s="6">
        <v>1.0180713334833784</v>
      </c>
      <c r="Q290" s="6">
        <v>2.4442487816368224</v>
      </c>
      <c r="R290" s="6">
        <v>0.40737479693947037</v>
      </c>
      <c r="S290" s="6">
        <v>3</v>
      </c>
      <c r="T290" s="6">
        <v>92</v>
      </c>
      <c r="U290" s="6">
        <v>81</v>
      </c>
      <c r="W290" s="6">
        <v>16</v>
      </c>
      <c r="X290" s="6">
        <v>188</v>
      </c>
      <c r="Y290" s="6">
        <v>0</v>
      </c>
      <c r="Z290" s="6">
        <v>237</v>
      </c>
      <c r="AA290" s="6">
        <v>425</v>
      </c>
      <c r="AB290" s="6">
        <v>26.5625</v>
      </c>
      <c r="AD290" s="6">
        <v>14</v>
      </c>
      <c r="AE290" s="6">
        <v>395</v>
      </c>
      <c r="AF290" s="6">
        <v>0</v>
      </c>
      <c r="AG290" s="6">
        <v>125</v>
      </c>
      <c r="AH290" s="6">
        <v>520</v>
      </c>
      <c r="AI290" s="6">
        <v>37.142857142857146</v>
      </c>
      <c r="AK290" s="6">
        <v>8</v>
      </c>
      <c r="AL290" s="6">
        <v>252</v>
      </c>
      <c r="AM290" s="6">
        <v>0</v>
      </c>
      <c r="AN290" s="6">
        <v>77</v>
      </c>
      <c r="AO290" s="6">
        <v>329</v>
      </c>
      <c r="AP290" s="6">
        <v>41.125</v>
      </c>
      <c r="AV290" s="6">
        <v>0</v>
      </c>
      <c r="AW290" s="6" t="s">
        <v>2311</v>
      </c>
      <c r="BC290" s="6">
        <v>0</v>
      </c>
      <c r="BD290" s="6" t="s">
        <v>2311</v>
      </c>
    </row>
    <row r="291" spans="1:57" x14ac:dyDescent="0.25">
      <c r="A291" s="6" t="s">
        <v>299</v>
      </c>
      <c r="B291" s="6" t="s">
        <v>29</v>
      </c>
      <c r="C291" s="6">
        <v>71.5</v>
      </c>
      <c r="D291" s="6">
        <v>204</v>
      </c>
      <c r="E291" s="6">
        <v>4.74</v>
      </c>
      <c r="F291" s="6">
        <v>0.15310808212648183</v>
      </c>
      <c r="G291" s="6">
        <v>26</v>
      </c>
      <c r="H291" s="6">
        <v>0.78391488074156968</v>
      </c>
      <c r="I291" s="6">
        <v>36</v>
      </c>
      <c r="J291" s="6">
        <v>0.85042756278087872</v>
      </c>
      <c r="K291" s="6">
        <v>120</v>
      </c>
      <c r="L291" s="6">
        <v>0.48764645975431986</v>
      </c>
      <c r="M291" s="6">
        <v>3.96</v>
      </c>
      <c r="N291" s="6">
        <v>1.6840574585512553</v>
      </c>
      <c r="O291" s="6">
        <v>6.53</v>
      </c>
      <c r="P291" s="6">
        <v>1.7086104097983497</v>
      </c>
      <c r="Q291" s="6">
        <v>5.6677648537528551</v>
      </c>
      <c r="R291" s="6">
        <v>0.94462747562547589</v>
      </c>
      <c r="AA291" s="6">
        <v>0</v>
      </c>
      <c r="AB291" s="6" t="s">
        <v>2311</v>
      </c>
      <c r="AH291" s="6">
        <v>0</v>
      </c>
      <c r="AI291" s="6" t="s">
        <v>2311</v>
      </c>
      <c r="AO291" s="6">
        <v>0</v>
      </c>
      <c r="AP291" s="6" t="s">
        <v>2311</v>
      </c>
      <c r="AV291" s="6">
        <v>0</v>
      </c>
      <c r="AW291" s="6" t="s">
        <v>2311</v>
      </c>
      <c r="BC291" s="6">
        <v>0</v>
      </c>
      <c r="BD291" s="6" t="s">
        <v>2311</v>
      </c>
    </row>
    <row r="292" spans="1:57" x14ac:dyDescent="0.25">
      <c r="A292" s="6" t="s">
        <v>244</v>
      </c>
      <c r="B292" s="6" t="s">
        <v>29</v>
      </c>
      <c r="C292" s="6">
        <v>72.25</v>
      </c>
      <c r="D292" s="6">
        <v>189</v>
      </c>
      <c r="E292" s="6">
        <v>4.47</v>
      </c>
      <c r="F292" s="6">
        <v>1.0483320567772763</v>
      </c>
      <c r="G292" s="6">
        <v>11</v>
      </c>
      <c r="H292" s="6">
        <v>-1.349062818020375</v>
      </c>
      <c r="I292" s="6">
        <v>36.5</v>
      </c>
      <c r="J292" s="6">
        <v>0.96616677524941774</v>
      </c>
      <c r="K292" s="6">
        <v>123</v>
      </c>
      <c r="L292" s="6">
        <v>0.80439070614908059</v>
      </c>
      <c r="M292" s="6">
        <v>4.33</v>
      </c>
      <c r="N292" s="6">
        <v>0.35923212752205769</v>
      </c>
      <c r="O292" s="6">
        <v>6.91</v>
      </c>
      <c r="P292" s="6">
        <v>0.77145023479945829</v>
      </c>
      <c r="Q292" s="6">
        <v>2.6005090824769157</v>
      </c>
      <c r="R292" s="6">
        <v>0.43341818041281926</v>
      </c>
      <c r="S292" s="6">
        <v>5</v>
      </c>
      <c r="T292" s="6">
        <v>161</v>
      </c>
      <c r="U292" s="6">
        <v>135</v>
      </c>
      <c r="AA292" s="6">
        <v>0</v>
      </c>
      <c r="AB292" s="6" t="s">
        <v>2311</v>
      </c>
      <c r="AD292" s="6">
        <v>2</v>
      </c>
      <c r="AE292" s="6">
        <v>55</v>
      </c>
      <c r="AF292" s="6">
        <v>0</v>
      </c>
      <c r="AG292" s="6">
        <v>2</v>
      </c>
      <c r="AH292" s="6">
        <v>57</v>
      </c>
      <c r="AI292" s="6">
        <v>28.5</v>
      </c>
      <c r="AO292" s="6">
        <v>0</v>
      </c>
      <c r="AP292" s="6" t="s">
        <v>2311</v>
      </c>
      <c r="AR292" s="6">
        <v>7</v>
      </c>
      <c r="AS292" s="6">
        <v>76</v>
      </c>
      <c r="AT292" s="6">
        <v>0</v>
      </c>
      <c r="AU292" s="6">
        <v>9</v>
      </c>
      <c r="AV292" s="6">
        <v>85</v>
      </c>
      <c r="AW292" s="6">
        <v>12.142857142857142</v>
      </c>
      <c r="AY292" s="6">
        <v>8</v>
      </c>
      <c r="AZ292" s="6">
        <v>393</v>
      </c>
      <c r="BA292" s="6">
        <v>0</v>
      </c>
      <c r="BB292" s="6">
        <v>2</v>
      </c>
      <c r="BC292" s="6">
        <v>395</v>
      </c>
      <c r="BD292" s="6">
        <v>49.375</v>
      </c>
    </row>
    <row r="293" spans="1:57" x14ac:dyDescent="0.25">
      <c r="A293" s="6" t="s">
        <v>27</v>
      </c>
      <c r="B293" s="6" t="s">
        <v>29</v>
      </c>
      <c r="C293" s="6">
        <v>68.5</v>
      </c>
      <c r="D293" s="6">
        <v>174</v>
      </c>
      <c r="E293" s="6">
        <v>4.34</v>
      </c>
      <c r="F293" s="6">
        <v>1.4793658223498798</v>
      </c>
      <c r="G293" s="6">
        <v>14</v>
      </c>
      <c r="H293" s="6">
        <v>-0.92246727826798613</v>
      </c>
      <c r="I293" s="6">
        <v>32</v>
      </c>
      <c r="J293" s="6">
        <v>-7.5486136967433101E-2</v>
      </c>
      <c r="K293" s="6">
        <v>120</v>
      </c>
      <c r="L293" s="6">
        <v>0.48764645975431986</v>
      </c>
      <c r="M293" s="6">
        <v>4.01</v>
      </c>
      <c r="N293" s="6">
        <v>1.5050270084121751</v>
      </c>
      <c r="Q293" s="6">
        <v>2.4740858752809554</v>
      </c>
      <c r="R293" s="6">
        <v>0.49481717505619105</v>
      </c>
      <c r="S293" s="6">
        <v>1</v>
      </c>
      <c r="T293" s="6">
        <v>8</v>
      </c>
      <c r="U293" s="6">
        <v>8</v>
      </c>
      <c r="W293" s="6">
        <v>13</v>
      </c>
      <c r="X293" s="6">
        <v>423</v>
      </c>
      <c r="Y293" s="6">
        <v>0</v>
      </c>
      <c r="Z293" s="6">
        <v>98</v>
      </c>
      <c r="AA293" s="6">
        <v>521</v>
      </c>
      <c r="AB293" s="6">
        <v>40.07692307692308</v>
      </c>
      <c r="AD293" s="6">
        <v>15</v>
      </c>
      <c r="AE293" s="6">
        <v>510</v>
      </c>
      <c r="AF293" s="6">
        <v>0</v>
      </c>
      <c r="AG293" s="6">
        <v>77</v>
      </c>
      <c r="AH293" s="6">
        <v>587</v>
      </c>
      <c r="AI293" s="6">
        <v>39.133333333333333</v>
      </c>
      <c r="AK293" s="6">
        <v>16</v>
      </c>
      <c r="AL293" s="6">
        <v>741</v>
      </c>
      <c r="AM293" s="6">
        <v>0</v>
      </c>
      <c r="AN293" s="6">
        <v>88</v>
      </c>
      <c r="AO293" s="6">
        <v>829</v>
      </c>
      <c r="AP293" s="6">
        <v>51.8125</v>
      </c>
      <c r="AR293" s="6">
        <v>15</v>
      </c>
      <c r="AS293" s="6">
        <v>731</v>
      </c>
      <c r="AT293" s="6">
        <v>0</v>
      </c>
      <c r="AU293" s="6">
        <v>91</v>
      </c>
      <c r="AV293" s="6">
        <v>822</v>
      </c>
      <c r="AW293" s="6">
        <v>54.8</v>
      </c>
      <c r="AY293" s="6">
        <v>16</v>
      </c>
      <c r="AZ293" s="6">
        <v>228</v>
      </c>
      <c r="BA293" s="6">
        <v>0</v>
      </c>
      <c r="BB293" s="6">
        <v>33</v>
      </c>
      <c r="BC293" s="6">
        <v>261</v>
      </c>
      <c r="BD293" s="6">
        <v>16.3125</v>
      </c>
    </row>
    <row r="294" spans="1:57" x14ac:dyDescent="0.25">
      <c r="A294" s="6" t="s">
        <v>422</v>
      </c>
      <c r="B294" s="6" t="s">
        <v>29</v>
      </c>
      <c r="C294" s="6">
        <v>74</v>
      </c>
      <c r="D294" s="6">
        <v>208</v>
      </c>
      <c r="E294" s="6">
        <v>4.5199999999999996</v>
      </c>
      <c r="F294" s="6">
        <v>0.88254983924935215</v>
      </c>
      <c r="G294" s="6">
        <v>11</v>
      </c>
      <c r="H294" s="6">
        <v>-1.349062818020375</v>
      </c>
      <c r="I294" s="6">
        <v>32.5</v>
      </c>
      <c r="J294" s="6">
        <v>4.0253075501105885E-2</v>
      </c>
      <c r="K294" s="6">
        <v>119</v>
      </c>
      <c r="L294" s="6">
        <v>0.38206504428939958</v>
      </c>
      <c r="M294" s="6">
        <v>4.32</v>
      </c>
      <c r="N294" s="6">
        <v>0.39503821754987306</v>
      </c>
      <c r="O294" s="6">
        <v>7.01</v>
      </c>
      <c r="P294" s="6">
        <v>0.52482913611554027</v>
      </c>
      <c r="Q294" s="6">
        <v>0.87567249468489594</v>
      </c>
      <c r="R294" s="6">
        <v>0.14594541578081599</v>
      </c>
      <c r="S294" s="6">
        <v>3</v>
      </c>
      <c r="T294" s="6">
        <v>74</v>
      </c>
      <c r="U294" s="6">
        <v>67</v>
      </c>
      <c r="W294" s="6">
        <v>16</v>
      </c>
      <c r="X294" s="6">
        <v>679</v>
      </c>
      <c r="Y294" s="6">
        <v>0</v>
      </c>
      <c r="Z294" s="6">
        <v>39</v>
      </c>
      <c r="AA294" s="6">
        <v>718</v>
      </c>
      <c r="AB294" s="6">
        <v>44.875</v>
      </c>
      <c r="AD294" s="6">
        <v>16</v>
      </c>
      <c r="AE294" s="6">
        <v>811</v>
      </c>
      <c r="AF294" s="6">
        <v>0</v>
      </c>
      <c r="AG294" s="6">
        <v>4</v>
      </c>
      <c r="AH294" s="6">
        <v>815</v>
      </c>
      <c r="AI294" s="6">
        <v>50.9375</v>
      </c>
      <c r="AK294" s="6">
        <v>16</v>
      </c>
      <c r="AL294" s="6">
        <v>791</v>
      </c>
      <c r="AM294" s="6">
        <v>0</v>
      </c>
      <c r="AN294" s="6">
        <v>3</v>
      </c>
      <c r="AO294" s="6">
        <v>794</v>
      </c>
      <c r="AP294" s="6">
        <v>49.625</v>
      </c>
      <c r="AR294" s="6">
        <v>16</v>
      </c>
      <c r="AS294" s="6">
        <v>746</v>
      </c>
      <c r="AT294" s="6">
        <v>0</v>
      </c>
      <c r="AU294" s="6">
        <v>3</v>
      </c>
      <c r="AV294" s="6">
        <v>749</v>
      </c>
      <c r="AW294" s="6">
        <v>46.8125</v>
      </c>
      <c r="AY294" s="6">
        <v>16</v>
      </c>
      <c r="AZ294" s="6">
        <v>687</v>
      </c>
      <c r="BA294" s="6">
        <v>0</v>
      </c>
      <c r="BB294" s="6">
        <v>0</v>
      </c>
      <c r="BC294" s="6">
        <v>687</v>
      </c>
      <c r="BD294" s="6">
        <v>42.9375</v>
      </c>
    </row>
    <row r="295" spans="1:57" x14ac:dyDescent="0.25">
      <c r="A295" s="6" t="s">
        <v>160</v>
      </c>
      <c r="B295" s="6" t="s">
        <v>29</v>
      </c>
      <c r="C295" s="6">
        <v>75.75</v>
      </c>
      <c r="D295" s="6">
        <v>205</v>
      </c>
      <c r="E295" s="6">
        <v>4.5</v>
      </c>
      <c r="F295" s="6">
        <v>0.94886272626052059</v>
      </c>
      <c r="G295" s="6">
        <v>10</v>
      </c>
      <c r="H295" s="6">
        <v>-1.4912613312711713</v>
      </c>
      <c r="I295" s="6">
        <v>36</v>
      </c>
      <c r="J295" s="6">
        <v>0.85042756278087872</v>
      </c>
      <c r="K295" s="6">
        <v>123</v>
      </c>
      <c r="L295" s="6">
        <v>0.80439070614908059</v>
      </c>
      <c r="M295" s="6">
        <v>4.3899999999999997</v>
      </c>
      <c r="N295" s="6">
        <v>0.14439558735516225</v>
      </c>
      <c r="O295" s="6">
        <v>6.9</v>
      </c>
      <c r="P295" s="6">
        <v>0.79611234466784964</v>
      </c>
      <c r="Q295" s="6">
        <v>2.0529275959423203</v>
      </c>
      <c r="R295" s="6">
        <v>0.34215459932372005</v>
      </c>
      <c r="AA295" s="6">
        <v>0</v>
      </c>
      <c r="AB295" s="6" t="s">
        <v>2311</v>
      </c>
      <c r="AH295" s="6">
        <v>0</v>
      </c>
      <c r="AI295" s="6" t="s">
        <v>2311</v>
      </c>
      <c r="AO295" s="6">
        <v>0</v>
      </c>
      <c r="AP295" s="6" t="s">
        <v>2311</v>
      </c>
      <c r="AV295" s="6">
        <v>0</v>
      </c>
      <c r="AW295" s="6" t="s">
        <v>2311</v>
      </c>
      <c r="BC295" s="6">
        <v>0</v>
      </c>
      <c r="BD295" s="6" t="s">
        <v>2311</v>
      </c>
    </row>
    <row r="296" spans="1:57" s="69" customFormat="1" x14ac:dyDescent="0.25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D296" s="87"/>
      <c r="AE296" s="87"/>
      <c r="AF296" s="87"/>
      <c r="AG296" s="87"/>
      <c r="AH296" s="87"/>
      <c r="AI296" s="87"/>
      <c r="AJ296" s="87"/>
      <c r="AK296" s="87"/>
      <c r="AL296" s="87"/>
      <c r="AM296" s="87"/>
      <c r="AN296" s="87"/>
      <c r="AO296" s="87"/>
      <c r="AP296" s="87"/>
      <c r="AQ296" s="87"/>
      <c r="AR296" s="87"/>
      <c r="AS296" s="87"/>
      <c r="AT296" s="87"/>
      <c r="AU296" s="87"/>
      <c r="AV296" s="87"/>
      <c r="AW296" s="87"/>
      <c r="AX296" s="87"/>
      <c r="AY296" s="87"/>
      <c r="AZ296" s="87"/>
      <c r="BA296" s="87"/>
      <c r="BB296" s="87"/>
      <c r="BC296" s="87"/>
      <c r="BD296" s="87"/>
      <c r="BE296" s="87"/>
    </row>
    <row r="297" spans="1:57" s="69" customFormat="1" x14ac:dyDescent="0.25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D297" s="87"/>
      <c r="AE297" s="87"/>
      <c r="AF297" s="87"/>
      <c r="AG297" s="87"/>
      <c r="AH297" s="87"/>
      <c r="AI297" s="87"/>
      <c r="AJ297" s="87"/>
      <c r="AK297" s="87"/>
      <c r="AL297" s="87"/>
      <c r="AM297" s="87"/>
      <c r="AN297" s="87"/>
      <c r="AO297" s="87"/>
      <c r="AP297" s="87"/>
      <c r="AQ297" s="87"/>
      <c r="AR297" s="87"/>
      <c r="AS297" s="87"/>
      <c r="AT297" s="87"/>
      <c r="AU297" s="87"/>
      <c r="AV297" s="87"/>
      <c r="AW297" s="87"/>
      <c r="AX297" s="87"/>
      <c r="AY297" s="87"/>
      <c r="AZ297" s="87"/>
      <c r="BA297" s="87"/>
      <c r="BB297" s="87"/>
      <c r="BC297" s="87"/>
      <c r="BD297" s="87"/>
      <c r="BE297" s="87"/>
    </row>
    <row r="298" spans="1:57" s="69" customFormat="1" x14ac:dyDescent="0.25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D298" s="87"/>
      <c r="AE298" s="87"/>
      <c r="AF298" s="87"/>
      <c r="AG298" s="87"/>
      <c r="AH298" s="87"/>
      <c r="AI298" s="87"/>
      <c r="AJ298" s="87"/>
      <c r="AK298" s="87"/>
      <c r="AL298" s="87"/>
      <c r="AM298" s="87"/>
      <c r="AN298" s="87"/>
      <c r="AO298" s="87"/>
      <c r="AP298" s="87"/>
      <c r="AQ298" s="87"/>
      <c r="AR298" s="87"/>
      <c r="AS298" s="87"/>
      <c r="AT298" s="87"/>
      <c r="AU298" s="87"/>
      <c r="AV298" s="87"/>
      <c r="AW298" s="87"/>
      <c r="AX298" s="87"/>
      <c r="AY298" s="87"/>
      <c r="AZ298" s="87"/>
      <c r="BA298" s="87"/>
      <c r="BB298" s="87"/>
      <c r="BC298" s="87"/>
      <c r="BD298" s="87"/>
      <c r="BE298" s="87"/>
    </row>
    <row r="299" spans="1:57" s="69" customFormat="1" x14ac:dyDescent="0.25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D299" s="87"/>
      <c r="AE299" s="87"/>
      <c r="AF299" s="87"/>
      <c r="AG299" s="87"/>
      <c r="AH299" s="87"/>
      <c r="AI299" s="87"/>
      <c r="AJ299" s="87"/>
      <c r="AK299" s="87"/>
      <c r="AL299" s="87"/>
      <c r="AM299" s="87"/>
      <c r="AN299" s="87"/>
      <c r="AO299" s="87"/>
      <c r="AP299" s="87"/>
      <c r="AQ299" s="87"/>
      <c r="AR299" s="87"/>
      <c r="AS299" s="87"/>
      <c r="AT299" s="87"/>
      <c r="AU299" s="87"/>
      <c r="AV299" s="87"/>
      <c r="AW299" s="87"/>
      <c r="AX299" s="87"/>
      <c r="AY299" s="87"/>
      <c r="AZ299" s="87"/>
      <c r="BA299" s="87"/>
      <c r="BB299" s="87"/>
      <c r="BC299" s="87"/>
      <c r="BD299" s="87"/>
      <c r="BE299" s="87"/>
    </row>
    <row r="300" spans="1:57" s="69" customFormat="1" x14ac:dyDescent="0.25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D300" s="87"/>
      <c r="AE300" s="87"/>
      <c r="AF300" s="87"/>
      <c r="AG300" s="87"/>
      <c r="AH300" s="87"/>
      <c r="AI300" s="87"/>
      <c r="AJ300" s="87"/>
      <c r="AK300" s="87"/>
      <c r="AL300" s="87"/>
      <c r="AM300" s="87"/>
      <c r="AN300" s="87"/>
      <c r="AO300" s="87"/>
      <c r="AP300" s="87"/>
      <c r="AQ300" s="87"/>
      <c r="AR300" s="87"/>
      <c r="AS300" s="87"/>
      <c r="AT300" s="87"/>
      <c r="AU300" s="87"/>
      <c r="AV300" s="87"/>
      <c r="AW300" s="87"/>
      <c r="AX300" s="87"/>
      <c r="AY300" s="87"/>
      <c r="AZ300" s="87"/>
      <c r="BA300" s="87"/>
      <c r="BB300" s="87"/>
      <c r="BC300" s="87"/>
      <c r="BD300" s="87"/>
      <c r="BE300" s="87"/>
    </row>
    <row r="301" spans="1:57" s="69" customFormat="1" x14ac:dyDescent="0.25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D301" s="87"/>
      <c r="AE301" s="87"/>
      <c r="AF301" s="87"/>
      <c r="AG301" s="87"/>
      <c r="AH301" s="87"/>
      <c r="AI301" s="87"/>
      <c r="AJ301" s="87"/>
      <c r="AK301" s="87"/>
      <c r="AL301" s="87"/>
      <c r="AM301" s="87"/>
      <c r="AN301" s="87"/>
      <c r="AO301" s="87"/>
      <c r="AP301" s="87"/>
      <c r="AQ301" s="87"/>
      <c r="AR301" s="87"/>
      <c r="AS301" s="87"/>
      <c r="AT301" s="87"/>
      <c r="AU301" s="87"/>
      <c r="AV301" s="87"/>
      <c r="AW301" s="87"/>
      <c r="AX301" s="87"/>
      <c r="AY301" s="87"/>
      <c r="AZ301" s="87"/>
      <c r="BA301" s="87"/>
      <c r="BB301" s="87"/>
      <c r="BC301" s="87"/>
      <c r="BD301" s="87"/>
      <c r="BE301" s="87"/>
    </row>
    <row r="302" spans="1:57" s="69" customFormat="1" x14ac:dyDescent="0.25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D302" s="87"/>
      <c r="AE302" s="87"/>
      <c r="AF302" s="87"/>
      <c r="AG302" s="87"/>
      <c r="AH302" s="87"/>
      <c r="AI302" s="87"/>
      <c r="AJ302" s="87"/>
      <c r="AK302" s="87"/>
      <c r="AL302" s="87"/>
      <c r="AM302" s="87"/>
      <c r="AN302" s="87"/>
      <c r="AO302" s="87"/>
      <c r="AP302" s="87"/>
      <c r="AQ302" s="87"/>
      <c r="AR302" s="87"/>
      <c r="AS302" s="87"/>
      <c r="AT302" s="87"/>
      <c r="AU302" s="87"/>
      <c r="AV302" s="87"/>
      <c r="AW302" s="87"/>
      <c r="AX302" s="87"/>
      <c r="AY302" s="87"/>
      <c r="AZ302" s="87"/>
      <c r="BA302" s="87"/>
      <c r="BB302" s="87"/>
      <c r="BC302" s="87"/>
      <c r="BD302" s="87"/>
      <c r="BE302" s="87"/>
    </row>
    <row r="303" spans="1:57" s="69" customFormat="1" x14ac:dyDescent="0.25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  <c r="AE303" s="87"/>
      <c r="AF303" s="87"/>
      <c r="AG303" s="87"/>
      <c r="AH303" s="87"/>
      <c r="AI303" s="87"/>
      <c r="AJ303" s="87"/>
      <c r="AK303" s="87"/>
      <c r="AL303" s="87"/>
      <c r="AM303" s="87"/>
      <c r="AN303" s="87"/>
      <c r="AO303" s="87"/>
      <c r="AP303" s="87"/>
      <c r="AQ303" s="87"/>
      <c r="AR303" s="87"/>
      <c r="AS303" s="87"/>
      <c r="AT303" s="87"/>
      <c r="AU303" s="87"/>
      <c r="AV303" s="87"/>
      <c r="AW303" s="87"/>
      <c r="AX303" s="87"/>
      <c r="AY303" s="87"/>
      <c r="AZ303" s="87"/>
      <c r="BA303" s="87"/>
      <c r="BB303" s="87"/>
      <c r="BC303" s="87"/>
      <c r="BD303" s="87"/>
      <c r="BE303" s="87"/>
    </row>
    <row r="304" spans="1:57" s="69" customFormat="1" x14ac:dyDescent="0.25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D304" s="87"/>
      <c r="AE304" s="87"/>
      <c r="AF304" s="87"/>
      <c r="AG304" s="87"/>
      <c r="AH304" s="87"/>
      <c r="AI304" s="87"/>
      <c r="AJ304" s="87"/>
      <c r="AK304" s="87"/>
      <c r="AL304" s="87"/>
      <c r="AM304" s="87"/>
      <c r="AN304" s="87"/>
      <c r="AO304" s="87"/>
      <c r="AP304" s="87"/>
      <c r="AQ304" s="87"/>
      <c r="AR304" s="87"/>
      <c r="AS304" s="87"/>
      <c r="AT304" s="87"/>
      <c r="AU304" s="87"/>
      <c r="AV304" s="87"/>
      <c r="AW304" s="87"/>
      <c r="AX304" s="87"/>
      <c r="AY304" s="87"/>
      <c r="AZ304" s="87"/>
      <c r="BA304" s="87"/>
      <c r="BB304" s="87"/>
      <c r="BC304" s="87"/>
      <c r="BD304" s="87"/>
      <c r="BE304" s="87"/>
    </row>
    <row r="305" spans="1:57" s="69" customFormat="1" x14ac:dyDescent="0.25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D305" s="87"/>
      <c r="AE305" s="87"/>
      <c r="AF305" s="87"/>
      <c r="AG305" s="87"/>
      <c r="AH305" s="87"/>
      <c r="AI305" s="87"/>
      <c r="AJ305" s="87"/>
      <c r="AK305" s="87"/>
      <c r="AL305" s="87"/>
      <c r="AM305" s="87"/>
      <c r="AN305" s="87"/>
      <c r="AO305" s="87"/>
      <c r="AP305" s="87"/>
      <c r="AQ305" s="87"/>
      <c r="AR305" s="87"/>
      <c r="AS305" s="87"/>
      <c r="AT305" s="87"/>
      <c r="AU305" s="87"/>
      <c r="AV305" s="87"/>
      <c r="AW305" s="87"/>
      <c r="AX305" s="87"/>
      <c r="AY305" s="87"/>
      <c r="AZ305" s="87"/>
      <c r="BA305" s="87"/>
      <c r="BB305" s="87"/>
      <c r="BC305" s="87"/>
      <c r="BD305" s="87"/>
      <c r="BE305" s="87"/>
    </row>
    <row r="306" spans="1:57" s="69" customFormat="1" x14ac:dyDescent="0.25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D306" s="87"/>
      <c r="AE306" s="87"/>
      <c r="AF306" s="87"/>
      <c r="AG306" s="87"/>
      <c r="AH306" s="87"/>
      <c r="AI306" s="87"/>
      <c r="AJ306" s="87"/>
      <c r="AK306" s="87"/>
      <c r="AL306" s="87"/>
      <c r="AM306" s="87"/>
      <c r="AN306" s="87"/>
      <c r="AO306" s="87"/>
      <c r="AP306" s="87"/>
      <c r="AQ306" s="87"/>
      <c r="AR306" s="87"/>
      <c r="AS306" s="87"/>
      <c r="AT306" s="87"/>
      <c r="AU306" s="87"/>
      <c r="AV306" s="87"/>
      <c r="AW306" s="87"/>
      <c r="AX306" s="87"/>
      <c r="AY306" s="87"/>
      <c r="AZ306" s="87"/>
      <c r="BA306" s="87"/>
      <c r="BB306" s="87"/>
      <c r="BC306" s="87"/>
      <c r="BD306" s="87"/>
      <c r="BE306" s="87"/>
    </row>
    <row r="307" spans="1:57" s="69" customFormat="1" x14ac:dyDescent="0.25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D307" s="87"/>
      <c r="AE307" s="87"/>
      <c r="AF307" s="87"/>
      <c r="AG307" s="87"/>
      <c r="AH307" s="87"/>
      <c r="AI307" s="87"/>
      <c r="AJ307" s="87"/>
      <c r="AK307" s="87"/>
      <c r="AL307" s="87"/>
      <c r="AM307" s="87"/>
      <c r="AN307" s="87"/>
      <c r="AO307" s="87"/>
      <c r="AP307" s="87"/>
      <c r="AQ307" s="87"/>
      <c r="AR307" s="87"/>
      <c r="AS307" s="87"/>
      <c r="AT307" s="87"/>
      <c r="AU307" s="87"/>
      <c r="AV307" s="87"/>
      <c r="AW307" s="87"/>
      <c r="AX307" s="87"/>
      <c r="AY307" s="87"/>
      <c r="AZ307" s="87"/>
      <c r="BA307" s="87"/>
      <c r="BB307" s="87"/>
      <c r="BC307" s="87"/>
      <c r="BD307" s="87"/>
      <c r="BE307" s="87"/>
    </row>
    <row r="308" spans="1:57" s="69" customFormat="1" x14ac:dyDescent="0.25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D308" s="87"/>
      <c r="AE308" s="87"/>
      <c r="AF308" s="87"/>
      <c r="AG308" s="87"/>
      <c r="AH308" s="87"/>
      <c r="AI308" s="87"/>
      <c r="AJ308" s="87"/>
      <c r="AK308" s="87"/>
      <c r="AL308" s="87"/>
      <c r="AM308" s="87"/>
      <c r="AN308" s="87"/>
      <c r="AO308" s="87"/>
      <c r="AP308" s="87"/>
      <c r="AQ308" s="87"/>
      <c r="AR308" s="87"/>
      <c r="AS308" s="87"/>
      <c r="AT308" s="87"/>
      <c r="AU308" s="87"/>
      <c r="AV308" s="87"/>
      <c r="AW308" s="87"/>
      <c r="AX308" s="87"/>
      <c r="AY308" s="87"/>
      <c r="AZ308" s="87"/>
      <c r="BA308" s="87"/>
      <c r="BB308" s="87"/>
      <c r="BC308" s="87"/>
      <c r="BD308" s="87"/>
      <c r="BE308" s="87"/>
    </row>
    <row r="309" spans="1:57" s="69" customFormat="1" x14ac:dyDescent="0.25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D309" s="87"/>
      <c r="AE309" s="87"/>
      <c r="AF309" s="87"/>
      <c r="AG309" s="87"/>
      <c r="AH309" s="87"/>
      <c r="AI309" s="87"/>
      <c r="AJ309" s="87"/>
      <c r="AK309" s="87"/>
      <c r="AL309" s="87"/>
      <c r="AM309" s="87"/>
      <c r="AN309" s="87"/>
      <c r="AO309" s="87"/>
      <c r="AP309" s="87"/>
      <c r="AQ309" s="87"/>
      <c r="AR309" s="87"/>
      <c r="AS309" s="87"/>
      <c r="AT309" s="87"/>
      <c r="AU309" s="87"/>
      <c r="AV309" s="87"/>
      <c r="AW309" s="87"/>
      <c r="AX309" s="87"/>
      <c r="AY309" s="87"/>
      <c r="AZ309" s="87"/>
      <c r="BA309" s="87"/>
      <c r="BB309" s="87"/>
      <c r="BC309" s="87"/>
      <c r="BD309" s="87"/>
      <c r="BE309" s="87"/>
    </row>
    <row r="310" spans="1:57" s="69" customFormat="1" x14ac:dyDescent="0.25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D310" s="87"/>
      <c r="AE310" s="87"/>
      <c r="AF310" s="87"/>
      <c r="AG310" s="87"/>
      <c r="AH310" s="87"/>
      <c r="AI310" s="87"/>
      <c r="AJ310" s="87"/>
      <c r="AK310" s="87"/>
      <c r="AL310" s="87"/>
      <c r="AM310" s="87"/>
      <c r="AN310" s="87"/>
      <c r="AO310" s="87"/>
      <c r="AP310" s="87"/>
      <c r="AQ310" s="87"/>
      <c r="AR310" s="87"/>
      <c r="AS310" s="87"/>
      <c r="AT310" s="87"/>
      <c r="AU310" s="87"/>
      <c r="AV310" s="87"/>
      <c r="AW310" s="87"/>
      <c r="AX310" s="87"/>
      <c r="AY310" s="87"/>
      <c r="AZ310" s="87"/>
      <c r="BA310" s="87"/>
      <c r="BB310" s="87"/>
      <c r="BC310" s="87"/>
      <c r="BD310" s="87"/>
      <c r="BE310" s="87"/>
    </row>
    <row r="311" spans="1:57" s="69" customFormat="1" x14ac:dyDescent="0.25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D311" s="87"/>
      <c r="AE311" s="87"/>
      <c r="AF311" s="87"/>
      <c r="AG311" s="87"/>
      <c r="AH311" s="87"/>
      <c r="AI311" s="87"/>
      <c r="AJ311" s="87"/>
      <c r="AK311" s="87"/>
      <c r="AL311" s="87"/>
      <c r="AM311" s="87"/>
      <c r="AN311" s="87"/>
      <c r="AO311" s="87"/>
      <c r="AP311" s="87"/>
      <c r="AQ311" s="87"/>
      <c r="AR311" s="87"/>
      <c r="AS311" s="87"/>
      <c r="AT311" s="87"/>
      <c r="AU311" s="87"/>
      <c r="AV311" s="87"/>
      <c r="AW311" s="87"/>
      <c r="AX311" s="87"/>
      <c r="AY311" s="87"/>
      <c r="AZ311" s="87"/>
      <c r="BA311" s="87"/>
      <c r="BB311" s="87"/>
      <c r="BC311" s="87"/>
      <c r="BD311" s="87"/>
      <c r="BE311" s="87"/>
    </row>
    <row r="312" spans="1:57" s="69" customFormat="1" x14ac:dyDescent="0.25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D312" s="87"/>
      <c r="AE312" s="87"/>
      <c r="AF312" s="87"/>
      <c r="AG312" s="87"/>
      <c r="AH312" s="87"/>
      <c r="AI312" s="87"/>
      <c r="AJ312" s="87"/>
      <c r="AK312" s="87"/>
      <c r="AL312" s="87"/>
      <c r="AM312" s="87"/>
      <c r="AN312" s="87"/>
      <c r="AO312" s="87"/>
      <c r="AP312" s="87"/>
      <c r="AQ312" s="87"/>
      <c r="AR312" s="87"/>
      <c r="AS312" s="87"/>
      <c r="AT312" s="87"/>
      <c r="AU312" s="87"/>
      <c r="AV312" s="87"/>
      <c r="AW312" s="87"/>
      <c r="AX312" s="87"/>
      <c r="AY312" s="87"/>
      <c r="AZ312" s="87"/>
      <c r="BA312" s="87"/>
      <c r="BB312" s="87"/>
      <c r="BC312" s="87"/>
      <c r="BD312" s="87"/>
      <c r="BE312" s="87"/>
    </row>
    <row r="313" spans="1:57" s="69" customFormat="1" x14ac:dyDescent="0.25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D313" s="87"/>
      <c r="AE313" s="87"/>
      <c r="AF313" s="87"/>
      <c r="AG313" s="87"/>
      <c r="AH313" s="87"/>
      <c r="AI313" s="87"/>
      <c r="AJ313" s="87"/>
      <c r="AK313" s="87"/>
      <c r="AL313" s="87"/>
      <c r="AM313" s="87"/>
      <c r="AN313" s="87"/>
      <c r="AO313" s="87"/>
      <c r="AP313" s="87"/>
      <c r="AQ313" s="87"/>
      <c r="AR313" s="87"/>
      <c r="AS313" s="87"/>
      <c r="AT313" s="87"/>
      <c r="AU313" s="87"/>
      <c r="AV313" s="87"/>
      <c r="AW313" s="87"/>
      <c r="AX313" s="87"/>
      <c r="AY313" s="87"/>
      <c r="AZ313" s="87"/>
      <c r="BA313" s="87"/>
      <c r="BB313" s="87"/>
      <c r="BC313" s="87"/>
      <c r="BD313" s="87"/>
      <c r="BE313" s="87"/>
    </row>
    <row r="314" spans="1:57" s="69" customFormat="1" x14ac:dyDescent="0.25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D314" s="87"/>
      <c r="AE314" s="87"/>
      <c r="AF314" s="87"/>
      <c r="AG314" s="87"/>
      <c r="AH314" s="87"/>
      <c r="AI314" s="87"/>
      <c r="AJ314" s="87"/>
      <c r="AK314" s="87"/>
      <c r="AL314" s="87"/>
      <c r="AM314" s="87"/>
      <c r="AN314" s="87"/>
      <c r="AO314" s="87"/>
      <c r="AP314" s="87"/>
      <c r="AQ314" s="87"/>
      <c r="AR314" s="87"/>
      <c r="AS314" s="87"/>
      <c r="AT314" s="87"/>
      <c r="AU314" s="87"/>
      <c r="AV314" s="87"/>
      <c r="AW314" s="87"/>
      <c r="AX314" s="87"/>
      <c r="AY314" s="87"/>
      <c r="AZ314" s="87"/>
      <c r="BA314" s="87"/>
      <c r="BB314" s="87"/>
      <c r="BC314" s="87"/>
      <c r="BD314" s="87"/>
      <c r="BE314" s="87"/>
    </row>
    <row r="315" spans="1:57" s="69" customFormat="1" x14ac:dyDescent="0.25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D315" s="87"/>
      <c r="AE315" s="87"/>
      <c r="AF315" s="87"/>
      <c r="AG315" s="87"/>
      <c r="AH315" s="87"/>
      <c r="AI315" s="87"/>
      <c r="AJ315" s="87"/>
      <c r="AK315" s="87"/>
      <c r="AL315" s="87"/>
      <c r="AM315" s="87"/>
      <c r="AN315" s="87"/>
      <c r="AO315" s="87"/>
      <c r="AP315" s="87"/>
      <c r="AQ315" s="87"/>
      <c r="AR315" s="87"/>
      <c r="AS315" s="87"/>
      <c r="AT315" s="87"/>
      <c r="AU315" s="87"/>
      <c r="AV315" s="87"/>
      <c r="AW315" s="87"/>
      <c r="AX315" s="87"/>
      <c r="AY315" s="87"/>
      <c r="AZ315" s="87"/>
      <c r="BA315" s="87"/>
      <c r="BB315" s="87"/>
      <c r="BC315" s="87"/>
      <c r="BD315" s="87"/>
      <c r="BE315" s="87"/>
    </row>
    <row r="316" spans="1:57" s="69" customFormat="1" x14ac:dyDescent="0.25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D316" s="87"/>
      <c r="AE316" s="87"/>
      <c r="AF316" s="87"/>
      <c r="AG316" s="87"/>
      <c r="AH316" s="87"/>
      <c r="AI316" s="87"/>
      <c r="AJ316" s="87"/>
      <c r="AK316" s="87"/>
      <c r="AL316" s="87"/>
      <c r="AM316" s="87"/>
      <c r="AN316" s="87"/>
      <c r="AO316" s="87"/>
      <c r="AP316" s="87"/>
      <c r="AQ316" s="87"/>
      <c r="AR316" s="87"/>
      <c r="AS316" s="87"/>
      <c r="AT316" s="87"/>
      <c r="AU316" s="87"/>
      <c r="AV316" s="87"/>
      <c r="AW316" s="87"/>
      <c r="AX316" s="87"/>
      <c r="AY316" s="87"/>
      <c r="AZ316" s="87"/>
      <c r="BA316" s="87"/>
      <c r="BB316" s="87"/>
      <c r="BC316" s="87"/>
      <c r="BD316" s="87"/>
      <c r="BE316" s="87"/>
    </row>
    <row r="317" spans="1:57" s="69" customFormat="1" x14ac:dyDescent="0.25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D317" s="87"/>
      <c r="AE317" s="87"/>
      <c r="AF317" s="87"/>
      <c r="AG317" s="87"/>
      <c r="AH317" s="87"/>
      <c r="AI317" s="87"/>
      <c r="AJ317" s="87"/>
      <c r="AK317" s="87"/>
      <c r="AL317" s="87"/>
      <c r="AM317" s="87"/>
      <c r="AN317" s="87"/>
      <c r="AO317" s="87"/>
      <c r="AP317" s="87"/>
      <c r="AQ317" s="87"/>
      <c r="AR317" s="87"/>
      <c r="AS317" s="87"/>
      <c r="AT317" s="87"/>
      <c r="AU317" s="87"/>
      <c r="AV317" s="87"/>
      <c r="AW317" s="87"/>
      <c r="AX317" s="87"/>
      <c r="AY317" s="87"/>
      <c r="AZ317" s="87"/>
      <c r="BA317" s="87"/>
      <c r="BB317" s="87"/>
      <c r="BC317" s="87"/>
      <c r="BD317" s="87"/>
      <c r="BE317" s="87"/>
    </row>
    <row r="318" spans="1:57" s="69" customFormat="1" x14ac:dyDescent="0.25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  <c r="AE318" s="87"/>
      <c r="AF318" s="87"/>
      <c r="AG318" s="87"/>
      <c r="AH318" s="87"/>
      <c r="AI318" s="87"/>
      <c r="AJ318" s="87"/>
      <c r="AK318" s="87"/>
      <c r="AL318" s="87"/>
      <c r="AM318" s="87"/>
      <c r="AN318" s="87"/>
      <c r="AO318" s="87"/>
      <c r="AP318" s="87"/>
      <c r="AQ318" s="87"/>
      <c r="AR318" s="87"/>
      <c r="AS318" s="87"/>
      <c r="AT318" s="87"/>
      <c r="AU318" s="87"/>
      <c r="AV318" s="87"/>
      <c r="AW318" s="87"/>
      <c r="AX318" s="87"/>
      <c r="AY318" s="87"/>
      <c r="AZ318" s="87"/>
      <c r="BA318" s="87"/>
      <c r="BB318" s="87"/>
      <c r="BC318" s="87"/>
      <c r="BD318" s="87"/>
      <c r="BE318" s="87"/>
    </row>
    <row r="319" spans="1:57" s="69" customFormat="1" x14ac:dyDescent="0.25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  <c r="AE319" s="87"/>
      <c r="AF319" s="87"/>
      <c r="AG319" s="87"/>
      <c r="AH319" s="87"/>
      <c r="AI319" s="87"/>
      <c r="AJ319" s="87"/>
      <c r="AK319" s="87"/>
      <c r="AL319" s="87"/>
      <c r="AM319" s="87"/>
      <c r="AN319" s="87"/>
      <c r="AO319" s="87"/>
      <c r="AP319" s="87"/>
      <c r="AQ319" s="87"/>
      <c r="AR319" s="87"/>
      <c r="AS319" s="87"/>
      <c r="AT319" s="87"/>
      <c r="AU319" s="87"/>
      <c r="AV319" s="87"/>
      <c r="AW319" s="87"/>
      <c r="AX319" s="87"/>
      <c r="AY319" s="87"/>
      <c r="AZ319" s="87"/>
      <c r="BA319" s="87"/>
      <c r="BB319" s="87"/>
      <c r="BC319" s="87"/>
      <c r="BD319" s="87"/>
      <c r="BE319" s="87"/>
    </row>
    <row r="320" spans="1:57" s="69" customFormat="1" x14ac:dyDescent="0.25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D320" s="87"/>
      <c r="AE320" s="87"/>
      <c r="AF320" s="87"/>
      <c r="AG320" s="87"/>
      <c r="AH320" s="87"/>
      <c r="AI320" s="87"/>
      <c r="AJ320" s="87"/>
      <c r="AK320" s="87"/>
      <c r="AL320" s="87"/>
      <c r="AM320" s="87"/>
      <c r="AN320" s="87"/>
      <c r="AO320" s="87"/>
      <c r="AP320" s="87"/>
      <c r="AQ320" s="87"/>
      <c r="AR320" s="87"/>
      <c r="AS320" s="87"/>
      <c r="AT320" s="87"/>
      <c r="AU320" s="87"/>
      <c r="AV320" s="87"/>
      <c r="AW320" s="87"/>
      <c r="AX320" s="87"/>
      <c r="AY320" s="87"/>
      <c r="AZ320" s="87"/>
      <c r="BA320" s="87"/>
      <c r="BB320" s="87"/>
      <c r="BC320" s="87"/>
      <c r="BD320" s="87"/>
      <c r="BE320" s="87"/>
    </row>
    <row r="321" spans="1:57" s="69" customFormat="1" x14ac:dyDescent="0.25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D321" s="87"/>
      <c r="AE321" s="87"/>
      <c r="AF321" s="87"/>
      <c r="AG321" s="87"/>
      <c r="AH321" s="87"/>
      <c r="AI321" s="87"/>
      <c r="AJ321" s="87"/>
      <c r="AK321" s="87"/>
      <c r="AL321" s="87"/>
      <c r="AM321" s="87"/>
      <c r="AN321" s="87"/>
      <c r="AO321" s="87"/>
      <c r="AP321" s="87"/>
      <c r="AQ321" s="87"/>
      <c r="AR321" s="87"/>
      <c r="AS321" s="87"/>
      <c r="AT321" s="87"/>
      <c r="AU321" s="87"/>
      <c r="AV321" s="87"/>
      <c r="AW321" s="87"/>
      <c r="AX321" s="87"/>
      <c r="AY321" s="87"/>
      <c r="AZ321" s="87"/>
      <c r="BA321" s="87"/>
      <c r="BB321" s="87"/>
      <c r="BC321" s="87"/>
      <c r="BD321" s="87"/>
      <c r="BE321" s="87"/>
    </row>
    <row r="322" spans="1:57" s="69" customFormat="1" x14ac:dyDescent="0.25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D322" s="87"/>
      <c r="AE322" s="87"/>
      <c r="AF322" s="87"/>
      <c r="AG322" s="87"/>
      <c r="AH322" s="87"/>
      <c r="AI322" s="87"/>
      <c r="AJ322" s="87"/>
      <c r="AK322" s="87"/>
      <c r="AL322" s="87"/>
      <c r="AM322" s="87"/>
      <c r="AN322" s="87"/>
      <c r="AO322" s="87"/>
      <c r="AP322" s="87"/>
      <c r="AQ322" s="87"/>
      <c r="AR322" s="87"/>
      <c r="AS322" s="87"/>
      <c r="AT322" s="87"/>
      <c r="AU322" s="87"/>
      <c r="AV322" s="87"/>
      <c r="AW322" s="87"/>
      <c r="AX322" s="87"/>
      <c r="AY322" s="87"/>
      <c r="AZ322" s="87"/>
      <c r="BA322" s="87"/>
      <c r="BB322" s="87"/>
      <c r="BC322" s="87"/>
      <c r="BD322" s="87"/>
      <c r="BE322" s="87"/>
    </row>
    <row r="323" spans="1:57" s="69" customFormat="1" x14ac:dyDescent="0.25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D323" s="87"/>
      <c r="AE323" s="87"/>
      <c r="AF323" s="87"/>
      <c r="AG323" s="87"/>
      <c r="AH323" s="87"/>
      <c r="AI323" s="87"/>
      <c r="AJ323" s="87"/>
      <c r="AK323" s="87"/>
      <c r="AL323" s="87"/>
      <c r="AM323" s="87"/>
      <c r="AN323" s="87"/>
      <c r="AO323" s="87"/>
      <c r="AP323" s="87"/>
      <c r="AQ323" s="87"/>
      <c r="AR323" s="87"/>
      <c r="AS323" s="87"/>
      <c r="AT323" s="87"/>
      <c r="AU323" s="87"/>
      <c r="AV323" s="87"/>
      <c r="AW323" s="87"/>
      <c r="AX323" s="87"/>
      <c r="AY323" s="87"/>
      <c r="AZ323" s="87"/>
      <c r="BA323" s="87"/>
      <c r="BB323" s="87"/>
      <c r="BC323" s="87"/>
      <c r="BD323" s="87"/>
      <c r="BE323" s="87"/>
    </row>
    <row r="324" spans="1:57" s="69" customFormat="1" x14ac:dyDescent="0.25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D324" s="87"/>
      <c r="AE324" s="87"/>
      <c r="AF324" s="87"/>
      <c r="AG324" s="87"/>
      <c r="AH324" s="87"/>
      <c r="AI324" s="87"/>
      <c r="AJ324" s="87"/>
      <c r="AK324" s="87"/>
      <c r="AL324" s="87"/>
      <c r="AM324" s="87"/>
      <c r="AN324" s="87"/>
      <c r="AO324" s="87"/>
      <c r="AP324" s="87"/>
      <c r="AQ324" s="87"/>
      <c r="AR324" s="87"/>
      <c r="AS324" s="87"/>
      <c r="AT324" s="87"/>
      <c r="AU324" s="87"/>
      <c r="AV324" s="87"/>
      <c r="AW324" s="87"/>
      <c r="AX324" s="87"/>
      <c r="AY324" s="87"/>
      <c r="AZ324" s="87"/>
      <c r="BA324" s="87"/>
      <c r="BB324" s="87"/>
      <c r="BC324" s="87"/>
      <c r="BD324" s="87"/>
      <c r="BE324" s="87"/>
    </row>
    <row r="325" spans="1:57" s="69" customFormat="1" x14ac:dyDescent="0.25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D325" s="87"/>
      <c r="AE325" s="87"/>
      <c r="AF325" s="87"/>
      <c r="AG325" s="87"/>
      <c r="AH325" s="87"/>
      <c r="AI325" s="87"/>
      <c r="AJ325" s="87"/>
      <c r="AK325" s="87"/>
      <c r="AL325" s="87"/>
      <c r="AM325" s="87"/>
      <c r="AN325" s="87"/>
      <c r="AO325" s="87"/>
      <c r="AP325" s="87"/>
      <c r="AQ325" s="87"/>
      <c r="AR325" s="87"/>
      <c r="AS325" s="87"/>
      <c r="AT325" s="87"/>
      <c r="AU325" s="87"/>
      <c r="AV325" s="87"/>
      <c r="AW325" s="87"/>
      <c r="AX325" s="87"/>
      <c r="AY325" s="87"/>
      <c r="AZ325" s="87"/>
      <c r="BA325" s="87"/>
      <c r="BB325" s="87"/>
      <c r="BC325" s="87"/>
      <c r="BD325" s="87"/>
      <c r="BE325" s="87"/>
    </row>
    <row r="326" spans="1:57" s="69" customFormat="1" x14ac:dyDescent="0.25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D326" s="87"/>
      <c r="AE326" s="87"/>
      <c r="AF326" s="87"/>
      <c r="AG326" s="87"/>
      <c r="AH326" s="87"/>
      <c r="AI326" s="87"/>
      <c r="AJ326" s="87"/>
      <c r="AK326" s="87"/>
      <c r="AL326" s="87"/>
      <c r="AM326" s="87"/>
      <c r="AN326" s="87"/>
      <c r="AO326" s="87"/>
      <c r="AP326" s="87"/>
      <c r="AQ326" s="87"/>
      <c r="AR326" s="87"/>
      <c r="AS326" s="87"/>
      <c r="AT326" s="87"/>
      <c r="AU326" s="87"/>
      <c r="AV326" s="87"/>
      <c r="AW326" s="87"/>
      <c r="AX326" s="87"/>
      <c r="AY326" s="87"/>
      <c r="AZ326" s="87"/>
      <c r="BA326" s="87"/>
      <c r="BB326" s="87"/>
      <c r="BC326" s="87"/>
      <c r="BD326" s="87"/>
      <c r="BE326" s="87"/>
    </row>
    <row r="327" spans="1:57" s="69" customFormat="1" x14ac:dyDescent="0.25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D327" s="87"/>
      <c r="AE327" s="87"/>
      <c r="AF327" s="87"/>
      <c r="AG327" s="87"/>
      <c r="AH327" s="87"/>
      <c r="AI327" s="87"/>
      <c r="AJ327" s="87"/>
      <c r="AK327" s="87"/>
      <c r="AL327" s="87"/>
      <c r="AM327" s="87"/>
      <c r="AN327" s="87"/>
      <c r="AO327" s="87"/>
      <c r="AP327" s="87"/>
      <c r="AQ327" s="87"/>
      <c r="AR327" s="87"/>
      <c r="AS327" s="87"/>
      <c r="AT327" s="87"/>
      <c r="AU327" s="87"/>
      <c r="AV327" s="87"/>
      <c r="AW327" s="87"/>
      <c r="AX327" s="87"/>
      <c r="AY327" s="87"/>
      <c r="AZ327" s="87"/>
      <c r="BA327" s="87"/>
      <c r="BB327" s="87"/>
      <c r="BC327" s="87"/>
      <c r="BD327" s="87"/>
      <c r="BE327" s="87"/>
    </row>
    <row r="328" spans="1:57" s="69" customFormat="1" x14ac:dyDescent="0.25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D328" s="87"/>
      <c r="AE328" s="87"/>
      <c r="AF328" s="87"/>
      <c r="AG328" s="87"/>
      <c r="AH328" s="87"/>
      <c r="AI328" s="87"/>
      <c r="AJ328" s="87"/>
      <c r="AK328" s="87"/>
      <c r="AL328" s="87"/>
      <c r="AM328" s="87"/>
      <c r="AN328" s="87"/>
      <c r="AO328" s="87"/>
      <c r="AP328" s="87"/>
      <c r="AQ328" s="87"/>
      <c r="AR328" s="87"/>
      <c r="AS328" s="87"/>
      <c r="AT328" s="87"/>
      <c r="AU328" s="87"/>
      <c r="AV328" s="87"/>
      <c r="AW328" s="87"/>
      <c r="AX328" s="87"/>
      <c r="AY328" s="87"/>
      <c r="AZ328" s="87"/>
      <c r="BA328" s="87"/>
      <c r="BB328" s="87"/>
      <c r="BC328" s="87"/>
      <c r="BD328" s="87"/>
      <c r="BE328" s="87"/>
    </row>
    <row r="329" spans="1:57" s="69" customFormat="1" x14ac:dyDescent="0.25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D329" s="87"/>
      <c r="AE329" s="87"/>
      <c r="AF329" s="87"/>
      <c r="AG329" s="87"/>
      <c r="AH329" s="87"/>
      <c r="AI329" s="87"/>
      <c r="AJ329" s="87"/>
      <c r="AK329" s="87"/>
      <c r="AL329" s="87"/>
      <c r="AM329" s="87"/>
      <c r="AN329" s="87"/>
      <c r="AO329" s="87"/>
      <c r="AP329" s="87"/>
      <c r="AQ329" s="87"/>
      <c r="AR329" s="87"/>
      <c r="AS329" s="87"/>
      <c r="AT329" s="87"/>
      <c r="AU329" s="87"/>
      <c r="AV329" s="87"/>
      <c r="AW329" s="87"/>
      <c r="AX329" s="87"/>
      <c r="AY329" s="87"/>
      <c r="AZ329" s="87"/>
      <c r="BA329" s="87"/>
      <c r="BB329" s="87"/>
      <c r="BC329" s="87"/>
      <c r="BD329" s="87"/>
      <c r="BE329" s="87"/>
    </row>
    <row r="330" spans="1:57" s="69" customFormat="1" x14ac:dyDescent="0.25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D330" s="87"/>
      <c r="AE330" s="87"/>
      <c r="AF330" s="87"/>
      <c r="AG330" s="87"/>
      <c r="AH330" s="87"/>
      <c r="AI330" s="87"/>
      <c r="AJ330" s="87"/>
      <c r="AK330" s="87"/>
      <c r="AL330" s="87"/>
      <c r="AM330" s="87"/>
      <c r="AN330" s="87"/>
      <c r="AO330" s="87"/>
      <c r="AP330" s="87"/>
      <c r="AQ330" s="87"/>
      <c r="AR330" s="87"/>
      <c r="AS330" s="87"/>
      <c r="AT330" s="87"/>
      <c r="AU330" s="87"/>
      <c r="AV330" s="87"/>
      <c r="AW330" s="87"/>
      <c r="AX330" s="87"/>
      <c r="AY330" s="87"/>
      <c r="AZ330" s="87"/>
      <c r="BA330" s="87"/>
      <c r="BB330" s="87"/>
      <c r="BC330" s="87"/>
      <c r="BD330" s="87"/>
      <c r="BE330" s="87"/>
    </row>
    <row r="331" spans="1:57" s="69" customFormat="1" x14ac:dyDescent="0.25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D331" s="87"/>
      <c r="AE331" s="87"/>
      <c r="AF331" s="87"/>
      <c r="AG331" s="87"/>
      <c r="AH331" s="87"/>
      <c r="AI331" s="87"/>
      <c r="AJ331" s="87"/>
      <c r="AK331" s="87"/>
      <c r="AL331" s="87"/>
      <c r="AM331" s="87"/>
      <c r="AN331" s="87"/>
      <c r="AO331" s="87"/>
      <c r="AP331" s="87"/>
      <c r="AQ331" s="87"/>
      <c r="AR331" s="87"/>
      <c r="AS331" s="87"/>
      <c r="AT331" s="87"/>
      <c r="AU331" s="87"/>
      <c r="AV331" s="87"/>
      <c r="AW331" s="87"/>
      <c r="AX331" s="87"/>
      <c r="AY331" s="87"/>
      <c r="AZ331" s="87"/>
      <c r="BA331" s="87"/>
      <c r="BB331" s="87"/>
      <c r="BC331" s="87"/>
      <c r="BD331" s="87"/>
      <c r="BE331" s="87"/>
    </row>
    <row r="332" spans="1:57" s="69" customFormat="1" x14ac:dyDescent="0.25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D332" s="87"/>
      <c r="AE332" s="87"/>
      <c r="AF332" s="87"/>
      <c r="AG332" s="87"/>
      <c r="AH332" s="87"/>
      <c r="AI332" s="87"/>
      <c r="AJ332" s="87"/>
      <c r="AK332" s="87"/>
      <c r="AL332" s="87"/>
      <c r="AM332" s="87"/>
      <c r="AN332" s="87"/>
      <c r="AO332" s="87"/>
      <c r="AP332" s="87"/>
      <c r="AQ332" s="87"/>
      <c r="AR332" s="87"/>
      <c r="AS332" s="87"/>
      <c r="AT332" s="87"/>
      <c r="AU332" s="87"/>
      <c r="AV332" s="87"/>
      <c r="AW332" s="87"/>
      <c r="AX332" s="87"/>
      <c r="AY332" s="87"/>
      <c r="AZ332" s="87"/>
      <c r="BA332" s="87"/>
      <c r="BB332" s="87"/>
      <c r="BC332" s="87"/>
      <c r="BD332" s="87"/>
      <c r="BE332" s="87"/>
    </row>
    <row r="333" spans="1:57" s="69" customFormat="1" x14ac:dyDescent="0.25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D333" s="87"/>
      <c r="AE333" s="87"/>
      <c r="AF333" s="87"/>
      <c r="AG333" s="87"/>
      <c r="AH333" s="87"/>
      <c r="AI333" s="87"/>
      <c r="AJ333" s="87"/>
      <c r="AK333" s="87"/>
      <c r="AL333" s="87"/>
      <c r="AM333" s="87"/>
      <c r="AN333" s="87"/>
      <c r="AO333" s="87"/>
      <c r="AP333" s="87"/>
      <c r="AQ333" s="87"/>
      <c r="AR333" s="87"/>
      <c r="AS333" s="87"/>
      <c r="AT333" s="87"/>
      <c r="AU333" s="87"/>
      <c r="AV333" s="87"/>
      <c r="AW333" s="87"/>
      <c r="AX333" s="87"/>
      <c r="AY333" s="87"/>
      <c r="AZ333" s="87"/>
      <c r="BA333" s="87"/>
      <c r="BB333" s="87"/>
      <c r="BC333" s="87"/>
      <c r="BD333" s="87"/>
      <c r="BE333" s="87"/>
    </row>
    <row r="334" spans="1:57" s="69" customFormat="1" x14ac:dyDescent="0.25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D334" s="87"/>
      <c r="AE334" s="87"/>
      <c r="AF334" s="87"/>
      <c r="AG334" s="87"/>
      <c r="AH334" s="87"/>
      <c r="AI334" s="87"/>
      <c r="AJ334" s="87"/>
      <c r="AK334" s="87"/>
      <c r="AL334" s="87"/>
      <c r="AM334" s="87"/>
      <c r="AN334" s="87"/>
      <c r="AO334" s="87"/>
      <c r="AP334" s="87"/>
      <c r="AQ334" s="87"/>
      <c r="AR334" s="87"/>
      <c r="AS334" s="87"/>
      <c r="AT334" s="87"/>
      <c r="AU334" s="87"/>
      <c r="AV334" s="87"/>
      <c r="AW334" s="87"/>
      <c r="AX334" s="87"/>
      <c r="AY334" s="87"/>
      <c r="AZ334" s="87"/>
      <c r="BA334" s="87"/>
      <c r="BB334" s="87"/>
      <c r="BC334" s="87"/>
      <c r="BD334" s="87"/>
      <c r="BE334" s="87"/>
    </row>
    <row r="335" spans="1:57" s="69" customFormat="1" x14ac:dyDescent="0.25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D335" s="87"/>
      <c r="AE335" s="87"/>
      <c r="AF335" s="87"/>
      <c r="AG335" s="87"/>
      <c r="AH335" s="87"/>
      <c r="AI335" s="87"/>
      <c r="AJ335" s="87"/>
      <c r="AK335" s="87"/>
      <c r="AL335" s="87"/>
      <c r="AM335" s="87"/>
      <c r="AN335" s="87"/>
      <c r="AO335" s="87"/>
      <c r="AP335" s="87"/>
      <c r="AQ335" s="87"/>
      <c r="AR335" s="87"/>
      <c r="AS335" s="87"/>
      <c r="AT335" s="87"/>
      <c r="AU335" s="87"/>
      <c r="AV335" s="87"/>
      <c r="AW335" s="87"/>
      <c r="AX335" s="87"/>
      <c r="AY335" s="87"/>
      <c r="AZ335" s="87"/>
      <c r="BA335" s="87"/>
      <c r="BB335" s="87"/>
      <c r="BC335" s="87"/>
      <c r="BD335" s="87"/>
      <c r="BE335" s="87"/>
    </row>
    <row r="336" spans="1:57" s="69" customFormat="1" x14ac:dyDescent="0.25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D336" s="87"/>
      <c r="AE336" s="87"/>
      <c r="AF336" s="87"/>
      <c r="AG336" s="87"/>
      <c r="AH336" s="87"/>
      <c r="AI336" s="87"/>
      <c r="AJ336" s="87"/>
      <c r="AK336" s="87"/>
      <c r="AL336" s="87"/>
      <c r="AM336" s="87"/>
      <c r="AN336" s="87"/>
      <c r="AO336" s="87"/>
      <c r="AP336" s="87"/>
      <c r="AQ336" s="87"/>
      <c r="AR336" s="87"/>
      <c r="AS336" s="87"/>
      <c r="AT336" s="87"/>
      <c r="AU336" s="87"/>
      <c r="AV336" s="87"/>
      <c r="AW336" s="87"/>
      <c r="AX336" s="87"/>
      <c r="AY336" s="87"/>
      <c r="AZ336" s="87"/>
      <c r="BA336" s="87"/>
      <c r="BB336" s="87"/>
      <c r="BC336" s="87"/>
      <c r="BD336" s="87"/>
      <c r="BE336" s="87"/>
    </row>
    <row r="337" spans="1:57" s="69" customFormat="1" x14ac:dyDescent="0.25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D337" s="87"/>
      <c r="AE337" s="87"/>
      <c r="AF337" s="87"/>
      <c r="AG337" s="87"/>
      <c r="AH337" s="87"/>
      <c r="AI337" s="87"/>
      <c r="AJ337" s="87"/>
      <c r="AK337" s="87"/>
      <c r="AL337" s="87"/>
      <c r="AM337" s="87"/>
      <c r="AN337" s="87"/>
      <c r="AO337" s="87"/>
      <c r="AP337" s="87"/>
      <c r="AQ337" s="87"/>
      <c r="AR337" s="87"/>
      <c r="AS337" s="87"/>
      <c r="AT337" s="87"/>
      <c r="AU337" s="87"/>
      <c r="AV337" s="87"/>
      <c r="AW337" s="87"/>
      <c r="AX337" s="87"/>
      <c r="AY337" s="87"/>
      <c r="AZ337" s="87"/>
      <c r="BA337" s="87"/>
      <c r="BB337" s="87"/>
      <c r="BC337" s="87"/>
      <c r="BD337" s="87"/>
      <c r="BE337" s="87"/>
    </row>
    <row r="338" spans="1:57" s="69" customFormat="1" x14ac:dyDescent="0.25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D338" s="87"/>
      <c r="AE338" s="87"/>
      <c r="AF338" s="87"/>
      <c r="AG338" s="87"/>
      <c r="AH338" s="87"/>
      <c r="AI338" s="87"/>
      <c r="AJ338" s="87"/>
      <c r="AK338" s="87"/>
      <c r="AL338" s="87"/>
      <c r="AM338" s="87"/>
      <c r="AN338" s="87"/>
      <c r="AO338" s="87"/>
      <c r="AP338" s="87"/>
      <c r="AQ338" s="87"/>
      <c r="AR338" s="87"/>
      <c r="AS338" s="87"/>
      <c r="AT338" s="87"/>
      <c r="AU338" s="87"/>
      <c r="AV338" s="87"/>
      <c r="AW338" s="87"/>
      <c r="AX338" s="87"/>
      <c r="AY338" s="87"/>
      <c r="AZ338" s="87"/>
      <c r="BA338" s="87"/>
      <c r="BB338" s="87"/>
      <c r="BC338" s="87"/>
      <c r="BD338" s="87"/>
      <c r="BE338" s="87"/>
    </row>
    <row r="339" spans="1:57" s="69" customFormat="1" x14ac:dyDescent="0.25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D339" s="87"/>
      <c r="AE339" s="87"/>
      <c r="AF339" s="87"/>
      <c r="AG339" s="87"/>
      <c r="AH339" s="87"/>
      <c r="AI339" s="87"/>
      <c r="AJ339" s="87"/>
      <c r="AK339" s="87"/>
      <c r="AL339" s="87"/>
      <c r="AM339" s="87"/>
      <c r="AN339" s="87"/>
      <c r="AO339" s="87"/>
      <c r="AP339" s="87"/>
      <c r="AQ339" s="87"/>
      <c r="AR339" s="87"/>
      <c r="AS339" s="87"/>
      <c r="AT339" s="87"/>
      <c r="AU339" s="87"/>
      <c r="AV339" s="87"/>
      <c r="AW339" s="87"/>
      <c r="AX339" s="87"/>
      <c r="AY339" s="87"/>
      <c r="AZ339" s="87"/>
      <c r="BA339" s="87"/>
      <c r="BB339" s="87"/>
      <c r="BC339" s="87"/>
      <c r="BD339" s="87"/>
      <c r="BE339" s="87"/>
    </row>
    <row r="340" spans="1:57" s="69" customFormat="1" x14ac:dyDescent="0.25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D340" s="87"/>
      <c r="AE340" s="87"/>
      <c r="AF340" s="87"/>
      <c r="AG340" s="87"/>
      <c r="AH340" s="87"/>
      <c r="AI340" s="87"/>
      <c r="AJ340" s="87"/>
      <c r="AK340" s="87"/>
      <c r="AL340" s="87"/>
      <c r="AM340" s="87"/>
      <c r="AN340" s="87"/>
      <c r="AO340" s="87"/>
      <c r="AP340" s="87"/>
      <c r="AQ340" s="87"/>
      <c r="AR340" s="87"/>
      <c r="AS340" s="87"/>
      <c r="AT340" s="87"/>
      <c r="AU340" s="87"/>
      <c r="AV340" s="87"/>
      <c r="AW340" s="87"/>
      <c r="AX340" s="87"/>
      <c r="AY340" s="87"/>
      <c r="AZ340" s="87"/>
      <c r="BA340" s="87"/>
      <c r="BB340" s="87"/>
      <c r="BC340" s="87"/>
      <c r="BD340" s="87"/>
      <c r="BE340" s="87"/>
    </row>
    <row r="341" spans="1:57" s="69" customFormat="1" x14ac:dyDescent="0.25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D341" s="87"/>
      <c r="AE341" s="87"/>
      <c r="AF341" s="87"/>
      <c r="AG341" s="87"/>
      <c r="AH341" s="87"/>
      <c r="AI341" s="87"/>
      <c r="AJ341" s="87"/>
      <c r="AK341" s="87"/>
      <c r="AL341" s="87"/>
      <c r="AM341" s="87"/>
      <c r="AN341" s="87"/>
      <c r="AO341" s="87"/>
      <c r="AP341" s="87"/>
      <c r="AQ341" s="87"/>
      <c r="AR341" s="87"/>
      <c r="AS341" s="87"/>
      <c r="AT341" s="87"/>
      <c r="AU341" s="87"/>
      <c r="AV341" s="87"/>
      <c r="AW341" s="87"/>
      <c r="AX341" s="87"/>
      <c r="AY341" s="87"/>
      <c r="AZ341" s="87"/>
      <c r="BA341" s="87"/>
      <c r="BB341" s="87"/>
      <c r="BC341" s="87"/>
      <c r="BD341" s="87"/>
      <c r="BE341" s="87"/>
    </row>
    <row r="342" spans="1:57" s="69" customFormat="1" x14ac:dyDescent="0.25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D342" s="87"/>
      <c r="AE342" s="87"/>
      <c r="AF342" s="87"/>
      <c r="AG342" s="87"/>
      <c r="AH342" s="87"/>
      <c r="AI342" s="87"/>
      <c r="AJ342" s="87"/>
      <c r="AK342" s="87"/>
      <c r="AL342" s="87"/>
      <c r="AM342" s="87"/>
      <c r="AN342" s="87"/>
      <c r="AO342" s="87"/>
      <c r="AP342" s="87"/>
      <c r="AQ342" s="87"/>
      <c r="AR342" s="87"/>
      <c r="AS342" s="87"/>
      <c r="AT342" s="87"/>
      <c r="AU342" s="87"/>
      <c r="AV342" s="87"/>
      <c r="AW342" s="87"/>
      <c r="AX342" s="87"/>
      <c r="AY342" s="87"/>
      <c r="AZ342" s="87"/>
      <c r="BA342" s="87"/>
      <c r="BB342" s="87"/>
      <c r="BC342" s="87"/>
      <c r="BD342" s="87"/>
      <c r="BE342" s="87"/>
    </row>
    <row r="343" spans="1:57" s="69" customFormat="1" x14ac:dyDescent="0.25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D343" s="87"/>
      <c r="AE343" s="87"/>
      <c r="AF343" s="87"/>
      <c r="AG343" s="87"/>
      <c r="AH343" s="87"/>
      <c r="AI343" s="87"/>
      <c r="AJ343" s="87"/>
      <c r="AK343" s="87"/>
      <c r="AL343" s="87"/>
      <c r="AM343" s="87"/>
      <c r="AN343" s="87"/>
      <c r="AO343" s="87"/>
      <c r="AP343" s="87"/>
      <c r="AQ343" s="87"/>
      <c r="AR343" s="87"/>
      <c r="AS343" s="87"/>
      <c r="AT343" s="87"/>
      <c r="AU343" s="87"/>
      <c r="AV343" s="87"/>
      <c r="AW343" s="87"/>
      <c r="AX343" s="87"/>
      <c r="AY343" s="87"/>
      <c r="AZ343" s="87"/>
      <c r="BA343" s="87"/>
      <c r="BB343" s="87"/>
      <c r="BC343" s="87"/>
      <c r="BD343" s="87"/>
      <c r="BE343" s="87"/>
    </row>
    <row r="344" spans="1:57" s="69" customFormat="1" x14ac:dyDescent="0.25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D344" s="87"/>
      <c r="AE344" s="87"/>
      <c r="AF344" s="87"/>
      <c r="AG344" s="87"/>
      <c r="AH344" s="87"/>
      <c r="AI344" s="87"/>
      <c r="AJ344" s="87"/>
      <c r="AK344" s="87"/>
      <c r="AL344" s="87"/>
      <c r="AM344" s="87"/>
      <c r="AN344" s="87"/>
      <c r="AO344" s="87"/>
      <c r="AP344" s="87"/>
      <c r="AQ344" s="87"/>
      <c r="AR344" s="87"/>
      <c r="AS344" s="87"/>
      <c r="AT344" s="87"/>
      <c r="AU344" s="87"/>
      <c r="AV344" s="87"/>
      <c r="AW344" s="87"/>
      <c r="AX344" s="87"/>
      <c r="AY344" s="87"/>
      <c r="AZ344" s="87"/>
      <c r="BA344" s="87"/>
      <c r="BB344" s="87"/>
      <c r="BC344" s="87"/>
      <c r="BD344" s="87"/>
      <c r="BE344" s="87"/>
    </row>
    <row r="345" spans="1:57" s="69" customFormat="1" x14ac:dyDescent="0.25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D345" s="87"/>
      <c r="AE345" s="87"/>
      <c r="AF345" s="87"/>
      <c r="AG345" s="87"/>
      <c r="AH345" s="87"/>
      <c r="AI345" s="87"/>
      <c r="AJ345" s="87"/>
      <c r="AK345" s="87"/>
      <c r="AL345" s="87"/>
      <c r="AM345" s="87"/>
      <c r="AN345" s="87"/>
      <c r="AO345" s="87"/>
      <c r="AP345" s="87"/>
      <c r="AQ345" s="87"/>
      <c r="AR345" s="87"/>
      <c r="AS345" s="87"/>
      <c r="AT345" s="87"/>
      <c r="AU345" s="87"/>
      <c r="AV345" s="87"/>
      <c r="AW345" s="87"/>
      <c r="AX345" s="87"/>
      <c r="AY345" s="87"/>
      <c r="AZ345" s="87"/>
      <c r="BA345" s="87"/>
      <c r="BB345" s="87"/>
      <c r="BC345" s="87"/>
      <c r="BD345" s="87"/>
      <c r="BE345" s="87"/>
    </row>
    <row r="346" spans="1:57" s="69" customFormat="1" x14ac:dyDescent="0.25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D346" s="87"/>
      <c r="AE346" s="87"/>
      <c r="AF346" s="87"/>
      <c r="AG346" s="87"/>
      <c r="AH346" s="87"/>
      <c r="AI346" s="87"/>
      <c r="AJ346" s="87"/>
      <c r="AK346" s="87"/>
      <c r="AL346" s="87"/>
      <c r="AM346" s="87"/>
      <c r="AN346" s="87"/>
      <c r="AO346" s="87"/>
      <c r="AP346" s="87"/>
      <c r="AQ346" s="87"/>
      <c r="AR346" s="87"/>
      <c r="AS346" s="87"/>
      <c r="AT346" s="87"/>
      <c r="AU346" s="87"/>
      <c r="AV346" s="87"/>
      <c r="AW346" s="87"/>
      <c r="AX346" s="87"/>
      <c r="AY346" s="87"/>
      <c r="AZ346" s="87"/>
      <c r="BA346" s="87"/>
      <c r="BB346" s="87"/>
      <c r="BC346" s="87"/>
      <c r="BD346" s="87"/>
      <c r="BE346" s="87"/>
    </row>
    <row r="347" spans="1:57" s="69" customFormat="1" x14ac:dyDescent="0.25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D347" s="87"/>
      <c r="AE347" s="87"/>
      <c r="AF347" s="87"/>
      <c r="AG347" s="87"/>
      <c r="AH347" s="87"/>
      <c r="AI347" s="87"/>
      <c r="AJ347" s="87"/>
      <c r="AK347" s="87"/>
      <c r="AL347" s="87"/>
      <c r="AM347" s="87"/>
      <c r="AN347" s="87"/>
      <c r="AO347" s="87"/>
      <c r="AP347" s="87"/>
      <c r="AQ347" s="87"/>
      <c r="AR347" s="87"/>
      <c r="AS347" s="87"/>
      <c r="AT347" s="87"/>
      <c r="AU347" s="87"/>
      <c r="AV347" s="87"/>
      <c r="AW347" s="87"/>
      <c r="AX347" s="87"/>
      <c r="AY347" s="87"/>
      <c r="AZ347" s="87"/>
      <c r="BA347" s="87"/>
      <c r="BB347" s="87"/>
      <c r="BC347" s="87"/>
      <c r="BD347" s="87"/>
      <c r="BE347" s="87"/>
    </row>
    <row r="348" spans="1:57" s="69" customFormat="1" x14ac:dyDescent="0.25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D348" s="87"/>
      <c r="AE348" s="87"/>
      <c r="AF348" s="87"/>
      <c r="AG348" s="87"/>
      <c r="AH348" s="87"/>
      <c r="AI348" s="87"/>
      <c r="AJ348" s="87"/>
      <c r="AK348" s="87"/>
      <c r="AL348" s="87"/>
      <c r="AM348" s="87"/>
      <c r="AN348" s="87"/>
      <c r="AO348" s="87"/>
      <c r="AP348" s="87"/>
      <c r="AQ348" s="87"/>
      <c r="AR348" s="87"/>
      <c r="AS348" s="87"/>
      <c r="AT348" s="87"/>
      <c r="AU348" s="87"/>
      <c r="AV348" s="87"/>
      <c r="AW348" s="87"/>
      <c r="AX348" s="87"/>
      <c r="AY348" s="87"/>
      <c r="AZ348" s="87"/>
      <c r="BA348" s="87"/>
      <c r="BB348" s="87"/>
      <c r="BC348" s="87"/>
      <c r="BD348" s="87"/>
      <c r="BE348" s="87"/>
    </row>
    <row r="349" spans="1:57" s="69" customFormat="1" x14ac:dyDescent="0.25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D349" s="87"/>
      <c r="AE349" s="87"/>
      <c r="AF349" s="87"/>
      <c r="AG349" s="87"/>
      <c r="AH349" s="87"/>
      <c r="AI349" s="87"/>
      <c r="AJ349" s="87"/>
      <c r="AK349" s="87"/>
      <c r="AL349" s="87"/>
      <c r="AM349" s="87"/>
      <c r="AN349" s="87"/>
      <c r="AO349" s="87"/>
      <c r="AP349" s="87"/>
      <c r="AQ349" s="87"/>
      <c r="AR349" s="87"/>
      <c r="AS349" s="87"/>
      <c r="AT349" s="87"/>
      <c r="AU349" s="87"/>
      <c r="AV349" s="87"/>
      <c r="AW349" s="87"/>
      <c r="AX349" s="87"/>
      <c r="AY349" s="87"/>
      <c r="AZ349" s="87"/>
      <c r="BA349" s="87"/>
      <c r="BB349" s="87"/>
      <c r="BC349" s="87"/>
      <c r="BD349" s="87"/>
      <c r="BE349" s="87"/>
    </row>
    <row r="350" spans="1:57" s="69" customFormat="1" x14ac:dyDescent="0.25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D350" s="87"/>
      <c r="AE350" s="87"/>
      <c r="AF350" s="87"/>
      <c r="AG350" s="87"/>
      <c r="AH350" s="87"/>
      <c r="AI350" s="87"/>
      <c r="AJ350" s="87"/>
      <c r="AK350" s="87"/>
      <c r="AL350" s="87"/>
      <c r="AM350" s="87"/>
      <c r="AN350" s="87"/>
      <c r="AO350" s="87"/>
      <c r="AP350" s="87"/>
      <c r="AQ350" s="87"/>
      <c r="AR350" s="87"/>
      <c r="AS350" s="87"/>
      <c r="AT350" s="87"/>
      <c r="AU350" s="87"/>
      <c r="AV350" s="87"/>
      <c r="AW350" s="87"/>
      <c r="AX350" s="87"/>
      <c r="AY350" s="87"/>
      <c r="AZ350" s="87"/>
      <c r="BA350" s="87"/>
      <c r="BB350" s="87"/>
      <c r="BC350" s="87"/>
      <c r="BD350" s="87"/>
      <c r="BE350" s="87"/>
    </row>
    <row r="351" spans="1:57" s="69" customFormat="1" x14ac:dyDescent="0.25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D351" s="87"/>
      <c r="AE351" s="87"/>
      <c r="AF351" s="87"/>
      <c r="AG351" s="87"/>
      <c r="AH351" s="87"/>
      <c r="AI351" s="87"/>
      <c r="AJ351" s="87"/>
      <c r="AK351" s="87"/>
      <c r="AL351" s="87"/>
      <c r="AM351" s="87"/>
      <c r="AN351" s="87"/>
      <c r="AO351" s="87"/>
      <c r="AP351" s="87"/>
      <c r="AQ351" s="87"/>
      <c r="AR351" s="87"/>
      <c r="AS351" s="87"/>
      <c r="AT351" s="87"/>
      <c r="AU351" s="87"/>
      <c r="AV351" s="87"/>
      <c r="AW351" s="87"/>
      <c r="AX351" s="87"/>
      <c r="AY351" s="87"/>
      <c r="AZ351" s="87"/>
      <c r="BA351" s="87"/>
      <c r="BB351" s="87"/>
      <c r="BC351" s="87"/>
      <c r="BD351" s="87"/>
      <c r="BE351" s="87"/>
    </row>
    <row r="352" spans="1:57" s="69" customFormat="1" x14ac:dyDescent="0.25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D352" s="87"/>
      <c r="AE352" s="87"/>
      <c r="AF352" s="87"/>
      <c r="AG352" s="87"/>
      <c r="AH352" s="87"/>
      <c r="AI352" s="87"/>
      <c r="AJ352" s="87"/>
      <c r="AK352" s="87"/>
      <c r="AL352" s="87"/>
      <c r="AM352" s="87"/>
      <c r="AN352" s="87"/>
      <c r="AO352" s="87"/>
      <c r="AP352" s="87"/>
      <c r="AQ352" s="87"/>
      <c r="AR352" s="87"/>
      <c r="AS352" s="87"/>
      <c r="AT352" s="87"/>
      <c r="AU352" s="87"/>
      <c r="AV352" s="87"/>
      <c r="AW352" s="87"/>
      <c r="AX352" s="87"/>
      <c r="AY352" s="87"/>
      <c r="AZ352" s="87"/>
      <c r="BA352" s="87"/>
      <c r="BB352" s="87"/>
      <c r="BC352" s="87"/>
      <c r="BD352" s="87"/>
      <c r="BE352" s="87"/>
    </row>
    <row r="353" spans="1:57" s="69" customFormat="1" x14ac:dyDescent="0.25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D353" s="87"/>
      <c r="AE353" s="87"/>
      <c r="AF353" s="87"/>
      <c r="AG353" s="87"/>
      <c r="AH353" s="87"/>
      <c r="AI353" s="87"/>
      <c r="AJ353" s="87"/>
      <c r="AK353" s="87"/>
      <c r="AL353" s="87"/>
      <c r="AM353" s="87"/>
      <c r="AN353" s="87"/>
      <c r="AO353" s="87"/>
      <c r="AP353" s="87"/>
      <c r="AQ353" s="87"/>
      <c r="AR353" s="87"/>
      <c r="AS353" s="87"/>
      <c r="AT353" s="87"/>
      <c r="AU353" s="87"/>
      <c r="AV353" s="87"/>
      <c r="AW353" s="87"/>
      <c r="AX353" s="87"/>
      <c r="AY353" s="87"/>
      <c r="AZ353" s="87"/>
      <c r="BA353" s="87"/>
      <c r="BB353" s="87"/>
      <c r="BC353" s="87"/>
      <c r="BD353" s="87"/>
      <c r="BE353" s="87"/>
    </row>
    <row r="354" spans="1:57" s="69" customFormat="1" x14ac:dyDescent="0.25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D354" s="87"/>
      <c r="AE354" s="87"/>
      <c r="AF354" s="87"/>
      <c r="AG354" s="87"/>
      <c r="AH354" s="87"/>
      <c r="AI354" s="87"/>
      <c r="AJ354" s="87"/>
      <c r="AK354" s="87"/>
      <c r="AL354" s="87"/>
      <c r="AM354" s="87"/>
      <c r="AN354" s="87"/>
      <c r="AO354" s="87"/>
      <c r="AP354" s="87"/>
      <c r="AQ354" s="87"/>
      <c r="AR354" s="87"/>
      <c r="AS354" s="87"/>
      <c r="AT354" s="87"/>
      <c r="AU354" s="87"/>
      <c r="AV354" s="87"/>
      <c r="AW354" s="87"/>
      <c r="AX354" s="87"/>
      <c r="AY354" s="87"/>
      <c r="AZ354" s="87"/>
      <c r="BA354" s="87"/>
      <c r="BB354" s="87"/>
      <c r="BC354" s="87"/>
      <c r="BD354" s="87"/>
      <c r="BE354" s="87"/>
    </row>
    <row r="355" spans="1:57" s="69" customFormat="1" x14ac:dyDescent="0.25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D355" s="87"/>
      <c r="AE355" s="87"/>
      <c r="AF355" s="87"/>
      <c r="AG355" s="87"/>
      <c r="AH355" s="87"/>
      <c r="AI355" s="87"/>
      <c r="AJ355" s="87"/>
      <c r="AK355" s="87"/>
      <c r="AL355" s="87"/>
      <c r="AM355" s="87"/>
      <c r="AN355" s="87"/>
      <c r="AO355" s="87"/>
      <c r="AP355" s="87"/>
      <c r="AQ355" s="87"/>
      <c r="AR355" s="87"/>
      <c r="AS355" s="87"/>
      <c r="AT355" s="87"/>
      <c r="AU355" s="87"/>
      <c r="AV355" s="87"/>
      <c r="AW355" s="87"/>
      <c r="AX355" s="87"/>
      <c r="AY355" s="87"/>
      <c r="AZ355" s="87"/>
      <c r="BA355" s="87"/>
      <c r="BB355" s="87"/>
      <c r="BC355" s="87"/>
      <c r="BD355" s="87"/>
      <c r="BE355" s="87"/>
    </row>
    <row r="356" spans="1:57" s="69" customFormat="1" x14ac:dyDescent="0.25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D356" s="87"/>
      <c r="AE356" s="87"/>
      <c r="AF356" s="87"/>
      <c r="AG356" s="87"/>
      <c r="AH356" s="87"/>
      <c r="AI356" s="87"/>
      <c r="AJ356" s="87"/>
      <c r="AK356" s="87"/>
      <c r="AL356" s="87"/>
      <c r="AM356" s="87"/>
      <c r="AN356" s="87"/>
      <c r="AO356" s="87"/>
      <c r="AP356" s="87"/>
      <c r="AQ356" s="87"/>
      <c r="AR356" s="87"/>
      <c r="AS356" s="87"/>
      <c r="AT356" s="87"/>
      <c r="AU356" s="87"/>
      <c r="AV356" s="87"/>
      <c r="AW356" s="87"/>
      <c r="AX356" s="87"/>
      <c r="AY356" s="87"/>
      <c r="AZ356" s="87"/>
      <c r="BA356" s="87"/>
      <c r="BB356" s="87"/>
      <c r="BC356" s="87"/>
      <c r="BD356" s="87"/>
      <c r="BE356" s="87"/>
    </row>
    <row r="357" spans="1:57" s="69" customFormat="1" x14ac:dyDescent="0.25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D357" s="87"/>
      <c r="AE357" s="87"/>
      <c r="AF357" s="87"/>
      <c r="AG357" s="87"/>
      <c r="AH357" s="87"/>
      <c r="AI357" s="87"/>
      <c r="AJ357" s="87"/>
      <c r="AK357" s="87"/>
      <c r="AL357" s="87"/>
      <c r="AM357" s="87"/>
      <c r="AN357" s="87"/>
      <c r="AO357" s="87"/>
      <c r="AP357" s="87"/>
      <c r="AQ357" s="87"/>
      <c r="AR357" s="87"/>
      <c r="AS357" s="87"/>
      <c r="AT357" s="87"/>
      <c r="AU357" s="87"/>
      <c r="AV357" s="87"/>
      <c r="AW357" s="87"/>
      <c r="AX357" s="87"/>
      <c r="AY357" s="87"/>
      <c r="AZ357" s="87"/>
      <c r="BA357" s="87"/>
      <c r="BB357" s="87"/>
      <c r="BC357" s="87"/>
      <c r="BD357" s="87"/>
      <c r="BE357" s="87"/>
    </row>
    <row r="358" spans="1:57" s="69" customFormat="1" x14ac:dyDescent="0.25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D358" s="87"/>
      <c r="AE358" s="87"/>
      <c r="AF358" s="87"/>
      <c r="AG358" s="87"/>
      <c r="AH358" s="87"/>
      <c r="AI358" s="87"/>
      <c r="AJ358" s="87"/>
      <c r="AK358" s="87"/>
      <c r="AL358" s="87"/>
      <c r="AM358" s="87"/>
      <c r="AN358" s="87"/>
      <c r="AO358" s="87"/>
      <c r="AP358" s="87"/>
      <c r="AQ358" s="87"/>
      <c r="AR358" s="87"/>
      <c r="AS358" s="87"/>
      <c r="AT358" s="87"/>
      <c r="AU358" s="87"/>
      <c r="AV358" s="87"/>
      <c r="AW358" s="87"/>
      <c r="AX358" s="87"/>
      <c r="AY358" s="87"/>
      <c r="AZ358" s="87"/>
      <c r="BA358" s="87"/>
      <c r="BB358" s="87"/>
      <c r="BC358" s="87"/>
      <c r="BD358" s="87"/>
      <c r="BE358" s="87"/>
    </row>
    <row r="359" spans="1:57" s="69" customFormat="1" x14ac:dyDescent="0.25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D359" s="87"/>
      <c r="AE359" s="87"/>
      <c r="AF359" s="87"/>
      <c r="AG359" s="87"/>
      <c r="AH359" s="87"/>
      <c r="AI359" s="87"/>
      <c r="AJ359" s="87"/>
      <c r="AK359" s="87"/>
      <c r="AL359" s="87"/>
      <c r="AM359" s="87"/>
      <c r="AN359" s="87"/>
      <c r="AO359" s="87"/>
      <c r="AP359" s="87"/>
      <c r="AQ359" s="87"/>
      <c r="AR359" s="87"/>
      <c r="AS359" s="87"/>
      <c r="AT359" s="87"/>
      <c r="AU359" s="87"/>
      <c r="AV359" s="87"/>
      <c r="AW359" s="87"/>
      <c r="AX359" s="87"/>
      <c r="AY359" s="87"/>
      <c r="AZ359" s="87"/>
      <c r="BA359" s="87"/>
      <c r="BB359" s="87"/>
      <c r="BC359" s="87"/>
      <c r="BD359" s="87"/>
      <c r="BE359" s="87"/>
    </row>
    <row r="360" spans="1:57" s="69" customFormat="1" x14ac:dyDescent="0.25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7"/>
      <c r="AE360" s="87"/>
      <c r="AF360" s="87"/>
      <c r="AG360" s="87"/>
      <c r="AH360" s="87"/>
      <c r="AI360" s="87"/>
      <c r="AJ360" s="87"/>
      <c r="AK360" s="87"/>
      <c r="AL360" s="87"/>
      <c r="AM360" s="87"/>
      <c r="AN360" s="87"/>
      <c r="AO360" s="87"/>
      <c r="AP360" s="87"/>
      <c r="AQ360" s="87"/>
      <c r="AR360" s="87"/>
      <c r="AS360" s="87"/>
      <c r="AT360" s="87"/>
      <c r="AU360" s="87"/>
      <c r="AV360" s="87"/>
      <c r="AW360" s="87"/>
      <c r="AX360" s="87"/>
      <c r="AY360" s="87"/>
      <c r="AZ360" s="87"/>
      <c r="BA360" s="87"/>
      <c r="BB360" s="87"/>
      <c r="BC360" s="87"/>
      <c r="BD360" s="87"/>
      <c r="BE360" s="87"/>
    </row>
    <row r="361" spans="1:57" s="69" customFormat="1" x14ac:dyDescent="0.25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D361" s="87"/>
      <c r="AE361" s="87"/>
      <c r="AF361" s="87"/>
      <c r="AG361" s="87"/>
      <c r="AH361" s="87"/>
      <c r="AI361" s="87"/>
      <c r="AJ361" s="87"/>
      <c r="AK361" s="87"/>
      <c r="AL361" s="87"/>
      <c r="AM361" s="87"/>
      <c r="AN361" s="87"/>
      <c r="AO361" s="87"/>
      <c r="AP361" s="87"/>
      <c r="AQ361" s="87"/>
      <c r="AR361" s="87"/>
      <c r="AS361" s="87"/>
      <c r="AT361" s="87"/>
      <c r="AU361" s="87"/>
      <c r="AV361" s="87"/>
      <c r="AW361" s="87"/>
      <c r="AX361" s="87"/>
      <c r="AY361" s="87"/>
      <c r="AZ361" s="87"/>
      <c r="BA361" s="87"/>
      <c r="BB361" s="87"/>
      <c r="BC361" s="87"/>
      <c r="BD361" s="87"/>
      <c r="BE361" s="87"/>
    </row>
    <row r="362" spans="1:57" s="69" customFormat="1" x14ac:dyDescent="0.25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D362" s="87"/>
      <c r="AE362" s="87"/>
      <c r="AF362" s="87"/>
      <c r="AG362" s="87"/>
      <c r="AH362" s="87"/>
      <c r="AI362" s="87"/>
      <c r="AJ362" s="87"/>
      <c r="AK362" s="87"/>
      <c r="AL362" s="87"/>
      <c r="AM362" s="87"/>
      <c r="AN362" s="87"/>
      <c r="AO362" s="87"/>
      <c r="AP362" s="87"/>
      <c r="AQ362" s="87"/>
      <c r="AR362" s="87"/>
      <c r="AS362" s="87"/>
      <c r="AT362" s="87"/>
      <c r="AU362" s="87"/>
      <c r="AV362" s="87"/>
      <c r="AW362" s="87"/>
      <c r="AX362" s="87"/>
      <c r="AY362" s="87"/>
      <c r="AZ362" s="87"/>
      <c r="BA362" s="87"/>
      <c r="BB362" s="87"/>
      <c r="BC362" s="87"/>
      <c r="BD362" s="87"/>
      <c r="BE362" s="87"/>
    </row>
    <row r="363" spans="1:57" s="69" customFormat="1" x14ac:dyDescent="0.25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D363" s="87"/>
      <c r="AE363" s="87"/>
      <c r="AF363" s="87"/>
      <c r="AG363" s="87"/>
      <c r="AH363" s="87"/>
      <c r="AI363" s="87"/>
      <c r="AJ363" s="87"/>
      <c r="AK363" s="87"/>
      <c r="AL363" s="87"/>
      <c r="AM363" s="87"/>
      <c r="AN363" s="87"/>
      <c r="AO363" s="87"/>
      <c r="AP363" s="87"/>
      <c r="AQ363" s="87"/>
      <c r="AR363" s="87"/>
      <c r="AS363" s="87"/>
      <c r="AT363" s="87"/>
      <c r="AU363" s="87"/>
      <c r="AV363" s="87"/>
      <c r="AW363" s="87"/>
      <c r="AX363" s="87"/>
      <c r="AY363" s="87"/>
      <c r="AZ363" s="87"/>
      <c r="BA363" s="87"/>
      <c r="BB363" s="87"/>
      <c r="BC363" s="87"/>
      <c r="BD363" s="87"/>
      <c r="BE363" s="87"/>
    </row>
    <row r="364" spans="1:57" s="69" customFormat="1" x14ac:dyDescent="0.25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D364" s="87"/>
      <c r="AE364" s="87"/>
      <c r="AF364" s="87"/>
      <c r="AG364" s="87"/>
      <c r="AH364" s="87"/>
      <c r="AI364" s="87"/>
      <c r="AJ364" s="87"/>
      <c r="AK364" s="87"/>
      <c r="AL364" s="87"/>
      <c r="AM364" s="87"/>
      <c r="AN364" s="87"/>
      <c r="AO364" s="87"/>
      <c r="AP364" s="87"/>
      <c r="AQ364" s="87"/>
      <c r="AR364" s="87"/>
      <c r="AS364" s="87"/>
      <c r="AT364" s="87"/>
      <c r="AU364" s="87"/>
      <c r="AV364" s="87"/>
      <c r="AW364" s="87"/>
      <c r="AX364" s="87"/>
      <c r="AY364" s="87"/>
      <c r="AZ364" s="87"/>
      <c r="BA364" s="87"/>
      <c r="BB364" s="87"/>
      <c r="BC364" s="87"/>
      <c r="BD364" s="87"/>
      <c r="BE364" s="87"/>
    </row>
    <row r="365" spans="1:57" s="69" customFormat="1" x14ac:dyDescent="0.25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D365" s="87"/>
      <c r="AE365" s="87"/>
      <c r="AF365" s="87"/>
      <c r="AG365" s="87"/>
      <c r="AH365" s="87"/>
      <c r="AI365" s="87"/>
      <c r="AJ365" s="87"/>
      <c r="AK365" s="87"/>
      <c r="AL365" s="87"/>
      <c r="AM365" s="87"/>
      <c r="AN365" s="87"/>
      <c r="AO365" s="87"/>
      <c r="AP365" s="87"/>
      <c r="AQ365" s="87"/>
      <c r="AR365" s="87"/>
      <c r="AS365" s="87"/>
      <c r="AT365" s="87"/>
      <c r="AU365" s="87"/>
      <c r="AV365" s="87"/>
      <c r="AW365" s="87"/>
      <c r="AX365" s="87"/>
      <c r="AY365" s="87"/>
      <c r="AZ365" s="87"/>
      <c r="BA365" s="87"/>
      <c r="BB365" s="87"/>
      <c r="BC365" s="87"/>
      <c r="BD365" s="87"/>
      <c r="BE365" s="87"/>
    </row>
    <row r="366" spans="1:57" s="69" customFormat="1" x14ac:dyDescent="0.25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D366" s="87"/>
      <c r="AE366" s="87"/>
      <c r="AF366" s="87"/>
      <c r="AG366" s="87"/>
      <c r="AH366" s="87"/>
      <c r="AI366" s="87"/>
      <c r="AJ366" s="87"/>
      <c r="AK366" s="87"/>
      <c r="AL366" s="87"/>
      <c r="AM366" s="87"/>
      <c r="AN366" s="87"/>
      <c r="AO366" s="87"/>
      <c r="AP366" s="87"/>
      <c r="AQ366" s="87"/>
      <c r="AR366" s="87"/>
      <c r="AS366" s="87"/>
      <c r="AT366" s="87"/>
      <c r="AU366" s="87"/>
      <c r="AV366" s="87"/>
      <c r="AW366" s="87"/>
      <c r="AX366" s="87"/>
      <c r="AY366" s="87"/>
      <c r="AZ366" s="87"/>
      <c r="BA366" s="87"/>
      <c r="BB366" s="87"/>
      <c r="BC366" s="87"/>
      <c r="BD366" s="87"/>
      <c r="BE366" s="87"/>
    </row>
    <row r="367" spans="1:57" s="69" customFormat="1" x14ac:dyDescent="0.25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D367" s="87"/>
      <c r="AE367" s="87"/>
      <c r="AF367" s="87"/>
      <c r="AG367" s="87"/>
      <c r="AH367" s="87"/>
      <c r="AI367" s="87"/>
      <c r="AJ367" s="87"/>
      <c r="AK367" s="87"/>
      <c r="AL367" s="87"/>
      <c r="AM367" s="87"/>
      <c r="AN367" s="87"/>
      <c r="AO367" s="87"/>
      <c r="AP367" s="87"/>
      <c r="AQ367" s="87"/>
      <c r="AR367" s="87"/>
      <c r="AS367" s="87"/>
      <c r="AT367" s="87"/>
      <c r="AU367" s="87"/>
      <c r="AV367" s="87"/>
      <c r="AW367" s="87"/>
      <c r="AX367" s="87"/>
      <c r="AY367" s="87"/>
      <c r="AZ367" s="87"/>
      <c r="BA367" s="87"/>
      <c r="BB367" s="87"/>
      <c r="BC367" s="87"/>
      <c r="BD367" s="87"/>
      <c r="BE367" s="87"/>
    </row>
    <row r="368" spans="1:57" s="69" customFormat="1" x14ac:dyDescent="0.25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D368" s="87"/>
      <c r="AE368" s="87"/>
      <c r="AF368" s="87"/>
      <c r="AG368" s="87"/>
      <c r="AH368" s="87"/>
      <c r="AI368" s="87"/>
      <c r="AJ368" s="87"/>
      <c r="AK368" s="87"/>
      <c r="AL368" s="87"/>
      <c r="AM368" s="87"/>
      <c r="AN368" s="87"/>
      <c r="AO368" s="87"/>
      <c r="AP368" s="87"/>
      <c r="AQ368" s="87"/>
      <c r="AR368" s="87"/>
      <c r="AS368" s="87"/>
      <c r="AT368" s="87"/>
      <c r="AU368" s="87"/>
      <c r="AV368" s="87"/>
      <c r="AW368" s="87"/>
      <c r="AX368" s="87"/>
      <c r="AY368" s="87"/>
      <c r="AZ368" s="87"/>
      <c r="BA368" s="87"/>
      <c r="BB368" s="87"/>
      <c r="BC368" s="87"/>
      <c r="BD368" s="87"/>
      <c r="BE368" s="87"/>
    </row>
    <row r="369" spans="1:57" s="69" customFormat="1" x14ac:dyDescent="0.25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D369" s="87"/>
      <c r="AE369" s="87"/>
      <c r="AF369" s="87"/>
      <c r="AG369" s="87"/>
      <c r="AH369" s="87"/>
      <c r="AI369" s="87"/>
      <c r="AJ369" s="87"/>
      <c r="AK369" s="87"/>
      <c r="AL369" s="87"/>
      <c r="AM369" s="87"/>
      <c r="AN369" s="87"/>
      <c r="AO369" s="87"/>
      <c r="AP369" s="87"/>
      <c r="AQ369" s="87"/>
      <c r="AR369" s="87"/>
      <c r="AS369" s="87"/>
      <c r="AT369" s="87"/>
      <c r="AU369" s="87"/>
      <c r="AV369" s="87"/>
      <c r="AW369" s="87"/>
      <c r="AX369" s="87"/>
      <c r="AY369" s="87"/>
      <c r="AZ369" s="87"/>
      <c r="BA369" s="87"/>
      <c r="BB369" s="87"/>
      <c r="BC369" s="87"/>
      <c r="BD369" s="87"/>
      <c r="BE369" s="87"/>
    </row>
    <row r="370" spans="1:57" s="69" customFormat="1" x14ac:dyDescent="0.25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D370" s="87"/>
      <c r="AE370" s="87"/>
      <c r="AF370" s="87"/>
      <c r="AG370" s="87"/>
      <c r="AH370" s="87"/>
      <c r="AI370" s="87"/>
      <c r="AJ370" s="87"/>
      <c r="AK370" s="87"/>
      <c r="AL370" s="87"/>
      <c r="AM370" s="87"/>
      <c r="AN370" s="87"/>
      <c r="AO370" s="87"/>
      <c r="AP370" s="87"/>
      <c r="AQ370" s="87"/>
      <c r="AR370" s="87"/>
      <c r="AS370" s="87"/>
      <c r="AT370" s="87"/>
      <c r="AU370" s="87"/>
      <c r="AV370" s="87"/>
      <c r="AW370" s="87"/>
      <c r="AX370" s="87"/>
      <c r="AY370" s="87"/>
      <c r="AZ370" s="87"/>
      <c r="BA370" s="87"/>
      <c r="BB370" s="87"/>
      <c r="BC370" s="87"/>
      <c r="BD370" s="87"/>
      <c r="BE370" s="87"/>
    </row>
    <row r="371" spans="1:57" s="69" customFormat="1" x14ac:dyDescent="0.25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D371" s="87"/>
      <c r="AE371" s="87"/>
      <c r="AF371" s="87"/>
      <c r="AG371" s="87"/>
      <c r="AH371" s="87"/>
      <c r="AI371" s="87"/>
      <c r="AJ371" s="87"/>
      <c r="AK371" s="87"/>
      <c r="AL371" s="87"/>
      <c r="AM371" s="87"/>
      <c r="AN371" s="87"/>
      <c r="AO371" s="87"/>
      <c r="AP371" s="87"/>
      <c r="AQ371" s="87"/>
      <c r="AR371" s="87"/>
      <c r="AS371" s="87"/>
      <c r="AT371" s="87"/>
      <c r="AU371" s="87"/>
      <c r="AV371" s="87"/>
      <c r="AW371" s="87"/>
      <c r="AX371" s="87"/>
      <c r="AY371" s="87"/>
      <c r="AZ371" s="87"/>
      <c r="BA371" s="87"/>
      <c r="BB371" s="87"/>
      <c r="BC371" s="87"/>
      <c r="BD371" s="87"/>
      <c r="BE371" s="87"/>
    </row>
    <row r="372" spans="1:57" s="69" customFormat="1" x14ac:dyDescent="0.25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  <c r="AF372" s="87"/>
      <c r="AG372" s="87"/>
      <c r="AH372" s="87"/>
      <c r="AI372" s="87"/>
      <c r="AJ372" s="87"/>
      <c r="AK372" s="87"/>
      <c r="AL372" s="87"/>
      <c r="AM372" s="87"/>
      <c r="AN372" s="87"/>
      <c r="AO372" s="87"/>
      <c r="AP372" s="87"/>
      <c r="AQ372" s="87"/>
      <c r="AR372" s="87"/>
      <c r="AS372" s="87"/>
      <c r="AT372" s="87"/>
      <c r="AU372" s="87"/>
      <c r="AV372" s="87"/>
      <c r="AW372" s="87"/>
      <c r="AX372" s="87"/>
      <c r="AY372" s="87"/>
      <c r="AZ372" s="87"/>
      <c r="BA372" s="87"/>
      <c r="BB372" s="87"/>
      <c r="BC372" s="87"/>
      <c r="BD372" s="87"/>
      <c r="BE372" s="87"/>
    </row>
    <row r="373" spans="1:57" s="69" customFormat="1" x14ac:dyDescent="0.25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D373" s="87"/>
      <c r="AE373" s="87"/>
      <c r="AF373" s="87"/>
      <c r="AG373" s="87"/>
      <c r="AH373" s="87"/>
      <c r="AI373" s="87"/>
      <c r="AJ373" s="87"/>
      <c r="AK373" s="87"/>
      <c r="AL373" s="87"/>
      <c r="AM373" s="87"/>
      <c r="AN373" s="87"/>
      <c r="AO373" s="87"/>
      <c r="AP373" s="87"/>
      <c r="AQ373" s="87"/>
      <c r="AR373" s="87"/>
      <c r="AS373" s="87"/>
      <c r="AT373" s="87"/>
      <c r="AU373" s="87"/>
      <c r="AV373" s="87"/>
      <c r="AW373" s="87"/>
      <c r="AX373" s="87"/>
      <c r="AY373" s="87"/>
      <c r="AZ373" s="87"/>
      <c r="BA373" s="87"/>
      <c r="BB373" s="87"/>
      <c r="BC373" s="87"/>
      <c r="BD373" s="87"/>
      <c r="BE373" s="87"/>
    </row>
    <row r="374" spans="1:57" s="69" customFormat="1" x14ac:dyDescent="0.25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D374" s="87"/>
      <c r="AE374" s="87"/>
      <c r="AF374" s="87"/>
      <c r="AG374" s="87"/>
      <c r="AH374" s="87"/>
      <c r="AI374" s="87"/>
      <c r="AJ374" s="87"/>
      <c r="AK374" s="87"/>
      <c r="AL374" s="87"/>
      <c r="AM374" s="87"/>
      <c r="AN374" s="87"/>
      <c r="AO374" s="87"/>
      <c r="AP374" s="87"/>
      <c r="AQ374" s="87"/>
      <c r="AR374" s="87"/>
      <c r="AS374" s="87"/>
      <c r="AT374" s="87"/>
      <c r="AU374" s="87"/>
      <c r="AV374" s="87"/>
      <c r="AW374" s="87"/>
      <c r="AX374" s="87"/>
      <c r="AY374" s="87"/>
      <c r="AZ374" s="87"/>
      <c r="BA374" s="87"/>
      <c r="BB374" s="87"/>
      <c r="BC374" s="87"/>
      <c r="BD374" s="87"/>
      <c r="BE374" s="87"/>
    </row>
    <row r="375" spans="1:57" s="69" customFormat="1" x14ac:dyDescent="0.25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D375" s="87"/>
      <c r="AE375" s="87"/>
      <c r="AF375" s="87"/>
      <c r="AG375" s="87"/>
      <c r="AH375" s="87"/>
      <c r="AI375" s="87"/>
      <c r="AJ375" s="87"/>
      <c r="AK375" s="87"/>
      <c r="AL375" s="87"/>
      <c r="AM375" s="87"/>
      <c r="AN375" s="87"/>
      <c r="AO375" s="87"/>
      <c r="AP375" s="87"/>
      <c r="AQ375" s="87"/>
      <c r="AR375" s="87"/>
      <c r="AS375" s="87"/>
      <c r="AT375" s="87"/>
      <c r="AU375" s="87"/>
      <c r="AV375" s="87"/>
      <c r="AW375" s="87"/>
      <c r="AX375" s="87"/>
      <c r="AY375" s="87"/>
      <c r="AZ375" s="87"/>
      <c r="BA375" s="87"/>
      <c r="BB375" s="87"/>
      <c r="BC375" s="87"/>
      <c r="BD375" s="87"/>
      <c r="BE375" s="87"/>
    </row>
    <row r="376" spans="1:57" s="69" customFormat="1" x14ac:dyDescent="0.25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D376" s="87"/>
      <c r="AE376" s="87"/>
      <c r="AF376" s="87"/>
      <c r="AG376" s="87"/>
      <c r="AH376" s="87"/>
      <c r="AI376" s="87"/>
      <c r="AJ376" s="87"/>
      <c r="AK376" s="87"/>
      <c r="AL376" s="87"/>
      <c r="AM376" s="87"/>
      <c r="AN376" s="87"/>
      <c r="AO376" s="87"/>
      <c r="AP376" s="87"/>
      <c r="AQ376" s="87"/>
      <c r="AR376" s="87"/>
      <c r="AS376" s="87"/>
      <c r="AT376" s="87"/>
      <c r="AU376" s="87"/>
      <c r="AV376" s="87"/>
      <c r="AW376" s="87"/>
      <c r="AX376" s="87"/>
      <c r="AY376" s="87"/>
      <c r="AZ376" s="87"/>
      <c r="BA376" s="87"/>
      <c r="BB376" s="87"/>
      <c r="BC376" s="87"/>
      <c r="BD376" s="87"/>
      <c r="BE376" s="87"/>
    </row>
    <row r="377" spans="1:57" s="69" customFormat="1" x14ac:dyDescent="0.25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D377" s="87"/>
      <c r="AE377" s="87"/>
      <c r="AF377" s="87"/>
      <c r="AG377" s="87"/>
      <c r="AH377" s="87"/>
      <c r="AI377" s="87"/>
      <c r="AJ377" s="87"/>
      <c r="AK377" s="87"/>
      <c r="AL377" s="87"/>
      <c r="AM377" s="87"/>
      <c r="AN377" s="87"/>
      <c r="AO377" s="87"/>
      <c r="AP377" s="87"/>
      <c r="AQ377" s="87"/>
      <c r="AR377" s="87"/>
      <c r="AS377" s="87"/>
      <c r="AT377" s="87"/>
      <c r="AU377" s="87"/>
      <c r="AV377" s="87"/>
      <c r="AW377" s="87"/>
      <c r="AX377" s="87"/>
      <c r="AY377" s="87"/>
      <c r="AZ377" s="87"/>
      <c r="BA377" s="87"/>
      <c r="BB377" s="87"/>
      <c r="BC377" s="87"/>
      <c r="BD377" s="87"/>
      <c r="BE377" s="87"/>
    </row>
    <row r="378" spans="1:57" s="69" customFormat="1" x14ac:dyDescent="0.25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D378" s="87"/>
      <c r="AE378" s="87"/>
      <c r="AF378" s="87"/>
      <c r="AG378" s="87"/>
      <c r="AH378" s="87"/>
      <c r="AI378" s="87"/>
      <c r="AJ378" s="87"/>
      <c r="AK378" s="87"/>
      <c r="AL378" s="87"/>
      <c r="AM378" s="87"/>
      <c r="AN378" s="87"/>
      <c r="AO378" s="87"/>
      <c r="AP378" s="87"/>
      <c r="AQ378" s="87"/>
      <c r="AR378" s="87"/>
      <c r="AS378" s="87"/>
      <c r="AT378" s="87"/>
      <c r="AU378" s="87"/>
      <c r="AV378" s="87"/>
      <c r="AW378" s="87"/>
      <c r="AX378" s="87"/>
      <c r="AY378" s="87"/>
      <c r="AZ378" s="87"/>
      <c r="BA378" s="87"/>
      <c r="BB378" s="87"/>
      <c r="BC378" s="87"/>
      <c r="BD378" s="87"/>
      <c r="BE378" s="87"/>
    </row>
    <row r="379" spans="1:57" s="69" customFormat="1" x14ac:dyDescent="0.25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D379" s="87"/>
      <c r="AE379" s="87"/>
      <c r="AF379" s="87"/>
      <c r="AG379" s="87"/>
      <c r="AH379" s="87"/>
      <c r="AI379" s="87"/>
      <c r="AJ379" s="87"/>
      <c r="AK379" s="87"/>
      <c r="AL379" s="87"/>
      <c r="AM379" s="87"/>
      <c r="AN379" s="87"/>
      <c r="AO379" s="87"/>
      <c r="AP379" s="87"/>
      <c r="AQ379" s="87"/>
      <c r="AR379" s="87"/>
      <c r="AS379" s="87"/>
      <c r="AT379" s="87"/>
      <c r="AU379" s="87"/>
      <c r="AV379" s="87"/>
      <c r="AW379" s="87"/>
      <c r="AX379" s="87"/>
      <c r="AY379" s="87"/>
      <c r="AZ379" s="87"/>
      <c r="BA379" s="87"/>
      <c r="BB379" s="87"/>
      <c r="BC379" s="87"/>
      <c r="BD379" s="87"/>
      <c r="BE379" s="87"/>
    </row>
    <row r="380" spans="1:57" s="69" customFormat="1" x14ac:dyDescent="0.25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D380" s="87"/>
      <c r="AE380" s="87"/>
      <c r="AF380" s="87"/>
      <c r="AG380" s="87"/>
      <c r="AH380" s="87"/>
      <c r="AI380" s="87"/>
      <c r="AJ380" s="87"/>
      <c r="AK380" s="87"/>
      <c r="AL380" s="87"/>
      <c r="AM380" s="87"/>
      <c r="AN380" s="87"/>
      <c r="AO380" s="87"/>
      <c r="AP380" s="87"/>
      <c r="AQ380" s="87"/>
      <c r="AR380" s="87"/>
      <c r="AS380" s="87"/>
      <c r="AT380" s="87"/>
      <c r="AU380" s="87"/>
      <c r="AV380" s="87"/>
      <c r="AW380" s="87"/>
      <c r="AX380" s="87"/>
      <c r="AY380" s="87"/>
      <c r="AZ380" s="87"/>
      <c r="BA380" s="87"/>
      <c r="BB380" s="87"/>
      <c r="BC380" s="87"/>
      <c r="BD380" s="87"/>
      <c r="BE380" s="87"/>
    </row>
    <row r="381" spans="1:57" s="69" customFormat="1" x14ac:dyDescent="0.25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D381" s="87"/>
      <c r="AE381" s="87"/>
      <c r="AF381" s="87"/>
      <c r="AG381" s="87"/>
      <c r="AH381" s="87"/>
      <c r="AI381" s="87"/>
      <c r="AJ381" s="87"/>
      <c r="AK381" s="87"/>
      <c r="AL381" s="87"/>
      <c r="AM381" s="87"/>
      <c r="AN381" s="87"/>
      <c r="AO381" s="87"/>
      <c r="AP381" s="87"/>
      <c r="AQ381" s="87"/>
      <c r="AR381" s="87"/>
      <c r="AS381" s="87"/>
      <c r="AT381" s="87"/>
      <c r="AU381" s="87"/>
      <c r="AV381" s="87"/>
      <c r="AW381" s="87"/>
      <c r="AX381" s="87"/>
      <c r="AY381" s="87"/>
      <c r="AZ381" s="87"/>
      <c r="BA381" s="87"/>
      <c r="BB381" s="87"/>
      <c r="BC381" s="87"/>
      <c r="BD381" s="87"/>
      <c r="BE381" s="87"/>
    </row>
    <row r="382" spans="1:57" s="69" customFormat="1" x14ac:dyDescent="0.25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D382" s="87"/>
      <c r="AE382" s="87"/>
      <c r="AF382" s="87"/>
      <c r="AG382" s="87"/>
      <c r="AH382" s="87"/>
      <c r="AI382" s="87"/>
      <c r="AJ382" s="87"/>
      <c r="AK382" s="87"/>
      <c r="AL382" s="87"/>
      <c r="AM382" s="87"/>
      <c r="AN382" s="87"/>
      <c r="AO382" s="87"/>
      <c r="AP382" s="87"/>
      <c r="AQ382" s="87"/>
      <c r="AR382" s="87"/>
      <c r="AS382" s="87"/>
      <c r="AT382" s="87"/>
      <c r="AU382" s="87"/>
      <c r="AV382" s="87"/>
      <c r="AW382" s="87"/>
      <c r="AX382" s="87"/>
      <c r="AY382" s="87"/>
      <c r="AZ382" s="87"/>
      <c r="BA382" s="87"/>
      <c r="BB382" s="87"/>
      <c r="BC382" s="87"/>
      <c r="BD382" s="87"/>
      <c r="BE382" s="87"/>
    </row>
    <row r="383" spans="1:57" s="69" customFormat="1" x14ac:dyDescent="0.25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D383" s="87"/>
      <c r="AE383" s="87"/>
      <c r="AF383" s="87"/>
      <c r="AG383" s="87"/>
      <c r="AH383" s="87"/>
      <c r="AI383" s="87"/>
      <c r="AJ383" s="87"/>
      <c r="AK383" s="87"/>
      <c r="AL383" s="87"/>
      <c r="AM383" s="87"/>
      <c r="AN383" s="87"/>
      <c r="AO383" s="87"/>
      <c r="AP383" s="87"/>
      <c r="AQ383" s="87"/>
      <c r="AR383" s="87"/>
      <c r="AS383" s="87"/>
      <c r="AT383" s="87"/>
      <c r="AU383" s="87"/>
      <c r="AV383" s="87"/>
      <c r="AW383" s="87"/>
      <c r="AX383" s="87"/>
      <c r="AY383" s="87"/>
      <c r="AZ383" s="87"/>
      <c r="BA383" s="87"/>
      <c r="BB383" s="87"/>
      <c r="BC383" s="87"/>
      <c r="BD383" s="87"/>
      <c r="BE383" s="87"/>
    </row>
    <row r="384" spans="1:57" s="69" customFormat="1" x14ac:dyDescent="0.25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  <c r="AE384" s="87"/>
      <c r="AF384" s="87"/>
      <c r="AG384" s="87"/>
      <c r="AH384" s="87"/>
      <c r="AI384" s="87"/>
      <c r="AJ384" s="87"/>
      <c r="AK384" s="87"/>
      <c r="AL384" s="87"/>
      <c r="AM384" s="87"/>
      <c r="AN384" s="87"/>
      <c r="AO384" s="87"/>
      <c r="AP384" s="87"/>
      <c r="AQ384" s="87"/>
      <c r="AR384" s="87"/>
      <c r="AS384" s="87"/>
      <c r="AT384" s="87"/>
      <c r="AU384" s="87"/>
      <c r="AV384" s="87"/>
      <c r="AW384" s="87"/>
      <c r="AX384" s="87"/>
      <c r="AY384" s="87"/>
      <c r="AZ384" s="87"/>
      <c r="BA384" s="87"/>
      <c r="BB384" s="87"/>
      <c r="BC384" s="87"/>
      <c r="BD384" s="87"/>
      <c r="BE384" s="87"/>
    </row>
    <row r="385" spans="1:57" s="69" customFormat="1" x14ac:dyDescent="0.25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D385" s="87"/>
      <c r="AE385" s="87"/>
      <c r="AF385" s="87"/>
      <c r="AG385" s="87"/>
      <c r="AH385" s="87"/>
      <c r="AI385" s="87"/>
      <c r="AJ385" s="87"/>
      <c r="AK385" s="87"/>
      <c r="AL385" s="87"/>
      <c r="AM385" s="87"/>
      <c r="AN385" s="87"/>
      <c r="AO385" s="87"/>
      <c r="AP385" s="87"/>
      <c r="AQ385" s="87"/>
      <c r="AR385" s="87"/>
      <c r="AS385" s="87"/>
      <c r="AT385" s="87"/>
      <c r="AU385" s="87"/>
      <c r="AV385" s="87"/>
      <c r="AW385" s="87"/>
      <c r="AX385" s="87"/>
      <c r="AY385" s="87"/>
      <c r="AZ385" s="87"/>
      <c r="BA385" s="87"/>
      <c r="BB385" s="87"/>
      <c r="BC385" s="87"/>
      <c r="BD385" s="87"/>
      <c r="BE385" s="87"/>
    </row>
    <row r="386" spans="1:57" s="69" customFormat="1" x14ac:dyDescent="0.25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D386" s="87"/>
      <c r="AE386" s="87"/>
      <c r="AF386" s="87"/>
      <c r="AG386" s="87"/>
      <c r="AH386" s="87"/>
      <c r="AI386" s="87"/>
      <c r="AJ386" s="87"/>
      <c r="AK386" s="87"/>
      <c r="AL386" s="87"/>
      <c r="AM386" s="87"/>
      <c r="AN386" s="87"/>
      <c r="AO386" s="87"/>
      <c r="AP386" s="87"/>
      <c r="AQ386" s="87"/>
      <c r="AR386" s="87"/>
      <c r="AS386" s="87"/>
      <c r="AT386" s="87"/>
      <c r="AU386" s="87"/>
      <c r="AV386" s="87"/>
      <c r="AW386" s="87"/>
      <c r="AX386" s="87"/>
      <c r="AY386" s="87"/>
      <c r="AZ386" s="87"/>
      <c r="BA386" s="87"/>
      <c r="BB386" s="87"/>
      <c r="BC386" s="87"/>
      <c r="BD386" s="87"/>
      <c r="BE386" s="87"/>
    </row>
    <row r="387" spans="1:57" s="69" customFormat="1" x14ac:dyDescent="0.25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D387" s="87"/>
      <c r="AE387" s="87"/>
      <c r="AF387" s="87"/>
      <c r="AG387" s="87"/>
      <c r="AH387" s="87"/>
      <c r="AI387" s="87"/>
      <c r="AJ387" s="87"/>
      <c r="AK387" s="87"/>
      <c r="AL387" s="87"/>
      <c r="AM387" s="87"/>
      <c r="AN387" s="87"/>
      <c r="AO387" s="87"/>
      <c r="AP387" s="87"/>
      <c r="AQ387" s="87"/>
      <c r="AR387" s="87"/>
      <c r="AS387" s="87"/>
      <c r="AT387" s="87"/>
      <c r="AU387" s="87"/>
      <c r="AV387" s="87"/>
      <c r="AW387" s="87"/>
      <c r="AX387" s="87"/>
      <c r="AY387" s="87"/>
      <c r="AZ387" s="87"/>
      <c r="BA387" s="87"/>
      <c r="BB387" s="87"/>
      <c r="BC387" s="87"/>
      <c r="BD387" s="87"/>
      <c r="BE387" s="87"/>
    </row>
    <row r="388" spans="1:57" s="69" customFormat="1" x14ac:dyDescent="0.25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D388" s="87"/>
      <c r="AE388" s="87"/>
      <c r="AF388" s="87"/>
      <c r="AG388" s="87"/>
      <c r="AH388" s="87"/>
      <c r="AI388" s="87"/>
      <c r="AJ388" s="87"/>
      <c r="AK388" s="87"/>
      <c r="AL388" s="87"/>
      <c r="AM388" s="87"/>
      <c r="AN388" s="87"/>
      <c r="AO388" s="87"/>
      <c r="AP388" s="87"/>
      <c r="AQ388" s="87"/>
      <c r="AR388" s="87"/>
      <c r="AS388" s="87"/>
      <c r="AT388" s="87"/>
      <c r="AU388" s="87"/>
      <c r="AV388" s="87"/>
      <c r="AW388" s="87"/>
      <c r="AX388" s="87"/>
      <c r="AY388" s="87"/>
      <c r="AZ388" s="87"/>
      <c r="BA388" s="87"/>
      <c r="BB388" s="87"/>
      <c r="BC388" s="87"/>
      <c r="BD388" s="87"/>
      <c r="BE388" s="87"/>
    </row>
    <row r="389" spans="1:57" s="69" customFormat="1" x14ac:dyDescent="0.25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D389" s="87"/>
      <c r="AE389" s="87"/>
      <c r="AF389" s="87"/>
      <c r="AG389" s="87"/>
      <c r="AH389" s="87"/>
      <c r="AI389" s="87"/>
      <c r="AJ389" s="87"/>
      <c r="AK389" s="87"/>
      <c r="AL389" s="87"/>
      <c r="AM389" s="87"/>
      <c r="AN389" s="87"/>
      <c r="AO389" s="87"/>
      <c r="AP389" s="87"/>
      <c r="AQ389" s="87"/>
      <c r="AR389" s="87"/>
      <c r="AS389" s="87"/>
      <c r="AT389" s="87"/>
      <c r="AU389" s="87"/>
      <c r="AV389" s="87"/>
      <c r="AW389" s="87"/>
      <c r="AX389" s="87"/>
      <c r="AY389" s="87"/>
      <c r="AZ389" s="87"/>
      <c r="BA389" s="87"/>
      <c r="BB389" s="87"/>
      <c r="BC389" s="87"/>
      <c r="BD389" s="87"/>
      <c r="BE389" s="87"/>
    </row>
    <row r="390" spans="1:57" s="69" customFormat="1" x14ac:dyDescent="0.25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D390" s="87"/>
      <c r="AE390" s="87"/>
      <c r="AF390" s="87"/>
      <c r="AG390" s="87"/>
      <c r="AH390" s="87"/>
      <c r="AI390" s="87"/>
      <c r="AJ390" s="87"/>
      <c r="AK390" s="87"/>
      <c r="AL390" s="87"/>
      <c r="AM390" s="87"/>
      <c r="AN390" s="87"/>
      <c r="AO390" s="87"/>
      <c r="AP390" s="87"/>
      <c r="AQ390" s="87"/>
      <c r="AR390" s="87"/>
      <c r="AS390" s="87"/>
      <c r="AT390" s="87"/>
      <c r="AU390" s="87"/>
      <c r="AV390" s="87"/>
      <c r="AW390" s="87"/>
      <c r="AX390" s="87"/>
      <c r="AY390" s="87"/>
      <c r="AZ390" s="87"/>
      <c r="BA390" s="87"/>
      <c r="BB390" s="87"/>
      <c r="BC390" s="87"/>
      <c r="BD390" s="87"/>
      <c r="BE390" s="87"/>
    </row>
    <row r="391" spans="1:57" s="69" customFormat="1" x14ac:dyDescent="0.25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D391" s="87"/>
      <c r="AE391" s="87"/>
      <c r="AF391" s="87"/>
      <c r="AG391" s="87"/>
      <c r="AH391" s="87"/>
      <c r="AI391" s="87"/>
      <c r="AJ391" s="87"/>
      <c r="AK391" s="87"/>
      <c r="AL391" s="87"/>
      <c r="AM391" s="87"/>
      <c r="AN391" s="87"/>
      <c r="AO391" s="87"/>
      <c r="AP391" s="87"/>
      <c r="AQ391" s="87"/>
      <c r="AR391" s="87"/>
      <c r="AS391" s="87"/>
      <c r="AT391" s="87"/>
      <c r="AU391" s="87"/>
      <c r="AV391" s="87"/>
      <c r="AW391" s="87"/>
      <c r="AX391" s="87"/>
      <c r="AY391" s="87"/>
      <c r="AZ391" s="87"/>
      <c r="BA391" s="87"/>
      <c r="BB391" s="87"/>
      <c r="BC391" s="87"/>
      <c r="BD391" s="87"/>
      <c r="BE391" s="87"/>
    </row>
    <row r="392" spans="1:57" s="69" customFormat="1" x14ac:dyDescent="0.25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D392" s="87"/>
      <c r="AE392" s="87"/>
      <c r="AF392" s="87"/>
      <c r="AG392" s="87"/>
      <c r="AH392" s="87"/>
      <c r="AI392" s="87"/>
      <c r="AJ392" s="87"/>
      <c r="AK392" s="87"/>
      <c r="AL392" s="87"/>
      <c r="AM392" s="87"/>
      <c r="AN392" s="87"/>
      <c r="AO392" s="87"/>
      <c r="AP392" s="87"/>
      <c r="AQ392" s="87"/>
      <c r="AR392" s="87"/>
      <c r="AS392" s="87"/>
      <c r="AT392" s="87"/>
      <c r="AU392" s="87"/>
      <c r="AV392" s="87"/>
      <c r="AW392" s="87"/>
      <c r="AX392" s="87"/>
      <c r="AY392" s="87"/>
      <c r="AZ392" s="87"/>
      <c r="BA392" s="87"/>
      <c r="BB392" s="87"/>
      <c r="BC392" s="87"/>
      <c r="BD392" s="87"/>
      <c r="BE392" s="87"/>
    </row>
    <row r="393" spans="1:57" s="69" customFormat="1" x14ac:dyDescent="0.25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D393" s="87"/>
      <c r="AE393" s="87"/>
      <c r="AF393" s="87"/>
      <c r="AG393" s="87"/>
      <c r="AH393" s="87"/>
      <c r="AI393" s="87"/>
      <c r="AJ393" s="87"/>
      <c r="AK393" s="87"/>
      <c r="AL393" s="87"/>
      <c r="AM393" s="87"/>
      <c r="AN393" s="87"/>
      <c r="AO393" s="87"/>
      <c r="AP393" s="87"/>
      <c r="AQ393" s="87"/>
      <c r="AR393" s="87"/>
      <c r="AS393" s="87"/>
      <c r="AT393" s="87"/>
      <c r="AU393" s="87"/>
      <c r="AV393" s="87"/>
      <c r="AW393" s="87"/>
      <c r="AX393" s="87"/>
      <c r="AY393" s="87"/>
      <c r="AZ393" s="87"/>
      <c r="BA393" s="87"/>
      <c r="BB393" s="87"/>
      <c r="BC393" s="87"/>
      <c r="BD393" s="87"/>
      <c r="BE393" s="87"/>
    </row>
    <row r="394" spans="1:57" s="69" customFormat="1" x14ac:dyDescent="0.25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D394" s="87"/>
      <c r="AE394" s="87"/>
      <c r="AF394" s="87"/>
      <c r="AG394" s="87"/>
      <c r="AH394" s="87"/>
      <c r="AI394" s="87"/>
      <c r="AJ394" s="87"/>
      <c r="AK394" s="87"/>
      <c r="AL394" s="87"/>
      <c r="AM394" s="87"/>
      <c r="AN394" s="87"/>
      <c r="AO394" s="87"/>
      <c r="AP394" s="87"/>
      <c r="AQ394" s="87"/>
      <c r="AR394" s="87"/>
      <c r="AS394" s="87"/>
      <c r="AT394" s="87"/>
      <c r="AU394" s="87"/>
      <c r="AV394" s="87"/>
      <c r="AW394" s="87"/>
      <c r="AX394" s="87"/>
      <c r="AY394" s="87"/>
      <c r="AZ394" s="87"/>
      <c r="BA394" s="87"/>
      <c r="BB394" s="87"/>
      <c r="BC394" s="87"/>
      <c r="BD394" s="87"/>
      <c r="BE394" s="87"/>
    </row>
    <row r="395" spans="1:57" s="69" customFormat="1" x14ac:dyDescent="0.25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D395" s="87"/>
      <c r="AE395" s="87"/>
      <c r="AF395" s="87"/>
      <c r="AG395" s="87"/>
      <c r="AH395" s="87"/>
      <c r="AI395" s="87"/>
      <c r="AJ395" s="87"/>
      <c r="AK395" s="87"/>
      <c r="AL395" s="87"/>
      <c r="AM395" s="87"/>
      <c r="AN395" s="87"/>
      <c r="AO395" s="87"/>
      <c r="AP395" s="87"/>
      <c r="AQ395" s="87"/>
      <c r="AR395" s="87"/>
      <c r="AS395" s="87"/>
      <c r="AT395" s="87"/>
      <c r="AU395" s="87"/>
      <c r="AV395" s="87"/>
      <c r="AW395" s="87"/>
      <c r="AX395" s="87"/>
      <c r="AY395" s="87"/>
      <c r="AZ395" s="87"/>
      <c r="BA395" s="87"/>
      <c r="BB395" s="87"/>
      <c r="BC395" s="87"/>
      <c r="BD395" s="87"/>
      <c r="BE395" s="87"/>
    </row>
    <row r="396" spans="1:57" s="69" customFormat="1" x14ac:dyDescent="0.25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  <c r="AE396" s="87"/>
      <c r="AF396" s="87"/>
      <c r="AG396" s="87"/>
      <c r="AH396" s="87"/>
      <c r="AI396" s="87"/>
      <c r="AJ396" s="87"/>
      <c r="AK396" s="87"/>
      <c r="AL396" s="87"/>
      <c r="AM396" s="87"/>
      <c r="AN396" s="87"/>
      <c r="AO396" s="87"/>
      <c r="AP396" s="87"/>
      <c r="AQ396" s="87"/>
      <c r="AR396" s="87"/>
      <c r="AS396" s="87"/>
      <c r="AT396" s="87"/>
      <c r="AU396" s="87"/>
      <c r="AV396" s="87"/>
      <c r="AW396" s="87"/>
      <c r="AX396" s="87"/>
      <c r="AY396" s="87"/>
      <c r="AZ396" s="87"/>
      <c r="BA396" s="87"/>
      <c r="BB396" s="87"/>
      <c r="BC396" s="87"/>
      <c r="BD396" s="87"/>
      <c r="BE396" s="87"/>
    </row>
    <row r="397" spans="1:57" s="69" customFormat="1" x14ac:dyDescent="0.25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  <c r="AE397" s="87"/>
      <c r="AF397" s="87"/>
      <c r="AG397" s="87"/>
      <c r="AH397" s="87"/>
      <c r="AI397" s="87"/>
      <c r="AJ397" s="87"/>
      <c r="AK397" s="87"/>
      <c r="AL397" s="87"/>
      <c r="AM397" s="87"/>
      <c r="AN397" s="87"/>
      <c r="AO397" s="87"/>
      <c r="AP397" s="87"/>
      <c r="AQ397" s="87"/>
      <c r="AR397" s="87"/>
      <c r="AS397" s="87"/>
      <c r="AT397" s="87"/>
      <c r="AU397" s="87"/>
      <c r="AV397" s="87"/>
      <c r="AW397" s="87"/>
      <c r="AX397" s="87"/>
      <c r="AY397" s="87"/>
      <c r="AZ397" s="87"/>
      <c r="BA397" s="87"/>
      <c r="BB397" s="87"/>
      <c r="BC397" s="87"/>
      <c r="BD397" s="87"/>
      <c r="BE397" s="87"/>
    </row>
    <row r="398" spans="1:57" s="69" customFormat="1" x14ac:dyDescent="0.25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  <c r="AE398" s="87"/>
      <c r="AF398" s="87"/>
      <c r="AG398" s="87"/>
      <c r="AH398" s="87"/>
      <c r="AI398" s="87"/>
      <c r="AJ398" s="87"/>
      <c r="AK398" s="87"/>
      <c r="AL398" s="87"/>
      <c r="AM398" s="87"/>
      <c r="AN398" s="87"/>
      <c r="AO398" s="87"/>
      <c r="AP398" s="87"/>
      <c r="AQ398" s="87"/>
      <c r="AR398" s="87"/>
      <c r="AS398" s="87"/>
      <c r="AT398" s="87"/>
      <c r="AU398" s="87"/>
      <c r="AV398" s="87"/>
      <c r="AW398" s="87"/>
      <c r="AX398" s="87"/>
      <c r="AY398" s="87"/>
      <c r="AZ398" s="87"/>
      <c r="BA398" s="87"/>
      <c r="BB398" s="87"/>
      <c r="BC398" s="87"/>
      <c r="BD398" s="87"/>
      <c r="BE398" s="87"/>
    </row>
    <row r="399" spans="1:57" s="69" customFormat="1" x14ac:dyDescent="0.25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  <c r="AE399" s="87"/>
      <c r="AF399" s="87"/>
      <c r="AG399" s="87"/>
      <c r="AH399" s="87"/>
      <c r="AI399" s="87"/>
      <c r="AJ399" s="87"/>
      <c r="AK399" s="87"/>
      <c r="AL399" s="87"/>
      <c r="AM399" s="87"/>
      <c r="AN399" s="87"/>
      <c r="AO399" s="87"/>
      <c r="AP399" s="87"/>
      <c r="AQ399" s="87"/>
      <c r="AR399" s="87"/>
      <c r="AS399" s="87"/>
      <c r="AT399" s="87"/>
      <c r="AU399" s="87"/>
      <c r="AV399" s="87"/>
      <c r="AW399" s="87"/>
      <c r="AX399" s="87"/>
      <c r="AY399" s="87"/>
      <c r="AZ399" s="87"/>
      <c r="BA399" s="87"/>
      <c r="BB399" s="87"/>
      <c r="BC399" s="87"/>
      <c r="BD399" s="87"/>
      <c r="BE399" s="87"/>
    </row>
    <row r="400" spans="1:57" s="69" customFormat="1" x14ac:dyDescent="0.25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  <c r="AE400" s="87"/>
      <c r="AF400" s="87"/>
      <c r="AG400" s="87"/>
      <c r="AH400" s="87"/>
      <c r="AI400" s="87"/>
      <c r="AJ400" s="87"/>
      <c r="AK400" s="87"/>
      <c r="AL400" s="87"/>
      <c r="AM400" s="87"/>
      <c r="AN400" s="87"/>
      <c r="AO400" s="87"/>
      <c r="AP400" s="87"/>
      <c r="AQ400" s="87"/>
      <c r="AR400" s="87"/>
      <c r="AS400" s="87"/>
      <c r="AT400" s="87"/>
      <c r="AU400" s="87"/>
      <c r="AV400" s="87"/>
      <c r="AW400" s="87"/>
      <c r="AX400" s="87"/>
      <c r="AY400" s="87"/>
      <c r="AZ400" s="87"/>
      <c r="BA400" s="87"/>
      <c r="BB400" s="87"/>
      <c r="BC400" s="87"/>
      <c r="BD400" s="87"/>
      <c r="BE400" s="87"/>
    </row>
    <row r="401" spans="1:57" s="69" customFormat="1" x14ac:dyDescent="0.25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  <c r="AE401" s="87"/>
      <c r="AF401" s="87"/>
      <c r="AG401" s="87"/>
      <c r="AH401" s="87"/>
      <c r="AI401" s="87"/>
      <c r="AJ401" s="87"/>
      <c r="AK401" s="87"/>
      <c r="AL401" s="87"/>
      <c r="AM401" s="87"/>
      <c r="AN401" s="87"/>
      <c r="AO401" s="87"/>
      <c r="AP401" s="87"/>
      <c r="AQ401" s="87"/>
      <c r="AR401" s="87"/>
      <c r="AS401" s="87"/>
      <c r="AT401" s="87"/>
      <c r="AU401" s="87"/>
      <c r="AV401" s="87"/>
      <c r="AW401" s="87"/>
      <c r="AX401" s="87"/>
      <c r="AY401" s="87"/>
      <c r="AZ401" s="87"/>
      <c r="BA401" s="87"/>
      <c r="BB401" s="87"/>
      <c r="BC401" s="87"/>
      <c r="BD401" s="87"/>
      <c r="BE401" s="87"/>
    </row>
    <row r="402" spans="1:57" s="69" customFormat="1" x14ac:dyDescent="0.25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  <c r="AE402" s="87"/>
      <c r="AF402" s="87"/>
      <c r="AG402" s="87"/>
      <c r="AH402" s="87"/>
      <c r="AI402" s="87"/>
      <c r="AJ402" s="87"/>
      <c r="AK402" s="87"/>
      <c r="AL402" s="87"/>
      <c r="AM402" s="87"/>
      <c r="AN402" s="87"/>
      <c r="AO402" s="87"/>
      <c r="AP402" s="87"/>
      <c r="AQ402" s="87"/>
      <c r="AR402" s="87"/>
      <c r="AS402" s="87"/>
      <c r="AT402" s="87"/>
      <c r="AU402" s="87"/>
      <c r="AV402" s="87"/>
      <c r="AW402" s="87"/>
      <c r="AX402" s="87"/>
      <c r="AY402" s="87"/>
      <c r="AZ402" s="87"/>
      <c r="BA402" s="87"/>
      <c r="BB402" s="87"/>
      <c r="BC402" s="87"/>
      <c r="BD402" s="87"/>
      <c r="BE402" s="87"/>
    </row>
    <row r="403" spans="1:57" s="69" customFormat="1" x14ac:dyDescent="0.25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/>
      <c r="AK403" s="87"/>
      <c r="AL403" s="87"/>
      <c r="AM403" s="87"/>
      <c r="AN403" s="87"/>
      <c r="AO403" s="87"/>
      <c r="AP403" s="87"/>
      <c r="AQ403" s="87"/>
      <c r="AR403" s="87"/>
      <c r="AS403" s="87"/>
      <c r="AT403" s="87"/>
      <c r="AU403" s="87"/>
      <c r="AV403" s="87"/>
      <c r="AW403" s="87"/>
      <c r="AX403" s="87"/>
      <c r="AY403" s="87"/>
      <c r="AZ403" s="87"/>
      <c r="BA403" s="87"/>
      <c r="BB403" s="87"/>
      <c r="BC403" s="87"/>
      <c r="BD403" s="87"/>
      <c r="BE403" s="87"/>
    </row>
    <row r="404" spans="1:57" s="69" customFormat="1" x14ac:dyDescent="0.25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  <c r="AT404" s="87"/>
      <c r="AU404" s="87"/>
      <c r="AV404" s="87"/>
      <c r="AW404" s="87"/>
      <c r="AX404" s="87"/>
      <c r="AY404" s="87"/>
      <c r="AZ404" s="87"/>
      <c r="BA404" s="87"/>
      <c r="BB404" s="87"/>
      <c r="BC404" s="87"/>
      <c r="BD404" s="87"/>
      <c r="BE404" s="87"/>
    </row>
    <row r="405" spans="1:57" s="69" customFormat="1" x14ac:dyDescent="0.25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  <c r="AE405" s="87"/>
      <c r="AF405" s="87"/>
      <c r="AG405" s="87"/>
      <c r="AH405" s="87"/>
      <c r="AI405" s="87"/>
      <c r="AJ405" s="87"/>
      <c r="AK405" s="87"/>
      <c r="AL405" s="87"/>
      <c r="AM405" s="87"/>
      <c r="AN405" s="87"/>
      <c r="AO405" s="87"/>
      <c r="AP405" s="87"/>
      <c r="AQ405" s="87"/>
      <c r="AR405" s="87"/>
      <c r="AS405" s="87"/>
      <c r="AT405" s="87"/>
      <c r="AU405" s="87"/>
      <c r="AV405" s="87"/>
      <c r="AW405" s="87"/>
      <c r="AX405" s="87"/>
      <c r="AY405" s="87"/>
      <c r="AZ405" s="87"/>
      <c r="BA405" s="87"/>
      <c r="BB405" s="87"/>
      <c r="BC405" s="87"/>
      <c r="BD405" s="87"/>
      <c r="BE405" s="87"/>
    </row>
    <row r="406" spans="1:57" s="69" customFormat="1" x14ac:dyDescent="0.25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  <c r="AE406" s="87"/>
      <c r="AF406" s="87"/>
      <c r="AG406" s="87"/>
      <c r="AH406" s="87"/>
      <c r="AI406" s="87"/>
      <c r="AJ406" s="87"/>
      <c r="AK406" s="87"/>
      <c r="AL406" s="87"/>
      <c r="AM406" s="87"/>
      <c r="AN406" s="87"/>
      <c r="AO406" s="87"/>
      <c r="AP406" s="87"/>
      <c r="AQ406" s="87"/>
      <c r="AR406" s="87"/>
      <c r="AS406" s="87"/>
      <c r="AT406" s="87"/>
      <c r="AU406" s="87"/>
      <c r="AV406" s="87"/>
      <c r="AW406" s="87"/>
      <c r="AX406" s="87"/>
      <c r="AY406" s="87"/>
      <c r="AZ406" s="87"/>
      <c r="BA406" s="87"/>
      <c r="BB406" s="87"/>
      <c r="BC406" s="87"/>
      <c r="BD406" s="87"/>
      <c r="BE406" s="87"/>
    </row>
    <row r="407" spans="1:57" s="69" customFormat="1" x14ac:dyDescent="0.25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  <c r="AE407" s="87"/>
      <c r="AF407" s="87"/>
      <c r="AG407" s="87"/>
      <c r="AH407" s="87"/>
      <c r="AI407" s="87"/>
      <c r="AJ407" s="87"/>
      <c r="AK407" s="87"/>
      <c r="AL407" s="87"/>
      <c r="AM407" s="87"/>
      <c r="AN407" s="87"/>
      <c r="AO407" s="87"/>
      <c r="AP407" s="87"/>
      <c r="AQ407" s="87"/>
      <c r="AR407" s="87"/>
      <c r="AS407" s="87"/>
      <c r="AT407" s="87"/>
      <c r="AU407" s="87"/>
      <c r="AV407" s="87"/>
      <c r="AW407" s="87"/>
      <c r="AX407" s="87"/>
      <c r="AY407" s="87"/>
      <c r="AZ407" s="87"/>
      <c r="BA407" s="87"/>
      <c r="BB407" s="87"/>
      <c r="BC407" s="87"/>
      <c r="BD407" s="87"/>
      <c r="BE407" s="87"/>
    </row>
    <row r="408" spans="1:57" s="69" customFormat="1" x14ac:dyDescent="0.25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  <c r="AE408" s="87"/>
      <c r="AF408" s="87"/>
      <c r="AG408" s="87"/>
      <c r="AH408" s="87"/>
      <c r="AI408" s="87"/>
      <c r="AJ408" s="87"/>
      <c r="AK408" s="87"/>
      <c r="AL408" s="87"/>
      <c r="AM408" s="87"/>
      <c r="AN408" s="87"/>
      <c r="AO408" s="87"/>
      <c r="AP408" s="87"/>
      <c r="AQ408" s="87"/>
      <c r="AR408" s="87"/>
      <c r="AS408" s="87"/>
      <c r="AT408" s="87"/>
      <c r="AU408" s="87"/>
      <c r="AV408" s="87"/>
      <c r="AW408" s="87"/>
      <c r="AX408" s="87"/>
      <c r="AY408" s="87"/>
      <c r="AZ408" s="87"/>
      <c r="BA408" s="87"/>
      <c r="BB408" s="87"/>
      <c r="BC408" s="87"/>
      <c r="BD408" s="87"/>
      <c r="BE408" s="87"/>
    </row>
    <row r="409" spans="1:57" s="69" customFormat="1" x14ac:dyDescent="0.25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  <c r="AF409" s="87"/>
      <c r="AG409" s="87"/>
      <c r="AH409" s="87"/>
      <c r="AI409" s="87"/>
      <c r="AJ409" s="87"/>
      <c r="AK409" s="87"/>
      <c r="AL409" s="87"/>
      <c r="AM409" s="87"/>
      <c r="AN409" s="87"/>
      <c r="AO409" s="87"/>
      <c r="AP409" s="87"/>
      <c r="AQ409" s="87"/>
      <c r="AR409" s="87"/>
      <c r="AS409" s="87"/>
      <c r="AT409" s="87"/>
      <c r="AU409" s="87"/>
      <c r="AV409" s="87"/>
      <c r="AW409" s="87"/>
      <c r="AX409" s="87"/>
      <c r="AY409" s="87"/>
      <c r="AZ409" s="87"/>
      <c r="BA409" s="87"/>
      <c r="BB409" s="87"/>
      <c r="BC409" s="87"/>
      <c r="BD409" s="87"/>
      <c r="BE409" s="87"/>
    </row>
    <row r="410" spans="1:57" s="69" customFormat="1" x14ac:dyDescent="0.25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  <c r="AI410" s="87"/>
      <c r="AJ410" s="87"/>
      <c r="AK410" s="87"/>
      <c r="AL410" s="87"/>
      <c r="AM410" s="87"/>
      <c r="AN410" s="87"/>
      <c r="AO410" s="87"/>
      <c r="AP410" s="87"/>
      <c r="AQ410" s="87"/>
      <c r="AR410" s="87"/>
      <c r="AS410" s="87"/>
      <c r="AT410" s="87"/>
      <c r="AU410" s="87"/>
      <c r="AV410" s="87"/>
      <c r="AW410" s="87"/>
      <c r="AX410" s="87"/>
      <c r="AY410" s="87"/>
      <c r="AZ410" s="87"/>
      <c r="BA410" s="87"/>
      <c r="BB410" s="87"/>
      <c r="BC410" s="87"/>
      <c r="BD410" s="87"/>
      <c r="BE410" s="87"/>
    </row>
    <row r="411" spans="1:57" s="69" customFormat="1" x14ac:dyDescent="0.25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/>
      <c r="AK411" s="87"/>
      <c r="AL411" s="87"/>
      <c r="AM411" s="87"/>
      <c r="AN411" s="87"/>
      <c r="AO411" s="87"/>
      <c r="AP411" s="87"/>
      <c r="AQ411" s="87"/>
      <c r="AR411" s="87"/>
      <c r="AS411" s="87"/>
      <c r="AT411" s="87"/>
      <c r="AU411" s="87"/>
      <c r="AV411" s="87"/>
      <c r="AW411" s="87"/>
      <c r="AX411" s="87"/>
      <c r="AY411" s="87"/>
      <c r="AZ411" s="87"/>
      <c r="BA411" s="87"/>
      <c r="BB411" s="87"/>
      <c r="BC411" s="87"/>
      <c r="BD411" s="87"/>
      <c r="BE411" s="87"/>
    </row>
    <row r="412" spans="1:57" s="69" customFormat="1" x14ac:dyDescent="0.25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/>
      <c r="AK412" s="87"/>
      <c r="AL412" s="87"/>
      <c r="AM412" s="87"/>
      <c r="AN412" s="87"/>
      <c r="AO412" s="87"/>
      <c r="AP412" s="87"/>
      <c r="AQ412" s="87"/>
      <c r="AR412" s="87"/>
      <c r="AS412" s="87"/>
      <c r="AT412" s="87"/>
      <c r="AU412" s="87"/>
      <c r="AV412" s="87"/>
      <c r="AW412" s="87"/>
      <c r="AX412" s="87"/>
      <c r="AY412" s="87"/>
      <c r="AZ412" s="87"/>
      <c r="BA412" s="87"/>
      <c r="BB412" s="87"/>
      <c r="BC412" s="87"/>
      <c r="BD412" s="87"/>
      <c r="BE412" s="87"/>
    </row>
    <row r="413" spans="1:57" s="69" customFormat="1" x14ac:dyDescent="0.25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  <c r="AT413" s="87"/>
      <c r="AU413" s="87"/>
      <c r="AV413" s="87"/>
      <c r="AW413" s="87"/>
      <c r="AX413" s="87"/>
      <c r="AY413" s="87"/>
      <c r="AZ413" s="87"/>
      <c r="BA413" s="87"/>
      <c r="BB413" s="87"/>
      <c r="BC413" s="87"/>
      <c r="BD413" s="87"/>
      <c r="BE413" s="87"/>
    </row>
    <row r="414" spans="1:57" s="69" customFormat="1" x14ac:dyDescent="0.25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/>
      <c r="AK414" s="87"/>
      <c r="AL414" s="87"/>
      <c r="AM414" s="87"/>
      <c r="AN414" s="87"/>
      <c r="AO414" s="87"/>
      <c r="AP414" s="87"/>
      <c r="AQ414" s="87"/>
      <c r="AR414" s="87"/>
      <c r="AS414" s="87"/>
      <c r="AT414" s="87"/>
      <c r="AU414" s="87"/>
      <c r="AV414" s="87"/>
      <c r="AW414" s="87"/>
      <c r="AX414" s="87"/>
      <c r="AY414" s="87"/>
      <c r="AZ414" s="87"/>
      <c r="BA414" s="87"/>
      <c r="BB414" s="87"/>
      <c r="BC414" s="87"/>
      <c r="BD414" s="87"/>
      <c r="BE414" s="87"/>
    </row>
    <row r="415" spans="1:57" s="69" customFormat="1" x14ac:dyDescent="0.25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D415" s="87"/>
      <c r="AE415" s="87"/>
      <c r="AF415" s="87"/>
      <c r="AG415" s="87"/>
      <c r="AH415" s="87"/>
      <c r="AI415" s="87"/>
      <c r="AJ415" s="87"/>
      <c r="AK415" s="87"/>
      <c r="AL415" s="87"/>
      <c r="AM415" s="87"/>
      <c r="AN415" s="87"/>
      <c r="AO415" s="87"/>
      <c r="AP415" s="87"/>
      <c r="AQ415" s="87"/>
      <c r="AR415" s="87"/>
      <c r="AS415" s="87"/>
      <c r="AT415" s="87"/>
      <c r="AU415" s="87"/>
      <c r="AV415" s="87"/>
      <c r="AW415" s="87"/>
      <c r="AX415" s="87"/>
      <c r="AY415" s="87"/>
      <c r="AZ415" s="87"/>
      <c r="BA415" s="87"/>
      <c r="BB415" s="87"/>
      <c r="BC415" s="87"/>
      <c r="BD415" s="87"/>
      <c r="BE415" s="87"/>
    </row>
    <row r="416" spans="1:57" s="69" customFormat="1" x14ac:dyDescent="0.25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7"/>
      <c r="AE416" s="87"/>
      <c r="AF416" s="87"/>
      <c r="AG416" s="87"/>
      <c r="AH416" s="87"/>
      <c r="AI416" s="87"/>
      <c r="AJ416" s="87"/>
      <c r="AK416" s="87"/>
      <c r="AL416" s="87"/>
      <c r="AM416" s="87"/>
      <c r="AN416" s="87"/>
      <c r="AO416" s="87"/>
      <c r="AP416" s="87"/>
      <c r="AQ416" s="87"/>
      <c r="AR416" s="87"/>
      <c r="AS416" s="87"/>
      <c r="AT416" s="87"/>
      <c r="AU416" s="87"/>
      <c r="AV416" s="87"/>
      <c r="AW416" s="87"/>
      <c r="AX416" s="87"/>
      <c r="AY416" s="87"/>
      <c r="AZ416" s="87"/>
      <c r="BA416" s="87"/>
      <c r="BB416" s="87"/>
      <c r="BC416" s="87"/>
      <c r="BD416" s="87"/>
      <c r="BE416" s="87"/>
    </row>
    <row r="417" spans="1:57" s="69" customFormat="1" x14ac:dyDescent="0.25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7"/>
      <c r="AE417" s="87"/>
      <c r="AF417" s="87"/>
      <c r="AG417" s="87"/>
      <c r="AH417" s="87"/>
      <c r="AI417" s="87"/>
      <c r="AJ417" s="87"/>
      <c r="AK417" s="87"/>
      <c r="AL417" s="87"/>
      <c r="AM417" s="87"/>
      <c r="AN417" s="87"/>
      <c r="AO417" s="87"/>
      <c r="AP417" s="87"/>
      <c r="AQ417" s="87"/>
      <c r="AR417" s="87"/>
      <c r="AS417" s="87"/>
      <c r="AT417" s="87"/>
      <c r="AU417" s="87"/>
      <c r="AV417" s="87"/>
      <c r="AW417" s="87"/>
      <c r="AX417" s="87"/>
      <c r="AY417" s="87"/>
      <c r="AZ417" s="87"/>
      <c r="BA417" s="87"/>
      <c r="BB417" s="87"/>
      <c r="BC417" s="87"/>
      <c r="BD417" s="87"/>
      <c r="BE417" s="87"/>
    </row>
    <row r="418" spans="1:57" s="69" customFormat="1" x14ac:dyDescent="0.25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  <c r="AE418" s="87"/>
      <c r="AF418" s="87"/>
      <c r="AG418" s="87"/>
      <c r="AH418" s="87"/>
      <c r="AI418" s="87"/>
      <c r="AJ418" s="87"/>
      <c r="AK418" s="87"/>
      <c r="AL418" s="87"/>
      <c r="AM418" s="87"/>
      <c r="AN418" s="87"/>
      <c r="AO418" s="87"/>
      <c r="AP418" s="87"/>
      <c r="AQ418" s="87"/>
      <c r="AR418" s="87"/>
      <c r="AS418" s="87"/>
      <c r="AT418" s="87"/>
      <c r="AU418" s="87"/>
      <c r="AV418" s="87"/>
      <c r="AW418" s="87"/>
      <c r="AX418" s="87"/>
      <c r="AY418" s="87"/>
      <c r="AZ418" s="87"/>
      <c r="BA418" s="87"/>
      <c r="BB418" s="87"/>
      <c r="BC418" s="87"/>
      <c r="BD418" s="87"/>
      <c r="BE418" s="87"/>
    </row>
    <row r="419" spans="1:57" s="69" customFormat="1" x14ac:dyDescent="0.25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  <c r="AE419" s="87"/>
      <c r="AF419" s="87"/>
      <c r="AG419" s="87"/>
      <c r="AH419" s="87"/>
      <c r="AI419" s="87"/>
      <c r="AJ419" s="87"/>
      <c r="AK419" s="87"/>
      <c r="AL419" s="87"/>
      <c r="AM419" s="87"/>
      <c r="AN419" s="87"/>
      <c r="AO419" s="87"/>
      <c r="AP419" s="87"/>
      <c r="AQ419" s="87"/>
      <c r="AR419" s="87"/>
      <c r="AS419" s="87"/>
      <c r="AT419" s="87"/>
      <c r="AU419" s="87"/>
      <c r="AV419" s="87"/>
      <c r="AW419" s="87"/>
      <c r="AX419" s="87"/>
      <c r="AY419" s="87"/>
      <c r="AZ419" s="87"/>
      <c r="BA419" s="87"/>
      <c r="BB419" s="87"/>
      <c r="BC419" s="87"/>
      <c r="BD419" s="87"/>
      <c r="BE419" s="87"/>
    </row>
    <row r="420" spans="1:57" s="69" customFormat="1" x14ac:dyDescent="0.25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D420" s="87"/>
      <c r="AE420" s="87"/>
      <c r="AF420" s="87"/>
      <c r="AG420" s="87"/>
      <c r="AH420" s="87"/>
      <c r="AI420" s="87"/>
      <c r="AJ420" s="87"/>
      <c r="AK420" s="87"/>
      <c r="AL420" s="87"/>
      <c r="AM420" s="87"/>
      <c r="AN420" s="87"/>
      <c r="AO420" s="87"/>
      <c r="AP420" s="87"/>
      <c r="AQ420" s="87"/>
      <c r="AR420" s="87"/>
      <c r="AS420" s="87"/>
      <c r="AT420" s="87"/>
      <c r="AU420" s="87"/>
      <c r="AV420" s="87"/>
      <c r="AW420" s="87"/>
      <c r="AX420" s="87"/>
      <c r="AY420" s="87"/>
      <c r="AZ420" s="87"/>
      <c r="BA420" s="87"/>
      <c r="BB420" s="87"/>
      <c r="BC420" s="87"/>
      <c r="BD420" s="87"/>
      <c r="BE420" s="87"/>
    </row>
    <row r="421" spans="1:57" s="69" customFormat="1" x14ac:dyDescent="0.25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7"/>
      <c r="AE421" s="87"/>
      <c r="AF421" s="87"/>
      <c r="AG421" s="87"/>
      <c r="AH421" s="87"/>
      <c r="AI421" s="87"/>
      <c r="AJ421" s="87"/>
      <c r="AK421" s="87"/>
      <c r="AL421" s="87"/>
      <c r="AM421" s="87"/>
      <c r="AN421" s="87"/>
      <c r="AO421" s="87"/>
      <c r="AP421" s="87"/>
      <c r="AQ421" s="87"/>
      <c r="AR421" s="87"/>
      <c r="AS421" s="87"/>
      <c r="AT421" s="87"/>
      <c r="AU421" s="87"/>
      <c r="AV421" s="87"/>
      <c r="AW421" s="87"/>
      <c r="AX421" s="87"/>
      <c r="AY421" s="87"/>
      <c r="AZ421" s="87"/>
      <c r="BA421" s="87"/>
      <c r="BB421" s="87"/>
      <c r="BC421" s="87"/>
      <c r="BD421" s="87"/>
      <c r="BE421" s="87"/>
    </row>
    <row r="422" spans="1:57" s="69" customFormat="1" x14ac:dyDescent="0.25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D422" s="87"/>
      <c r="AE422" s="87"/>
      <c r="AF422" s="87"/>
      <c r="AG422" s="87"/>
      <c r="AH422" s="87"/>
      <c r="AI422" s="87"/>
      <c r="AJ422" s="87"/>
      <c r="AK422" s="87"/>
      <c r="AL422" s="87"/>
      <c r="AM422" s="87"/>
      <c r="AN422" s="87"/>
      <c r="AO422" s="87"/>
      <c r="AP422" s="87"/>
      <c r="AQ422" s="87"/>
      <c r="AR422" s="87"/>
      <c r="AS422" s="87"/>
      <c r="AT422" s="87"/>
      <c r="AU422" s="87"/>
      <c r="AV422" s="87"/>
      <c r="AW422" s="87"/>
      <c r="AX422" s="87"/>
      <c r="AY422" s="87"/>
      <c r="AZ422" s="87"/>
      <c r="BA422" s="87"/>
      <c r="BB422" s="87"/>
      <c r="BC422" s="87"/>
      <c r="BD422" s="87"/>
      <c r="BE422" s="87"/>
    </row>
    <row r="423" spans="1:57" s="69" customFormat="1" x14ac:dyDescent="0.25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  <c r="AI423" s="87"/>
      <c r="AJ423" s="87"/>
      <c r="AK423" s="87"/>
      <c r="AL423" s="87"/>
      <c r="AM423" s="87"/>
      <c r="AN423" s="87"/>
      <c r="AO423" s="87"/>
      <c r="AP423" s="87"/>
      <c r="AQ423" s="87"/>
      <c r="AR423" s="87"/>
      <c r="AS423" s="87"/>
      <c r="AT423" s="87"/>
      <c r="AU423" s="87"/>
      <c r="AV423" s="87"/>
      <c r="AW423" s="87"/>
      <c r="AX423" s="87"/>
      <c r="AY423" s="87"/>
      <c r="AZ423" s="87"/>
      <c r="BA423" s="87"/>
      <c r="BB423" s="87"/>
      <c r="BC423" s="87"/>
      <c r="BD423" s="87"/>
      <c r="BE423" s="87"/>
    </row>
    <row r="424" spans="1:57" s="69" customFormat="1" x14ac:dyDescent="0.25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  <c r="AT424" s="87"/>
      <c r="AU424" s="87"/>
      <c r="AV424" s="87"/>
      <c r="AW424" s="87"/>
      <c r="AX424" s="87"/>
      <c r="AY424" s="87"/>
      <c r="AZ424" s="87"/>
      <c r="BA424" s="87"/>
      <c r="BB424" s="87"/>
      <c r="BC424" s="87"/>
      <c r="BD424" s="87"/>
      <c r="BE424" s="87"/>
    </row>
    <row r="425" spans="1:57" s="69" customFormat="1" x14ac:dyDescent="0.25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/>
      <c r="AK425" s="87"/>
      <c r="AL425" s="87"/>
      <c r="AM425" s="87"/>
      <c r="AN425" s="87"/>
      <c r="AO425" s="87"/>
      <c r="AP425" s="87"/>
      <c r="AQ425" s="87"/>
      <c r="AR425" s="87"/>
      <c r="AS425" s="87"/>
      <c r="AT425" s="87"/>
      <c r="AU425" s="87"/>
      <c r="AV425" s="87"/>
      <c r="AW425" s="87"/>
      <c r="AX425" s="87"/>
      <c r="AY425" s="87"/>
      <c r="AZ425" s="87"/>
      <c r="BA425" s="87"/>
      <c r="BB425" s="87"/>
      <c r="BC425" s="87"/>
      <c r="BD425" s="87"/>
      <c r="BE425" s="87"/>
    </row>
    <row r="426" spans="1:57" s="69" customFormat="1" x14ac:dyDescent="0.25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  <c r="AI426" s="87"/>
      <c r="AJ426" s="87"/>
      <c r="AK426" s="87"/>
      <c r="AL426" s="87"/>
      <c r="AM426" s="87"/>
      <c r="AN426" s="87"/>
      <c r="AO426" s="87"/>
      <c r="AP426" s="87"/>
      <c r="AQ426" s="87"/>
      <c r="AR426" s="87"/>
      <c r="AS426" s="87"/>
      <c r="AT426" s="87"/>
      <c r="AU426" s="87"/>
      <c r="AV426" s="87"/>
      <c r="AW426" s="87"/>
      <c r="AX426" s="87"/>
      <c r="AY426" s="87"/>
      <c r="AZ426" s="87"/>
      <c r="BA426" s="87"/>
      <c r="BB426" s="87"/>
      <c r="BC426" s="87"/>
      <c r="BD426" s="87"/>
      <c r="BE426" s="87"/>
    </row>
    <row r="427" spans="1:57" s="69" customFormat="1" x14ac:dyDescent="0.25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/>
      <c r="AK427" s="87"/>
      <c r="AL427" s="87"/>
      <c r="AM427" s="87"/>
      <c r="AN427" s="87"/>
      <c r="AO427" s="87"/>
      <c r="AP427" s="87"/>
      <c r="AQ427" s="87"/>
      <c r="AR427" s="87"/>
      <c r="AS427" s="87"/>
      <c r="AT427" s="87"/>
      <c r="AU427" s="87"/>
      <c r="AV427" s="87"/>
      <c r="AW427" s="87"/>
      <c r="AX427" s="87"/>
      <c r="AY427" s="87"/>
      <c r="AZ427" s="87"/>
      <c r="BA427" s="87"/>
      <c r="BB427" s="87"/>
      <c r="BC427" s="87"/>
      <c r="BD427" s="87"/>
      <c r="BE427" s="87"/>
    </row>
    <row r="428" spans="1:57" s="69" customFormat="1" x14ac:dyDescent="0.25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/>
      <c r="AK428" s="87"/>
      <c r="AL428" s="87"/>
      <c r="AM428" s="87"/>
      <c r="AN428" s="87"/>
      <c r="AO428" s="87"/>
      <c r="AP428" s="87"/>
      <c r="AQ428" s="87"/>
      <c r="AR428" s="87"/>
      <c r="AS428" s="87"/>
      <c r="AT428" s="87"/>
      <c r="AU428" s="87"/>
      <c r="AV428" s="87"/>
      <c r="AW428" s="87"/>
      <c r="AX428" s="87"/>
      <c r="AY428" s="87"/>
      <c r="AZ428" s="87"/>
      <c r="BA428" s="87"/>
      <c r="BB428" s="87"/>
      <c r="BC428" s="87"/>
      <c r="BD428" s="87"/>
      <c r="BE428" s="87"/>
    </row>
    <row r="429" spans="1:57" s="69" customFormat="1" x14ac:dyDescent="0.25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/>
      <c r="AK429" s="87"/>
      <c r="AL429" s="87"/>
      <c r="AM429" s="87"/>
      <c r="AN429" s="87"/>
      <c r="AO429" s="87"/>
      <c r="AP429" s="87"/>
      <c r="AQ429" s="87"/>
      <c r="AR429" s="87"/>
      <c r="AS429" s="87"/>
      <c r="AT429" s="87"/>
      <c r="AU429" s="87"/>
      <c r="AV429" s="87"/>
      <c r="AW429" s="87"/>
      <c r="AX429" s="87"/>
      <c r="AY429" s="87"/>
      <c r="AZ429" s="87"/>
      <c r="BA429" s="87"/>
      <c r="BB429" s="87"/>
      <c r="BC429" s="87"/>
      <c r="BD429" s="87"/>
      <c r="BE429" s="87"/>
    </row>
    <row r="430" spans="1:57" s="69" customFormat="1" x14ac:dyDescent="0.25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/>
      <c r="AK430" s="87"/>
      <c r="AL430" s="87"/>
      <c r="AM430" s="87"/>
      <c r="AN430" s="87"/>
      <c r="AO430" s="87"/>
      <c r="AP430" s="87"/>
      <c r="AQ430" s="87"/>
      <c r="AR430" s="87"/>
      <c r="AS430" s="87"/>
      <c r="AT430" s="87"/>
      <c r="AU430" s="87"/>
      <c r="AV430" s="87"/>
      <c r="AW430" s="87"/>
      <c r="AX430" s="87"/>
      <c r="AY430" s="87"/>
      <c r="AZ430" s="87"/>
      <c r="BA430" s="87"/>
      <c r="BB430" s="87"/>
      <c r="BC430" s="87"/>
      <c r="BD430" s="87"/>
      <c r="BE430" s="87"/>
    </row>
    <row r="431" spans="1:57" s="69" customFormat="1" x14ac:dyDescent="0.25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/>
      <c r="AK431" s="87"/>
      <c r="AL431" s="87"/>
      <c r="AM431" s="87"/>
      <c r="AN431" s="87"/>
      <c r="AO431" s="87"/>
      <c r="AP431" s="87"/>
      <c r="AQ431" s="87"/>
      <c r="AR431" s="87"/>
      <c r="AS431" s="87"/>
      <c r="AT431" s="87"/>
      <c r="AU431" s="87"/>
      <c r="AV431" s="87"/>
      <c r="AW431" s="87"/>
      <c r="AX431" s="87"/>
      <c r="AY431" s="87"/>
      <c r="AZ431" s="87"/>
      <c r="BA431" s="87"/>
      <c r="BB431" s="87"/>
      <c r="BC431" s="87"/>
      <c r="BD431" s="87"/>
      <c r="BE431" s="87"/>
    </row>
    <row r="432" spans="1:57" s="69" customFormat="1" x14ac:dyDescent="0.25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/>
      <c r="AK432" s="87"/>
      <c r="AL432" s="87"/>
      <c r="AM432" s="87"/>
      <c r="AN432" s="87"/>
      <c r="AO432" s="87"/>
      <c r="AP432" s="87"/>
      <c r="AQ432" s="87"/>
      <c r="AR432" s="87"/>
      <c r="AS432" s="87"/>
      <c r="AT432" s="87"/>
      <c r="AU432" s="87"/>
      <c r="AV432" s="87"/>
      <c r="AW432" s="87"/>
      <c r="AX432" s="87"/>
      <c r="AY432" s="87"/>
      <c r="AZ432" s="87"/>
      <c r="BA432" s="87"/>
      <c r="BB432" s="87"/>
      <c r="BC432" s="87"/>
      <c r="BD432" s="87"/>
      <c r="BE432" s="87"/>
    </row>
    <row r="433" spans="1:57" s="69" customFormat="1" x14ac:dyDescent="0.25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/>
      <c r="AK433" s="87"/>
      <c r="AL433" s="87"/>
      <c r="AM433" s="87"/>
      <c r="AN433" s="87"/>
      <c r="AO433" s="87"/>
      <c r="AP433" s="87"/>
      <c r="AQ433" s="87"/>
      <c r="AR433" s="87"/>
      <c r="AS433" s="87"/>
      <c r="AT433" s="87"/>
      <c r="AU433" s="87"/>
      <c r="AV433" s="87"/>
      <c r="AW433" s="87"/>
      <c r="AX433" s="87"/>
      <c r="AY433" s="87"/>
      <c r="AZ433" s="87"/>
      <c r="BA433" s="87"/>
      <c r="BB433" s="87"/>
      <c r="BC433" s="87"/>
      <c r="BD433" s="87"/>
      <c r="BE433" s="87"/>
    </row>
    <row r="434" spans="1:57" s="69" customFormat="1" x14ac:dyDescent="0.25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/>
      <c r="AK434" s="87"/>
      <c r="AL434" s="87"/>
      <c r="AM434" s="87"/>
      <c r="AN434" s="87"/>
      <c r="AO434" s="87"/>
      <c r="AP434" s="87"/>
      <c r="AQ434" s="87"/>
      <c r="AR434" s="87"/>
      <c r="AS434" s="87"/>
      <c r="AT434" s="87"/>
      <c r="AU434" s="87"/>
      <c r="AV434" s="87"/>
      <c r="AW434" s="87"/>
      <c r="AX434" s="87"/>
      <c r="AY434" s="87"/>
      <c r="AZ434" s="87"/>
      <c r="BA434" s="87"/>
      <c r="BB434" s="87"/>
      <c r="BC434" s="87"/>
      <c r="BD434" s="87"/>
      <c r="BE434" s="87"/>
    </row>
    <row r="435" spans="1:57" s="69" customFormat="1" x14ac:dyDescent="0.25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/>
      <c r="AK435" s="87"/>
      <c r="AL435" s="87"/>
      <c r="AM435" s="87"/>
      <c r="AN435" s="87"/>
      <c r="AO435" s="87"/>
      <c r="AP435" s="87"/>
      <c r="AQ435" s="87"/>
      <c r="AR435" s="87"/>
      <c r="AS435" s="87"/>
      <c r="AT435" s="87"/>
      <c r="AU435" s="87"/>
      <c r="AV435" s="87"/>
      <c r="AW435" s="87"/>
      <c r="AX435" s="87"/>
      <c r="AY435" s="87"/>
      <c r="AZ435" s="87"/>
      <c r="BA435" s="87"/>
      <c r="BB435" s="87"/>
      <c r="BC435" s="87"/>
      <c r="BD435" s="87"/>
      <c r="BE435" s="87"/>
    </row>
    <row r="436" spans="1:57" s="69" customFormat="1" x14ac:dyDescent="0.25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/>
      <c r="AK436" s="87"/>
      <c r="AL436" s="87"/>
      <c r="AM436" s="87"/>
      <c r="AN436" s="87"/>
      <c r="AO436" s="87"/>
      <c r="AP436" s="87"/>
      <c r="AQ436" s="87"/>
      <c r="AR436" s="87"/>
      <c r="AS436" s="87"/>
      <c r="AT436" s="87"/>
      <c r="AU436" s="87"/>
      <c r="AV436" s="87"/>
      <c r="AW436" s="87"/>
      <c r="AX436" s="87"/>
      <c r="AY436" s="87"/>
      <c r="AZ436" s="87"/>
      <c r="BA436" s="87"/>
      <c r="BB436" s="87"/>
      <c r="BC436" s="87"/>
      <c r="BD436" s="87"/>
      <c r="BE436" s="87"/>
    </row>
    <row r="437" spans="1:57" s="69" customFormat="1" x14ac:dyDescent="0.25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/>
      <c r="AK437" s="87"/>
      <c r="AL437" s="87"/>
      <c r="AM437" s="87"/>
      <c r="AN437" s="87"/>
      <c r="AO437" s="87"/>
      <c r="AP437" s="87"/>
      <c r="AQ437" s="87"/>
      <c r="AR437" s="87"/>
      <c r="AS437" s="87"/>
      <c r="AT437" s="87"/>
      <c r="AU437" s="87"/>
      <c r="AV437" s="87"/>
      <c r="AW437" s="87"/>
      <c r="AX437" s="87"/>
      <c r="AY437" s="87"/>
      <c r="AZ437" s="87"/>
      <c r="BA437" s="87"/>
      <c r="BB437" s="87"/>
      <c r="BC437" s="87"/>
      <c r="BD437" s="87"/>
      <c r="BE437" s="87"/>
    </row>
    <row r="438" spans="1:57" s="69" customFormat="1" x14ac:dyDescent="0.25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/>
      <c r="AK438" s="87"/>
      <c r="AL438" s="87"/>
      <c r="AM438" s="87"/>
      <c r="AN438" s="87"/>
      <c r="AO438" s="87"/>
      <c r="AP438" s="87"/>
      <c r="AQ438" s="87"/>
      <c r="AR438" s="87"/>
      <c r="AS438" s="87"/>
      <c r="AT438" s="87"/>
      <c r="AU438" s="87"/>
      <c r="AV438" s="87"/>
      <c r="AW438" s="87"/>
      <c r="AX438" s="87"/>
      <c r="AY438" s="87"/>
      <c r="AZ438" s="87"/>
      <c r="BA438" s="87"/>
      <c r="BB438" s="87"/>
      <c r="BC438" s="87"/>
      <c r="BD438" s="87"/>
      <c r="BE438" s="87"/>
    </row>
    <row r="439" spans="1:57" s="69" customFormat="1" x14ac:dyDescent="0.25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/>
      <c r="AK439" s="87"/>
      <c r="AL439" s="87"/>
      <c r="AM439" s="87"/>
      <c r="AN439" s="87"/>
      <c r="AO439" s="87"/>
      <c r="AP439" s="87"/>
      <c r="AQ439" s="87"/>
      <c r="AR439" s="87"/>
      <c r="AS439" s="87"/>
      <c r="AT439" s="87"/>
      <c r="AU439" s="87"/>
      <c r="AV439" s="87"/>
      <c r="AW439" s="87"/>
      <c r="AX439" s="87"/>
      <c r="AY439" s="87"/>
      <c r="AZ439" s="87"/>
      <c r="BA439" s="87"/>
      <c r="BB439" s="87"/>
      <c r="BC439" s="87"/>
      <c r="BD439" s="87"/>
      <c r="BE439" s="87"/>
    </row>
    <row r="440" spans="1:57" s="69" customFormat="1" x14ac:dyDescent="0.25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/>
      <c r="AK440" s="87"/>
      <c r="AL440" s="87"/>
      <c r="AM440" s="87"/>
      <c r="AN440" s="87"/>
      <c r="AO440" s="87"/>
      <c r="AP440" s="87"/>
      <c r="AQ440" s="87"/>
      <c r="AR440" s="87"/>
      <c r="AS440" s="87"/>
      <c r="AT440" s="87"/>
      <c r="AU440" s="87"/>
      <c r="AV440" s="87"/>
      <c r="AW440" s="87"/>
      <c r="AX440" s="87"/>
      <c r="AY440" s="87"/>
      <c r="AZ440" s="87"/>
      <c r="BA440" s="87"/>
      <c r="BB440" s="87"/>
      <c r="BC440" s="87"/>
      <c r="BD440" s="87"/>
      <c r="BE440" s="87"/>
    </row>
    <row r="441" spans="1:57" s="69" customFormat="1" x14ac:dyDescent="0.25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/>
      <c r="AK441" s="87"/>
      <c r="AL441" s="87"/>
      <c r="AM441" s="87"/>
      <c r="AN441" s="87"/>
      <c r="AO441" s="87"/>
      <c r="AP441" s="87"/>
      <c r="AQ441" s="87"/>
      <c r="AR441" s="87"/>
      <c r="AS441" s="87"/>
      <c r="AT441" s="87"/>
      <c r="AU441" s="87"/>
      <c r="AV441" s="87"/>
      <c r="AW441" s="87"/>
      <c r="AX441" s="87"/>
      <c r="AY441" s="87"/>
      <c r="AZ441" s="87"/>
      <c r="BA441" s="87"/>
      <c r="BB441" s="87"/>
      <c r="BC441" s="87"/>
      <c r="BD441" s="87"/>
      <c r="BE441" s="87"/>
    </row>
    <row r="442" spans="1:57" s="69" customFormat="1" x14ac:dyDescent="0.25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/>
      <c r="AK442" s="87"/>
      <c r="AL442" s="87"/>
      <c r="AM442" s="87"/>
      <c r="AN442" s="87"/>
      <c r="AO442" s="87"/>
      <c r="AP442" s="87"/>
      <c r="AQ442" s="87"/>
      <c r="AR442" s="87"/>
      <c r="AS442" s="87"/>
      <c r="AT442" s="87"/>
      <c r="AU442" s="87"/>
      <c r="AV442" s="87"/>
      <c r="AW442" s="87"/>
      <c r="AX442" s="87"/>
      <c r="AY442" s="87"/>
      <c r="AZ442" s="87"/>
      <c r="BA442" s="87"/>
      <c r="BB442" s="87"/>
      <c r="BC442" s="87"/>
      <c r="BD442" s="87"/>
      <c r="BE442" s="87"/>
    </row>
    <row r="443" spans="1:57" s="69" customFormat="1" x14ac:dyDescent="0.25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/>
      <c r="AK443" s="87"/>
      <c r="AL443" s="87"/>
      <c r="AM443" s="87"/>
      <c r="AN443" s="87"/>
      <c r="AO443" s="87"/>
      <c r="AP443" s="87"/>
      <c r="AQ443" s="87"/>
      <c r="AR443" s="87"/>
      <c r="AS443" s="87"/>
      <c r="AT443" s="87"/>
      <c r="AU443" s="87"/>
      <c r="AV443" s="87"/>
      <c r="AW443" s="87"/>
      <c r="AX443" s="87"/>
      <c r="AY443" s="87"/>
      <c r="AZ443" s="87"/>
      <c r="BA443" s="87"/>
      <c r="BB443" s="87"/>
      <c r="BC443" s="87"/>
      <c r="BD443" s="87"/>
      <c r="BE443" s="87"/>
    </row>
    <row r="444" spans="1:57" s="69" customFormat="1" x14ac:dyDescent="0.25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/>
      <c r="AK444" s="87"/>
      <c r="AL444" s="87"/>
      <c r="AM444" s="87"/>
      <c r="AN444" s="87"/>
      <c r="AO444" s="87"/>
      <c r="AP444" s="87"/>
      <c r="AQ444" s="87"/>
      <c r="AR444" s="87"/>
      <c r="AS444" s="87"/>
      <c r="AT444" s="87"/>
      <c r="AU444" s="87"/>
      <c r="AV444" s="87"/>
      <c r="AW444" s="87"/>
      <c r="AX444" s="87"/>
      <c r="AY444" s="87"/>
      <c r="AZ444" s="87"/>
      <c r="BA444" s="87"/>
      <c r="BB444" s="87"/>
      <c r="BC444" s="87"/>
      <c r="BD444" s="87"/>
      <c r="BE444" s="87"/>
    </row>
    <row r="445" spans="1:57" s="69" customFormat="1" x14ac:dyDescent="0.25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/>
      <c r="AK445" s="87"/>
      <c r="AL445" s="87"/>
      <c r="AM445" s="87"/>
      <c r="AN445" s="87"/>
      <c r="AO445" s="87"/>
      <c r="AP445" s="87"/>
      <c r="AQ445" s="87"/>
      <c r="AR445" s="87"/>
      <c r="AS445" s="87"/>
      <c r="AT445" s="87"/>
      <c r="AU445" s="87"/>
      <c r="AV445" s="87"/>
      <c r="AW445" s="87"/>
      <c r="AX445" s="87"/>
      <c r="AY445" s="87"/>
      <c r="AZ445" s="87"/>
      <c r="BA445" s="87"/>
      <c r="BB445" s="87"/>
      <c r="BC445" s="87"/>
      <c r="BD445" s="87"/>
      <c r="BE445" s="87"/>
    </row>
    <row r="446" spans="1:57" s="69" customFormat="1" x14ac:dyDescent="0.25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/>
      <c r="AK446" s="87"/>
      <c r="AL446" s="87"/>
      <c r="AM446" s="87"/>
      <c r="AN446" s="87"/>
      <c r="AO446" s="87"/>
      <c r="AP446" s="87"/>
      <c r="AQ446" s="87"/>
      <c r="AR446" s="87"/>
      <c r="AS446" s="87"/>
      <c r="AT446" s="87"/>
      <c r="AU446" s="87"/>
      <c r="AV446" s="87"/>
      <c r="AW446" s="87"/>
      <c r="AX446" s="87"/>
      <c r="AY446" s="87"/>
      <c r="AZ446" s="87"/>
      <c r="BA446" s="87"/>
      <c r="BB446" s="87"/>
      <c r="BC446" s="87"/>
      <c r="BD446" s="87"/>
      <c r="BE446" s="87"/>
    </row>
    <row r="447" spans="1:57" s="69" customFormat="1" x14ac:dyDescent="0.25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/>
      <c r="AK447" s="87"/>
      <c r="AL447" s="87"/>
      <c r="AM447" s="87"/>
      <c r="AN447" s="87"/>
      <c r="AO447" s="87"/>
      <c r="AP447" s="87"/>
      <c r="AQ447" s="87"/>
      <c r="AR447" s="87"/>
      <c r="AS447" s="87"/>
      <c r="AT447" s="87"/>
      <c r="AU447" s="87"/>
      <c r="AV447" s="87"/>
      <c r="AW447" s="87"/>
      <c r="AX447" s="87"/>
      <c r="AY447" s="87"/>
      <c r="AZ447" s="87"/>
      <c r="BA447" s="87"/>
      <c r="BB447" s="87"/>
      <c r="BC447" s="87"/>
      <c r="BD447" s="87"/>
      <c r="BE447" s="87"/>
    </row>
    <row r="448" spans="1:57" s="69" customFormat="1" x14ac:dyDescent="0.25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/>
      <c r="AK448" s="87"/>
      <c r="AL448" s="87"/>
      <c r="AM448" s="87"/>
      <c r="AN448" s="87"/>
      <c r="AO448" s="87"/>
      <c r="AP448" s="87"/>
      <c r="AQ448" s="87"/>
      <c r="AR448" s="87"/>
      <c r="AS448" s="87"/>
      <c r="AT448" s="87"/>
      <c r="AU448" s="87"/>
      <c r="AV448" s="87"/>
      <c r="AW448" s="87"/>
      <c r="AX448" s="87"/>
      <c r="AY448" s="87"/>
      <c r="AZ448" s="87"/>
      <c r="BA448" s="87"/>
      <c r="BB448" s="87"/>
      <c r="BC448" s="87"/>
      <c r="BD448" s="87"/>
      <c r="BE448" s="87"/>
    </row>
    <row r="449" spans="1:57" s="69" customFormat="1" x14ac:dyDescent="0.25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/>
      <c r="AK449" s="87"/>
      <c r="AL449" s="87"/>
      <c r="AM449" s="87"/>
      <c r="AN449" s="87"/>
      <c r="AO449" s="87"/>
      <c r="AP449" s="87"/>
      <c r="AQ449" s="87"/>
      <c r="AR449" s="87"/>
      <c r="AS449" s="87"/>
      <c r="AT449" s="87"/>
      <c r="AU449" s="87"/>
      <c r="AV449" s="87"/>
      <c r="AW449" s="87"/>
      <c r="AX449" s="87"/>
      <c r="AY449" s="87"/>
      <c r="AZ449" s="87"/>
      <c r="BA449" s="87"/>
      <c r="BB449" s="87"/>
      <c r="BC449" s="87"/>
      <c r="BD449" s="87"/>
      <c r="BE449" s="87"/>
    </row>
    <row r="450" spans="1:57" s="69" customFormat="1" x14ac:dyDescent="0.25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/>
      <c r="AK450" s="87"/>
      <c r="AL450" s="87"/>
      <c r="AM450" s="87"/>
      <c r="AN450" s="87"/>
      <c r="AO450" s="87"/>
      <c r="AP450" s="87"/>
      <c r="AQ450" s="87"/>
      <c r="AR450" s="87"/>
      <c r="AS450" s="87"/>
      <c r="AT450" s="87"/>
      <c r="AU450" s="87"/>
      <c r="AV450" s="87"/>
      <c r="AW450" s="87"/>
      <c r="AX450" s="87"/>
      <c r="AY450" s="87"/>
      <c r="AZ450" s="87"/>
      <c r="BA450" s="87"/>
      <c r="BB450" s="87"/>
      <c r="BC450" s="87"/>
      <c r="BD450" s="87"/>
      <c r="BE450" s="87"/>
    </row>
    <row r="451" spans="1:57" s="69" customFormat="1" x14ac:dyDescent="0.25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/>
      <c r="AK451" s="87"/>
      <c r="AL451" s="87"/>
      <c r="AM451" s="87"/>
      <c r="AN451" s="87"/>
      <c r="AO451" s="87"/>
      <c r="AP451" s="87"/>
      <c r="AQ451" s="87"/>
      <c r="AR451" s="87"/>
      <c r="AS451" s="87"/>
      <c r="AT451" s="87"/>
      <c r="AU451" s="87"/>
      <c r="AV451" s="87"/>
      <c r="AW451" s="87"/>
      <c r="AX451" s="87"/>
      <c r="AY451" s="87"/>
      <c r="AZ451" s="87"/>
      <c r="BA451" s="87"/>
      <c r="BB451" s="87"/>
      <c r="BC451" s="87"/>
      <c r="BD451" s="87"/>
      <c r="BE451" s="87"/>
    </row>
    <row r="452" spans="1:57" s="69" customFormat="1" x14ac:dyDescent="0.25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  <c r="AF452" s="87"/>
      <c r="AG452" s="87"/>
      <c r="AH452" s="87"/>
      <c r="AI452" s="87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  <c r="AT452" s="87"/>
      <c r="AU452" s="87"/>
      <c r="AV452" s="87"/>
      <c r="AW452" s="87"/>
      <c r="AX452" s="87"/>
      <c r="AY452" s="87"/>
      <c r="AZ452" s="87"/>
      <c r="BA452" s="87"/>
      <c r="BB452" s="87"/>
      <c r="BC452" s="87"/>
      <c r="BD452" s="87"/>
      <c r="BE452" s="87"/>
    </row>
    <row r="453" spans="1:57" s="69" customFormat="1" x14ac:dyDescent="0.25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  <c r="AE453" s="87"/>
      <c r="AF453" s="87"/>
      <c r="AG453" s="87"/>
      <c r="AH453" s="87"/>
      <c r="AI453" s="87"/>
      <c r="AJ453" s="87"/>
      <c r="AK453" s="87"/>
      <c r="AL453" s="87"/>
      <c r="AM453" s="87"/>
      <c r="AN453" s="87"/>
      <c r="AO453" s="87"/>
      <c r="AP453" s="87"/>
      <c r="AQ453" s="87"/>
      <c r="AR453" s="87"/>
      <c r="AS453" s="87"/>
      <c r="AT453" s="87"/>
      <c r="AU453" s="87"/>
      <c r="AV453" s="87"/>
      <c r="AW453" s="87"/>
      <c r="AX453" s="87"/>
      <c r="AY453" s="87"/>
      <c r="AZ453" s="87"/>
      <c r="BA453" s="87"/>
      <c r="BB453" s="87"/>
      <c r="BC453" s="87"/>
      <c r="BD453" s="87"/>
      <c r="BE453" s="87"/>
    </row>
    <row r="454" spans="1:57" s="69" customFormat="1" x14ac:dyDescent="0.25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  <c r="AF454" s="87"/>
      <c r="AG454" s="87"/>
      <c r="AH454" s="87"/>
      <c r="AI454" s="87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  <c r="AT454" s="87"/>
      <c r="AU454" s="87"/>
      <c r="AV454" s="87"/>
      <c r="AW454" s="87"/>
      <c r="AX454" s="87"/>
      <c r="AY454" s="87"/>
      <c r="AZ454" s="87"/>
      <c r="BA454" s="87"/>
      <c r="BB454" s="87"/>
      <c r="BC454" s="87"/>
      <c r="BD454" s="87"/>
      <c r="BE454" s="87"/>
    </row>
    <row r="455" spans="1:57" s="69" customFormat="1" x14ac:dyDescent="0.25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  <c r="AE455" s="87"/>
      <c r="AF455" s="87"/>
      <c r="AG455" s="87"/>
      <c r="AH455" s="87"/>
      <c r="AI455" s="87"/>
      <c r="AJ455" s="87"/>
      <c r="AK455" s="87"/>
      <c r="AL455" s="87"/>
      <c r="AM455" s="87"/>
      <c r="AN455" s="87"/>
      <c r="AO455" s="87"/>
      <c r="AP455" s="87"/>
      <c r="AQ455" s="87"/>
      <c r="AR455" s="87"/>
      <c r="AS455" s="87"/>
      <c r="AT455" s="87"/>
      <c r="AU455" s="87"/>
      <c r="AV455" s="87"/>
      <c r="AW455" s="87"/>
      <c r="AX455" s="87"/>
      <c r="AY455" s="87"/>
      <c r="AZ455" s="87"/>
      <c r="BA455" s="87"/>
      <c r="BB455" s="87"/>
      <c r="BC455" s="87"/>
      <c r="BD455" s="87"/>
      <c r="BE455" s="87"/>
    </row>
    <row r="456" spans="1:57" s="69" customFormat="1" x14ac:dyDescent="0.25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  <c r="AE456" s="87"/>
      <c r="AF456" s="87"/>
      <c r="AG456" s="87"/>
      <c r="AH456" s="87"/>
      <c r="AI456" s="87"/>
      <c r="AJ456" s="87"/>
      <c r="AK456" s="87"/>
      <c r="AL456" s="87"/>
      <c r="AM456" s="87"/>
      <c r="AN456" s="87"/>
      <c r="AO456" s="87"/>
      <c r="AP456" s="87"/>
      <c r="AQ456" s="87"/>
      <c r="AR456" s="87"/>
      <c r="AS456" s="87"/>
      <c r="AT456" s="87"/>
      <c r="AU456" s="87"/>
      <c r="AV456" s="87"/>
      <c r="AW456" s="87"/>
      <c r="AX456" s="87"/>
      <c r="AY456" s="87"/>
      <c r="AZ456" s="87"/>
      <c r="BA456" s="87"/>
      <c r="BB456" s="87"/>
      <c r="BC456" s="87"/>
      <c r="BD456" s="87"/>
      <c r="BE456" s="87"/>
    </row>
    <row r="457" spans="1:57" s="69" customFormat="1" x14ac:dyDescent="0.25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7"/>
      <c r="AF457" s="87"/>
      <c r="AG457" s="87"/>
      <c r="AH457" s="87"/>
      <c r="AI457" s="87"/>
      <c r="AJ457" s="87"/>
      <c r="AK457" s="87"/>
      <c r="AL457" s="87"/>
      <c r="AM457" s="87"/>
      <c r="AN457" s="87"/>
      <c r="AO457" s="87"/>
      <c r="AP457" s="87"/>
      <c r="AQ457" s="87"/>
      <c r="AR457" s="87"/>
      <c r="AS457" s="87"/>
      <c r="AT457" s="87"/>
      <c r="AU457" s="87"/>
      <c r="AV457" s="87"/>
      <c r="AW457" s="87"/>
      <c r="AX457" s="87"/>
      <c r="AY457" s="87"/>
      <c r="AZ457" s="87"/>
      <c r="BA457" s="87"/>
      <c r="BB457" s="87"/>
      <c r="BC457" s="87"/>
      <c r="BD457" s="87"/>
      <c r="BE457" s="87"/>
    </row>
    <row r="458" spans="1:57" s="69" customFormat="1" x14ac:dyDescent="0.25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  <c r="AE458" s="87"/>
      <c r="AF458" s="87"/>
      <c r="AG458" s="87"/>
      <c r="AH458" s="87"/>
      <c r="AI458" s="87"/>
      <c r="AJ458" s="87"/>
      <c r="AK458" s="87"/>
      <c r="AL458" s="87"/>
      <c r="AM458" s="87"/>
      <c r="AN458" s="87"/>
      <c r="AO458" s="87"/>
      <c r="AP458" s="87"/>
      <c r="AQ458" s="87"/>
      <c r="AR458" s="87"/>
      <c r="AS458" s="87"/>
      <c r="AT458" s="87"/>
      <c r="AU458" s="87"/>
      <c r="AV458" s="87"/>
      <c r="AW458" s="87"/>
      <c r="AX458" s="87"/>
      <c r="AY458" s="87"/>
      <c r="AZ458" s="87"/>
      <c r="BA458" s="87"/>
      <c r="BB458" s="87"/>
      <c r="BC458" s="87"/>
      <c r="BD458" s="87"/>
      <c r="BE458" s="87"/>
    </row>
    <row r="459" spans="1:57" s="69" customFormat="1" x14ac:dyDescent="0.25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  <c r="AE459" s="87"/>
      <c r="AF459" s="87"/>
      <c r="AG459" s="87"/>
      <c r="AH459" s="87"/>
      <c r="AI459" s="87"/>
      <c r="AJ459" s="87"/>
      <c r="AK459" s="87"/>
      <c r="AL459" s="87"/>
      <c r="AM459" s="87"/>
      <c r="AN459" s="87"/>
      <c r="AO459" s="87"/>
      <c r="AP459" s="87"/>
      <c r="AQ459" s="87"/>
      <c r="AR459" s="87"/>
      <c r="AS459" s="87"/>
      <c r="AT459" s="87"/>
      <c r="AU459" s="87"/>
      <c r="AV459" s="87"/>
      <c r="AW459" s="87"/>
      <c r="AX459" s="87"/>
      <c r="AY459" s="87"/>
      <c r="AZ459" s="87"/>
      <c r="BA459" s="87"/>
      <c r="BB459" s="87"/>
      <c r="BC459" s="87"/>
      <c r="BD459" s="87"/>
      <c r="BE459" s="87"/>
    </row>
    <row r="460" spans="1:57" s="69" customFormat="1" x14ac:dyDescent="0.25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  <c r="AE460" s="87"/>
      <c r="AF460" s="87"/>
      <c r="AG460" s="87"/>
      <c r="AH460" s="87"/>
      <c r="AI460" s="87"/>
      <c r="AJ460" s="87"/>
      <c r="AK460" s="87"/>
      <c r="AL460" s="87"/>
      <c r="AM460" s="87"/>
      <c r="AN460" s="87"/>
      <c r="AO460" s="87"/>
      <c r="AP460" s="87"/>
      <c r="AQ460" s="87"/>
      <c r="AR460" s="87"/>
      <c r="AS460" s="87"/>
      <c r="AT460" s="87"/>
      <c r="AU460" s="87"/>
      <c r="AV460" s="87"/>
      <c r="AW460" s="87"/>
      <c r="AX460" s="87"/>
      <c r="AY460" s="87"/>
      <c r="AZ460" s="87"/>
      <c r="BA460" s="87"/>
      <c r="BB460" s="87"/>
      <c r="BC460" s="87"/>
      <c r="BD460" s="87"/>
      <c r="BE460" s="87"/>
    </row>
    <row r="461" spans="1:57" s="69" customFormat="1" x14ac:dyDescent="0.25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7"/>
      <c r="AE461" s="87"/>
      <c r="AF461" s="87"/>
      <c r="AG461" s="87"/>
      <c r="AH461" s="87"/>
      <c r="AI461" s="87"/>
      <c r="AJ461" s="87"/>
      <c r="AK461" s="87"/>
      <c r="AL461" s="87"/>
      <c r="AM461" s="87"/>
      <c r="AN461" s="87"/>
      <c r="AO461" s="87"/>
      <c r="AP461" s="87"/>
      <c r="AQ461" s="87"/>
      <c r="AR461" s="87"/>
      <c r="AS461" s="87"/>
      <c r="AT461" s="87"/>
      <c r="AU461" s="87"/>
      <c r="AV461" s="87"/>
      <c r="AW461" s="87"/>
      <c r="AX461" s="87"/>
      <c r="AY461" s="87"/>
      <c r="AZ461" s="87"/>
      <c r="BA461" s="87"/>
      <c r="BB461" s="87"/>
      <c r="BC461" s="87"/>
      <c r="BD461" s="87"/>
      <c r="BE461" s="87"/>
    </row>
    <row r="462" spans="1:57" s="69" customFormat="1" x14ac:dyDescent="0.25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  <c r="AF462" s="87"/>
      <c r="AG462" s="87"/>
      <c r="AH462" s="87"/>
      <c r="AI462" s="87"/>
      <c r="AJ462" s="87"/>
      <c r="AK462" s="87"/>
      <c r="AL462" s="87"/>
      <c r="AM462" s="87"/>
      <c r="AN462" s="87"/>
      <c r="AO462" s="87"/>
      <c r="AP462" s="87"/>
      <c r="AQ462" s="87"/>
      <c r="AR462" s="87"/>
      <c r="AS462" s="87"/>
      <c r="AT462" s="87"/>
      <c r="AU462" s="87"/>
      <c r="AV462" s="87"/>
      <c r="AW462" s="87"/>
      <c r="AX462" s="87"/>
      <c r="AY462" s="87"/>
      <c r="AZ462" s="87"/>
      <c r="BA462" s="87"/>
      <c r="BB462" s="87"/>
      <c r="BC462" s="87"/>
      <c r="BD462" s="87"/>
      <c r="BE462" s="87"/>
    </row>
    <row r="463" spans="1:57" s="69" customFormat="1" x14ac:dyDescent="0.25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D463" s="87"/>
      <c r="AE463" s="87"/>
      <c r="AF463" s="87"/>
      <c r="AG463" s="87"/>
      <c r="AH463" s="87"/>
      <c r="AI463" s="87"/>
      <c r="AJ463" s="87"/>
      <c r="AK463" s="87"/>
      <c r="AL463" s="87"/>
      <c r="AM463" s="87"/>
      <c r="AN463" s="87"/>
      <c r="AO463" s="87"/>
      <c r="AP463" s="87"/>
      <c r="AQ463" s="87"/>
      <c r="AR463" s="87"/>
      <c r="AS463" s="87"/>
      <c r="AT463" s="87"/>
      <c r="AU463" s="87"/>
      <c r="AV463" s="87"/>
      <c r="AW463" s="87"/>
      <c r="AX463" s="87"/>
      <c r="AY463" s="87"/>
      <c r="AZ463" s="87"/>
      <c r="BA463" s="87"/>
      <c r="BB463" s="87"/>
      <c r="BC463" s="87"/>
      <c r="BD463" s="87"/>
      <c r="BE463" s="87"/>
    </row>
    <row r="464" spans="1:57" s="69" customFormat="1" x14ac:dyDescent="0.25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D464" s="87"/>
      <c r="AE464" s="87"/>
      <c r="AF464" s="87"/>
      <c r="AG464" s="87"/>
      <c r="AH464" s="87"/>
      <c r="AI464" s="87"/>
      <c r="AJ464" s="87"/>
      <c r="AK464" s="87"/>
      <c r="AL464" s="87"/>
      <c r="AM464" s="87"/>
      <c r="AN464" s="87"/>
      <c r="AO464" s="87"/>
      <c r="AP464" s="87"/>
      <c r="AQ464" s="87"/>
      <c r="AR464" s="87"/>
      <c r="AS464" s="87"/>
      <c r="AT464" s="87"/>
      <c r="AU464" s="87"/>
      <c r="AV464" s="87"/>
      <c r="AW464" s="87"/>
      <c r="AX464" s="87"/>
      <c r="AY464" s="87"/>
      <c r="AZ464" s="87"/>
      <c r="BA464" s="87"/>
      <c r="BB464" s="87"/>
      <c r="BC464" s="87"/>
      <c r="BD464" s="87"/>
      <c r="BE464" s="87"/>
    </row>
    <row r="465" spans="1:57" s="69" customFormat="1" x14ac:dyDescent="0.25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D465" s="87"/>
      <c r="AE465" s="87"/>
      <c r="AF465" s="87"/>
      <c r="AG465" s="87"/>
      <c r="AH465" s="87"/>
      <c r="AI465" s="87"/>
      <c r="AJ465" s="87"/>
      <c r="AK465" s="87"/>
      <c r="AL465" s="87"/>
      <c r="AM465" s="87"/>
      <c r="AN465" s="87"/>
      <c r="AO465" s="87"/>
      <c r="AP465" s="87"/>
      <c r="AQ465" s="87"/>
      <c r="AR465" s="87"/>
      <c r="AS465" s="87"/>
      <c r="AT465" s="87"/>
      <c r="AU465" s="87"/>
      <c r="AV465" s="87"/>
      <c r="AW465" s="87"/>
      <c r="AX465" s="87"/>
      <c r="AY465" s="87"/>
      <c r="AZ465" s="87"/>
      <c r="BA465" s="87"/>
      <c r="BB465" s="87"/>
      <c r="BC465" s="87"/>
      <c r="BD465" s="87"/>
      <c r="BE465" s="87"/>
    </row>
    <row r="466" spans="1:57" s="69" customFormat="1" x14ac:dyDescent="0.25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D466" s="87"/>
      <c r="AE466" s="87"/>
      <c r="AF466" s="87"/>
      <c r="AG466" s="87"/>
      <c r="AH466" s="87"/>
      <c r="AI466" s="87"/>
      <c r="AJ466" s="87"/>
      <c r="AK466" s="87"/>
      <c r="AL466" s="87"/>
      <c r="AM466" s="87"/>
      <c r="AN466" s="87"/>
      <c r="AO466" s="87"/>
      <c r="AP466" s="87"/>
      <c r="AQ466" s="87"/>
      <c r="AR466" s="87"/>
      <c r="AS466" s="87"/>
      <c r="AT466" s="87"/>
      <c r="AU466" s="87"/>
      <c r="AV466" s="87"/>
      <c r="AW466" s="87"/>
      <c r="AX466" s="87"/>
      <c r="AY466" s="87"/>
      <c r="AZ466" s="87"/>
      <c r="BA466" s="87"/>
      <c r="BB466" s="87"/>
      <c r="BC466" s="87"/>
      <c r="BD466" s="87"/>
      <c r="BE466" s="87"/>
    </row>
    <row r="467" spans="1:57" s="69" customFormat="1" x14ac:dyDescent="0.25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D467" s="87"/>
      <c r="AE467" s="87"/>
      <c r="AF467" s="87"/>
      <c r="AG467" s="87"/>
      <c r="AH467" s="87"/>
      <c r="AI467" s="87"/>
      <c r="AJ467" s="87"/>
      <c r="AK467" s="87"/>
      <c r="AL467" s="87"/>
      <c r="AM467" s="87"/>
      <c r="AN467" s="87"/>
      <c r="AO467" s="87"/>
      <c r="AP467" s="87"/>
      <c r="AQ467" s="87"/>
      <c r="AR467" s="87"/>
      <c r="AS467" s="87"/>
      <c r="AT467" s="87"/>
      <c r="AU467" s="87"/>
      <c r="AV467" s="87"/>
      <c r="AW467" s="87"/>
      <c r="AX467" s="87"/>
      <c r="AY467" s="87"/>
      <c r="AZ467" s="87"/>
      <c r="BA467" s="87"/>
      <c r="BB467" s="87"/>
      <c r="BC467" s="87"/>
      <c r="BD467" s="87"/>
      <c r="BE467" s="87"/>
    </row>
    <row r="468" spans="1:57" s="69" customFormat="1" x14ac:dyDescent="0.25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D468" s="87"/>
      <c r="AE468" s="87"/>
      <c r="AF468" s="87"/>
      <c r="AG468" s="87"/>
      <c r="AH468" s="87"/>
      <c r="AI468" s="87"/>
      <c r="AJ468" s="87"/>
      <c r="AK468" s="87"/>
      <c r="AL468" s="87"/>
      <c r="AM468" s="87"/>
      <c r="AN468" s="87"/>
      <c r="AO468" s="87"/>
      <c r="AP468" s="87"/>
      <c r="AQ468" s="87"/>
      <c r="AR468" s="87"/>
      <c r="AS468" s="87"/>
      <c r="AT468" s="87"/>
      <c r="AU468" s="87"/>
      <c r="AV468" s="87"/>
      <c r="AW468" s="87"/>
      <c r="AX468" s="87"/>
      <c r="AY468" s="87"/>
      <c r="AZ468" s="87"/>
      <c r="BA468" s="87"/>
      <c r="BB468" s="87"/>
      <c r="BC468" s="87"/>
      <c r="BD468" s="87"/>
      <c r="BE468" s="87"/>
    </row>
    <row r="469" spans="1:57" s="69" customFormat="1" x14ac:dyDescent="0.25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D469" s="87"/>
      <c r="AE469" s="87"/>
      <c r="AF469" s="87"/>
      <c r="AG469" s="87"/>
      <c r="AH469" s="87"/>
      <c r="AI469" s="87"/>
      <c r="AJ469" s="87"/>
      <c r="AK469" s="87"/>
      <c r="AL469" s="87"/>
      <c r="AM469" s="87"/>
      <c r="AN469" s="87"/>
      <c r="AO469" s="87"/>
      <c r="AP469" s="87"/>
      <c r="AQ469" s="87"/>
      <c r="AR469" s="87"/>
      <c r="AS469" s="87"/>
      <c r="AT469" s="87"/>
      <c r="AU469" s="87"/>
      <c r="AV469" s="87"/>
      <c r="AW469" s="87"/>
      <c r="AX469" s="87"/>
      <c r="AY469" s="87"/>
      <c r="AZ469" s="87"/>
      <c r="BA469" s="87"/>
      <c r="BB469" s="87"/>
      <c r="BC469" s="87"/>
      <c r="BD469" s="87"/>
      <c r="BE469" s="87"/>
    </row>
    <row r="470" spans="1:57" s="69" customFormat="1" x14ac:dyDescent="0.25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D470" s="87"/>
      <c r="AE470" s="87"/>
      <c r="AF470" s="87"/>
      <c r="AG470" s="87"/>
      <c r="AH470" s="87"/>
      <c r="AI470" s="87"/>
      <c r="AJ470" s="87"/>
      <c r="AK470" s="87"/>
      <c r="AL470" s="87"/>
      <c r="AM470" s="87"/>
      <c r="AN470" s="87"/>
      <c r="AO470" s="87"/>
      <c r="AP470" s="87"/>
      <c r="AQ470" s="87"/>
      <c r="AR470" s="87"/>
      <c r="AS470" s="87"/>
      <c r="AT470" s="87"/>
      <c r="AU470" s="87"/>
      <c r="AV470" s="87"/>
      <c r="AW470" s="87"/>
      <c r="AX470" s="87"/>
      <c r="AY470" s="87"/>
      <c r="AZ470" s="87"/>
      <c r="BA470" s="87"/>
      <c r="BB470" s="87"/>
      <c r="BC470" s="87"/>
      <c r="BD470" s="87"/>
      <c r="BE470" s="87"/>
    </row>
    <row r="471" spans="1:57" s="69" customFormat="1" x14ac:dyDescent="0.25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D471" s="87"/>
      <c r="AE471" s="87"/>
      <c r="AF471" s="87"/>
      <c r="AG471" s="87"/>
      <c r="AH471" s="87"/>
      <c r="AI471" s="87"/>
      <c r="AJ471" s="87"/>
      <c r="AK471" s="87"/>
      <c r="AL471" s="87"/>
      <c r="AM471" s="87"/>
      <c r="AN471" s="87"/>
      <c r="AO471" s="87"/>
      <c r="AP471" s="87"/>
      <c r="AQ471" s="87"/>
      <c r="AR471" s="87"/>
      <c r="AS471" s="87"/>
      <c r="AT471" s="87"/>
      <c r="AU471" s="87"/>
      <c r="AV471" s="87"/>
      <c r="AW471" s="87"/>
      <c r="AX471" s="87"/>
      <c r="AY471" s="87"/>
      <c r="AZ471" s="87"/>
      <c r="BA471" s="87"/>
      <c r="BB471" s="87"/>
      <c r="BC471" s="87"/>
      <c r="BD471" s="87"/>
      <c r="BE471" s="87"/>
    </row>
    <row r="472" spans="1:57" s="69" customFormat="1" x14ac:dyDescent="0.25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D472" s="87"/>
      <c r="AE472" s="87"/>
      <c r="AF472" s="87"/>
      <c r="AG472" s="87"/>
      <c r="AH472" s="87"/>
      <c r="AI472" s="87"/>
      <c r="AJ472" s="87"/>
      <c r="AK472" s="87"/>
      <c r="AL472" s="87"/>
      <c r="AM472" s="87"/>
      <c r="AN472" s="87"/>
      <c r="AO472" s="87"/>
      <c r="AP472" s="87"/>
      <c r="AQ472" s="87"/>
      <c r="AR472" s="87"/>
      <c r="AS472" s="87"/>
      <c r="AT472" s="87"/>
      <c r="AU472" s="87"/>
      <c r="AV472" s="87"/>
      <c r="AW472" s="87"/>
      <c r="AX472" s="87"/>
      <c r="AY472" s="87"/>
      <c r="AZ472" s="87"/>
      <c r="BA472" s="87"/>
      <c r="BB472" s="87"/>
      <c r="BC472" s="87"/>
      <c r="BD472" s="87"/>
      <c r="BE472" s="87"/>
    </row>
    <row r="473" spans="1:57" s="69" customFormat="1" x14ac:dyDescent="0.25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D473" s="87"/>
      <c r="AE473" s="87"/>
      <c r="AF473" s="87"/>
      <c r="AG473" s="87"/>
      <c r="AH473" s="87"/>
      <c r="AI473" s="87"/>
      <c r="AJ473" s="87"/>
      <c r="AK473" s="87"/>
      <c r="AL473" s="87"/>
      <c r="AM473" s="87"/>
      <c r="AN473" s="87"/>
      <c r="AO473" s="87"/>
      <c r="AP473" s="87"/>
      <c r="AQ473" s="87"/>
      <c r="AR473" s="87"/>
      <c r="AS473" s="87"/>
      <c r="AT473" s="87"/>
      <c r="AU473" s="87"/>
      <c r="AV473" s="87"/>
      <c r="AW473" s="87"/>
      <c r="AX473" s="87"/>
      <c r="AY473" s="87"/>
      <c r="AZ473" s="87"/>
      <c r="BA473" s="87"/>
      <c r="BB473" s="87"/>
      <c r="BC473" s="87"/>
      <c r="BD473" s="87"/>
      <c r="BE473" s="87"/>
    </row>
    <row r="474" spans="1:57" s="69" customFormat="1" x14ac:dyDescent="0.25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D474" s="87"/>
      <c r="AE474" s="87"/>
      <c r="AF474" s="87"/>
      <c r="AG474" s="87"/>
      <c r="AH474" s="87"/>
      <c r="AI474" s="87"/>
      <c r="AJ474" s="87"/>
      <c r="AK474" s="87"/>
      <c r="AL474" s="87"/>
      <c r="AM474" s="87"/>
      <c r="AN474" s="87"/>
      <c r="AO474" s="87"/>
      <c r="AP474" s="87"/>
      <c r="AQ474" s="87"/>
      <c r="AR474" s="87"/>
      <c r="AS474" s="87"/>
      <c r="AT474" s="87"/>
      <c r="AU474" s="87"/>
      <c r="AV474" s="87"/>
      <c r="AW474" s="87"/>
      <c r="AX474" s="87"/>
      <c r="AY474" s="87"/>
      <c r="AZ474" s="87"/>
      <c r="BA474" s="87"/>
      <c r="BB474" s="87"/>
      <c r="BC474" s="87"/>
      <c r="BD474" s="87"/>
      <c r="BE474" s="87"/>
    </row>
    <row r="475" spans="1:57" s="69" customFormat="1" x14ac:dyDescent="0.25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D475" s="87"/>
      <c r="AE475" s="87"/>
      <c r="AF475" s="87"/>
      <c r="AG475" s="87"/>
      <c r="AH475" s="87"/>
      <c r="AI475" s="87"/>
      <c r="AJ475" s="87"/>
      <c r="AK475" s="87"/>
      <c r="AL475" s="87"/>
      <c r="AM475" s="87"/>
      <c r="AN475" s="87"/>
      <c r="AO475" s="87"/>
      <c r="AP475" s="87"/>
      <c r="AQ475" s="87"/>
      <c r="AR475" s="87"/>
      <c r="AS475" s="87"/>
      <c r="AT475" s="87"/>
      <c r="AU475" s="87"/>
      <c r="AV475" s="87"/>
      <c r="AW475" s="87"/>
      <c r="AX475" s="87"/>
      <c r="AY475" s="87"/>
      <c r="AZ475" s="87"/>
      <c r="BA475" s="87"/>
      <c r="BB475" s="87"/>
      <c r="BC475" s="87"/>
      <c r="BD475" s="87"/>
      <c r="BE475" s="87"/>
    </row>
    <row r="476" spans="1:57" s="69" customFormat="1" x14ac:dyDescent="0.25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D476" s="87"/>
      <c r="AE476" s="87"/>
      <c r="AF476" s="87"/>
      <c r="AG476" s="87"/>
      <c r="AH476" s="87"/>
      <c r="AI476" s="87"/>
      <c r="AJ476" s="87"/>
      <c r="AK476" s="87"/>
      <c r="AL476" s="87"/>
      <c r="AM476" s="87"/>
      <c r="AN476" s="87"/>
      <c r="AO476" s="87"/>
      <c r="AP476" s="87"/>
      <c r="AQ476" s="87"/>
      <c r="AR476" s="87"/>
      <c r="AS476" s="87"/>
      <c r="AT476" s="87"/>
      <c r="AU476" s="87"/>
      <c r="AV476" s="87"/>
      <c r="AW476" s="87"/>
      <c r="AX476" s="87"/>
      <c r="AY476" s="87"/>
      <c r="AZ476" s="87"/>
      <c r="BA476" s="87"/>
      <c r="BB476" s="87"/>
      <c r="BC476" s="87"/>
      <c r="BD476" s="87"/>
      <c r="BE476" s="87"/>
    </row>
    <row r="477" spans="1:57" s="69" customFormat="1" x14ac:dyDescent="0.25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D477" s="87"/>
      <c r="AE477" s="87"/>
      <c r="AF477" s="87"/>
      <c r="AG477" s="87"/>
      <c r="AH477" s="87"/>
      <c r="AI477" s="87"/>
      <c r="AJ477" s="87"/>
      <c r="AK477" s="87"/>
      <c r="AL477" s="87"/>
      <c r="AM477" s="87"/>
      <c r="AN477" s="87"/>
      <c r="AO477" s="87"/>
      <c r="AP477" s="87"/>
      <c r="AQ477" s="87"/>
      <c r="AR477" s="87"/>
      <c r="AS477" s="87"/>
      <c r="AT477" s="87"/>
      <c r="AU477" s="87"/>
      <c r="AV477" s="87"/>
      <c r="AW477" s="87"/>
      <c r="AX477" s="87"/>
      <c r="AY477" s="87"/>
      <c r="AZ477" s="87"/>
      <c r="BA477" s="87"/>
      <c r="BB477" s="87"/>
      <c r="BC477" s="87"/>
      <c r="BD477" s="87"/>
      <c r="BE477" s="87"/>
    </row>
    <row r="478" spans="1:57" s="69" customFormat="1" x14ac:dyDescent="0.25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D478" s="87"/>
      <c r="AE478" s="87"/>
      <c r="AF478" s="87"/>
      <c r="AG478" s="87"/>
      <c r="AH478" s="87"/>
      <c r="AI478" s="87"/>
      <c r="AJ478" s="87"/>
      <c r="AK478" s="87"/>
      <c r="AL478" s="87"/>
      <c r="AM478" s="87"/>
      <c r="AN478" s="87"/>
      <c r="AO478" s="87"/>
      <c r="AP478" s="87"/>
      <c r="AQ478" s="87"/>
      <c r="AR478" s="87"/>
      <c r="AS478" s="87"/>
      <c r="AT478" s="87"/>
      <c r="AU478" s="87"/>
      <c r="AV478" s="87"/>
      <c r="AW478" s="87"/>
      <c r="AX478" s="87"/>
      <c r="AY478" s="87"/>
      <c r="AZ478" s="87"/>
      <c r="BA478" s="87"/>
      <c r="BB478" s="87"/>
      <c r="BC478" s="87"/>
      <c r="BD478" s="87"/>
      <c r="BE478" s="87"/>
    </row>
    <row r="479" spans="1:57" s="69" customFormat="1" x14ac:dyDescent="0.25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  <c r="AF479" s="87"/>
      <c r="AG479" s="87"/>
      <c r="AH479" s="87"/>
      <c r="AI479" s="87"/>
      <c r="AJ479" s="87"/>
      <c r="AK479" s="87"/>
      <c r="AL479" s="87"/>
      <c r="AM479" s="87"/>
      <c r="AN479" s="87"/>
      <c r="AO479" s="87"/>
      <c r="AP479" s="87"/>
      <c r="AQ479" s="87"/>
      <c r="AR479" s="87"/>
      <c r="AS479" s="87"/>
      <c r="AT479" s="87"/>
      <c r="AU479" s="87"/>
      <c r="AV479" s="87"/>
      <c r="AW479" s="87"/>
      <c r="AX479" s="87"/>
      <c r="AY479" s="87"/>
      <c r="AZ479" s="87"/>
      <c r="BA479" s="87"/>
      <c r="BB479" s="87"/>
      <c r="BC479" s="87"/>
      <c r="BD479" s="87"/>
      <c r="BE479" s="87"/>
    </row>
    <row r="480" spans="1:57" s="69" customFormat="1" x14ac:dyDescent="0.25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D480" s="87"/>
      <c r="AE480" s="87"/>
      <c r="AF480" s="87"/>
      <c r="AG480" s="87"/>
      <c r="AH480" s="87"/>
      <c r="AI480" s="87"/>
      <c r="AJ480" s="87"/>
      <c r="AK480" s="87"/>
      <c r="AL480" s="87"/>
      <c r="AM480" s="87"/>
      <c r="AN480" s="87"/>
      <c r="AO480" s="87"/>
      <c r="AP480" s="87"/>
      <c r="AQ480" s="87"/>
      <c r="AR480" s="87"/>
      <c r="AS480" s="87"/>
      <c r="AT480" s="87"/>
      <c r="AU480" s="87"/>
      <c r="AV480" s="87"/>
      <c r="AW480" s="87"/>
      <c r="AX480" s="87"/>
      <c r="AY480" s="87"/>
      <c r="AZ480" s="87"/>
      <c r="BA480" s="87"/>
      <c r="BB480" s="87"/>
      <c r="BC480" s="87"/>
      <c r="BD480" s="87"/>
      <c r="BE480" s="87"/>
    </row>
    <row r="481" spans="1:57" s="69" customFormat="1" x14ac:dyDescent="0.25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7"/>
      <c r="AE481" s="87"/>
      <c r="AF481" s="87"/>
      <c r="AG481" s="87"/>
      <c r="AH481" s="87"/>
      <c r="AI481" s="87"/>
      <c r="AJ481" s="87"/>
      <c r="AK481" s="87"/>
      <c r="AL481" s="87"/>
      <c r="AM481" s="87"/>
      <c r="AN481" s="87"/>
      <c r="AO481" s="87"/>
      <c r="AP481" s="87"/>
      <c r="AQ481" s="87"/>
      <c r="AR481" s="87"/>
      <c r="AS481" s="87"/>
      <c r="AT481" s="87"/>
      <c r="AU481" s="87"/>
      <c r="AV481" s="87"/>
      <c r="AW481" s="87"/>
      <c r="AX481" s="87"/>
      <c r="AY481" s="87"/>
      <c r="AZ481" s="87"/>
      <c r="BA481" s="87"/>
      <c r="BB481" s="87"/>
      <c r="BC481" s="87"/>
      <c r="BD481" s="87"/>
      <c r="BE481" s="87"/>
    </row>
    <row r="482" spans="1:57" s="69" customFormat="1" x14ac:dyDescent="0.25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D482" s="87"/>
      <c r="AE482" s="87"/>
      <c r="AF482" s="87"/>
      <c r="AG482" s="87"/>
      <c r="AH482" s="87"/>
      <c r="AI482" s="87"/>
      <c r="AJ482" s="87"/>
      <c r="AK482" s="87"/>
      <c r="AL482" s="87"/>
      <c r="AM482" s="87"/>
      <c r="AN482" s="87"/>
      <c r="AO482" s="87"/>
      <c r="AP482" s="87"/>
      <c r="AQ482" s="87"/>
      <c r="AR482" s="87"/>
      <c r="AS482" s="87"/>
      <c r="AT482" s="87"/>
      <c r="AU482" s="87"/>
      <c r="AV482" s="87"/>
      <c r="AW482" s="87"/>
      <c r="AX482" s="87"/>
      <c r="AY482" s="87"/>
      <c r="AZ482" s="87"/>
      <c r="BA482" s="87"/>
      <c r="BB482" s="87"/>
      <c r="BC482" s="87"/>
      <c r="BD482" s="87"/>
      <c r="BE482" s="87"/>
    </row>
    <row r="483" spans="1:57" s="69" customFormat="1" x14ac:dyDescent="0.25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  <c r="AE483" s="87"/>
      <c r="AF483" s="87"/>
      <c r="AG483" s="87"/>
      <c r="AH483" s="87"/>
      <c r="AI483" s="87"/>
      <c r="AJ483" s="87"/>
      <c r="AK483" s="87"/>
      <c r="AL483" s="87"/>
      <c r="AM483" s="87"/>
      <c r="AN483" s="87"/>
      <c r="AO483" s="87"/>
      <c r="AP483" s="87"/>
      <c r="AQ483" s="87"/>
      <c r="AR483" s="87"/>
      <c r="AS483" s="87"/>
      <c r="AT483" s="87"/>
      <c r="AU483" s="87"/>
      <c r="AV483" s="87"/>
      <c r="AW483" s="87"/>
      <c r="AX483" s="87"/>
      <c r="AY483" s="87"/>
      <c r="AZ483" s="87"/>
      <c r="BA483" s="87"/>
      <c r="BB483" s="87"/>
      <c r="BC483" s="87"/>
      <c r="BD483" s="87"/>
      <c r="BE483" s="87"/>
    </row>
    <row r="484" spans="1:57" s="69" customFormat="1" x14ac:dyDescent="0.25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D484" s="87"/>
      <c r="AE484" s="87"/>
      <c r="AF484" s="87"/>
      <c r="AG484" s="87"/>
      <c r="AH484" s="87"/>
      <c r="AI484" s="87"/>
      <c r="AJ484" s="87"/>
      <c r="AK484" s="87"/>
      <c r="AL484" s="87"/>
      <c r="AM484" s="87"/>
      <c r="AN484" s="87"/>
      <c r="AO484" s="87"/>
      <c r="AP484" s="87"/>
      <c r="AQ484" s="87"/>
      <c r="AR484" s="87"/>
      <c r="AS484" s="87"/>
      <c r="AT484" s="87"/>
      <c r="AU484" s="87"/>
      <c r="AV484" s="87"/>
      <c r="AW484" s="87"/>
      <c r="AX484" s="87"/>
      <c r="AY484" s="87"/>
      <c r="AZ484" s="87"/>
      <c r="BA484" s="87"/>
      <c r="BB484" s="87"/>
      <c r="BC484" s="87"/>
      <c r="BD484" s="87"/>
      <c r="BE484" s="87"/>
    </row>
    <row r="485" spans="1:57" s="69" customFormat="1" x14ac:dyDescent="0.25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D485" s="87"/>
      <c r="AE485" s="87"/>
      <c r="AF485" s="87"/>
      <c r="AG485" s="87"/>
      <c r="AH485" s="87"/>
      <c r="AI485" s="87"/>
      <c r="AJ485" s="87"/>
      <c r="AK485" s="87"/>
      <c r="AL485" s="87"/>
      <c r="AM485" s="87"/>
      <c r="AN485" s="87"/>
      <c r="AO485" s="87"/>
      <c r="AP485" s="87"/>
      <c r="AQ485" s="87"/>
      <c r="AR485" s="87"/>
      <c r="AS485" s="87"/>
      <c r="AT485" s="87"/>
      <c r="AU485" s="87"/>
      <c r="AV485" s="87"/>
      <c r="AW485" s="87"/>
      <c r="AX485" s="87"/>
      <c r="AY485" s="87"/>
      <c r="AZ485" s="87"/>
      <c r="BA485" s="87"/>
      <c r="BB485" s="87"/>
      <c r="BC485" s="87"/>
      <c r="BD485" s="87"/>
      <c r="BE485" s="87"/>
    </row>
    <row r="486" spans="1:57" s="69" customFormat="1" x14ac:dyDescent="0.25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D486" s="87"/>
      <c r="AE486" s="87"/>
      <c r="AF486" s="87"/>
      <c r="AG486" s="87"/>
      <c r="AH486" s="87"/>
      <c r="AI486" s="87"/>
      <c r="AJ486" s="87"/>
      <c r="AK486" s="87"/>
      <c r="AL486" s="87"/>
      <c r="AM486" s="87"/>
      <c r="AN486" s="87"/>
      <c r="AO486" s="87"/>
      <c r="AP486" s="87"/>
      <c r="AQ486" s="87"/>
      <c r="AR486" s="87"/>
      <c r="AS486" s="87"/>
      <c r="AT486" s="87"/>
      <c r="AU486" s="87"/>
      <c r="AV486" s="87"/>
      <c r="AW486" s="87"/>
      <c r="AX486" s="87"/>
      <c r="AY486" s="87"/>
      <c r="AZ486" s="87"/>
      <c r="BA486" s="87"/>
      <c r="BB486" s="87"/>
      <c r="BC486" s="87"/>
      <c r="BD486" s="87"/>
      <c r="BE486" s="87"/>
    </row>
    <row r="487" spans="1:57" s="69" customFormat="1" x14ac:dyDescent="0.25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D487" s="87"/>
      <c r="AE487" s="87"/>
      <c r="AF487" s="87"/>
      <c r="AG487" s="87"/>
      <c r="AH487" s="87"/>
      <c r="AI487" s="87"/>
      <c r="AJ487" s="87"/>
      <c r="AK487" s="87"/>
      <c r="AL487" s="87"/>
      <c r="AM487" s="87"/>
      <c r="AN487" s="87"/>
      <c r="AO487" s="87"/>
      <c r="AP487" s="87"/>
      <c r="AQ487" s="87"/>
      <c r="AR487" s="87"/>
      <c r="AS487" s="87"/>
      <c r="AT487" s="87"/>
      <c r="AU487" s="87"/>
      <c r="AV487" s="87"/>
      <c r="AW487" s="87"/>
      <c r="AX487" s="87"/>
      <c r="AY487" s="87"/>
      <c r="AZ487" s="87"/>
      <c r="BA487" s="87"/>
      <c r="BB487" s="87"/>
      <c r="BC487" s="87"/>
      <c r="BD487" s="87"/>
      <c r="BE487" s="87"/>
    </row>
    <row r="488" spans="1:57" s="69" customFormat="1" x14ac:dyDescent="0.25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D488" s="87"/>
      <c r="AE488" s="87"/>
      <c r="AF488" s="87"/>
      <c r="AG488" s="87"/>
      <c r="AH488" s="87"/>
      <c r="AI488" s="87"/>
      <c r="AJ488" s="87"/>
      <c r="AK488" s="87"/>
      <c r="AL488" s="87"/>
      <c r="AM488" s="87"/>
      <c r="AN488" s="87"/>
      <c r="AO488" s="87"/>
      <c r="AP488" s="87"/>
      <c r="AQ488" s="87"/>
      <c r="AR488" s="87"/>
      <c r="AS488" s="87"/>
      <c r="AT488" s="87"/>
      <c r="AU488" s="87"/>
      <c r="AV488" s="87"/>
      <c r="AW488" s="87"/>
      <c r="AX488" s="87"/>
      <c r="AY488" s="87"/>
      <c r="AZ488" s="87"/>
      <c r="BA488" s="87"/>
      <c r="BB488" s="87"/>
      <c r="BC488" s="87"/>
      <c r="BD488" s="87"/>
      <c r="BE488" s="87"/>
    </row>
    <row r="489" spans="1:57" s="69" customFormat="1" x14ac:dyDescent="0.25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D489" s="87"/>
      <c r="AE489" s="87"/>
      <c r="AF489" s="87"/>
      <c r="AG489" s="87"/>
      <c r="AH489" s="87"/>
      <c r="AI489" s="87"/>
      <c r="AJ489" s="87"/>
      <c r="AK489" s="87"/>
      <c r="AL489" s="87"/>
      <c r="AM489" s="87"/>
      <c r="AN489" s="87"/>
      <c r="AO489" s="87"/>
      <c r="AP489" s="87"/>
      <c r="AQ489" s="87"/>
      <c r="AR489" s="87"/>
      <c r="AS489" s="87"/>
      <c r="AT489" s="87"/>
      <c r="AU489" s="87"/>
      <c r="AV489" s="87"/>
      <c r="AW489" s="87"/>
      <c r="AX489" s="87"/>
      <c r="AY489" s="87"/>
      <c r="AZ489" s="87"/>
      <c r="BA489" s="87"/>
      <c r="BB489" s="87"/>
      <c r="BC489" s="87"/>
      <c r="BD489" s="87"/>
      <c r="BE489" s="87"/>
    </row>
    <row r="490" spans="1:57" s="69" customFormat="1" x14ac:dyDescent="0.25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D490" s="87"/>
      <c r="AE490" s="87"/>
      <c r="AF490" s="87"/>
      <c r="AG490" s="87"/>
      <c r="AH490" s="87"/>
      <c r="AI490" s="87"/>
      <c r="AJ490" s="87"/>
      <c r="AK490" s="87"/>
      <c r="AL490" s="87"/>
      <c r="AM490" s="87"/>
      <c r="AN490" s="87"/>
      <c r="AO490" s="87"/>
      <c r="AP490" s="87"/>
      <c r="AQ490" s="87"/>
      <c r="AR490" s="87"/>
      <c r="AS490" s="87"/>
      <c r="AT490" s="87"/>
      <c r="AU490" s="87"/>
      <c r="AV490" s="87"/>
      <c r="AW490" s="87"/>
      <c r="AX490" s="87"/>
      <c r="AY490" s="87"/>
      <c r="AZ490" s="87"/>
      <c r="BA490" s="87"/>
      <c r="BB490" s="87"/>
      <c r="BC490" s="87"/>
      <c r="BD490" s="87"/>
      <c r="BE490" s="87"/>
    </row>
    <row r="491" spans="1:57" s="69" customFormat="1" x14ac:dyDescent="0.25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D491" s="87"/>
      <c r="AE491" s="87"/>
      <c r="AF491" s="87"/>
      <c r="AG491" s="87"/>
      <c r="AH491" s="87"/>
      <c r="AI491" s="87"/>
      <c r="AJ491" s="87"/>
      <c r="AK491" s="87"/>
      <c r="AL491" s="87"/>
      <c r="AM491" s="87"/>
      <c r="AN491" s="87"/>
      <c r="AO491" s="87"/>
      <c r="AP491" s="87"/>
      <c r="AQ491" s="87"/>
      <c r="AR491" s="87"/>
      <c r="AS491" s="87"/>
      <c r="AT491" s="87"/>
      <c r="AU491" s="87"/>
      <c r="AV491" s="87"/>
      <c r="AW491" s="87"/>
      <c r="AX491" s="87"/>
      <c r="AY491" s="87"/>
      <c r="AZ491" s="87"/>
      <c r="BA491" s="87"/>
      <c r="BB491" s="87"/>
      <c r="BC491" s="87"/>
      <c r="BD491" s="87"/>
      <c r="BE491" s="87"/>
    </row>
    <row r="492" spans="1:57" s="69" customFormat="1" x14ac:dyDescent="0.25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D492" s="87"/>
      <c r="AE492" s="87"/>
      <c r="AF492" s="87"/>
      <c r="AG492" s="87"/>
      <c r="AH492" s="87"/>
      <c r="AI492" s="87"/>
      <c r="AJ492" s="87"/>
      <c r="AK492" s="87"/>
      <c r="AL492" s="87"/>
      <c r="AM492" s="87"/>
      <c r="AN492" s="87"/>
      <c r="AO492" s="87"/>
      <c r="AP492" s="87"/>
      <c r="AQ492" s="87"/>
      <c r="AR492" s="87"/>
      <c r="AS492" s="87"/>
      <c r="AT492" s="87"/>
      <c r="AU492" s="87"/>
      <c r="AV492" s="87"/>
      <c r="AW492" s="87"/>
      <c r="AX492" s="87"/>
      <c r="AY492" s="87"/>
      <c r="AZ492" s="87"/>
      <c r="BA492" s="87"/>
      <c r="BB492" s="87"/>
      <c r="BC492" s="87"/>
      <c r="BD492" s="87"/>
      <c r="BE492" s="87"/>
    </row>
    <row r="493" spans="1:57" s="69" customFormat="1" x14ac:dyDescent="0.25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D493" s="87"/>
      <c r="AE493" s="87"/>
      <c r="AF493" s="87"/>
      <c r="AG493" s="87"/>
      <c r="AH493" s="87"/>
      <c r="AI493" s="87"/>
      <c r="AJ493" s="87"/>
      <c r="AK493" s="87"/>
      <c r="AL493" s="87"/>
      <c r="AM493" s="87"/>
      <c r="AN493" s="87"/>
      <c r="AO493" s="87"/>
      <c r="AP493" s="87"/>
      <c r="AQ493" s="87"/>
      <c r="AR493" s="87"/>
      <c r="AS493" s="87"/>
      <c r="AT493" s="87"/>
      <c r="AU493" s="87"/>
      <c r="AV493" s="87"/>
      <c r="AW493" s="87"/>
      <c r="AX493" s="87"/>
      <c r="AY493" s="87"/>
      <c r="AZ493" s="87"/>
      <c r="BA493" s="87"/>
      <c r="BB493" s="87"/>
      <c r="BC493" s="87"/>
      <c r="BD493" s="87"/>
      <c r="BE493" s="87"/>
    </row>
    <row r="494" spans="1:57" s="69" customFormat="1" x14ac:dyDescent="0.25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D494" s="87"/>
      <c r="AE494" s="87"/>
      <c r="AF494" s="87"/>
      <c r="AG494" s="87"/>
      <c r="AH494" s="87"/>
      <c r="AI494" s="87"/>
      <c r="AJ494" s="87"/>
      <c r="AK494" s="87"/>
      <c r="AL494" s="87"/>
      <c r="AM494" s="87"/>
      <c r="AN494" s="87"/>
      <c r="AO494" s="87"/>
      <c r="AP494" s="87"/>
      <c r="AQ494" s="87"/>
      <c r="AR494" s="87"/>
      <c r="AS494" s="87"/>
      <c r="AT494" s="87"/>
      <c r="AU494" s="87"/>
      <c r="AV494" s="87"/>
      <c r="AW494" s="87"/>
      <c r="AX494" s="87"/>
      <c r="AY494" s="87"/>
      <c r="AZ494" s="87"/>
      <c r="BA494" s="87"/>
      <c r="BB494" s="87"/>
      <c r="BC494" s="87"/>
      <c r="BD494" s="87"/>
      <c r="BE494" s="87"/>
    </row>
    <row r="495" spans="1:57" s="69" customFormat="1" x14ac:dyDescent="0.25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D495" s="87"/>
      <c r="AE495" s="87"/>
      <c r="AF495" s="87"/>
      <c r="AG495" s="87"/>
      <c r="AH495" s="87"/>
      <c r="AI495" s="87"/>
      <c r="AJ495" s="87"/>
      <c r="AK495" s="87"/>
      <c r="AL495" s="87"/>
      <c r="AM495" s="87"/>
      <c r="AN495" s="87"/>
      <c r="AO495" s="87"/>
      <c r="AP495" s="87"/>
      <c r="AQ495" s="87"/>
      <c r="AR495" s="87"/>
      <c r="AS495" s="87"/>
      <c r="AT495" s="87"/>
      <c r="AU495" s="87"/>
      <c r="AV495" s="87"/>
      <c r="AW495" s="87"/>
      <c r="AX495" s="87"/>
      <c r="AY495" s="87"/>
      <c r="AZ495" s="87"/>
      <c r="BA495" s="87"/>
      <c r="BB495" s="87"/>
      <c r="BC495" s="87"/>
      <c r="BD495" s="87"/>
      <c r="BE495" s="87"/>
    </row>
    <row r="496" spans="1:57" s="69" customFormat="1" x14ac:dyDescent="0.25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D496" s="87"/>
      <c r="AE496" s="87"/>
      <c r="AF496" s="87"/>
      <c r="AG496" s="87"/>
      <c r="AH496" s="87"/>
      <c r="AI496" s="87"/>
      <c r="AJ496" s="87"/>
      <c r="AK496" s="87"/>
      <c r="AL496" s="87"/>
      <c r="AM496" s="87"/>
      <c r="AN496" s="87"/>
      <c r="AO496" s="87"/>
      <c r="AP496" s="87"/>
      <c r="AQ496" s="87"/>
      <c r="AR496" s="87"/>
      <c r="AS496" s="87"/>
      <c r="AT496" s="87"/>
      <c r="AU496" s="87"/>
      <c r="AV496" s="87"/>
      <c r="AW496" s="87"/>
      <c r="AX496" s="87"/>
      <c r="AY496" s="87"/>
      <c r="AZ496" s="87"/>
      <c r="BA496" s="87"/>
      <c r="BB496" s="87"/>
      <c r="BC496" s="87"/>
      <c r="BD496" s="87"/>
      <c r="BE496" s="87"/>
    </row>
    <row r="497" spans="1:57" s="69" customFormat="1" x14ac:dyDescent="0.25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D497" s="87"/>
      <c r="AE497" s="87"/>
      <c r="AF497" s="87"/>
      <c r="AG497" s="87"/>
      <c r="AH497" s="87"/>
      <c r="AI497" s="87"/>
      <c r="AJ497" s="87"/>
      <c r="AK497" s="87"/>
      <c r="AL497" s="87"/>
      <c r="AM497" s="87"/>
      <c r="AN497" s="87"/>
      <c r="AO497" s="87"/>
      <c r="AP497" s="87"/>
      <c r="AQ497" s="87"/>
      <c r="AR497" s="87"/>
      <c r="AS497" s="87"/>
      <c r="AT497" s="87"/>
      <c r="AU497" s="87"/>
      <c r="AV497" s="87"/>
      <c r="AW497" s="87"/>
      <c r="AX497" s="87"/>
      <c r="AY497" s="87"/>
      <c r="AZ497" s="87"/>
      <c r="BA497" s="87"/>
      <c r="BB497" s="87"/>
      <c r="BC497" s="87"/>
      <c r="BD497" s="87"/>
      <c r="BE497" s="87"/>
    </row>
    <row r="498" spans="1:57" s="69" customFormat="1" x14ac:dyDescent="0.25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D498" s="87"/>
      <c r="AE498" s="87"/>
      <c r="AF498" s="87"/>
      <c r="AG498" s="87"/>
      <c r="AH498" s="87"/>
      <c r="AI498" s="87"/>
      <c r="AJ498" s="87"/>
      <c r="AK498" s="87"/>
      <c r="AL498" s="87"/>
      <c r="AM498" s="87"/>
      <c r="AN498" s="87"/>
      <c r="AO498" s="87"/>
      <c r="AP498" s="87"/>
      <c r="AQ498" s="87"/>
      <c r="AR498" s="87"/>
      <c r="AS498" s="87"/>
      <c r="AT498" s="87"/>
      <c r="AU498" s="87"/>
      <c r="AV498" s="87"/>
      <c r="AW498" s="87"/>
      <c r="AX498" s="87"/>
      <c r="AY498" s="87"/>
      <c r="AZ498" s="87"/>
      <c r="BA498" s="87"/>
      <c r="BB498" s="87"/>
      <c r="BC498" s="87"/>
      <c r="BD498" s="87"/>
      <c r="BE498" s="87"/>
    </row>
    <row r="499" spans="1:57" s="69" customFormat="1" x14ac:dyDescent="0.25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D499" s="87"/>
      <c r="AE499" s="87"/>
      <c r="AF499" s="87"/>
      <c r="AG499" s="87"/>
      <c r="AH499" s="87"/>
      <c r="AI499" s="87"/>
      <c r="AJ499" s="87"/>
      <c r="AK499" s="87"/>
      <c r="AL499" s="87"/>
      <c r="AM499" s="87"/>
      <c r="AN499" s="87"/>
      <c r="AO499" s="87"/>
      <c r="AP499" s="87"/>
      <c r="AQ499" s="87"/>
      <c r="AR499" s="87"/>
      <c r="AS499" s="87"/>
      <c r="AT499" s="87"/>
      <c r="AU499" s="87"/>
      <c r="AV499" s="87"/>
      <c r="AW499" s="87"/>
      <c r="AX499" s="87"/>
      <c r="AY499" s="87"/>
      <c r="AZ499" s="87"/>
      <c r="BA499" s="87"/>
      <c r="BB499" s="87"/>
      <c r="BC499" s="87"/>
      <c r="BD499" s="87"/>
      <c r="BE499" s="87"/>
    </row>
    <row r="500" spans="1:57" s="69" customFormat="1" x14ac:dyDescent="0.25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D500" s="87"/>
      <c r="AE500" s="87"/>
      <c r="AF500" s="87"/>
      <c r="AG500" s="87"/>
      <c r="AH500" s="87"/>
      <c r="AI500" s="87"/>
      <c r="AJ500" s="87"/>
      <c r="AK500" s="87"/>
      <c r="AL500" s="87"/>
      <c r="AM500" s="87"/>
      <c r="AN500" s="87"/>
      <c r="AO500" s="87"/>
      <c r="AP500" s="87"/>
      <c r="AQ500" s="87"/>
      <c r="AR500" s="87"/>
      <c r="AS500" s="87"/>
      <c r="AT500" s="87"/>
      <c r="AU500" s="87"/>
      <c r="AV500" s="87"/>
      <c r="AW500" s="87"/>
      <c r="AX500" s="87"/>
      <c r="AY500" s="87"/>
      <c r="AZ500" s="87"/>
      <c r="BA500" s="87"/>
      <c r="BB500" s="87"/>
      <c r="BC500" s="87"/>
      <c r="BD500" s="87"/>
      <c r="BE500" s="87"/>
    </row>
    <row r="501" spans="1:57" s="69" customFormat="1" x14ac:dyDescent="0.25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D501" s="87"/>
      <c r="AE501" s="87"/>
      <c r="AF501" s="87"/>
      <c r="AG501" s="87"/>
      <c r="AH501" s="87"/>
      <c r="AI501" s="87"/>
      <c r="AJ501" s="87"/>
      <c r="AK501" s="87"/>
      <c r="AL501" s="87"/>
      <c r="AM501" s="87"/>
      <c r="AN501" s="87"/>
      <c r="AO501" s="87"/>
      <c r="AP501" s="87"/>
      <c r="AQ501" s="87"/>
      <c r="AR501" s="87"/>
      <c r="AS501" s="87"/>
      <c r="AT501" s="87"/>
      <c r="AU501" s="87"/>
      <c r="AV501" s="87"/>
      <c r="AW501" s="87"/>
      <c r="AX501" s="87"/>
      <c r="AY501" s="87"/>
      <c r="AZ501" s="87"/>
      <c r="BA501" s="87"/>
      <c r="BB501" s="87"/>
      <c r="BC501" s="87"/>
      <c r="BD501" s="87"/>
      <c r="BE501" s="87"/>
    </row>
    <row r="502" spans="1:57" s="69" customFormat="1" x14ac:dyDescent="0.25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D502" s="87"/>
      <c r="AE502" s="87"/>
      <c r="AF502" s="87"/>
      <c r="AG502" s="87"/>
      <c r="AH502" s="87"/>
      <c r="AI502" s="87"/>
      <c r="AJ502" s="87"/>
      <c r="AK502" s="87"/>
      <c r="AL502" s="87"/>
      <c r="AM502" s="87"/>
      <c r="AN502" s="87"/>
      <c r="AO502" s="87"/>
      <c r="AP502" s="87"/>
      <c r="AQ502" s="87"/>
      <c r="AR502" s="87"/>
      <c r="AS502" s="87"/>
      <c r="AT502" s="87"/>
      <c r="AU502" s="87"/>
      <c r="AV502" s="87"/>
      <c r="AW502" s="87"/>
      <c r="AX502" s="87"/>
      <c r="AY502" s="87"/>
      <c r="AZ502" s="87"/>
      <c r="BA502" s="87"/>
      <c r="BB502" s="87"/>
      <c r="BC502" s="87"/>
      <c r="BD502" s="87"/>
      <c r="BE502" s="87"/>
    </row>
    <row r="503" spans="1:57" s="69" customFormat="1" x14ac:dyDescent="0.25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D503" s="87"/>
      <c r="AE503" s="87"/>
      <c r="AF503" s="87"/>
      <c r="AG503" s="87"/>
      <c r="AH503" s="87"/>
      <c r="AI503" s="87"/>
      <c r="AJ503" s="87"/>
      <c r="AK503" s="87"/>
      <c r="AL503" s="87"/>
      <c r="AM503" s="87"/>
      <c r="AN503" s="87"/>
      <c r="AO503" s="87"/>
      <c r="AP503" s="87"/>
      <c r="AQ503" s="87"/>
      <c r="AR503" s="87"/>
      <c r="AS503" s="87"/>
      <c r="AT503" s="87"/>
      <c r="AU503" s="87"/>
      <c r="AV503" s="87"/>
      <c r="AW503" s="87"/>
      <c r="AX503" s="87"/>
      <c r="AY503" s="87"/>
      <c r="AZ503" s="87"/>
      <c r="BA503" s="87"/>
      <c r="BB503" s="87"/>
      <c r="BC503" s="87"/>
      <c r="BD503" s="87"/>
      <c r="BE503" s="87"/>
    </row>
    <row r="504" spans="1:57" s="69" customFormat="1" x14ac:dyDescent="0.25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D504" s="87"/>
      <c r="AE504" s="87"/>
      <c r="AF504" s="87"/>
      <c r="AG504" s="87"/>
      <c r="AH504" s="87"/>
      <c r="AI504" s="87"/>
      <c r="AJ504" s="87"/>
      <c r="AK504" s="87"/>
      <c r="AL504" s="87"/>
      <c r="AM504" s="87"/>
      <c r="AN504" s="87"/>
      <c r="AO504" s="87"/>
      <c r="AP504" s="87"/>
      <c r="AQ504" s="87"/>
      <c r="AR504" s="87"/>
      <c r="AS504" s="87"/>
      <c r="AT504" s="87"/>
      <c r="AU504" s="87"/>
      <c r="AV504" s="87"/>
      <c r="AW504" s="87"/>
      <c r="AX504" s="87"/>
      <c r="AY504" s="87"/>
      <c r="AZ504" s="87"/>
      <c r="BA504" s="87"/>
      <c r="BB504" s="87"/>
      <c r="BC504" s="87"/>
      <c r="BD504" s="87"/>
      <c r="BE504" s="87"/>
    </row>
    <row r="505" spans="1:57" s="69" customFormat="1" x14ac:dyDescent="0.25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D505" s="87"/>
      <c r="AE505" s="87"/>
      <c r="AF505" s="87"/>
      <c r="AG505" s="87"/>
      <c r="AH505" s="87"/>
      <c r="AI505" s="87"/>
      <c r="AJ505" s="87"/>
      <c r="AK505" s="87"/>
      <c r="AL505" s="87"/>
      <c r="AM505" s="87"/>
      <c r="AN505" s="87"/>
      <c r="AO505" s="87"/>
      <c r="AP505" s="87"/>
      <c r="AQ505" s="87"/>
      <c r="AR505" s="87"/>
      <c r="AS505" s="87"/>
      <c r="AT505" s="87"/>
      <c r="AU505" s="87"/>
      <c r="AV505" s="87"/>
      <c r="AW505" s="87"/>
      <c r="AX505" s="87"/>
      <c r="AY505" s="87"/>
      <c r="AZ505" s="87"/>
      <c r="BA505" s="87"/>
      <c r="BB505" s="87"/>
      <c r="BC505" s="87"/>
      <c r="BD505" s="87"/>
      <c r="BE505" s="87"/>
    </row>
    <row r="506" spans="1:57" s="69" customFormat="1" x14ac:dyDescent="0.25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D506" s="87"/>
      <c r="AE506" s="87"/>
      <c r="AF506" s="87"/>
      <c r="AG506" s="87"/>
      <c r="AH506" s="87"/>
      <c r="AI506" s="87"/>
      <c r="AJ506" s="87"/>
      <c r="AK506" s="87"/>
      <c r="AL506" s="87"/>
      <c r="AM506" s="87"/>
      <c r="AN506" s="87"/>
      <c r="AO506" s="87"/>
      <c r="AP506" s="87"/>
      <c r="AQ506" s="87"/>
      <c r="AR506" s="87"/>
      <c r="AS506" s="87"/>
      <c r="AT506" s="87"/>
      <c r="AU506" s="87"/>
      <c r="AV506" s="87"/>
      <c r="AW506" s="87"/>
      <c r="AX506" s="87"/>
      <c r="AY506" s="87"/>
      <c r="AZ506" s="87"/>
      <c r="BA506" s="87"/>
      <c r="BB506" s="87"/>
      <c r="BC506" s="87"/>
      <c r="BD506" s="87"/>
      <c r="BE506" s="87"/>
    </row>
    <row r="507" spans="1:57" s="69" customFormat="1" x14ac:dyDescent="0.25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D507" s="87"/>
      <c r="AE507" s="87"/>
      <c r="AF507" s="87"/>
      <c r="AG507" s="87"/>
      <c r="AH507" s="87"/>
      <c r="AI507" s="87"/>
      <c r="AJ507" s="87"/>
      <c r="AK507" s="87"/>
      <c r="AL507" s="87"/>
      <c r="AM507" s="87"/>
      <c r="AN507" s="87"/>
      <c r="AO507" s="87"/>
      <c r="AP507" s="87"/>
      <c r="AQ507" s="87"/>
      <c r="AR507" s="87"/>
      <c r="AS507" s="87"/>
      <c r="AT507" s="87"/>
      <c r="AU507" s="87"/>
      <c r="AV507" s="87"/>
      <c r="AW507" s="87"/>
      <c r="AX507" s="87"/>
      <c r="AY507" s="87"/>
      <c r="AZ507" s="87"/>
      <c r="BA507" s="87"/>
      <c r="BB507" s="87"/>
      <c r="BC507" s="87"/>
      <c r="BD507" s="87"/>
      <c r="BE507" s="87"/>
    </row>
    <row r="508" spans="1:57" s="69" customFormat="1" x14ac:dyDescent="0.25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D508" s="87"/>
      <c r="AE508" s="87"/>
      <c r="AF508" s="87"/>
      <c r="AG508" s="87"/>
      <c r="AH508" s="87"/>
      <c r="AI508" s="87"/>
      <c r="AJ508" s="87"/>
      <c r="AK508" s="87"/>
      <c r="AL508" s="87"/>
      <c r="AM508" s="87"/>
      <c r="AN508" s="87"/>
      <c r="AO508" s="87"/>
      <c r="AP508" s="87"/>
      <c r="AQ508" s="87"/>
      <c r="AR508" s="87"/>
      <c r="AS508" s="87"/>
      <c r="AT508" s="87"/>
      <c r="AU508" s="87"/>
      <c r="AV508" s="87"/>
      <c r="AW508" s="87"/>
      <c r="AX508" s="87"/>
      <c r="AY508" s="87"/>
      <c r="AZ508" s="87"/>
      <c r="BA508" s="87"/>
      <c r="BB508" s="87"/>
      <c r="BC508" s="87"/>
      <c r="BD508" s="87"/>
      <c r="BE508" s="87"/>
    </row>
    <row r="509" spans="1:57" s="69" customFormat="1" x14ac:dyDescent="0.25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D509" s="87"/>
      <c r="AE509" s="87"/>
      <c r="AF509" s="87"/>
      <c r="AG509" s="87"/>
      <c r="AH509" s="87"/>
      <c r="AI509" s="87"/>
      <c r="AJ509" s="87"/>
      <c r="AK509" s="87"/>
      <c r="AL509" s="87"/>
      <c r="AM509" s="87"/>
      <c r="AN509" s="87"/>
      <c r="AO509" s="87"/>
      <c r="AP509" s="87"/>
      <c r="AQ509" s="87"/>
      <c r="AR509" s="87"/>
      <c r="AS509" s="87"/>
      <c r="AT509" s="87"/>
      <c r="AU509" s="87"/>
      <c r="AV509" s="87"/>
      <c r="AW509" s="87"/>
      <c r="AX509" s="87"/>
      <c r="AY509" s="87"/>
      <c r="AZ509" s="87"/>
      <c r="BA509" s="87"/>
      <c r="BB509" s="87"/>
      <c r="BC509" s="87"/>
      <c r="BD509" s="87"/>
      <c r="BE509" s="87"/>
    </row>
    <row r="510" spans="1:57" s="69" customFormat="1" x14ac:dyDescent="0.25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D510" s="87"/>
      <c r="AE510" s="87"/>
      <c r="AF510" s="87"/>
      <c r="AG510" s="87"/>
      <c r="AH510" s="87"/>
      <c r="AI510" s="87"/>
      <c r="AJ510" s="87"/>
      <c r="AK510" s="87"/>
      <c r="AL510" s="87"/>
      <c r="AM510" s="87"/>
      <c r="AN510" s="87"/>
      <c r="AO510" s="87"/>
      <c r="AP510" s="87"/>
      <c r="AQ510" s="87"/>
      <c r="AR510" s="87"/>
      <c r="AS510" s="87"/>
      <c r="AT510" s="87"/>
      <c r="AU510" s="87"/>
      <c r="AV510" s="87"/>
      <c r="AW510" s="87"/>
      <c r="AX510" s="87"/>
      <c r="AY510" s="87"/>
      <c r="AZ510" s="87"/>
      <c r="BA510" s="87"/>
      <c r="BB510" s="87"/>
      <c r="BC510" s="87"/>
      <c r="BD510" s="87"/>
      <c r="BE510" s="87"/>
    </row>
    <row r="511" spans="1:57" s="69" customFormat="1" x14ac:dyDescent="0.25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D511" s="87"/>
      <c r="AE511" s="87"/>
      <c r="AF511" s="87"/>
      <c r="AG511" s="87"/>
      <c r="AH511" s="87"/>
      <c r="AI511" s="87"/>
      <c r="AJ511" s="87"/>
      <c r="AK511" s="87"/>
      <c r="AL511" s="87"/>
      <c r="AM511" s="87"/>
      <c r="AN511" s="87"/>
      <c r="AO511" s="87"/>
      <c r="AP511" s="87"/>
      <c r="AQ511" s="87"/>
      <c r="AR511" s="87"/>
      <c r="AS511" s="87"/>
      <c r="AT511" s="87"/>
      <c r="AU511" s="87"/>
      <c r="AV511" s="87"/>
      <c r="AW511" s="87"/>
      <c r="AX511" s="87"/>
      <c r="AY511" s="87"/>
      <c r="AZ511" s="87"/>
      <c r="BA511" s="87"/>
      <c r="BB511" s="87"/>
      <c r="BC511" s="87"/>
      <c r="BD511" s="87"/>
      <c r="BE511" s="87"/>
    </row>
    <row r="512" spans="1:57" s="69" customFormat="1" x14ac:dyDescent="0.25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D512" s="87"/>
      <c r="AE512" s="87"/>
      <c r="AF512" s="87"/>
      <c r="AG512" s="87"/>
      <c r="AH512" s="87"/>
      <c r="AI512" s="87"/>
      <c r="AJ512" s="87"/>
      <c r="AK512" s="87"/>
      <c r="AL512" s="87"/>
      <c r="AM512" s="87"/>
      <c r="AN512" s="87"/>
      <c r="AO512" s="87"/>
      <c r="AP512" s="87"/>
      <c r="AQ512" s="87"/>
      <c r="AR512" s="87"/>
      <c r="AS512" s="87"/>
      <c r="AT512" s="87"/>
      <c r="AU512" s="87"/>
      <c r="AV512" s="87"/>
      <c r="AW512" s="87"/>
      <c r="AX512" s="87"/>
      <c r="AY512" s="87"/>
      <c r="AZ512" s="87"/>
      <c r="BA512" s="87"/>
      <c r="BB512" s="87"/>
      <c r="BC512" s="87"/>
      <c r="BD512" s="87"/>
      <c r="BE512" s="87"/>
    </row>
    <row r="513" spans="1:57" s="69" customFormat="1" x14ac:dyDescent="0.25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D513" s="87"/>
      <c r="AE513" s="87"/>
      <c r="AF513" s="87"/>
      <c r="AG513" s="87"/>
      <c r="AH513" s="87"/>
      <c r="AI513" s="87"/>
      <c r="AJ513" s="87"/>
      <c r="AK513" s="87"/>
      <c r="AL513" s="87"/>
      <c r="AM513" s="87"/>
      <c r="AN513" s="87"/>
      <c r="AO513" s="87"/>
      <c r="AP513" s="87"/>
      <c r="AQ513" s="87"/>
      <c r="AR513" s="87"/>
      <c r="AS513" s="87"/>
      <c r="AT513" s="87"/>
      <c r="AU513" s="87"/>
      <c r="AV513" s="87"/>
      <c r="AW513" s="87"/>
      <c r="AX513" s="87"/>
      <c r="AY513" s="87"/>
      <c r="AZ513" s="87"/>
      <c r="BA513" s="87"/>
      <c r="BB513" s="87"/>
      <c r="BC513" s="87"/>
      <c r="BD513" s="87"/>
      <c r="BE513" s="87"/>
    </row>
    <row r="514" spans="1:57" s="69" customFormat="1" x14ac:dyDescent="0.25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D514" s="87"/>
      <c r="AE514" s="87"/>
      <c r="AF514" s="87"/>
      <c r="AG514" s="87"/>
      <c r="AH514" s="87"/>
      <c r="AI514" s="87"/>
      <c r="AJ514" s="87"/>
      <c r="AK514" s="87"/>
      <c r="AL514" s="87"/>
      <c r="AM514" s="87"/>
      <c r="AN514" s="87"/>
      <c r="AO514" s="87"/>
      <c r="AP514" s="87"/>
      <c r="AQ514" s="87"/>
      <c r="AR514" s="87"/>
      <c r="AS514" s="87"/>
      <c r="AT514" s="87"/>
      <c r="AU514" s="87"/>
      <c r="AV514" s="87"/>
      <c r="AW514" s="87"/>
      <c r="AX514" s="87"/>
      <c r="AY514" s="87"/>
      <c r="AZ514" s="87"/>
      <c r="BA514" s="87"/>
      <c r="BB514" s="87"/>
      <c r="BC514" s="87"/>
      <c r="BD514" s="87"/>
      <c r="BE514" s="87"/>
    </row>
    <row r="515" spans="1:57" s="69" customFormat="1" x14ac:dyDescent="0.25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D515" s="87"/>
      <c r="AE515" s="87"/>
      <c r="AF515" s="87"/>
      <c r="AG515" s="87"/>
      <c r="AH515" s="87"/>
      <c r="AI515" s="87"/>
      <c r="AJ515" s="87"/>
      <c r="AK515" s="87"/>
      <c r="AL515" s="87"/>
      <c r="AM515" s="87"/>
      <c r="AN515" s="87"/>
      <c r="AO515" s="87"/>
      <c r="AP515" s="87"/>
      <c r="AQ515" s="87"/>
      <c r="AR515" s="87"/>
      <c r="AS515" s="87"/>
      <c r="AT515" s="87"/>
      <c r="AU515" s="87"/>
      <c r="AV515" s="87"/>
      <c r="AW515" s="87"/>
      <c r="AX515" s="87"/>
      <c r="AY515" s="87"/>
      <c r="AZ515" s="87"/>
      <c r="BA515" s="87"/>
      <c r="BB515" s="87"/>
      <c r="BC515" s="87"/>
      <c r="BD515" s="87"/>
      <c r="BE515" s="87"/>
    </row>
    <row r="516" spans="1:57" s="69" customFormat="1" x14ac:dyDescent="0.25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D516" s="87"/>
      <c r="AE516" s="87"/>
      <c r="AF516" s="87"/>
      <c r="AG516" s="87"/>
      <c r="AH516" s="87"/>
      <c r="AI516" s="87"/>
      <c r="AJ516" s="87"/>
      <c r="AK516" s="87"/>
      <c r="AL516" s="87"/>
      <c r="AM516" s="87"/>
      <c r="AN516" s="87"/>
      <c r="AO516" s="87"/>
      <c r="AP516" s="87"/>
      <c r="AQ516" s="87"/>
      <c r="AR516" s="87"/>
      <c r="AS516" s="87"/>
      <c r="AT516" s="87"/>
      <c r="AU516" s="87"/>
      <c r="AV516" s="87"/>
      <c r="AW516" s="87"/>
      <c r="AX516" s="87"/>
      <c r="AY516" s="87"/>
      <c r="AZ516" s="87"/>
      <c r="BA516" s="87"/>
      <c r="BB516" s="87"/>
      <c r="BC516" s="87"/>
      <c r="BD516" s="87"/>
      <c r="BE516" s="87"/>
    </row>
    <row r="517" spans="1:57" s="69" customFormat="1" x14ac:dyDescent="0.25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D517" s="87"/>
      <c r="AE517" s="87"/>
      <c r="AF517" s="87"/>
      <c r="AG517" s="87"/>
      <c r="AH517" s="87"/>
      <c r="AI517" s="87"/>
      <c r="AJ517" s="87"/>
      <c r="AK517" s="87"/>
      <c r="AL517" s="87"/>
      <c r="AM517" s="87"/>
      <c r="AN517" s="87"/>
      <c r="AO517" s="87"/>
      <c r="AP517" s="87"/>
      <c r="AQ517" s="87"/>
      <c r="AR517" s="87"/>
      <c r="AS517" s="87"/>
      <c r="AT517" s="87"/>
      <c r="AU517" s="87"/>
      <c r="AV517" s="87"/>
      <c r="AW517" s="87"/>
      <c r="AX517" s="87"/>
      <c r="AY517" s="87"/>
      <c r="AZ517" s="87"/>
      <c r="BA517" s="87"/>
      <c r="BB517" s="87"/>
      <c r="BC517" s="87"/>
      <c r="BD517" s="87"/>
      <c r="BE517" s="87"/>
    </row>
    <row r="518" spans="1:57" s="69" customFormat="1" x14ac:dyDescent="0.25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D518" s="87"/>
      <c r="AE518" s="87"/>
      <c r="AF518" s="87"/>
      <c r="AG518" s="87"/>
      <c r="AH518" s="87"/>
      <c r="AI518" s="87"/>
      <c r="AJ518" s="87"/>
      <c r="AK518" s="87"/>
      <c r="AL518" s="87"/>
      <c r="AM518" s="87"/>
      <c r="AN518" s="87"/>
      <c r="AO518" s="87"/>
      <c r="AP518" s="87"/>
      <c r="AQ518" s="87"/>
      <c r="AR518" s="87"/>
      <c r="AS518" s="87"/>
      <c r="AT518" s="87"/>
      <c r="AU518" s="87"/>
      <c r="AV518" s="87"/>
      <c r="AW518" s="87"/>
      <c r="AX518" s="87"/>
      <c r="AY518" s="87"/>
      <c r="AZ518" s="87"/>
      <c r="BA518" s="87"/>
      <c r="BB518" s="87"/>
      <c r="BC518" s="87"/>
      <c r="BD518" s="87"/>
      <c r="BE518" s="87"/>
    </row>
    <row r="519" spans="1:57" s="69" customFormat="1" x14ac:dyDescent="0.25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D519" s="87"/>
      <c r="AE519" s="87"/>
      <c r="AF519" s="87"/>
      <c r="AG519" s="87"/>
      <c r="AH519" s="87"/>
      <c r="AI519" s="87"/>
      <c r="AJ519" s="87"/>
      <c r="AK519" s="87"/>
      <c r="AL519" s="87"/>
      <c r="AM519" s="87"/>
      <c r="AN519" s="87"/>
      <c r="AO519" s="87"/>
      <c r="AP519" s="87"/>
      <c r="AQ519" s="87"/>
      <c r="AR519" s="87"/>
      <c r="AS519" s="87"/>
      <c r="AT519" s="87"/>
      <c r="AU519" s="87"/>
      <c r="AV519" s="87"/>
      <c r="AW519" s="87"/>
      <c r="AX519" s="87"/>
      <c r="AY519" s="87"/>
      <c r="AZ519" s="87"/>
      <c r="BA519" s="87"/>
      <c r="BB519" s="87"/>
      <c r="BC519" s="87"/>
      <c r="BD519" s="87"/>
      <c r="BE519" s="87"/>
    </row>
    <row r="520" spans="1:57" s="69" customFormat="1" x14ac:dyDescent="0.25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D520" s="87"/>
      <c r="AE520" s="87"/>
      <c r="AF520" s="87"/>
      <c r="AG520" s="87"/>
      <c r="AH520" s="87"/>
      <c r="AI520" s="87"/>
      <c r="AJ520" s="87"/>
      <c r="AK520" s="87"/>
      <c r="AL520" s="87"/>
      <c r="AM520" s="87"/>
      <c r="AN520" s="87"/>
      <c r="AO520" s="87"/>
      <c r="AP520" s="87"/>
      <c r="AQ520" s="87"/>
      <c r="AR520" s="87"/>
      <c r="AS520" s="87"/>
      <c r="AT520" s="87"/>
      <c r="AU520" s="87"/>
      <c r="AV520" s="87"/>
      <c r="AW520" s="87"/>
      <c r="AX520" s="87"/>
      <c r="AY520" s="87"/>
      <c r="AZ520" s="87"/>
      <c r="BA520" s="87"/>
      <c r="BB520" s="87"/>
      <c r="BC520" s="87"/>
      <c r="BD520" s="87"/>
      <c r="BE520" s="87"/>
    </row>
    <row r="521" spans="1:57" s="69" customFormat="1" x14ac:dyDescent="0.25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D521" s="87"/>
      <c r="AE521" s="87"/>
      <c r="AF521" s="87"/>
      <c r="AG521" s="87"/>
      <c r="AH521" s="87"/>
      <c r="AI521" s="87"/>
      <c r="AJ521" s="87"/>
      <c r="AK521" s="87"/>
      <c r="AL521" s="87"/>
      <c r="AM521" s="87"/>
      <c r="AN521" s="87"/>
      <c r="AO521" s="87"/>
      <c r="AP521" s="87"/>
      <c r="AQ521" s="87"/>
      <c r="AR521" s="87"/>
      <c r="AS521" s="87"/>
      <c r="AT521" s="87"/>
      <c r="AU521" s="87"/>
      <c r="AV521" s="87"/>
      <c r="AW521" s="87"/>
      <c r="AX521" s="87"/>
      <c r="AY521" s="87"/>
      <c r="AZ521" s="87"/>
      <c r="BA521" s="87"/>
      <c r="BB521" s="87"/>
      <c r="BC521" s="87"/>
      <c r="BD521" s="87"/>
      <c r="BE521" s="87"/>
    </row>
    <row r="522" spans="1:57" s="69" customFormat="1" x14ac:dyDescent="0.25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D522" s="87"/>
      <c r="AE522" s="87"/>
      <c r="AF522" s="87"/>
      <c r="AG522" s="87"/>
      <c r="AH522" s="87"/>
      <c r="AI522" s="87"/>
      <c r="AJ522" s="87"/>
      <c r="AK522" s="87"/>
      <c r="AL522" s="87"/>
      <c r="AM522" s="87"/>
      <c r="AN522" s="87"/>
      <c r="AO522" s="87"/>
      <c r="AP522" s="87"/>
      <c r="AQ522" s="87"/>
      <c r="AR522" s="87"/>
      <c r="AS522" s="87"/>
      <c r="AT522" s="87"/>
      <c r="AU522" s="87"/>
      <c r="AV522" s="87"/>
      <c r="AW522" s="87"/>
      <c r="AX522" s="87"/>
      <c r="AY522" s="87"/>
      <c r="AZ522" s="87"/>
      <c r="BA522" s="87"/>
      <c r="BB522" s="87"/>
      <c r="BC522" s="87"/>
      <c r="BD522" s="87"/>
      <c r="BE522" s="87"/>
    </row>
    <row r="523" spans="1:57" s="69" customFormat="1" x14ac:dyDescent="0.25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D523" s="87"/>
      <c r="AE523" s="87"/>
      <c r="AF523" s="87"/>
      <c r="AG523" s="87"/>
      <c r="AH523" s="87"/>
      <c r="AI523" s="87"/>
      <c r="AJ523" s="87"/>
      <c r="AK523" s="87"/>
      <c r="AL523" s="87"/>
      <c r="AM523" s="87"/>
      <c r="AN523" s="87"/>
      <c r="AO523" s="87"/>
      <c r="AP523" s="87"/>
      <c r="AQ523" s="87"/>
      <c r="AR523" s="87"/>
      <c r="AS523" s="87"/>
      <c r="AT523" s="87"/>
      <c r="AU523" s="87"/>
      <c r="AV523" s="87"/>
      <c r="AW523" s="87"/>
      <c r="AX523" s="87"/>
      <c r="AY523" s="87"/>
      <c r="AZ523" s="87"/>
      <c r="BA523" s="87"/>
      <c r="BB523" s="87"/>
      <c r="BC523" s="87"/>
      <c r="BD523" s="87"/>
      <c r="BE523" s="87"/>
    </row>
    <row r="524" spans="1:57" s="69" customFormat="1" x14ac:dyDescent="0.25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D524" s="87"/>
      <c r="AE524" s="87"/>
      <c r="AF524" s="87"/>
      <c r="AG524" s="87"/>
      <c r="AH524" s="87"/>
      <c r="AI524" s="87"/>
      <c r="AJ524" s="87"/>
      <c r="AK524" s="87"/>
      <c r="AL524" s="87"/>
      <c r="AM524" s="87"/>
      <c r="AN524" s="87"/>
      <c r="AO524" s="87"/>
      <c r="AP524" s="87"/>
      <c r="AQ524" s="87"/>
      <c r="AR524" s="87"/>
      <c r="AS524" s="87"/>
      <c r="AT524" s="87"/>
      <c r="AU524" s="87"/>
      <c r="AV524" s="87"/>
      <c r="AW524" s="87"/>
      <c r="AX524" s="87"/>
      <c r="AY524" s="87"/>
      <c r="AZ524" s="87"/>
      <c r="BA524" s="87"/>
      <c r="BB524" s="87"/>
      <c r="BC524" s="87"/>
      <c r="BD524" s="87"/>
      <c r="BE524" s="87"/>
    </row>
    <row r="525" spans="1:57" s="69" customFormat="1" x14ac:dyDescent="0.25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D525" s="87"/>
      <c r="AE525" s="87"/>
      <c r="AF525" s="87"/>
      <c r="AG525" s="87"/>
      <c r="AH525" s="87"/>
      <c r="AI525" s="87"/>
      <c r="AJ525" s="87"/>
      <c r="AK525" s="87"/>
      <c r="AL525" s="87"/>
      <c r="AM525" s="87"/>
      <c r="AN525" s="87"/>
      <c r="AO525" s="87"/>
      <c r="AP525" s="87"/>
      <c r="AQ525" s="87"/>
      <c r="AR525" s="87"/>
      <c r="AS525" s="87"/>
      <c r="AT525" s="87"/>
      <c r="AU525" s="87"/>
      <c r="AV525" s="87"/>
      <c r="AW525" s="87"/>
      <c r="AX525" s="87"/>
      <c r="AY525" s="87"/>
      <c r="AZ525" s="87"/>
      <c r="BA525" s="87"/>
      <c r="BB525" s="87"/>
      <c r="BC525" s="87"/>
      <c r="BD525" s="87"/>
      <c r="BE525" s="87"/>
    </row>
    <row r="526" spans="1:57" s="69" customFormat="1" x14ac:dyDescent="0.25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D526" s="87"/>
      <c r="AE526" s="87"/>
      <c r="AF526" s="87"/>
      <c r="AG526" s="87"/>
      <c r="AH526" s="87"/>
      <c r="AI526" s="87"/>
      <c r="AJ526" s="87"/>
      <c r="AK526" s="87"/>
      <c r="AL526" s="87"/>
      <c r="AM526" s="87"/>
      <c r="AN526" s="87"/>
      <c r="AO526" s="87"/>
      <c r="AP526" s="87"/>
      <c r="AQ526" s="87"/>
      <c r="AR526" s="87"/>
      <c r="AS526" s="87"/>
      <c r="AT526" s="87"/>
      <c r="AU526" s="87"/>
      <c r="AV526" s="87"/>
      <c r="AW526" s="87"/>
      <c r="AX526" s="87"/>
      <c r="AY526" s="87"/>
      <c r="AZ526" s="87"/>
      <c r="BA526" s="87"/>
      <c r="BB526" s="87"/>
      <c r="BC526" s="87"/>
      <c r="BD526" s="87"/>
      <c r="BE526" s="87"/>
    </row>
    <row r="527" spans="1:57" s="69" customFormat="1" x14ac:dyDescent="0.25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D527" s="87"/>
      <c r="AE527" s="87"/>
      <c r="AF527" s="87"/>
      <c r="AG527" s="87"/>
      <c r="AH527" s="87"/>
      <c r="AI527" s="87"/>
      <c r="AJ527" s="87"/>
      <c r="AK527" s="87"/>
      <c r="AL527" s="87"/>
      <c r="AM527" s="87"/>
      <c r="AN527" s="87"/>
      <c r="AO527" s="87"/>
      <c r="AP527" s="87"/>
      <c r="AQ527" s="87"/>
      <c r="AR527" s="87"/>
      <c r="AS527" s="87"/>
      <c r="AT527" s="87"/>
      <c r="AU527" s="87"/>
      <c r="AV527" s="87"/>
      <c r="AW527" s="87"/>
      <c r="AX527" s="87"/>
      <c r="AY527" s="87"/>
      <c r="AZ527" s="87"/>
      <c r="BA527" s="87"/>
      <c r="BB527" s="87"/>
      <c r="BC527" s="87"/>
      <c r="BD527" s="87"/>
      <c r="BE527" s="87"/>
    </row>
    <row r="528" spans="1:57" s="69" customFormat="1" x14ac:dyDescent="0.25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D528" s="87"/>
      <c r="AE528" s="87"/>
      <c r="AF528" s="87"/>
      <c r="AG528" s="87"/>
      <c r="AH528" s="87"/>
      <c r="AI528" s="87"/>
      <c r="AJ528" s="87"/>
      <c r="AK528" s="87"/>
      <c r="AL528" s="87"/>
      <c r="AM528" s="87"/>
      <c r="AN528" s="87"/>
      <c r="AO528" s="87"/>
      <c r="AP528" s="87"/>
      <c r="AQ528" s="87"/>
      <c r="AR528" s="87"/>
      <c r="AS528" s="87"/>
      <c r="AT528" s="87"/>
      <c r="AU528" s="87"/>
      <c r="AV528" s="87"/>
      <c r="AW528" s="87"/>
      <c r="AX528" s="87"/>
      <c r="AY528" s="87"/>
      <c r="AZ528" s="87"/>
      <c r="BA528" s="87"/>
      <c r="BB528" s="87"/>
      <c r="BC528" s="87"/>
      <c r="BD528" s="87"/>
      <c r="BE528" s="87"/>
    </row>
    <row r="529" spans="1:57" s="69" customFormat="1" x14ac:dyDescent="0.25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D529" s="87"/>
      <c r="AE529" s="87"/>
      <c r="AF529" s="87"/>
      <c r="AG529" s="87"/>
      <c r="AH529" s="87"/>
      <c r="AI529" s="87"/>
      <c r="AJ529" s="87"/>
      <c r="AK529" s="87"/>
      <c r="AL529" s="87"/>
      <c r="AM529" s="87"/>
      <c r="AN529" s="87"/>
      <c r="AO529" s="87"/>
      <c r="AP529" s="87"/>
      <c r="AQ529" s="87"/>
      <c r="AR529" s="87"/>
      <c r="AS529" s="87"/>
      <c r="AT529" s="87"/>
      <c r="AU529" s="87"/>
      <c r="AV529" s="87"/>
      <c r="AW529" s="87"/>
      <c r="AX529" s="87"/>
      <c r="AY529" s="87"/>
      <c r="AZ529" s="87"/>
      <c r="BA529" s="87"/>
      <c r="BB529" s="87"/>
      <c r="BC529" s="87"/>
      <c r="BD529" s="87"/>
      <c r="BE529" s="87"/>
    </row>
    <row r="530" spans="1:57" s="69" customFormat="1" x14ac:dyDescent="0.25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D530" s="87"/>
      <c r="AE530" s="87"/>
      <c r="AF530" s="87"/>
      <c r="AG530" s="87"/>
      <c r="AH530" s="87"/>
      <c r="AI530" s="87"/>
      <c r="AJ530" s="87"/>
      <c r="AK530" s="87"/>
      <c r="AL530" s="87"/>
      <c r="AM530" s="87"/>
      <c r="AN530" s="87"/>
      <c r="AO530" s="87"/>
      <c r="AP530" s="87"/>
      <c r="AQ530" s="87"/>
      <c r="AR530" s="87"/>
      <c r="AS530" s="87"/>
      <c r="AT530" s="87"/>
      <c r="AU530" s="87"/>
      <c r="AV530" s="87"/>
      <c r="AW530" s="87"/>
      <c r="AX530" s="87"/>
      <c r="AY530" s="87"/>
      <c r="AZ530" s="87"/>
      <c r="BA530" s="87"/>
      <c r="BB530" s="87"/>
      <c r="BC530" s="87"/>
      <c r="BD530" s="87"/>
      <c r="BE530" s="87"/>
    </row>
    <row r="531" spans="1:57" s="69" customFormat="1" x14ac:dyDescent="0.25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D531" s="87"/>
      <c r="AE531" s="87"/>
      <c r="AF531" s="87"/>
      <c r="AG531" s="87"/>
      <c r="AH531" s="87"/>
      <c r="AI531" s="87"/>
      <c r="AJ531" s="87"/>
      <c r="AK531" s="87"/>
      <c r="AL531" s="87"/>
      <c r="AM531" s="87"/>
      <c r="AN531" s="87"/>
      <c r="AO531" s="87"/>
      <c r="AP531" s="87"/>
      <c r="AQ531" s="87"/>
      <c r="AR531" s="87"/>
      <c r="AS531" s="87"/>
      <c r="AT531" s="87"/>
      <c r="AU531" s="87"/>
      <c r="AV531" s="87"/>
      <c r="AW531" s="87"/>
      <c r="AX531" s="87"/>
      <c r="AY531" s="87"/>
      <c r="AZ531" s="87"/>
      <c r="BA531" s="87"/>
      <c r="BB531" s="87"/>
      <c r="BC531" s="87"/>
      <c r="BD531" s="87"/>
      <c r="BE531" s="87"/>
    </row>
    <row r="532" spans="1:57" s="69" customFormat="1" x14ac:dyDescent="0.25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D532" s="87"/>
      <c r="AE532" s="87"/>
      <c r="AF532" s="87"/>
      <c r="AG532" s="87"/>
      <c r="AH532" s="87"/>
      <c r="AI532" s="87"/>
      <c r="AJ532" s="87"/>
      <c r="AK532" s="87"/>
      <c r="AL532" s="87"/>
      <c r="AM532" s="87"/>
      <c r="AN532" s="87"/>
      <c r="AO532" s="87"/>
      <c r="AP532" s="87"/>
      <c r="AQ532" s="87"/>
      <c r="AR532" s="87"/>
      <c r="AS532" s="87"/>
      <c r="AT532" s="87"/>
      <c r="AU532" s="87"/>
      <c r="AV532" s="87"/>
      <c r="AW532" s="87"/>
      <c r="AX532" s="87"/>
      <c r="AY532" s="87"/>
      <c r="AZ532" s="87"/>
      <c r="BA532" s="87"/>
      <c r="BB532" s="87"/>
      <c r="BC532" s="87"/>
      <c r="BD532" s="87"/>
      <c r="BE532" s="87"/>
    </row>
    <row r="533" spans="1:57" s="69" customFormat="1" x14ac:dyDescent="0.25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D533" s="87"/>
      <c r="AE533" s="87"/>
      <c r="AF533" s="87"/>
      <c r="AG533" s="87"/>
      <c r="AH533" s="87"/>
      <c r="AI533" s="87"/>
      <c r="AJ533" s="87"/>
      <c r="AK533" s="87"/>
      <c r="AL533" s="87"/>
      <c r="AM533" s="87"/>
      <c r="AN533" s="87"/>
      <c r="AO533" s="87"/>
      <c r="AP533" s="87"/>
      <c r="AQ533" s="87"/>
      <c r="AR533" s="87"/>
      <c r="AS533" s="87"/>
      <c r="AT533" s="87"/>
      <c r="AU533" s="87"/>
      <c r="AV533" s="87"/>
      <c r="AW533" s="87"/>
      <c r="AX533" s="87"/>
      <c r="AY533" s="87"/>
      <c r="AZ533" s="87"/>
      <c r="BA533" s="87"/>
      <c r="BB533" s="87"/>
      <c r="BC533" s="87"/>
      <c r="BD533" s="87"/>
      <c r="BE533" s="87"/>
    </row>
    <row r="534" spans="1:57" s="69" customFormat="1" x14ac:dyDescent="0.25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D534" s="87"/>
      <c r="AE534" s="87"/>
      <c r="AF534" s="87"/>
      <c r="AG534" s="87"/>
      <c r="AH534" s="87"/>
      <c r="AI534" s="87"/>
      <c r="AJ534" s="87"/>
      <c r="AK534" s="87"/>
      <c r="AL534" s="87"/>
      <c r="AM534" s="87"/>
      <c r="AN534" s="87"/>
      <c r="AO534" s="87"/>
      <c r="AP534" s="87"/>
      <c r="AQ534" s="87"/>
      <c r="AR534" s="87"/>
      <c r="AS534" s="87"/>
      <c r="AT534" s="87"/>
      <c r="AU534" s="87"/>
      <c r="AV534" s="87"/>
      <c r="AW534" s="87"/>
      <c r="AX534" s="87"/>
      <c r="AY534" s="87"/>
      <c r="AZ534" s="87"/>
      <c r="BA534" s="87"/>
      <c r="BB534" s="87"/>
      <c r="BC534" s="87"/>
      <c r="BD534" s="87"/>
      <c r="BE534" s="87"/>
    </row>
    <row r="535" spans="1:57" s="69" customFormat="1" x14ac:dyDescent="0.25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D535" s="87"/>
      <c r="AE535" s="87"/>
      <c r="AF535" s="87"/>
      <c r="AG535" s="87"/>
      <c r="AH535" s="87"/>
      <c r="AI535" s="87"/>
      <c r="AJ535" s="87"/>
      <c r="AK535" s="87"/>
      <c r="AL535" s="87"/>
      <c r="AM535" s="87"/>
      <c r="AN535" s="87"/>
      <c r="AO535" s="87"/>
      <c r="AP535" s="87"/>
      <c r="AQ535" s="87"/>
      <c r="AR535" s="87"/>
      <c r="AS535" s="87"/>
      <c r="AT535" s="87"/>
      <c r="AU535" s="87"/>
      <c r="AV535" s="87"/>
      <c r="AW535" s="87"/>
      <c r="AX535" s="87"/>
      <c r="AY535" s="87"/>
      <c r="AZ535" s="87"/>
      <c r="BA535" s="87"/>
      <c r="BB535" s="87"/>
      <c r="BC535" s="87"/>
      <c r="BD535" s="87"/>
      <c r="BE535" s="87"/>
    </row>
    <row r="536" spans="1:57" s="69" customFormat="1" x14ac:dyDescent="0.25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D536" s="87"/>
      <c r="AE536" s="87"/>
      <c r="AF536" s="87"/>
      <c r="AG536" s="87"/>
      <c r="AH536" s="87"/>
      <c r="AI536" s="87"/>
      <c r="AJ536" s="87"/>
      <c r="AK536" s="87"/>
      <c r="AL536" s="87"/>
      <c r="AM536" s="87"/>
      <c r="AN536" s="87"/>
      <c r="AO536" s="87"/>
      <c r="AP536" s="87"/>
      <c r="AQ536" s="87"/>
      <c r="AR536" s="87"/>
      <c r="AS536" s="87"/>
      <c r="AT536" s="87"/>
      <c r="AU536" s="87"/>
      <c r="AV536" s="87"/>
      <c r="AW536" s="87"/>
      <c r="AX536" s="87"/>
      <c r="AY536" s="87"/>
      <c r="AZ536" s="87"/>
      <c r="BA536" s="87"/>
      <c r="BB536" s="87"/>
      <c r="BC536" s="87"/>
      <c r="BD536" s="87"/>
      <c r="BE536" s="87"/>
    </row>
    <row r="537" spans="1:57" s="69" customFormat="1" x14ac:dyDescent="0.25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D537" s="87"/>
      <c r="AE537" s="87"/>
      <c r="AF537" s="87"/>
      <c r="AG537" s="87"/>
      <c r="AH537" s="87"/>
      <c r="AI537" s="87"/>
      <c r="AJ537" s="87"/>
      <c r="AK537" s="87"/>
      <c r="AL537" s="87"/>
      <c r="AM537" s="87"/>
      <c r="AN537" s="87"/>
      <c r="AO537" s="87"/>
      <c r="AP537" s="87"/>
      <c r="AQ537" s="87"/>
      <c r="AR537" s="87"/>
      <c r="AS537" s="87"/>
      <c r="AT537" s="87"/>
      <c r="AU537" s="87"/>
      <c r="AV537" s="87"/>
      <c r="AW537" s="87"/>
      <c r="AX537" s="87"/>
      <c r="AY537" s="87"/>
      <c r="AZ537" s="87"/>
      <c r="BA537" s="87"/>
      <c r="BB537" s="87"/>
      <c r="BC537" s="87"/>
      <c r="BD537" s="87"/>
      <c r="BE537" s="87"/>
    </row>
    <row r="538" spans="1:57" s="69" customFormat="1" x14ac:dyDescent="0.25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D538" s="87"/>
      <c r="AE538" s="87"/>
      <c r="AF538" s="87"/>
      <c r="AG538" s="87"/>
      <c r="AH538" s="87"/>
      <c r="AI538" s="87"/>
      <c r="AJ538" s="87"/>
      <c r="AK538" s="87"/>
      <c r="AL538" s="87"/>
      <c r="AM538" s="87"/>
      <c r="AN538" s="87"/>
      <c r="AO538" s="87"/>
      <c r="AP538" s="87"/>
      <c r="AQ538" s="87"/>
      <c r="AR538" s="87"/>
      <c r="AS538" s="87"/>
      <c r="AT538" s="87"/>
      <c r="AU538" s="87"/>
      <c r="AV538" s="87"/>
      <c r="AW538" s="87"/>
      <c r="AX538" s="87"/>
      <c r="AY538" s="87"/>
      <c r="AZ538" s="87"/>
      <c r="BA538" s="87"/>
      <c r="BB538" s="87"/>
      <c r="BC538" s="87"/>
      <c r="BD538" s="87"/>
      <c r="BE538" s="87"/>
    </row>
    <row r="539" spans="1:57" s="69" customFormat="1" x14ac:dyDescent="0.25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D539" s="87"/>
      <c r="AE539" s="87"/>
      <c r="AF539" s="87"/>
      <c r="AG539" s="87"/>
      <c r="AH539" s="87"/>
      <c r="AI539" s="87"/>
      <c r="AJ539" s="87"/>
      <c r="AK539" s="87"/>
      <c r="AL539" s="87"/>
      <c r="AM539" s="87"/>
      <c r="AN539" s="87"/>
      <c r="AO539" s="87"/>
      <c r="AP539" s="87"/>
      <c r="AQ539" s="87"/>
      <c r="AR539" s="87"/>
      <c r="AS539" s="87"/>
      <c r="AT539" s="87"/>
      <c r="AU539" s="87"/>
      <c r="AV539" s="87"/>
      <c r="AW539" s="87"/>
      <c r="AX539" s="87"/>
      <c r="AY539" s="87"/>
      <c r="AZ539" s="87"/>
      <c r="BA539" s="87"/>
      <c r="BB539" s="87"/>
      <c r="BC539" s="87"/>
      <c r="BD539" s="87"/>
      <c r="BE539" s="87"/>
    </row>
    <row r="540" spans="1:57" s="69" customFormat="1" x14ac:dyDescent="0.25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D540" s="87"/>
      <c r="AE540" s="87"/>
      <c r="AF540" s="87"/>
      <c r="AG540" s="87"/>
      <c r="AH540" s="87"/>
      <c r="AI540" s="87"/>
      <c r="AJ540" s="87"/>
      <c r="AK540" s="87"/>
      <c r="AL540" s="87"/>
      <c r="AM540" s="87"/>
      <c r="AN540" s="87"/>
      <c r="AO540" s="87"/>
      <c r="AP540" s="87"/>
      <c r="AQ540" s="87"/>
      <c r="AR540" s="87"/>
      <c r="AS540" s="87"/>
      <c r="AT540" s="87"/>
      <c r="AU540" s="87"/>
      <c r="AV540" s="87"/>
      <c r="AW540" s="87"/>
      <c r="AX540" s="87"/>
      <c r="AY540" s="87"/>
      <c r="AZ540" s="87"/>
      <c r="BA540" s="87"/>
      <c r="BB540" s="87"/>
      <c r="BC540" s="87"/>
      <c r="BD540" s="87"/>
      <c r="BE540" s="87"/>
    </row>
    <row r="541" spans="1:57" s="69" customFormat="1" x14ac:dyDescent="0.25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D541" s="87"/>
      <c r="AE541" s="87"/>
      <c r="AF541" s="87"/>
      <c r="AG541" s="87"/>
      <c r="AH541" s="87"/>
      <c r="AI541" s="87"/>
      <c r="AJ541" s="87"/>
      <c r="AK541" s="87"/>
      <c r="AL541" s="87"/>
      <c r="AM541" s="87"/>
      <c r="AN541" s="87"/>
      <c r="AO541" s="87"/>
      <c r="AP541" s="87"/>
      <c r="AQ541" s="87"/>
      <c r="AR541" s="87"/>
      <c r="AS541" s="87"/>
      <c r="AT541" s="87"/>
      <c r="AU541" s="87"/>
      <c r="AV541" s="87"/>
      <c r="AW541" s="87"/>
      <c r="AX541" s="87"/>
      <c r="AY541" s="87"/>
      <c r="AZ541" s="87"/>
      <c r="BA541" s="87"/>
      <c r="BB541" s="87"/>
      <c r="BC541" s="87"/>
      <c r="BD541" s="87"/>
      <c r="BE541" s="87"/>
    </row>
    <row r="542" spans="1:57" s="69" customFormat="1" x14ac:dyDescent="0.25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D542" s="87"/>
      <c r="AE542" s="87"/>
      <c r="AF542" s="87"/>
      <c r="AG542" s="87"/>
      <c r="AH542" s="87"/>
      <c r="AI542" s="87"/>
      <c r="AJ542" s="87"/>
      <c r="AK542" s="87"/>
      <c r="AL542" s="87"/>
      <c r="AM542" s="87"/>
      <c r="AN542" s="87"/>
      <c r="AO542" s="87"/>
      <c r="AP542" s="87"/>
      <c r="AQ542" s="87"/>
      <c r="AR542" s="87"/>
      <c r="AS542" s="87"/>
      <c r="AT542" s="87"/>
      <c r="AU542" s="87"/>
      <c r="AV542" s="87"/>
      <c r="AW542" s="87"/>
      <c r="AX542" s="87"/>
      <c r="AY542" s="87"/>
      <c r="AZ542" s="87"/>
      <c r="BA542" s="87"/>
      <c r="BB542" s="87"/>
      <c r="BC542" s="87"/>
      <c r="BD542" s="87"/>
      <c r="BE542" s="87"/>
    </row>
    <row r="543" spans="1:57" s="69" customFormat="1" x14ac:dyDescent="0.25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D543" s="87"/>
      <c r="AE543" s="87"/>
      <c r="AF543" s="87"/>
      <c r="AG543" s="87"/>
      <c r="AH543" s="87"/>
      <c r="AI543" s="87"/>
      <c r="AJ543" s="87"/>
      <c r="AK543" s="87"/>
      <c r="AL543" s="87"/>
      <c r="AM543" s="87"/>
      <c r="AN543" s="87"/>
      <c r="AO543" s="87"/>
      <c r="AP543" s="87"/>
      <c r="AQ543" s="87"/>
      <c r="AR543" s="87"/>
      <c r="AS543" s="87"/>
      <c r="AT543" s="87"/>
      <c r="AU543" s="87"/>
      <c r="AV543" s="87"/>
      <c r="AW543" s="87"/>
      <c r="AX543" s="87"/>
      <c r="AY543" s="87"/>
      <c r="AZ543" s="87"/>
      <c r="BA543" s="87"/>
      <c r="BB543" s="87"/>
      <c r="BC543" s="87"/>
      <c r="BD543" s="87"/>
      <c r="BE543" s="87"/>
    </row>
    <row r="544" spans="1:57" s="69" customFormat="1" x14ac:dyDescent="0.25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D544" s="87"/>
      <c r="AE544" s="87"/>
      <c r="AF544" s="87"/>
      <c r="AG544" s="87"/>
      <c r="AH544" s="87"/>
      <c r="AI544" s="87"/>
      <c r="AJ544" s="87"/>
      <c r="AK544" s="87"/>
      <c r="AL544" s="87"/>
      <c r="AM544" s="87"/>
      <c r="AN544" s="87"/>
      <c r="AO544" s="87"/>
      <c r="AP544" s="87"/>
      <c r="AQ544" s="87"/>
      <c r="AR544" s="87"/>
      <c r="AS544" s="87"/>
      <c r="AT544" s="87"/>
      <c r="AU544" s="87"/>
      <c r="AV544" s="87"/>
      <c r="AW544" s="87"/>
      <c r="AX544" s="87"/>
      <c r="AY544" s="87"/>
      <c r="AZ544" s="87"/>
      <c r="BA544" s="87"/>
      <c r="BB544" s="87"/>
      <c r="BC544" s="87"/>
      <c r="BD544" s="87"/>
      <c r="BE544" s="87"/>
    </row>
    <row r="545" spans="1:57" s="69" customFormat="1" x14ac:dyDescent="0.25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D545" s="87"/>
      <c r="AE545" s="87"/>
      <c r="AF545" s="87"/>
      <c r="AG545" s="87"/>
      <c r="AH545" s="87"/>
      <c r="AI545" s="87"/>
      <c r="AJ545" s="87"/>
      <c r="AK545" s="87"/>
      <c r="AL545" s="87"/>
      <c r="AM545" s="87"/>
      <c r="AN545" s="87"/>
      <c r="AO545" s="87"/>
      <c r="AP545" s="87"/>
      <c r="AQ545" s="87"/>
      <c r="AR545" s="87"/>
      <c r="AS545" s="87"/>
      <c r="AT545" s="87"/>
      <c r="AU545" s="87"/>
      <c r="AV545" s="87"/>
      <c r="AW545" s="87"/>
      <c r="AX545" s="87"/>
      <c r="AY545" s="87"/>
      <c r="AZ545" s="87"/>
      <c r="BA545" s="87"/>
      <c r="BB545" s="87"/>
      <c r="BC545" s="87"/>
      <c r="BD545" s="87"/>
      <c r="BE545" s="87"/>
    </row>
    <row r="546" spans="1:57" s="69" customFormat="1" x14ac:dyDescent="0.25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D546" s="87"/>
      <c r="AE546" s="87"/>
      <c r="AF546" s="87"/>
      <c r="AG546" s="87"/>
      <c r="AH546" s="87"/>
      <c r="AI546" s="87"/>
      <c r="AJ546" s="87"/>
      <c r="AK546" s="87"/>
      <c r="AL546" s="87"/>
      <c r="AM546" s="87"/>
      <c r="AN546" s="87"/>
      <c r="AO546" s="87"/>
      <c r="AP546" s="87"/>
      <c r="AQ546" s="87"/>
      <c r="AR546" s="87"/>
      <c r="AS546" s="87"/>
      <c r="AT546" s="87"/>
      <c r="AU546" s="87"/>
      <c r="AV546" s="87"/>
      <c r="AW546" s="87"/>
      <c r="AX546" s="87"/>
      <c r="AY546" s="87"/>
      <c r="AZ546" s="87"/>
      <c r="BA546" s="87"/>
      <c r="BB546" s="87"/>
      <c r="BC546" s="87"/>
      <c r="BD546" s="87"/>
      <c r="BE546" s="87"/>
    </row>
    <row r="547" spans="1:57" s="69" customFormat="1" x14ac:dyDescent="0.25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D547" s="87"/>
      <c r="AE547" s="87"/>
      <c r="AF547" s="87"/>
      <c r="AG547" s="87"/>
      <c r="AH547" s="87"/>
      <c r="AI547" s="87"/>
      <c r="AJ547" s="87"/>
      <c r="AK547" s="87"/>
      <c r="AL547" s="87"/>
      <c r="AM547" s="87"/>
      <c r="AN547" s="87"/>
      <c r="AO547" s="87"/>
      <c r="AP547" s="87"/>
      <c r="AQ547" s="87"/>
      <c r="AR547" s="87"/>
      <c r="AS547" s="87"/>
      <c r="AT547" s="87"/>
      <c r="AU547" s="87"/>
      <c r="AV547" s="87"/>
      <c r="AW547" s="87"/>
      <c r="AX547" s="87"/>
      <c r="AY547" s="87"/>
      <c r="AZ547" s="87"/>
      <c r="BA547" s="87"/>
      <c r="BB547" s="87"/>
      <c r="BC547" s="87"/>
      <c r="BD547" s="87"/>
      <c r="BE547" s="87"/>
    </row>
    <row r="548" spans="1:57" s="69" customFormat="1" x14ac:dyDescent="0.25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D548" s="87"/>
      <c r="AE548" s="87"/>
      <c r="AF548" s="87"/>
      <c r="AG548" s="87"/>
      <c r="AH548" s="87"/>
      <c r="AI548" s="87"/>
      <c r="AJ548" s="87"/>
      <c r="AK548" s="87"/>
      <c r="AL548" s="87"/>
      <c r="AM548" s="87"/>
      <c r="AN548" s="87"/>
      <c r="AO548" s="87"/>
      <c r="AP548" s="87"/>
      <c r="AQ548" s="87"/>
      <c r="AR548" s="87"/>
      <c r="AS548" s="87"/>
      <c r="AT548" s="87"/>
      <c r="AU548" s="87"/>
      <c r="AV548" s="87"/>
      <c r="AW548" s="87"/>
      <c r="AX548" s="87"/>
      <c r="AY548" s="87"/>
      <c r="AZ548" s="87"/>
      <c r="BA548" s="87"/>
      <c r="BB548" s="87"/>
      <c r="BC548" s="87"/>
      <c r="BD548" s="87"/>
      <c r="BE548" s="87"/>
    </row>
    <row r="549" spans="1:57" s="69" customFormat="1" x14ac:dyDescent="0.25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D549" s="87"/>
      <c r="AE549" s="87"/>
      <c r="AF549" s="87"/>
      <c r="AG549" s="87"/>
      <c r="AH549" s="87"/>
      <c r="AI549" s="87"/>
      <c r="AJ549" s="87"/>
      <c r="AK549" s="87"/>
      <c r="AL549" s="87"/>
      <c r="AM549" s="87"/>
      <c r="AN549" s="87"/>
      <c r="AO549" s="87"/>
      <c r="AP549" s="87"/>
      <c r="AQ549" s="87"/>
      <c r="AR549" s="87"/>
      <c r="AS549" s="87"/>
      <c r="AT549" s="87"/>
      <c r="AU549" s="87"/>
      <c r="AV549" s="87"/>
      <c r="AW549" s="87"/>
      <c r="AX549" s="87"/>
      <c r="AY549" s="87"/>
      <c r="AZ549" s="87"/>
      <c r="BA549" s="87"/>
      <c r="BB549" s="87"/>
      <c r="BC549" s="87"/>
      <c r="BD549" s="87"/>
      <c r="BE549" s="87"/>
    </row>
    <row r="550" spans="1:57" s="69" customFormat="1" x14ac:dyDescent="0.25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D550" s="87"/>
      <c r="AE550" s="87"/>
      <c r="AF550" s="87"/>
      <c r="AG550" s="87"/>
      <c r="AH550" s="87"/>
      <c r="AI550" s="87"/>
      <c r="AJ550" s="87"/>
      <c r="AK550" s="87"/>
      <c r="AL550" s="87"/>
      <c r="AM550" s="87"/>
      <c r="AN550" s="87"/>
      <c r="AO550" s="87"/>
      <c r="AP550" s="87"/>
      <c r="AQ550" s="87"/>
      <c r="AR550" s="87"/>
      <c r="AS550" s="87"/>
      <c r="AT550" s="87"/>
      <c r="AU550" s="87"/>
      <c r="AV550" s="87"/>
      <c r="AW550" s="87"/>
      <c r="AX550" s="87"/>
      <c r="AY550" s="87"/>
      <c r="AZ550" s="87"/>
      <c r="BA550" s="87"/>
      <c r="BB550" s="87"/>
      <c r="BC550" s="87"/>
      <c r="BD550" s="87"/>
      <c r="BE550" s="87"/>
    </row>
    <row r="551" spans="1:57" s="69" customFormat="1" x14ac:dyDescent="0.25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D551" s="87"/>
      <c r="AE551" s="87"/>
      <c r="AF551" s="87"/>
      <c r="AG551" s="87"/>
      <c r="AH551" s="87"/>
      <c r="AI551" s="87"/>
      <c r="AJ551" s="87"/>
      <c r="AK551" s="87"/>
      <c r="AL551" s="87"/>
      <c r="AM551" s="87"/>
      <c r="AN551" s="87"/>
      <c r="AO551" s="87"/>
      <c r="AP551" s="87"/>
      <c r="AQ551" s="87"/>
      <c r="AR551" s="87"/>
      <c r="AS551" s="87"/>
      <c r="AT551" s="87"/>
      <c r="AU551" s="87"/>
      <c r="AV551" s="87"/>
      <c r="AW551" s="87"/>
      <c r="AX551" s="87"/>
      <c r="AY551" s="87"/>
      <c r="AZ551" s="87"/>
      <c r="BA551" s="87"/>
      <c r="BB551" s="87"/>
      <c r="BC551" s="87"/>
      <c r="BD551" s="87"/>
      <c r="BE551" s="87"/>
    </row>
    <row r="552" spans="1:57" s="69" customFormat="1" x14ac:dyDescent="0.25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D552" s="87"/>
      <c r="AE552" s="87"/>
      <c r="AF552" s="87"/>
      <c r="AG552" s="87"/>
      <c r="AH552" s="87"/>
      <c r="AI552" s="87"/>
      <c r="AJ552" s="87"/>
      <c r="AK552" s="87"/>
      <c r="AL552" s="87"/>
      <c r="AM552" s="87"/>
      <c r="AN552" s="87"/>
      <c r="AO552" s="87"/>
      <c r="AP552" s="87"/>
      <c r="AQ552" s="87"/>
      <c r="AR552" s="87"/>
      <c r="AS552" s="87"/>
      <c r="AT552" s="87"/>
      <c r="AU552" s="87"/>
      <c r="AV552" s="87"/>
      <c r="AW552" s="87"/>
      <c r="AX552" s="87"/>
      <c r="AY552" s="87"/>
      <c r="AZ552" s="87"/>
      <c r="BA552" s="87"/>
      <c r="BB552" s="87"/>
      <c r="BC552" s="87"/>
      <c r="BD552" s="87"/>
      <c r="BE552" s="87"/>
    </row>
    <row r="553" spans="1:57" s="69" customFormat="1" x14ac:dyDescent="0.25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D553" s="87"/>
      <c r="AE553" s="87"/>
      <c r="AF553" s="87"/>
      <c r="AG553" s="87"/>
      <c r="AH553" s="87"/>
      <c r="AI553" s="87"/>
      <c r="AJ553" s="87"/>
      <c r="AK553" s="87"/>
      <c r="AL553" s="87"/>
      <c r="AM553" s="87"/>
      <c r="AN553" s="87"/>
      <c r="AO553" s="87"/>
      <c r="AP553" s="87"/>
      <c r="AQ553" s="87"/>
      <c r="AR553" s="87"/>
      <c r="AS553" s="87"/>
      <c r="AT553" s="87"/>
      <c r="AU553" s="87"/>
      <c r="AV553" s="87"/>
      <c r="AW553" s="87"/>
      <c r="AX553" s="87"/>
      <c r="AY553" s="87"/>
      <c r="AZ553" s="87"/>
      <c r="BA553" s="87"/>
      <c r="BB553" s="87"/>
      <c r="BC553" s="87"/>
      <c r="BD553" s="87"/>
      <c r="BE553" s="87"/>
    </row>
    <row r="554" spans="1:57" s="69" customFormat="1" x14ac:dyDescent="0.25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D554" s="87"/>
      <c r="AE554" s="87"/>
      <c r="AF554" s="87"/>
      <c r="AG554" s="87"/>
      <c r="AH554" s="87"/>
      <c r="AI554" s="87"/>
      <c r="AJ554" s="87"/>
      <c r="AK554" s="87"/>
      <c r="AL554" s="87"/>
      <c r="AM554" s="87"/>
      <c r="AN554" s="87"/>
      <c r="AO554" s="87"/>
      <c r="AP554" s="87"/>
      <c r="AQ554" s="87"/>
      <c r="AR554" s="87"/>
      <c r="AS554" s="87"/>
      <c r="AT554" s="87"/>
      <c r="AU554" s="87"/>
      <c r="AV554" s="87"/>
      <c r="AW554" s="87"/>
      <c r="AX554" s="87"/>
      <c r="AY554" s="87"/>
      <c r="AZ554" s="87"/>
      <c r="BA554" s="87"/>
      <c r="BB554" s="87"/>
      <c r="BC554" s="87"/>
      <c r="BD554" s="87"/>
      <c r="BE554" s="87"/>
    </row>
    <row r="555" spans="1:57" s="69" customFormat="1" x14ac:dyDescent="0.25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D555" s="87"/>
      <c r="AE555" s="87"/>
      <c r="AF555" s="87"/>
      <c r="AG555" s="87"/>
      <c r="AH555" s="87"/>
      <c r="AI555" s="87"/>
      <c r="AJ555" s="87"/>
      <c r="AK555" s="87"/>
      <c r="AL555" s="87"/>
      <c r="AM555" s="87"/>
      <c r="AN555" s="87"/>
      <c r="AO555" s="87"/>
      <c r="AP555" s="87"/>
      <c r="AQ555" s="87"/>
      <c r="AR555" s="87"/>
      <c r="AS555" s="87"/>
      <c r="AT555" s="87"/>
      <c r="AU555" s="87"/>
      <c r="AV555" s="87"/>
      <c r="AW555" s="87"/>
      <c r="AX555" s="87"/>
      <c r="AY555" s="87"/>
      <c r="AZ555" s="87"/>
      <c r="BA555" s="87"/>
      <c r="BB555" s="87"/>
      <c r="BC555" s="87"/>
      <c r="BD555" s="87"/>
      <c r="BE555" s="87"/>
    </row>
    <row r="556" spans="1:57" s="69" customFormat="1" x14ac:dyDescent="0.25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D556" s="87"/>
      <c r="AE556" s="87"/>
      <c r="AF556" s="87"/>
      <c r="AG556" s="87"/>
      <c r="AH556" s="87"/>
      <c r="AI556" s="87"/>
      <c r="AJ556" s="87"/>
      <c r="AK556" s="87"/>
      <c r="AL556" s="87"/>
      <c r="AM556" s="87"/>
      <c r="AN556" s="87"/>
      <c r="AO556" s="87"/>
      <c r="AP556" s="87"/>
      <c r="AQ556" s="87"/>
      <c r="AR556" s="87"/>
      <c r="AS556" s="87"/>
      <c r="AT556" s="87"/>
      <c r="AU556" s="87"/>
      <c r="AV556" s="87"/>
      <c r="AW556" s="87"/>
      <c r="AX556" s="87"/>
      <c r="AY556" s="87"/>
      <c r="AZ556" s="87"/>
      <c r="BA556" s="87"/>
      <c r="BB556" s="87"/>
      <c r="BC556" s="87"/>
      <c r="BD556" s="87"/>
      <c r="BE556" s="87"/>
    </row>
    <row r="557" spans="1:57" s="69" customFormat="1" x14ac:dyDescent="0.25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D557" s="87"/>
      <c r="AE557" s="87"/>
      <c r="AF557" s="87"/>
      <c r="AG557" s="87"/>
      <c r="AH557" s="87"/>
      <c r="AI557" s="87"/>
      <c r="AJ557" s="87"/>
      <c r="AK557" s="87"/>
      <c r="AL557" s="87"/>
      <c r="AM557" s="87"/>
      <c r="AN557" s="87"/>
      <c r="AO557" s="87"/>
      <c r="AP557" s="87"/>
      <c r="AQ557" s="87"/>
      <c r="AR557" s="87"/>
      <c r="AS557" s="87"/>
      <c r="AT557" s="87"/>
      <c r="AU557" s="87"/>
      <c r="AV557" s="87"/>
      <c r="AW557" s="87"/>
      <c r="AX557" s="87"/>
      <c r="AY557" s="87"/>
      <c r="AZ557" s="87"/>
      <c r="BA557" s="87"/>
      <c r="BB557" s="87"/>
      <c r="BC557" s="87"/>
      <c r="BD557" s="87"/>
      <c r="BE557" s="87"/>
    </row>
    <row r="558" spans="1:57" s="69" customFormat="1" x14ac:dyDescent="0.25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D558" s="87"/>
      <c r="AE558" s="87"/>
      <c r="AF558" s="87"/>
      <c r="AG558" s="87"/>
      <c r="AH558" s="87"/>
      <c r="AI558" s="87"/>
      <c r="AJ558" s="87"/>
      <c r="AK558" s="87"/>
      <c r="AL558" s="87"/>
      <c r="AM558" s="87"/>
      <c r="AN558" s="87"/>
      <c r="AO558" s="87"/>
      <c r="AP558" s="87"/>
      <c r="AQ558" s="87"/>
      <c r="AR558" s="87"/>
      <c r="AS558" s="87"/>
      <c r="AT558" s="87"/>
      <c r="AU558" s="87"/>
      <c r="AV558" s="87"/>
      <c r="AW558" s="87"/>
      <c r="AX558" s="87"/>
      <c r="AY558" s="87"/>
      <c r="AZ558" s="87"/>
      <c r="BA558" s="87"/>
      <c r="BB558" s="87"/>
      <c r="BC558" s="87"/>
      <c r="BD558" s="87"/>
      <c r="BE558" s="87"/>
    </row>
    <row r="559" spans="1:57" s="69" customFormat="1" x14ac:dyDescent="0.25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D559" s="87"/>
      <c r="AE559" s="87"/>
      <c r="AF559" s="87"/>
      <c r="AG559" s="87"/>
      <c r="AH559" s="87"/>
      <c r="AI559" s="87"/>
      <c r="AJ559" s="87"/>
      <c r="AK559" s="87"/>
      <c r="AL559" s="87"/>
      <c r="AM559" s="87"/>
      <c r="AN559" s="87"/>
      <c r="AO559" s="87"/>
      <c r="AP559" s="87"/>
      <c r="AQ559" s="87"/>
      <c r="AR559" s="87"/>
      <c r="AS559" s="87"/>
      <c r="AT559" s="87"/>
      <c r="AU559" s="87"/>
      <c r="AV559" s="87"/>
      <c r="AW559" s="87"/>
      <c r="AX559" s="87"/>
      <c r="AY559" s="87"/>
      <c r="AZ559" s="87"/>
      <c r="BA559" s="87"/>
      <c r="BB559" s="87"/>
      <c r="BC559" s="87"/>
      <c r="BD559" s="87"/>
      <c r="BE559" s="87"/>
    </row>
    <row r="560" spans="1:57" s="69" customFormat="1" x14ac:dyDescent="0.25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D560" s="87"/>
      <c r="AE560" s="87"/>
      <c r="AF560" s="87"/>
      <c r="AG560" s="87"/>
      <c r="AH560" s="87"/>
      <c r="AI560" s="87"/>
      <c r="AJ560" s="87"/>
      <c r="AK560" s="87"/>
      <c r="AL560" s="87"/>
      <c r="AM560" s="87"/>
      <c r="AN560" s="87"/>
      <c r="AO560" s="87"/>
      <c r="AP560" s="87"/>
      <c r="AQ560" s="87"/>
      <c r="AR560" s="87"/>
      <c r="AS560" s="87"/>
      <c r="AT560" s="87"/>
      <c r="AU560" s="87"/>
      <c r="AV560" s="87"/>
      <c r="AW560" s="87"/>
      <c r="AX560" s="87"/>
      <c r="AY560" s="87"/>
      <c r="AZ560" s="87"/>
      <c r="BA560" s="87"/>
      <c r="BB560" s="87"/>
      <c r="BC560" s="87"/>
      <c r="BD560" s="87"/>
      <c r="BE560" s="87"/>
    </row>
    <row r="561" spans="1:57" s="69" customFormat="1" x14ac:dyDescent="0.25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D561" s="87"/>
      <c r="AE561" s="87"/>
      <c r="AF561" s="87"/>
      <c r="AG561" s="87"/>
      <c r="AH561" s="87"/>
      <c r="AI561" s="87"/>
      <c r="AJ561" s="87"/>
      <c r="AK561" s="87"/>
      <c r="AL561" s="87"/>
      <c r="AM561" s="87"/>
      <c r="AN561" s="87"/>
      <c r="AO561" s="87"/>
      <c r="AP561" s="87"/>
      <c r="AQ561" s="87"/>
      <c r="AR561" s="87"/>
      <c r="AS561" s="87"/>
      <c r="AT561" s="87"/>
      <c r="AU561" s="87"/>
      <c r="AV561" s="87"/>
      <c r="AW561" s="87"/>
      <c r="AX561" s="87"/>
      <c r="AY561" s="87"/>
      <c r="AZ561" s="87"/>
      <c r="BA561" s="87"/>
      <c r="BB561" s="87"/>
      <c r="BC561" s="87"/>
      <c r="BD561" s="87"/>
      <c r="BE561" s="87"/>
    </row>
    <row r="562" spans="1:57" s="69" customFormat="1" x14ac:dyDescent="0.25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D562" s="87"/>
      <c r="AE562" s="87"/>
      <c r="AF562" s="87"/>
      <c r="AG562" s="87"/>
      <c r="AH562" s="87"/>
      <c r="AI562" s="87"/>
      <c r="AJ562" s="87"/>
      <c r="AK562" s="87"/>
      <c r="AL562" s="87"/>
      <c r="AM562" s="87"/>
      <c r="AN562" s="87"/>
      <c r="AO562" s="87"/>
      <c r="AP562" s="87"/>
      <c r="AQ562" s="87"/>
      <c r="AR562" s="87"/>
      <c r="AS562" s="87"/>
      <c r="AT562" s="87"/>
      <c r="AU562" s="87"/>
      <c r="AV562" s="87"/>
      <c r="AW562" s="87"/>
      <c r="AX562" s="87"/>
      <c r="AY562" s="87"/>
      <c r="AZ562" s="87"/>
      <c r="BA562" s="87"/>
      <c r="BB562" s="87"/>
      <c r="BC562" s="87"/>
      <c r="BD562" s="87"/>
      <c r="BE562" s="87"/>
    </row>
    <row r="563" spans="1:57" s="69" customFormat="1" x14ac:dyDescent="0.25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  <c r="AE563" s="87"/>
      <c r="AF563" s="87"/>
      <c r="AG563" s="87"/>
      <c r="AH563" s="87"/>
      <c r="AI563" s="87"/>
      <c r="AJ563" s="87"/>
      <c r="AK563" s="87"/>
      <c r="AL563" s="87"/>
      <c r="AM563" s="87"/>
      <c r="AN563" s="87"/>
      <c r="AO563" s="87"/>
      <c r="AP563" s="87"/>
      <c r="AQ563" s="87"/>
      <c r="AR563" s="87"/>
      <c r="AS563" s="87"/>
      <c r="AT563" s="87"/>
      <c r="AU563" s="87"/>
      <c r="AV563" s="87"/>
      <c r="AW563" s="87"/>
      <c r="AX563" s="87"/>
      <c r="AY563" s="87"/>
      <c r="AZ563" s="87"/>
      <c r="BA563" s="87"/>
      <c r="BB563" s="87"/>
      <c r="BC563" s="87"/>
      <c r="BD563" s="87"/>
      <c r="BE563" s="87"/>
    </row>
    <row r="564" spans="1:57" s="69" customFormat="1" x14ac:dyDescent="0.25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D564" s="87"/>
      <c r="AE564" s="87"/>
      <c r="AF564" s="87"/>
      <c r="AG564" s="87"/>
      <c r="AH564" s="87"/>
      <c r="AI564" s="87"/>
      <c r="AJ564" s="87"/>
      <c r="AK564" s="87"/>
      <c r="AL564" s="87"/>
      <c r="AM564" s="87"/>
      <c r="AN564" s="87"/>
      <c r="AO564" s="87"/>
      <c r="AP564" s="87"/>
      <c r="AQ564" s="87"/>
      <c r="AR564" s="87"/>
      <c r="AS564" s="87"/>
      <c r="AT564" s="87"/>
      <c r="AU564" s="87"/>
      <c r="AV564" s="87"/>
      <c r="AW564" s="87"/>
      <c r="AX564" s="87"/>
      <c r="AY564" s="87"/>
      <c r="AZ564" s="87"/>
      <c r="BA564" s="87"/>
      <c r="BB564" s="87"/>
      <c r="BC564" s="87"/>
      <c r="BD564" s="87"/>
      <c r="BE564" s="87"/>
    </row>
    <row r="565" spans="1:57" s="69" customFormat="1" x14ac:dyDescent="0.25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D565" s="87"/>
      <c r="AE565" s="87"/>
      <c r="AF565" s="87"/>
      <c r="AG565" s="87"/>
      <c r="AH565" s="87"/>
      <c r="AI565" s="87"/>
      <c r="AJ565" s="87"/>
      <c r="AK565" s="87"/>
      <c r="AL565" s="87"/>
      <c r="AM565" s="87"/>
      <c r="AN565" s="87"/>
      <c r="AO565" s="87"/>
      <c r="AP565" s="87"/>
      <c r="AQ565" s="87"/>
      <c r="AR565" s="87"/>
      <c r="AS565" s="87"/>
      <c r="AT565" s="87"/>
      <c r="AU565" s="87"/>
      <c r="AV565" s="87"/>
      <c r="AW565" s="87"/>
      <c r="AX565" s="87"/>
      <c r="AY565" s="87"/>
      <c r="AZ565" s="87"/>
      <c r="BA565" s="87"/>
      <c r="BB565" s="87"/>
      <c r="BC565" s="87"/>
      <c r="BD565" s="87"/>
      <c r="BE565" s="87"/>
    </row>
    <row r="566" spans="1:57" s="69" customFormat="1" x14ac:dyDescent="0.25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  <c r="AB566" s="87"/>
      <c r="AC566" s="87"/>
      <c r="AD566" s="87"/>
      <c r="AE566" s="87"/>
      <c r="AF566" s="87"/>
      <c r="AG566" s="87"/>
      <c r="AH566" s="87"/>
      <c r="AI566" s="87"/>
      <c r="AJ566" s="87"/>
      <c r="AK566" s="87"/>
      <c r="AL566" s="87"/>
      <c r="AM566" s="87"/>
      <c r="AN566" s="87"/>
      <c r="AO566" s="87"/>
      <c r="AP566" s="87"/>
      <c r="AQ566" s="87"/>
      <c r="AR566" s="87"/>
      <c r="AS566" s="87"/>
      <c r="AT566" s="87"/>
      <c r="AU566" s="87"/>
      <c r="AV566" s="87"/>
      <c r="AW566" s="87"/>
      <c r="AX566" s="87"/>
      <c r="AY566" s="87"/>
      <c r="AZ566" s="87"/>
      <c r="BA566" s="87"/>
      <c r="BB566" s="87"/>
      <c r="BC566" s="87"/>
      <c r="BD566" s="87"/>
      <c r="BE566" s="87"/>
    </row>
    <row r="567" spans="1:57" s="69" customFormat="1" x14ac:dyDescent="0.25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D567" s="87"/>
      <c r="AE567" s="87"/>
      <c r="AF567" s="87"/>
      <c r="AG567" s="87"/>
      <c r="AH567" s="87"/>
      <c r="AI567" s="87"/>
      <c r="AJ567" s="87"/>
      <c r="AK567" s="87"/>
      <c r="AL567" s="87"/>
      <c r="AM567" s="87"/>
      <c r="AN567" s="87"/>
      <c r="AO567" s="87"/>
      <c r="AP567" s="87"/>
      <c r="AQ567" s="87"/>
      <c r="AR567" s="87"/>
      <c r="AS567" s="87"/>
      <c r="AT567" s="87"/>
      <c r="AU567" s="87"/>
      <c r="AV567" s="87"/>
      <c r="AW567" s="87"/>
      <c r="AX567" s="87"/>
      <c r="AY567" s="87"/>
      <c r="AZ567" s="87"/>
      <c r="BA567" s="87"/>
      <c r="BB567" s="87"/>
      <c r="BC567" s="87"/>
      <c r="BD567" s="87"/>
      <c r="BE567" s="87"/>
    </row>
    <row r="568" spans="1:57" s="69" customFormat="1" x14ac:dyDescent="0.25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D568" s="87"/>
      <c r="AE568" s="87"/>
      <c r="AF568" s="87"/>
      <c r="AG568" s="87"/>
      <c r="AH568" s="87"/>
      <c r="AI568" s="87"/>
      <c r="AJ568" s="87"/>
      <c r="AK568" s="87"/>
      <c r="AL568" s="87"/>
      <c r="AM568" s="87"/>
      <c r="AN568" s="87"/>
      <c r="AO568" s="87"/>
      <c r="AP568" s="87"/>
      <c r="AQ568" s="87"/>
      <c r="AR568" s="87"/>
      <c r="AS568" s="87"/>
      <c r="AT568" s="87"/>
      <c r="AU568" s="87"/>
      <c r="AV568" s="87"/>
      <c r="AW568" s="87"/>
      <c r="AX568" s="87"/>
      <c r="AY568" s="87"/>
      <c r="AZ568" s="87"/>
      <c r="BA568" s="87"/>
      <c r="BB568" s="87"/>
      <c r="BC568" s="87"/>
      <c r="BD568" s="87"/>
      <c r="BE568" s="87"/>
    </row>
    <row r="569" spans="1:57" s="69" customFormat="1" x14ac:dyDescent="0.25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D569" s="87"/>
      <c r="AE569" s="87"/>
      <c r="AF569" s="87"/>
      <c r="AG569" s="87"/>
      <c r="AH569" s="87"/>
      <c r="AI569" s="87"/>
      <c r="AJ569" s="87"/>
      <c r="AK569" s="87"/>
      <c r="AL569" s="87"/>
      <c r="AM569" s="87"/>
      <c r="AN569" s="87"/>
      <c r="AO569" s="87"/>
      <c r="AP569" s="87"/>
      <c r="AQ569" s="87"/>
      <c r="AR569" s="87"/>
      <c r="AS569" s="87"/>
      <c r="AT569" s="87"/>
      <c r="AU569" s="87"/>
      <c r="AV569" s="87"/>
      <c r="AW569" s="87"/>
      <c r="AX569" s="87"/>
      <c r="AY569" s="87"/>
      <c r="AZ569" s="87"/>
      <c r="BA569" s="87"/>
      <c r="BB569" s="87"/>
      <c r="BC569" s="87"/>
      <c r="BD569" s="87"/>
      <c r="BE569" s="87"/>
    </row>
    <row r="570" spans="1:57" s="69" customFormat="1" x14ac:dyDescent="0.25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D570" s="87"/>
      <c r="AE570" s="87"/>
      <c r="AF570" s="87"/>
      <c r="AG570" s="87"/>
      <c r="AH570" s="87"/>
      <c r="AI570" s="87"/>
      <c r="AJ570" s="87"/>
      <c r="AK570" s="87"/>
      <c r="AL570" s="87"/>
      <c r="AM570" s="87"/>
      <c r="AN570" s="87"/>
      <c r="AO570" s="87"/>
      <c r="AP570" s="87"/>
      <c r="AQ570" s="87"/>
      <c r="AR570" s="87"/>
      <c r="AS570" s="87"/>
      <c r="AT570" s="87"/>
      <c r="AU570" s="87"/>
      <c r="AV570" s="87"/>
      <c r="AW570" s="87"/>
      <c r="AX570" s="87"/>
      <c r="AY570" s="87"/>
      <c r="AZ570" s="87"/>
      <c r="BA570" s="87"/>
      <c r="BB570" s="87"/>
      <c r="BC570" s="87"/>
      <c r="BD570" s="87"/>
      <c r="BE570" s="87"/>
    </row>
    <row r="571" spans="1:57" s="69" customFormat="1" x14ac:dyDescent="0.25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D571" s="87"/>
      <c r="AE571" s="87"/>
      <c r="AF571" s="87"/>
      <c r="AG571" s="87"/>
      <c r="AH571" s="87"/>
      <c r="AI571" s="87"/>
      <c r="AJ571" s="87"/>
      <c r="AK571" s="87"/>
      <c r="AL571" s="87"/>
      <c r="AM571" s="87"/>
      <c r="AN571" s="87"/>
      <c r="AO571" s="87"/>
      <c r="AP571" s="87"/>
      <c r="AQ571" s="87"/>
      <c r="AR571" s="87"/>
      <c r="AS571" s="87"/>
      <c r="AT571" s="87"/>
      <c r="AU571" s="87"/>
      <c r="AV571" s="87"/>
      <c r="AW571" s="87"/>
      <c r="AX571" s="87"/>
      <c r="AY571" s="87"/>
      <c r="AZ571" s="87"/>
      <c r="BA571" s="87"/>
      <c r="BB571" s="87"/>
      <c r="BC571" s="87"/>
      <c r="BD571" s="87"/>
      <c r="BE571" s="87"/>
    </row>
    <row r="572" spans="1:57" s="69" customFormat="1" x14ac:dyDescent="0.25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D572" s="87"/>
      <c r="AE572" s="87"/>
      <c r="AF572" s="87"/>
      <c r="AG572" s="87"/>
      <c r="AH572" s="87"/>
      <c r="AI572" s="87"/>
      <c r="AJ572" s="87"/>
      <c r="AK572" s="87"/>
      <c r="AL572" s="87"/>
      <c r="AM572" s="87"/>
      <c r="AN572" s="87"/>
      <c r="AO572" s="87"/>
      <c r="AP572" s="87"/>
      <c r="AQ572" s="87"/>
      <c r="AR572" s="87"/>
      <c r="AS572" s="87"/>
      <c r="AT572" s="87"/>
      <c r="AU572" s="87"/>
      <c r="AV572" s="87"/>
      <c r="AW572" s="87"/>
      <c r="AX572" s="87"/>
      <c r="AY572" s="87"/>
      <c r="AZ572" s="87"/>
      <c r="BA572" s="87"/>
      <c r="BB572" s="87"/>
      <c r="BC572" s="87"/>
      <c r="BD572" s="87"/>
      <c r="BE572" s="87"/>
    </row>
    <row r="573" spans="1:57" s="69" customFormat="1" x14ac:dyDescent="0.25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D573" s="87"/>
      <c r="AE573" s="87"/>
      <c r="AF573" s="87"/>
      <c r="AG573" s="87"/>
      <c r="AH573" s="87"/>
      <c r="AI573" s="87"/>
      <c r="AJ573" s="87"/>
      <c r="AK573" s="87"/>
      <c r="AL573" s="87"/>
      <c r="AM573" s="87"/>
      <c r="AN573" s="87"/>
      <c r="AO573" s="87"/>
      <c r="AP573" s="87"/>
      <c r="AQ573" s="87"/>
      <c r="AR573" s="87"/>
      <c r="AS573" s="87"/>
      <c r="AT573" s="87"/>
      <c r="AU573" s="87"/>
      <c r="AV573" s="87"/>
      <c r="AW573" s="87"/>
      <c r="AX573" s="87"/>
      <c r="AY573" s="87"/>
      <c r="AZ573" s="87"/>
      <c r="BA573" s="87"/>
      <c r="BB573" s="87"/>
      <c r="BC573" s="87"/>
      <c r="BD573" s="87"/>
      <c r="BE573" s="87"/>
    </row>
    <row r="574" spans="1:57" s="69" customFormat="1" x14ac:dyDescent="0.25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D574" s="87"/>
      <c r="AE574" s="87"/>
      <c r="AF574" s="87"/>
      <c r="AG574" s="87"/>
      <c r="AH574" s="87"/>
      <c r="AI574" s="87"/>
      <c r="AJ574" s="87"/>
      <c r="AK574" s="87"/>
      <c r="AL574" s="87"/>
      <c r="AM574" s="87"/>
      <c r="AN574" s="87"/>
      <c r="AO574" s="87"/>
      <c r="AP574" s="87"/>
      <c r="AQ574" s="87"/>
      <c r="AR574" s="87"/>
      <c r="AS574" s="87"/>
      <c r="AT574" s="87"/>
      <c r="AU574" s="87"/>
      <c r="AV574" s="87"/>
      <c r="AW574" s="87"/>
      <c r="AX574" s="87"/>
      <c r="AY574" s="87"/>
      <c r="AZ574" s="87"/>
      <c r="BA574" s="87"/>
      <c r="BB574" s="87"/>
      <c r="BC574" s="87"/>
      <c r="BD574" s="87"/>
      <c r="BE574" s="87"/>
    </row>
    <row r="575" spans="1:57" s="69" customFormat="1" x14ac:dyDescent="0.25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D575" s="87"/>
      <c r="AE575" s="87"/>
      <c r="AF575" s="87"/>
      <c r="AG575" s="87"/>
      <c r="AH575" s="87"/>
      <c r="AI575" s="87"/>
      <c r="AJ575" s="87"/>
      <c r="AK575" s="87"/>
      <c r="AL575" s="87"/>
      <c r="AM575" s="87"/>
      <c r="AN575" s="87"/>
      <c r="AO575" s="87"/>
      <c r="AP575" s="87"/>
      <c r="AQ575" s="87"/>
      <c r="AR575" s="87"/>
      <c r="AS575" s="87"/>
      <c r="AT575" s="87"/>
      <c r="AU575" s="87"/>
      <c r="AV575" s="87"/>
      <c r="AW575" s="87"/>
      <c r="AX575" s="87"/>
      <c r="AY575" s="87"/>
      <c r="AZ575" s="87"/>
      <c r="BA575" s="87"/>
      <c r="BB575" s="87"/>
      <c r="BC575" s="87"/>
      <c r="BD575" s="87"/>
      <c r="BE575" s="87"/>
    </row>
    <row r="576" spans="1:57" s="69" customFormat="1" x14ac:dyDescent="0.25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D576" s="87"/>
      <c r="AE576" s="87"/>
      <c r="AF576" s="87"/>
      <c r="AG576" s="87"/>
      <c r="AH576" s="87"/>
      <c r="AI576" s="87"/>
      <c r="AJ576" s="87"/>
      <c r="AK576" s="87"/>
      <c r="AL576" s="87"/>
      <c r="AM576" s="87"/>
      <c r="AN576" s="87"/>
      <c r="AO576" s="87"/>
      <c r="AP576" s="87"/>
      <c r="AQ576" s="87"/>
      <c r="AR576" s="87"/>
      <c r="AS576" s="87"/>
      <c r="AT576" s="87"/>
      <c r="AU576" s="87"/>
      <c r="AV576" s="87"/>
      <c r="AW576" s="87"/>
      <c r="AX576" s="87"/>
      <c r="AY576" s="87"/>
      <c r="AZ576" s="87"/>
      <c r="BA576" s="87"/>
      <c r="BB576" s="87"/>
      <c r="BC576" s="87"/>
      <c r="BD576" s="87"/>
      <c r="BE576" s="87"/>
    </row>
    <row r="577" spans="1:57" s="69" customFormat="1" x14ac:dyDescent="0.25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  <c r="AD577" s="87"/>
      <c r="AE577" s="87"/>
      <c r="AF577" s="87"/>
      <c r="AG577" s="87"/>
      <c r="AH577" s="87"/>
      <c r="AI577" s="87"/>
      <c r="AJ577" s="87"/>
      <c r="AK577" s="87"/>
      <c r="AL577" s="87"/>
      <c r="AM577" s="87"/>
      <c r="AN577" s="87"/>
      <c r="AO577" s="87"/>
      <c r="AP577" s="87"/>
      <c r="AQ577" s="87"/>
      <c r="AR577" s="87"/>
      <c r="AS577" s="87"/>
      <c r="AT577" s="87"/>
      <c r="AU577" s="87"/>
      <c r="AV577" s="87"/>
      <c r="AW577" s="87"/>
      <c r="AX577" s="87"/>
      <c r="AY577" s="87"/>
      <c r="AZ577" s="87"/>
      <c r="BA577" s="87"/>
      <c r="BB577" s="87"/>
      <c r="BC577" s="87"/>
      <c r="BD577" s="87"/>
      <c r="BE577" s="87"/>
    </row>
    <row r="578" spans="1:57" s="69" customFormat="1" x14ac:dyDescent="0.25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D578" s="87"/>
      <c r="AE578" s="87"/>
      <c r="AF578" s="87"/>
      <c r="AG578" s="87"/>
      <c r="AH578" s="87"/>
      <c r="AI578" s="87"/>
      <c r="AJ578" s="87"/>
      <c r="AK578" s="87"/>
      <c r="AL578" s="87"/>
      <c r="AM578" s="87"/>
      <c r="AN578" s="87"/>
      <c r="AO578" s="87"/>
      <c r="AP578" s="87"/>
      <c r="AQ578" s="87"/>
      <c r="AR578" s="87"/>
      <c r="AS578" s="87"/>
      <c r="AT578" s="87"/>
      <c r="AU578" s="87"/>
      <c r="AV578" s="87"/>
      <c r="AW578" s="87"/>
      <c r="AX578" s="87"/>
      <c r="AY578" s="87"/>
      <c r="AZ578" s="87"/>
      <c r="BA578" s="87"/>
      <c r="BB578" s="87"/>
      <c r="BC578" s="87"/>
      <c r="BD578" s="87"/>
      <c r="BE578" s="87"/>
    </row>
    <row r="579" spans="1:57" s="69" customFormat="1" x14ac:dyDescent="0.25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D579" s="87"/>
      <c r="AE579" s="87"/>
      <c r="AF579" s="87"/>
      <c r="AG579" s="87"/>
      <c r="AH579" s="87"/>
      <c r="AI579" s="87"/>
      <c r="AJ579" s="87"/>
      <c r="AK579" s="87"/>
      <c r="AL579" s="87"/>
      <c r="AM579" s="87"/>
      <c r="AN579" s="87"/>
      <c r="AO579" s="87"/>
      <c r="AP579" s="87"/>
      <c r="AQ579" s="87"/>
      <c r="AR579" s="87"/>
      <c r="AS579" s="87"/>
      <c r="AT579" s="87"/>
      <c r="AU579" s="87"/>
      <c r="AV579" s="87"/>
      <c r="AW579" s="87"/>
      <c r="AX579" s="87"/>
      <c r="AY579" s="87"/>
      <c r="AZ579" s="87"/>
      <c r="BA579" s="87"/>
      <c r="BB579" s="87"/>
      <c r="BC579" s="87"/>
      <c r="BD579" s="87"/>
      <c r="BE579" s="87"/>
    </row>
    <row r="580" spans="1:57" s="69" customFormat="1" x14ac:dyDescent="0.25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D580" s="87"/>
      <c r="AE580" s="87"/>
      <c r="AF580" s="87"/>
      <c r="AG580" s="87"/>
      <c r="AH580" s="87"/>
      <c r="AI580" s="87"/>
      <c r="AJ580" s="87"/>
      <c r="AK580" s="87"/>
      <c r="AL580" s="87"/>
      <c r="AM580" s="87"/>
      <c r="AN580" s="87"/>
      <c r="AO580" s="87"/>
      <c r="AP580" s="87"/>
      <c r="AQ580" s="87"/>
      <c r="AR580" s="87"/>
      <c r="AS580" s="87"/>
      <c r="AT580" s="87"/>
      <c r="AU580" s="87"/>
      <c r="AV580" s="87"/>
      <c r="AW580" s="87"/>
      <c r="AX580" s="87"/>
      <c r="AY580" s="87"/>
      <c r="AZ580" s="87"/>
      <c r="BA580" s="87"/>
      <c r="BB580" s="87"/>
      <c r="BC580" s="87"/>
      <c r="BD580" s="87"/>
      <c r="BE580" s="87"/>
    </row>
    <row r="581" spans="1:57" s="69" customFormat="1" x14ac:dyDescent="0.25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D581" s="87"/>
      <c r="AE581" s="87"/>
      <c r="AF581" s="87"/>
      <c r="AG581" s="87"/>
      <c r="AH581" s="87"/>
      <c r="AI581" s="87"/>
      <c r="AJ581" s="87"/>
      <c r="AK581" s="87"/>
      <c r="AL581" s="87"/>
      <c r="AM581" s="87"/>
      <c r="AN581" s="87"/>
      <c r="AO581" s="87"/>
      <c r="AP581" s="87"/>
      <c r="AQ581" s="87"/>
      <c r="AR581" s="87"/>
      <c r="AS581" s="87"/>
      <c r="AT581" s="87"/>
      <c r="AU581" s="87"/>
      <c r="AV581" s="87"/>
      <c r="AW581" s="87"/>
      <c r="AX581" s="87"/>
      <c r="AY581" s="87"/>
      <c r="AZ581" s="87"/>
      <c r="BA581" s="87"/>
      <c r="BB581" s="87"/>
      <c r="BC581" s="87"/>
      <c r="BD581" s="87"/>
      <c r="BE581" s="87"/>
    </row>
    <row r="582" spans="1:57" s="69" customFormat="1" x14ac:dyDescent="0.25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D582" s="87"/>
      <c r="AE582" s="87"/>
      <c r="AF582" s="87"/>
      <c r="AG582" s="87"/>
      <c r="AH582" s="87"/>
      <c r="AI582" s="87"/>
      <c r="AJ582" s="87"/>
      <c r="AK582" s="87"/>
      <c r="AL582" s="87"/>
      <c r="AM582" s="87"/>
      <c r="AN582" s="87"/>
      <c r="AO582" s="87"/>
      <c r="AP582" s="87"/>
      <c r="AQ582" s="87"/>
      <c r="AR582" s="87"/>
      <c r="AS582" s="87"/>
      <c r="AT582" s="87"/>
      <c r="AU582" s="87"/>
      <c r="AV582" s="87"/>
      <c r="AW582" s="87"/>
      <c r="AX582" s="87"/>
      <c r="AY582" s="87"/>
      <c r="AZ582" s="87"/>
      <c r="BA582" s="87"/>
      <c r="BB582" s="87"/>
      <c r="BC582" s="87"/>
      <c r="BD582" s="87"/>
      <c r="BE582" s="87"/>
    </row>
    <row r="583" spans="1:57" s="69" customFormat="1" x14ac:dyDescent="0.25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D583" s="87"/>
      <c r="AE583" s="87"/>
      <c r="AF583" s="87"/>
      <c r="AG583" s="87"/>
      <c r="AH583" s="87"/>
      <c r="AI583" s="87"/>
      <c r="AJ583" s="87"/>
      <c r="AK583" s="87"/>
      <c r="AL583" s="87"/>
      <c r="AM583" s="87"/>
      <c r="AN583" s="87"/>
      <c r="AO583" s="87"/>
      <c r="AP583" s="87"/>
      <c r="AQ583" s="87"/>
      <c r="AR583" s="87"/>
      <c r="AS583" s="87"/>
      <c r="AT583" s="87"/>
      <c r="AU583" s="87"/>
      <c r="AV583" s="87"/>
      <c r="AW583" s="87"/>
      <c r="AX583" s="87"/>
      <c r="AY583" s="87"/>
      <c r="AZ583" s="87"/>
      <c r="BA583" s="87"/>
      <c r="BB583" s="87"/>
      <c r="BC583" s="87"/>
      <c r="BD583" s="87"/>
      <c r="BE583" s="87"/>
    </row>
    <row r="584" spans="1:57" s="69" customFormat="1" x14ac:dyDescent="0.25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D584" s="87"/>
      <c r="AE584" s="87"/>
      <c r="AF584" s="87"/>
      <c r="AG584" s="87"/>
      <c r="AH584" s="87"/>
      <c r="AI584" s="87"/>
      <c r="AJ584" s="87"/>
      <c r="AK584" s="87"/>
      <c r="AL584" s="87"/>
      <c r="AM584" s="87"/>
      <c r="AN584" s="87"/>
      <c r="AO584" s="87"/>
      <c r="AP584" s="87"/>
      <c r="AQ584" s="87"/>
      <c r="AR584" s="87"/>
      <c r="AS584" s="87"/>
      <c r="AT584" s="87"/>
      <c r="AU584" s="87"/>
      <c r="AV584" s="87"/>
      <c r="AW584" s="87"/>
      <c r="AX584" s="87"/>
      <c r="AY584" s="87"/>
      <c r="AZ584" s="87"/>
      <c r="BA584" s="87"/>
      <c r="BB584" s="87"/>
      <c r="BC584" s="87"/>
      <c r="BD584" s="87"/>
      <c r="BE584" s="87"/>
    </row>
    <row r="585" spans="1:57" s="69" customFormat="1" x14ac:dyDescent="0.25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D585" s="87"/>
      <c r="AE585" s="87"/>
      <c r="AF585" s="87"/>
      <c r="AG585" s="87"/>
      <c r="AH585" s="87"/>
      <c r="AI585" s="87"/>
      <c r="AJ585" s="87"/>
      <c r="AK585" s="87"/>
      <c r="AL585" s="87"/>
      <c r="AM585" s="87"/>
      <c r="AN585" s="87"/>
      <c r="AO585" s="87"/>
      <c r="AP585" s="87"/>
      <c r="AQ585" s="87"/>
      <c r="AR585" s="87"/>
      <c r="AS585" s="87"/>
      <c r="AT585" s="87"/>
      <c r="AU585" s="87"/>
      <c r="AV585" s="87"/>
      <c r="AW585" s="87"/>
      <c r="AX585" s="87"/>
      <c r="AY585" s="87"/>
      <c r="AZ585" s="87"/>
      <c r="BA585" s="87"/>
      <c r="BB585" s="87"/>
      <c r="BC585" s="87"/>
      <c r="BD585" s="87"/>
      <c r="BE585" s="87"/>
    </row>
    <row r="586" spans="1:57" s="69" customFormat="1" x14ac:dyDescent="0.25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  <c r="AE586" s="87"/>
      <c r="AF586" s="87"/>
      <c r="AG586" s="87"/>
      <c r="AH586" s="87"/>
      <c r="AI586" s="87"/>
      <c r="AJ586" s="87"/>
      <c r="AK586" s="87"/>
      <c r="AL586" s="87"/>
      <c r="AM586" s="87"/>
      <c r="AN586" s="87"/>
      <c r="AO586" s="87"/>
      <c r="AP586" s="87"/>
      <c r="AQ586" s="87"/>
      <c r="AR586" s="87"/>
      <c r="AS586" s="87"/>
      <c r="AT586" s="87"/>
      <c r="AU586" s="87"/>
      <c r="AV586" s="87"/>
      <c r="AW586" s="87"/>
      <c r="AX586" s="87"/>
      <c r="AY586" s="87"/>
      <c r="AZ586" s="87"/>
      <c r="BA586" s="87"/>
      <c r="BB586" s="87"/>
      <c r="BC586" s="87"/>
      <c r="BD586" s="87"/>
      <c r="BE586" s="87"/>
    </row>
    <row r="587" spans="1:57" s="69" customFormat="1" x14ac:dyDescent="0.25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D587" s="87"/>
      <c r="AE587" s="87"/>
      <c r="AF587" s="87"/>
      <c r="AG587" s="87"/>
      <c r="AH587" s="87"/>
      <c r="AI587" s="87"/>
      <c r="AJ587" s="87"/>
      <c r="AK587" s="87"/>
      <c r="AL587" s="87"/>
      <c r="AM587" s="87"/>
      <c r="AN587" s="87"/>
      <c r="AO587" s="87"/>
      <c r="AP587" s="87"/>
      <c r="AQ587" s="87"/>
      <c r="AR587" s="87"/>
      <c r="AS587" s="87"/>
      <c r="AT587" s="87"/>
      <c r="AU587" s="87"/>
      <c r="AV587" s="87"/>
      <c r="AW587" s="87"/>
      <c r="AX587" s="87"/>
      <c r="AY587" s="87"/>
      <c r="AZ587" s="87"/>
      <c r="BA587" s="87"/>
      <c r="BB587" s="87"/>
      <c r="BC587" s="87"/>
      <c r="BD587" s="87"/>
      <c r="BE587" s="87"/>
    </row>
    <row r="588" spans="1:57" s="69" customFormat="1" x14ac:dyDescent="0.25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D588" s="87"/>
      <c r="AE588" s="87"/>
      <c r="AF588" s="87"/>
      <c r="AG588" s="87"/>
      <c r="AH588" s="87"/>
      <c r="AI588" s="87"/>
      <c r="AJ588" s="87"/>
      <c r="AK588" s="87"/>
      <c r="AL588" s="87"/>
      <c r="AM588" s="87"/>
      <c r="AN588" s="87"/>
      <c r="AO588" s="87"/>
      <c r="AP588" s="87"/>
      <c r="AQ588" s="87"/>
      <c r="AR588" s="87"/>
      <c r="AS588" s="87"/>
      <c r="AT588" s="87"/>
      <c r="AU588" s="87"/>
      <c r="AV588" s="87"/>
      <c r="AW588" s="87"/>
      <c r="AX588" s="87"/>
      <c r="AY588" s="87"/>
      <c r="AZ588" s="87"/>
      <c r="BA588" s="87"/>
      <c r="BB588" s="87"/>
      <c r="BC588" s="87"/>
      <c r="BD588" s="87"/>
      <c r="BE588" s="87"/>
    </row>
    <row r="589" spans="1:57" s="69" customFormat="1" x14ac:dyDescent="0.25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  <c r="AD589" s="87"/>
      <c r="AE589" s="87"/>
      <c r="AF589" s="87"/>
      <c r="AG589" s="87"/>
      <c r="AH589" s="87"/>
      <c r="AI589" s="87"/>
      <c r="AJ589" s="87"/>
      <c r="AK589" s="87"/>
      <c r="AL589" s="87"/>
      <c r="AM589" s="87"/>
      <c r="AN589" s="87"/>
      <c r="AO589" s="87"/>
      <c r="AP589" s="87"/>
      <c r="AQ589" s="87"/>
      <c r="AR589" s="87"/>
      <c r="AS589" s="87"/>
      <c r="AT589" s="87"/>
      <c r="AU589" s="87"/>
      <c r="AV589" s="87"/>
      <c r="AW589" s="87"/>
      <c r="AX589" s="87"/>
      <c r="AY589" s="87"/>
      <c r="AZ589" s="87"/>
      <c r="BA589" s="87"/>
      <c r="BB589" s="87"/>
      <c r="BC589" s="87"/>
      <c r="BD589" s="87"/>
      <c r="BE589" s="87"/>
    </row>
    <row r="590" spans="1:57" s="69" customFormat="1" x14ac:dyDescent="0.25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D590" s="87"/>
      <c r="AE590" s="87"/>
      <c r="AF590" s="87"/>
      <c r="AG590" s="87"/>
      <c r="AH590" s="87"/>
      <c r="AI590" s="87"/>
      <c r="AJ590" s="87"/>
      <c r="AK590" s="87"/>
      <c r="AL590" s="87"/>
      <c r="AM590" s="87"/>
      <c r="AN590" s="87"/>
      <c r="AO590" s="87"/>
      <c r="AP590" s="87"/>
      <c r="AQ590" s="87"/>
      <c r="AR590" s="87"/>
      <c r="AS590" s="87"/>
      <c r="AT590" s="87"/>
      <c r="AU590" s="87"/>
      <c r="AV590" s="87"/>
      <c r="AW590" s="87"/>
      <c r="AX590" s="87"/>
      <c r="AY590" s="87"/>
      <c r="AZ590" s="87"/>
      <c r="BA590" s="87"/>
      <c r="BB590" s="87"/>
      <c r="BC590" s="87"/>
      <c r="BD590" s="87"/>
      <c r="BE590" s="87"/>
    </row>
    <row r="591" spans="1:57" s="69" customFormat="1" x14ac:dyDescent="0.25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D591" s="87"/>
      <c r="AE591" s="87"/>
      <c r="AF591" s="87"/>
      <c r="AG591" s="87"/>
      <c r="AH591" s="87"/>
      <c r="AI591" s="87"/>
      <c r="AJ591" s="87"/>
      <c r="AK591" s="87"/>
      <c r="AL591" s="87"/>
      <c r="AM591" s="87"/>
      <c r="AN591" s="87"/>
      <c r="AO591" s="87"/>
      <c r="AP591" s="87"/>
      <c r="AQ591" s="87"/>
      <c r="AR591" s="87"/>
      <c r="AS591" s="87"/>
      <c r="AT591" s="87"/>
      <c r="AU591" s="87"/>
      <c r="AV591" s="87"/>
      <c r="AW591" s="87"/>
      <c r="AX591" s="87"/>
      <c r="AY591" s="87"/>
      <c r="AZ591" s="87"/>
      <c r="BA591" s="87"/>
      <c r="BB591" s="87"/>
      <c r="BC591" s="87"/>
      <c r="BD591" s="87"/>
      <c r="BE591" s="87"/>
    </row>
    <row r="592" spans="1:57" s="69" customFormat="1" x14ac:dyDescent="0.25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D592" s="87"/>
      <c r="AE592" s="87"/>
      <c r="AF592" s="87"/>
      <c r="AG592" s="87"/>
      <c r="AH592" s="87"/>
      <c r="AI592" s="87"/>
      <c r="AJ592" s="87"/>
      <c r="AK592" s="87"/>
      <c r="AL592" s="87"/>
      <c r="AM592" s="87"/>
      <c r="AN592" s="87"/>
      <c r="AO592" s="87"/>
      <c r="AP592" s="87"/>
      <c r="AQ592" s="87"/>
      <c r="AR592" s="87"/>
      <c r="AS592" s="87"/>
      <c r="AT592" s="87"/>
      <c r="AU592" s="87"/>
      <c r="AV592" s="87"/>
      <c r="AW592" s="87"/>
      <c r="AX592" s="87"/>
      <c r="AY592" s="87"/>
      <c r="AZ592" s="87"/>
      <c r="BA592" s="87"/>
      <c r="BB592" s="87"/>
      <c r="BC592" s="87"/>
      <c r="BD592" s="87"/>
      <c r="BE592" s="87"/>
    </row>
    <row r="593" spans="1:57" s="69" customFormat="1" x14ac:dyDescent="0.25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D593" s="87"/>
      <c r="AE593" s="87"/>
      <c r="AF593" s="87"/>
      <c r="AG593" s="87"/>
      <c r="AH593" s="87"/>
      <c r="AI593" s="87"/>
      <c r="AJ593" s="87"/>
      <c r="AK593" s="87"/>
      <c r="AL593" s="87"/>
      <c r="AM593" s="87"/>
      <c r="AN593" s="87"/>
      <c r="AO593" s="87"/>
      <c r="AP593" s="87"/>
      <c r="AQ593" s="87"/>
      <c r="AR593" s="87"/>
      <c r="AS593" s="87"/>
      <c r="AT593" s="87"/>
      <c r="AU593" s="87"/>
      <c r="AV593" s="87"/>
      <c r="AW593" s="87"/>
      <c r="AX593" s="87"/>
      <c r="AY593" s="87"/>
      <c r="AZ593" s="87"/>
      <c r="BA593" s="87"/>
      <c r="BB593" s="87"/>
      <c r="BC593" s="87"/>
      <c r="BD593" s="87"/>
      <c r="BE593" s="87"/>
    </row>
    <row r="594" spans="1:57" s="69" customFormat="1" x14ac:dyDescent="0.25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D594" s="87"/>
      <c r="AE594" s="87"/>
      <c r="AF594" s="87"/>
      <c r="AG594" s="87"/>
      <c r="AH594" s="87"/>
      <c r="AI594" s="87"/>
      <c r="AJ594" s="87"/>
      <c r="AK594" s="87"/>
      <c r="AL594" s="87"/>
      <c r="AM594" s="87"/>
      <c r="AN594" s="87"/>
      <c r="AO594" s="87"/>
      <c r="AP594" s="87"/>
      <c r="AQ594" s="87"/>
      <c r="AR594" s="87"/>
      <c r="AS594" s="87"/>
      <c r="AT594" s="87"/>
      <c r="AU594" s="87"/>
      <c r="AV594" s="87"/>
      <c r="AW594" s="87"/>
      <c r="AX594" s="87"/>
      <c r="AY594" s="87"/>
      <c r="AZ594" s="87"/>
      <c r="BA594" s="87"/>
      <c r="BB594" s="87"/>
      <c r="BC594" s="87"/>
      <c r="BD594" s="87"/>
      <c r="BE594" s="87"/>
    </row>
    <row r="595" spans="1:57" s="69" customFormat="1" x14ac:dyDescent="0.25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D595" s="87"/>
      <c r="AE595" s="87"/>
      <c r="AF595" s="87"/>
      <c r="AG595" s="87"/>
      <c r="AH595" s="87"/>
      <c r="AI595" s="87"/>
      <c r="AJ595" s="87"/>
      <c r="AK595" s="87"/>
      <c r="AL595" s="87"/>
      <c r="AM595" s="87"/>
      <c r="AN595" s="87"/>
      <c r="AO595" s="87"/>
      <c r="AP595" s="87"/>
      <c r="AQ595" s="87"/>
      <c r="AR595" s="87"/>
      <c r="AS595" s="87"/>
      <c r="AT595" s="87"/>
      <c r="AU595" s="87"/>
      <c r="AV595" s="87"/>
      <c r="AW595" s="87"/>
      <c r="AX595" s="87"/>
      <c r="AY595" s="87"/>
      <c r="AZ595" s="87"/>
      <c r="BA595" s="87"/>
      <c r="BB595" s="87"/>
      <c r="BC595" s="87"/>
      <c r="BD595" s="87"/>
      <c r="BE595" s="87"/>
    </row>
    <row r="596" spans="1:57" s="69" customFormat="1" x14ac:dyDescent="0.25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D596" s="87"/>
      <c r="AE596" s="87"/>
      <c r="AF596" s="87"/>
      <c r="AG596" s="87"/>
      <c r="AH596" s="87"/>
      <c r="AI596" s="87"/>
      <c r="AJ596" s="87"/>
      <c r="AK596" s="87"/>
      <c r="AL596" s="87"/>
      <c r="AM596" s="87"/>
      <c r="AN596" s="87"/>
      <c r="AO596" s="87"/>
      <c r="AP596" s="87"/>
      <c r="AQ596" s="87"/>
      <c r="AR596" s="87"/>
      <c r="AS596" s="87"/>
      <c r="AT596" s="87"/>
      <c r="AU596" s="87"/>
      <c r="AV596" s="87"/>
      <c r="AW596" s="87"/>
      <c r="AX596" s="87"/>
      <c r="AY596" s="87"/>
      <c r="AZ596" s="87"/>
      <c r="BA596" s="87"/>
      <c r="BB596" s="87"/>
      <c r="BC596" s="87"/>
      <c r="BD596" s="87"/>
      <c r="BE596" s="87"/>
    </row>
    <row r="597" spans="1:57" s="69" customFormat="1" x14ac:dyDescent="0.25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D597" s="87"/>
      <c r="AE597" s="87"/>
      <c r="AF597" s="87"/>
      <c r="AG597" s="87"/>
      <c r="AH597" s="87"/>
      <c r="AI597" s="87"/>
      <c r="AJ597" s="87"/>
      <c r="AK597" s="87"/>
      <c r="AL597" s="87"/>
      <c r="AM597" s="87"/>
      <c r="AN597" s="87"/>
      <c r="AO597" s="87"/>
      <c r="AP597" s="87"/>
      <c r="AQ597" s="87"/>
      <c r="AR597" s="87"/>
      <c r="AS597" s="87"/>
      <c r="AT597" s="87"/>
      <c r="AU597" s="87"/>
      <c r="AV597" s="87"/>
      <c r="AW597" s="87"/>
      <c r="AX597" s="87"/>
      <c r="AY597" s="87"/>
      <c r="AZ597" s="87"/>
      <c r="BA597" s="87"/>
      <c r="BB597" s="87"/>
      <c r="BC597" s="87"/>
      <c r="BD597" s="87"/>
      <c r="BE597" s="87"/>
    </row>
    <row r="598" spans="1:57" s="69" customFormat="1" x14ac:dyDescent="0.25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D598" s="87"/>
      <c r="AE598" s="87"/>
      <c r="AF598" s="87"/>
      <c r="AG598" s="87"/>
      <c r="AH598" s="87"/>
      <c r="AI598" s="87"/>
      <c r="AJ598" s="87"/>
      <c r="AK598" s="87"/>
      <c r="AL598" s="87"/>
      <c r="AM598" s="87"/>
      <c r="AN598" s="87"/>
      <c r="AO598" s="87"/>
      <c r="AP598" s="87"/>
      <c r="AQ598" s="87"/>
      <c r="AR598" s="87"/>
      <c r="AS598" s="87"/>
      <c r="AT598" s="87"/>
      <c r="AU598" s="87"/>
      <c r="AV598" s="87"/>
      <c r="AW598" s="87"/>
      <c r="AX598" s="87"/>
      <c r="AY598" s="87"/>
      <c r="AZ598" s="87"/>
      <c r="BA598" s="87"/>
      <c r="BB598" s="87"/>
      <c r="BC598" s="87"/>
      <c r="BD598" s="87"/>
      <c r="BE598" s="87"/>
    </row>
    <row r="599" spans="1:57" s="69" customFormat="1" x14ac:dyDescent="0.25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D599" s="87"/>
      <c r="AE599" s="87"/>
      <c r="AF599" s="87"/>
      <c r="AG599" s="87"/>
      <c r="AH599" s="87"/>
      <c r="AI599" s="87"/>
      <c r="AJ599" s="87"/>
      <c r="AK599" s="87"/>
      <c r="AL599" s="87"/>
      <c r="AM599" s="87"/>
      <c r="AN599" s="87"/>
      <c r="AO599" s="87"/>
      <c r="AP599" s="87"/>
      <c r="AQ599" s="87"/>
      <c r="AR599" s="87"/>
      <c r="AS599" s="87"/>
      <c r="AT599" s="87"/>
      <c r="AU599" s="87"/>
      <c r="AV599" s="87"/>
      <c r="AW599" s="87"/>
      <c r="AX599" s="87"/>
      <c r="AY599" s="87"/>
      <c r="AZ599" s="87"/>
      <c r="BA599" s="87"/>
      <c r="BB599" s="87"/>
      <c r="BC599" s="87"/>
      <c r="BD599" s="87"/>
      <c r="BE599" s="87"/>
    </row>
    <row r="600" spans="1:57" s="69" customFormat="1" x14ac:dyDescent="0.25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D600" s="87"/>
      <c r="AE600" s="87"/>
      <c r="AF600" s="87"/>
      <c r="AG600" s="87"/>
      <c r="AH600" s="87"/>
      <c r="AI600" s="87"/>
      <c r="AJ600" s="87"/>
      <c r="AK600" s="87"/>
      <c r="AL600" s="87"/>
      <c r="AM600" s="87"/>
      <c r="AN600" s="87"/>
      <c r="AO600" s="87"/>
      <c r="AP600" s="87"/>
      <c r="AQ600" s="87"/>
      <c r="AR600" s="87"/>
      <c r="AS600" s="87"/>
      <c r="AT600" s="87"/>
      <c r="AU600" s="87"/>
      <c r="AV600" s="87"/>
      <c r="AW600" s="87"/>
      <c r="AX600" s="87"/>
      <c r="AY600" s="87"/>
      <c r="AZ600" s="87"/>
      <c r="BA600" s="87"/>
      <c r="BB600" s="87"/>
      <c r="BC600" s="87"/>
      <c r="BD600" s="87"/>
      <c r="BE600" s="87"/>
    </row>
    <row r="601" spans="1:57" s="69" customFormat="1" x14ac:dyDescent="0.25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D601" s="87"/>
      <c r="AE601" s="87"/>
      <c r="AF601" s="87"/>
      <c r="AG601" s="87"/>
      <c r="AH601" s="87"/>
      <c r="AI601" s="87"/>
      <c r="AJ601" s="87"/>
      <c r="AK601" s="87"/>
      <c r="AL601" s="87"/>
      <c r="AM601" s="87"/>
      <c r="AN601" s="87"/>
      <c r="AO601" s="87"/>
      <c r="AP601" s="87"/>
      <c r="AQ601" s="87"/>
      <c r="AR601" s="87"/>
      <c r="AS601" s="87"/>
      <c r="AT601" s="87"/>
      <c r="AU601" s="87"/>
      <c r="AV601" s="87"/>
      <c r="AW601" s="87"/>
      <c r="AX601" s="87"/>
      <c r="AY601" s="87"/>
      <c r="AZ601" s="87"/>
      <c r="BA601" s="87"/>
      <c r="BB601" s="87"/>
      <c r="BC601" s="87"/>
      <c r="BD601" s="87"/>
      <c r="BE601" s="87"/>
    </row>
    <row r="602" spans="1:57" s="69" customFormat="1" x14ac:dyDescent="0.25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D602" s="87"/>
      <c r="AE602" s="87"/>
      <c r="AF602" s="87"/>
      <c r="AG602" s="87"/>
      <c r="AH602" s="87"/>
      <c r="AI602" s="87"/>
      <c r="AJ602" s="87"/>
      <c r="AK602" s="87"/>
      <c r="AL602" s="87"/>
      <c r="AM602" s="87"/>
      <c r="AN602" s="87"/>
      <c r="AO602" s="87"/>
      <c r="AP602" s="87"/>
      <c r="AQ602" s="87"/>
      <c r="AR602" s="87"/>
      <c r="AS602" s="87"/>
      <c r="AT602" s="87"/>
      <c r="AU602" s="87"/>
      <c r="AV602" s="87"/>
      <c r="AW602" s="87"/>
      <c r="AX602" s="87"/>
      <c r="AY602" s="87"/>
      <c r="AZ602" s="87"/>
      <c r="BA602" s="87"/>
      <c r="BB602" s="87"/>
      <c r="BC602" s="87"/>
      <c r="BD602" s="87"/>
      <c r="BE602" s="87"/>
    </row>
    <row r="603" spans="1:57" s="69" customFormat="1" x14ac:dyDescent="0.25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D603" s="87"/>
      <c r="AE603" s="87"/>
      <c r="AF603" s="87"/>
      <c r="AG603" s="87"/>
      <c r="AH603" s="87"/>
      <c r="AI603" s="87"/>
      <c r="AJ603" s="87"/>
      <c r="AK603" s="87"/>
      <c r="AL603" s="87"/>
      <c r="AM603" s="87"/>
      <c r="AN603" s="87"/>
      <c r="AO603" s="87"/>
      <c r="AP603" s="87"/>
      <c r="AQ603" s="87"/>
      <c r="AR603" s="87"/>
      <c r="AS603" s="87"/>
      <c r="AT603" s="87"/>
      <c r="AU603" s="87"/>
      <c r="AV603" s="87"/>
      <c r="AW603" s="87"/>
      <c r="AX603" s="87"/>
      <c r="AY603" s="87"/>
      <c r="AZ603" s="87"/>
      <c r="BA603" s="87"/>
      <c r="BB603" s="87"/>
      <c r="BC603" s="87"/>
      <c r="BD603" s="87"/>
      <c r="BE603" s="87"/>
    </row>
    <row r="604" spans="1:57" s="69" customFormat="1" x14ac:dyDescent="0.25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  <c r="AD604" s="87"/>
      <c r="AE604" s="87"/>
      <c r="AF604" s="87"/>
      <c r="AG604" s="87"/>
      <c r="AH604" s="87"/>
      <c r="AI604" s="87"/>
      <c r="AJ604" s="87"/>
      <c r="AK604" s="87"/>
      <c r="AL604" s="87"/>
      <c r="AM604" s="87"/>
      <c r="AN604" s="87"/>
      <c r="AO604" s="87"/>
      <c r="AP604" s="87"/>
      <c r="AQ604" s="87"/>
      <c r="AR604" s="87"/>
      <c r="AS604" s="87"/>
      <c r="AT604" s="87"/>
      <c r="AU604" s="87"/>
      <c r="AV604" s="87"/>
      <c r="AW604" s="87"/>
      <c r="AX604" s="87"/>
      <c r="AY604" s="87"/>
      <c r="AZ604" s="87"/>
      <c r="BA604" s="87"/>
      <c r="BB604" s="87"/>
      <c r="BC604" s="87"/>
      <c r="BD604" s="87"/>
      <c r="BE604" s="87"/>
    </row>
    <row r="605" spans="1:57" s="69" customFormat="1" x14ac:dyDescent="0.25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  <c r="AD605" s="87"/>
      <c r="AE605" s="87"/>
      <c r="AF605" s="87"/>
      <c r="AG605" s="87"/>
      <c r="AH605" s="87"/>
      <c r="AI605" s="87"/>
      <c r="AJ605" s="87"/>
      <c r="AK605" s="87"/>
      <c r="AL605" s="87"/>
      <c r="AM605" s="87"/>
      <c r="AN605" s="87"/>
      <c r="AO605" s="87"/>
      <c r="AP605" s="87"/>
      <c r="AQ605" s="87"/>
      <c r="AR605" s="87"/>
      <c r="AS605" s="87"/>
      <c r="AT605" s="87"/>
      <c r="AU605" s="87"/>
      <c r="AV605" s="87"/>
      <c r="AW605" s="87"/>
      <c r="AX605" s="87"/>
      <c r="AY605" s="87"/>
      <c r="AZ605" s="87"/>
      <c r="BA605" s="87"/>
      <c r="BB605" s="87"/>
      <c r="BC605" s="87"/>
      <c r="BD605" s="87"/>
      <c r="BE605" s="87"/>
    </row>
    <row r="606" spans="1:57" s="69" customFormat="1" x14ac:dyDescent="0.25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D606" s="87"/>
      <c r="AE606" s="87"/>
      <c r="AF606" s="87"/>
      <c r="AG606" s="87"/>
      <c r="AH606" s="87"/>
      <c r="AI606" s="87"/>
      <c r="AJ606" s="87"/>
      <c r="AK606" s="87"/>
      <c r="AL606" s="87"/>
      <c r="AM606" s="87"/>
      <c r="AN606" s="87"/>
      <c r="AO606" s="87"/>
      <c r="AP606" s="87"/>
      <c r="AQ606" s="87"/>
      <c r="AR606" s="87"/>
      <c r="AS606" s="87"/>
      <c r="AT606" s="87"/>
      <c r="AU606" s="87"/>
      <c r="AV606" s="87"/>
      <c r="AW606" s="87"/>
      <c r="AX606" s="87"/>
      <c r="AY606" s="87"/>
      <c r="AZ606" s="87"/>
      <c r="BA606" s="87"/>
      <c r="BB606" s="87"/>
      <c r="BC606" s="87"/>
      <c r="BD606" s="87"/>
      <c r="BE606" s="87"/>
    </row>
    <row r="607" spans="1:57" s="69" customFormat="1" x14ac:dyDescent="0.25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D607" s="87"/>
      <c r="AE607" s="87"/>
      <c r="AF607" s="87"/>
      <c r="AG607" s="87"/>
      <c r="AH607" s="87"/>
      <c r="AI607" s="87"/>
      <c r="AJ607" s="87"/>
      <c r="AK607" s="87"/>
      <c r="AL607" s="87"/>
      <c r="AM607" s="87"/>
      <c r="AN607" s="87"/>
      <c r="AO607" s="87"/>
      <c r="AP607" s="87"/>
      <c r="AQ607" s="87"/>
      <c r="AR607" s="87"/>
      <c r="AS607" s="87"/>
      <c r="AT607" s="87"/>
      <c r="AU607" s="87"/>
      <c r="AV607" s="87"/>
      <c r="AW607" s="87"/>
      <c r="AX607" s="87"/>
      <c r="AY607" s="87"/>
      <c r="AZ607" s="87"/>
      <c r="BA607" s="87"/>
      <c r="BB607" s="87"/>
      <c r="BC607" s="87"/>
      <c r="BD607" s="87"/>
      <c r="BE607" s="87"/>
    </row>
    <row r="608" spans="1:57" s="69" customFormat="1" x14ac:dyDescent="0.25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D608" s="87"/>
      <c r="AE608" s="87"/>
      <c r="AF608" s="87"/>
      <c r="AG608" s="87"/>
      <c r="AH608" s="87"/>
      <c r="AI608" s="87"/>
      <c r="AJ608" s="87"/>
      <c r="AK608" s="87"/>
      <c r="AL608" s="87"/>
      <c r="AM608" s="87"/>
      <c r="AN608" s="87"/>
      <c r="AO608" s="87"/>
      <c r="AP608" s="87"/>
      <c r="AQ608" s="87"/>
      <c r="AR608" s="87"/>
      <c r="AS608" s="87"/>
      <c r="AT608" s="87"/>
      <c r="AU608" s="87"/>
      <c r="AV608" s="87"/>
      <c r="AW608" s="87"/>
      <c r="AX608" s="87"/>
      <c r="AY608" s="87"/>
      <c r="AZ608" s="87"/>
      <c r="BA608" s="87"/>
      <c r="BB608" s="87"/>
      <c r="BC608" s="87"/>
      <c r="BD608" s="87"/>
      <c r="BE608" s="87"/>
    </row>
    <row r="609" spans="1:57" s="69" customFormat="1" x14ac:dyDescent="0.25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D609" s="87"/>
      <c r="AE609" s="87"/>
      <c r="AF609" s="87"/>
      <c r="AG609" s="87"/>
      <c r="AH609" s="87"/>
      <c r="AI609" s="87"/>
      <c r="AJ609" s="87"/>
      <c r="AK609" s="87"/>
      <c r="AL609" s="87"/>
      <c r="AM609" s="87"/>
      <c r="AN609" s="87"/>
      <c r="AO609" s="87"/>
      <c r="AP609" s="87"/>
      <c r="AQ609" s="87"/>
      <c r="AR609" s="87"/>
      <c r="AS609" s="87"/>
      <c r="AT609" s="87"/>
      <c r="AU609" s="87"/>
      <c r="AV609" s="87"/>
      <c r="AW609" s="87"/>
      <c r="AX609" s="87"/>
      <c r="AY609" s="87"/>
      <c r="AZ609" s="87"/>
      <c r="BA609" s="87"/>
      <c r="BB609" s="87"/>
      <c r="BC609" s="87"/>
      <c r="BD609" s="87"/>
      <c r="BE609" s="87"/>
    </row>
    <row r="610" spans="1:57" s="69" customFormat="1" x14ac:dyDescent="0.25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D610" s="87"/>
      <c r="AE610" s="87"/>
      <c r="AF610" s="87"/>
      <c r="AG610" s="87"/>
      <c r="AH610" s="87"/>
      <c r="AI610" s="87"/>
      <c r="AJ610" s="87"/>
      <c r="AK610" s="87"/>
      <c r="AL610" s="87"/>
      <c r="AM610" s="87"/>
      <c r="AN610" s="87"/>
      <c r="AO610" s="87"/>
      <c r="AP610" s="87"/>
      <c r="AQ610" s="87"/>
      <c r="AR610" s="87"/>
      <c r="AS610" s="87"/>
      <c r="AT610" s="87"/>
      <c r="AU610" s="87"/>
      <c r="AV610" s="87"/>
      <c r="AW610" s="87"/>
      <c r="AX610" s="87"/>
      <c r="AY610" s="87"/>
      <c r="AZ610" s="87"/>
      <c r="BA610" s="87"/>
      <c r="BB610" s="87"/>
      <c r="BC610" s="87"/>
      <c r="BD610" s="87"/>
      <c r="BE610" s="87"/>
    </row>
    <row r="611" spans="1:57" s="69" customFormat="1" x14ac:dyDescent="0.25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D611" s="87"/>
      <c r="AE611" s="87"/>
      <c r="AF611" s="87"/>
      <c r="AG611" s="87"/>
      <c r="AH611" s="87"/>
      <c r="AI611" s="87"/>
      <c r="AJ611" s="87"/>
      <c r="AK611" s="87"/>
      <c r="AL611" s="87"/>
      <c r="AM611" s="87"/>
      <c r="AN611" s="87"/>
      <c r="AO611" s="87"/>
      <c r="AP611" s="87"/>
      <c r="AQ611" s="87"/>
      <c r="AR611" s="87"/>
      <c r="AS611" s="87"/>
      <c r="AT611" s="87"/>
      <c r="AU611" s="87"/>
      <c r="AV611" s="87"/>
      <c r="AW611" s="87"/>
      <c r="AX611" s="87"/>
      <c r="AY611" s="87"/>
      <c r="AZ611" s="87"/>
      <c r="BA611" s="87"/>
      <c r="BB611" s="87"/>
      <c r="BC611" s="87"/>
      <c r="BD611" s="87"/>
      <c r="BE611" s="87"/>
    </row>
    <row r="612" spans="1:57" s="69" customFormat="1" x14ac:dyDescent="0.25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D612" s="87"/>
      <c r="AE612" s="87"/>
      <c r="AF612" s="87"/>
      <c r="AG612" s="87"/>
      <c r="AH612" s="87"/>
      <c r="AI612" s="87"/>
      <c r="AJ612" s="87"/>
      <c r="AK612" s="87"/>
      <c r="AL612" s="87"/>
      <c r="AM612" s="87"/>
      <c r="AN612" s="87"/>
      <c r="AO612" s="87"/>
      <c r="AP612" s="87"/>
      <c r="AQ612" s="87"/>
      <c r="AR612" s="87"/>
      <c r="AS612" s="87"/>
      <c r="AT612" s="87"/>
      <c r="AU612" s="87"/>
      <c r="AV612" s="87"/>
      <c r="AW612" s="87"/>
      <c r="AX612" s="87"/>
      <c r="AY612" s="87"/>
      <c r="AZ612" s="87"/>
      <c r="BA612" s="87"/>
      <c r="BB612" s="87"/>
      <c r="BC612" s="87"/>
      <c r="BD612" s="87"/>
      <c r="BE612" s="87"/>
    </row>
    <row r="613" spans="1:57" s="69" customFormat="1" x14ac:dyDescent="0.25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D613" s="87"/>
      <c r="AE613" s="87"/>
      <c r="AF613" s="87"/>
      <c r="AG613" s="87"/>
      <c r="AH613" s="87"/>
      <c r="AI613" s="87"/>
      <c r="AJ613" s="87"/>
      <c r="AK613" s="87"/>
      <c r="AL613" s="87"/>
      <c r="AM613" s="87"/>
      <c r="AN613" s="87"/>
      <c r="AO613" s="87"/>
      <c r="AP613" s="87"/>
      <c r="AQ613" s="87"/>
      <c r="AR613" s="87"/>
      <c r="AS613" s="87"/>
      <c r="AT613" s="87"/>
      <c r="AU613" s="87"/>
      <c r="AV613" s="87"/>
      <c r="AW613" s="87"/>
      <c r="AX613" s="87"/>
      <c r="AY613" s="87"/>
      <c r="AZ613" s="87"/>
      <c r="BA613" s="87"/>
      <c r="BB613" s="87"/>
      <c r="BC613" s="87"/>
      <c r="BD613" s="87"/>
      <c r="BE613" s="87"/>
    </row>
    <row r="614" spans="1:57" s="69" customFormat="1" x14ac:dyDescent="0.25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D614" s="87"/>
      <c r="AE614" s="87"/>
      <c r="AF614" s="87"/>
      <c r="AG614" s="87"/>
      <c r="AH614" s="87"/>
      <c r="AI614" s="87"/>
      <c r="AJ614" s="87"/>
      <c r="AK614" s="87"/>
      <c r="AL614" s="87"/>
      <c r="AM614" s="87"/>
      <c r="AN614" s="87"/>
      <c r="AO614" s="87"/>
      <c r="AP614" s="87"/>
      <c r="AQ614" s="87"/>
      <c r="AR614" s="87"/>
      <c r="AS614" s="87"/>
      <c r="AT614" s="87"/>
      <c r="AU614" s="87"/>
      <c r="AV614" s="87"/>
      <c r="AW614" s="87"/>
      <c r="AX614" s="87"/>
      <c r="AY614" s="87"/>
      <c r="AZ614" s="87"/>
      <c r="BA614" s="87"/>
      <c r="BB614" s="87"/>
      <c r="BC614" s="87"/>
      <c r="BD614" s="87"/>
      <c r="BE614" s="87"/>
    </row>
    <row r="615" spans="1:57" s="69" customFormat="1" x14ac:dyDescent="0.25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D615" s="87"/>
      <c r="AE615" s="87"/>
      <c r="AF615" s="87"/>
      <c r="AG615" s="87"/>
      <c r="AH615" s="87"/>
      <c r="AI615" s="87"/>
      <c r="AJ615" s="87"/>
      <c r="AK615" s="87"/>
      <c r="AL615" s="87"/>
      <c r="AM615" s="87"/>
      <c r="AN615" s="87"/>
      <c r="AO615" s="87"/>
      <c r="AP615" s="87"/>
      <c r="AQ615" s="87"/>
      <c r="AR615" s="87"/>
      <c r="AS615" s="87"/>
      <c r="AT615" s="87"/>
      <c r="AU615" s="87"/>
      <c r="AV615" s="87"/>
      <c r="AW615" s="87"/>
      <c r="AX615" s="87"/>
      <c r="AY615" s="87"/>
      <c r="AZ615" s="87"/>
      <c r="BA615" s="87"/>
      <c r="BB615" s="87"/>
      <c r="BC615" s="87"/>
      <c r="BD615" s="87"/>
      <c r="BE615" s="87"/>
    </row>
    <row r="616" spans="1:57" s="69" customFormat="1" x14ac:dyDescent="0.25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  <c r="AD616" s="87"/>
      <c r="AE616" s="87"/>
      <c r="AF616" s="87"/>
      <c r="AG616" s="87"/>
      <c r="AH616" s="87"/>
      <c r="AI616" s="87"/>
      <c r="AJ616" s="87"/>
      <c r="AK616" s="87"/>
      <c r="AL616" s="87"/>
      <c r="AM616" s="87"/>
      <c r="AN616" s="87"/>
      <c r="AO616" s="87"/>
      <c r="AP616" s="87"/>
      <c r="AQ616" s="87"/>
      <c r="AR616" s="87"/>
      <c r="AS616" s="87"/>
      <c r="AT616" s="87"/>
      <c r="AU616" s="87"/>
      <c r="AV616" s="87"/>
      <c r="AW616" s="87"/>
      <c r="AX616" s="87"/>
      <c r="AY616" s="87"/>
      <c r="AZ616" s="87"/>
      <c r="BA616" s="87"/>
      <c r="BB616" s="87"/>
      <c r="BC616" s="87"/>
      <c r="BD616" s="87"/>
      <c r="BE616" s="87"/>
    </row>
    <row r="617" spans="1:57" s="69" customFormat="1" x14ac:dyDescent="0.25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  <c r="AD617" s="87"/>
      <c r="AE617" s="87"/>
      <c r="AF617" s="87"/>
      <c r="AG617" s="87"/>
      <c r="AH617" s="87"/>
      <c r="AI617" s="87"/>
      <c r="AJ617" s="87"/>
      <c r="AK617" s="87"/>
      <c r="AL617" s="87"/>
      <c r="AM617" s="87"/>
      <c r="AN617" s="87"/>
      <c r="AO617" s="87"/>
      <c r="AP617" s="87"/>
      <c r="AQ617" s="87"/>
      <c r="AR617" s="87"/>
      <c r="AS617" s="87"/>
      <c r="AT617" s="87"/>
      <c r="AU617" s="87"/>
      <c r="AV617" s="87"/>
      <c r="AW617" s="87"/>
      <c r="AX617" s="87"/>
      <c r="AY617" s="87"/>
      <c r="AZ617" s="87"/>
      <c r="BA617" s="87"/>
      <c r="BB617" s="87"/>
      <c r="BC617" s="87"/>
      <c r="BD617" s="87"/>
      <c r="BE617" s="87"/>
    </row>
    <row r="618" spans="1:57" s="69" customFormat="1" x14ac:dyDescent="0.25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D618" s="87"/>
      <c r="AE618" s="87"/>
      <c r="AF618" s="87"/>
      <c r="AG618" s="87"/>
      <c r="AH618" s="87"/>
      <c r="AI618" s="87"/>
      <c r="AJ618" s="87"/>
      <c r="AK618" s="87"/>
      <c r="AL618" s="87"/>
      <c r="AM618" s="87"/>
      <c r="AN618" s="87"/>
      <c r="AO618" s="87"/>
      <c r="AP618" s="87"/>
      <c r="AQ618" s="87"/>
      <c r="AR618" s="87"/>
      <c r="AS618" s="87"/>
      <c r="AT618" s="87"/>
      <c r="AU618" s="87"/>
      <c r="AV618" s="87"/>
      <c r="AW618" s="87"/>
      <c r="AX618" s="87"/>
      <c r="AY618" s="87"/>
      <c r="AZ618" s="87"/>
      <c r="BA618" s="87"/>
      <c r="BB618" s="87"/>
      <c r="BC618" s="87"/>
      <c r="BD618" s="87"/>
      <c r="BE618" s="87"/>
    </row>
    <row r="619" spans="1:57" s="69" customFormat="1" x14ac:dyDescent="0.25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D619" s="87"/>
      <c r="AE619" s="87"/>
      <c r="AF619" s="87"/>
      <c r="AG619" s="87"/>
      <c r="AH619" s="87"/>
      <c r="AI619" s="87"/>
      <c r="AJ619" s="87"/>
      <c r="AK619" s="87"/>
      <c r="AL619" s="87"/>
      <c r="AM619" s="87"/>
      <c r="AN619" s="87"/>
      <c r="AO619" s="87"/>
      <c r="AP619" s="87"/>
      <c r="AQ619" s="87"/>
      <c r="AR619" s="87"/>
      <c r="AS619" s="87"/>
      <c r="AT619" s="87"/>
      <c r="AU619" s="87"/>
      <c r="AV619" s="87"/>
      <c r="AW619" s="87"/>
      <c r="AX619" s="87"/>
      <c r="AY619" s="87"/>
      <c r="AZ619" s="87"/>
      <c r="BA619" s="87"/>
      <c r="BB619" s="87"/>
      <c r="BC619" s="87"/>
      <c r="BD619" s="87"/>
      <c r="BE619" s="87"/>
    </row>
    <row r="620" spans="1:57" s="69" customFormat="1" x14ac:dyDescent="0.25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D620" s="87"/>
      <c r="AE620" s="87"/>
      <c r="AF620" s="87"/>
      <c r="AG620" s="87"/>
      <c r="AH620" s="87"/>
      <c r="AI620" s="87"/>
      <c r="AJ620" s="87"/>
      <c r="AK620" s="87"/>
      <c r="AL620" s="87"/>
      <c r="AM620" s="87"/>
      <c r="AN620" s="87"/>
      <c r="AO620" s="87"/>
      <c r="AP620" s="87"/>
      <c r="AQ620" s="87"/>
      <c r="AR620" s="87"/>
      <c r="AS620" s="87"/>
      <c r="AT620" s="87"/>
      <c r="AU620" s="87"/>
      <c r="AV620" s="87"/>
      <c r="AW620" s="87"/>
      <c r="AX620" s="87"/>
      <c r="AY620" s="87"/>
      <c r="AZ620" s="87"/>
      <c r="BA620" s="87"/>
      <c r="BB620" s="87"/>
      <c r="BC620" s="87"/>
      <c r="BD620" s="87"/>
      <c r="BE620" s="87"/>
    </row>
    <row r="621" spans="1:57" s="69" customFormat="1" x14ac:dyDescent="0.25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D621" s="87"/>
      <c r="AE621" s="87"/>
      <c r="AF621" s="87"/>
      <c r="AG621" s="87"/>
      <c r="AH621" s="87"/>
      <c r="AI621" s="87"/>
      <c r="AJ621" s="87"/>
      <c r="AK621" s="87"/>
      <c r="AL621" s="87"/>
      <c r="AM621" s="87"/>
      <c r="AN621" s="87"/>
      <c r="AO621" s="87"/>
      <c r="AP621" s="87"/>
      <c r="AQ621" s="87"/>
      <c r="AR621" s="87"/>
      <c r="AS621" s="87"/>
      <c r="AT621" s="87"/>
      <c r="AU621" s="87"/>
      <c r="AV621" s="87"/>
      <c r="AW621" s="87"/>
      <c r="AX621" s="87"/>
      <c r="AY621" s="87"/>
      <c r="AZ621" s="87"/>
      <c r="BA621" s="87"/>
      <c r="BB621" s="87"/>
      <c r="BC621" s="87"/>
      <c r="BD621" s="87"/>
      <c r="BE621" s="87"/>
    </row>
    <row r="622" spans="1:57" s="69" customFormat="1" x14ac:dyDescent="0.25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D622" s="87"/>
      <c r="AE622" s="87"/>
      <c r="AF622" s="87"/>
      <c r="AG622" s="87"/>
      <c r="AH622" s="87"/>
      <c r="AI622" s="87"/>
      <c r="AJ622" s="87"/>
      <c r="AK622" s="87"/>
      <c r="AL622" s="87"/>
      <c r="AM622" s="87"/>
      <c r="AN622" s="87"/>
      <c r="AO622" s="87"/>
      <c r="AP622" s="87"/>
      <c r="AQ622" s="87"/>
      <c r="AR622" s="87"/>
      <c r="AS622" s="87"/>
      <c r="AT622" s="87"/>
      <c r="AU622" s="87"/>
      <c r="AV622" s="87"/>
      <c r="AW622" s="87"/>
      <c r="AX622" s="87"/>
      <c r="AY622" s="87"/>
      <c r="AZ622" s="87"/>
      <c r="BA622" s="87"/>
      <c r="BB622" s="87"/>
      <c r="BC622" s="87"/>
      <c r="BD622" s="87"/>
      <c r="BE622" s="87"/>
    </row>
    <row r="623" spans="1:57" s="69" customFormat="1" x14ac:dyDescent="0.25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D623" s="87"/>
      <c r="AE623" s="87"/>
      <c r="AF623" s="87"/>
      <c r="AG623" s="87"/>
      <c r="AH623" s="87"/>
      <c r="AI623" s="87"/>
      <c r="AJ623" s="87"/>
      <c r="AK623" s="87"/>
      <c r="AL623" s="87"/>
      <c r="AM623" s="87"/>
      <c r="AN623" s="87"/>
      <c r="AO623" s="87"/>
      <c r="AP623" s="87"/>
      <c r="AQ623" s="87"/>
      <c r="AR623" s="87"/>
      <c r="AS623" s="87"/>
      <c r="AT623" s="87"/>
      <c r="AU623" s="87"/>
      <c r="AV623" s="87"/>
      <c r="AW623" s="87"/>
      <c r="AX623" s="87"/>
      <c r="AY623" s="87"/>
      <c r="AZ623" s="87"/>
      <c r="BA623" s="87"/>
      <c r="BB623" s="87"/>
      <c r="BC623" s="87"/>
      <c r="BD623" s="87"/>
      <c r="BE623" s="87"/>
    </row>
    <row r="624" spans="1:57" s="69" customFormat="1" x14ac:dyDescent="0.25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D624" s="87"/>
      <c r="AE624" s="87"/>
      <c r="AF624" s="87"/>
      <c r="AG624" s="87"/>
      <c r="AH624" s="87"/>
      <c r="AI624" s="87"/>
      <c r="AJ624" s="87"/>
      <c r="AK624" s="87"/>
      <c r="AL624" s="87"/>
      <c r="AM624" s="87"/>
      <c r="AN624" s="87"/>
      <c r="AO624" s="87"/>
      <c r="AP624" s="87"/>
      <c r="AQ624" s="87"/>
      <c r="AR624" s="87"/>
      <c r="AS624" s="87"/>
      <c r="AT624" s="87"/>
      <c r="AU624" s="87"/>
      <c r="AV624" s="87"/>
      <c r="AW624" s="87"/>
      <c r="AX624" s="87"/>
      <c r="AY624" s="87"/>
      <c r="AZ624" s="87"/>
      <c r="BA624" s="87"/>
      <c r="BB624" s="87"/>
      <c r="BC624" s="87"/>
      <c r="BD624" s="87"/>
      <c r="BE624" s="87"/>
    </row>
    <row r="625" spans="1:57" s="69" customFormat="1" x14ac:dyDescent="0.25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D625" s="87"/>
      <c r="AE625" s="87"/>
      <c r="AF625" s="87"/>
      <c r="AG625" s="87"/>
      <c r="AH625" s="87"/>
      <c r="AI625" s="87"/>
      <c r="AJ625" s="87"/>
      <c r="AK625" s="87"/>
      <c r="AL625" s="87"/>
      <c r="AM625" s="87"/>
      <c r="AN625" s="87"/>
      <c r="AO625" s="87"/>
      <c r="AP625" s="87"/>
      <c r="AQ625" s="87"/>
      <c r="AR625" s="87"/>
      <c r="AS625" s="87"/>
      <c r="AT625" s="87"/>
      <c r="AU625" s="87"/>
      <c r="AV625" s="87"/>
      <c r="AW625" s="87"/>
      <c r="AX625" s="87"/>
      <c r="AY625" s="87"/>
      <c r="AZ625" s="87"/>
      <c r="BA625" s="87"/>
      <c r="BB625" s="87"/>
      <c r="BC625" s="87"/>
      <c r="BD625" s="87"/>
      <c r="BE625" s="87"/>
    </row>
    <row r="626" spans="1:57" s="69" customFormat="1" x14ac:dyDescent="0.25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  <c r="AD626" s="87"/>
      <c r="AE626" s="87"/>
      <c r="AF626" s="87"/>
      <c r="AG626" s="87"/>
      <c r="AH626" s="87"/>
      <c r="AI626" s="87"/>
      <c r="AJ626" s="87"/>
      <c r="AK626" s="87"/>
      <c r="AL626" s="87"/>
      <c r="AM626" s="87"/>
      <c r="AN626" s="87"/>
      <c r="AO626" s="87"/>
      <c r="AP626" s="87"/>
      <c r="AQ626" s="87"/>
      <c r="AR626" s="87"/>
      <c r="AS626" s="87"/>
      <c r="AT626" s="87"/>
      <c r="AU626" s="87"/>
      <c r="AV626" s="87"/>
      <c r="AW626" s="87"/>
      <c r="AX626" s="87"/>
      <c r="AY626" s="87"/>
      <c r="AZ626" s="87"/>
      <c r="BA626" s="87"/>
      <c r="BB626" s="87"/>
      <c r="BC626" s="87"/>
      <c r="BD626" s="87"/>
      <c r="BE626" s="87"/>
    </row>
    <row r="627" spans="1:57" s="69" customFormat="1" x14ac:dyDescent="0.25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D627" s="87"/>
      <c r="AE627" s="87"/>
      <c r="AF627" s="87"/>
      <c r="AG627" s="87"/>
      <c r="AH627" s="87"/>
      <c r="AI627" s="87"/>
      <c r="AJ627" s="87"/>
      <c r="AK627" s="87"/>
      <c r="AL627" s="87"/>
      <c r="AM627" s="87"/>
      <c r="AN627" s="87"/>
      <c r="AO627" s="87"/>
      <c r="AP627" s="87"/>
      <c r="AQ627" s="87"/>
      <c r="AR627" s="87"/>
      <c r="AS627" s="87"/>
      <c r="AT627" s="87"/>
      <c r="AU627" s="87"/>
      <c r="AV627" s="87"/>
      <c r="AW627" s="87"/>
      <c r="AX627" s="87"/>
      <c r="AY627" s="87"/>
      <c r="AZ627" s="87"/>
      <c r="BA627" s="87"/>
      <c r="BB627" s="87"/>
      <c r="BC627" s="87"/>
      <c r="BD627" s="87"/>
      <c r="BE627" s="87"/>
    </row>
    <row r="628" spans="1:57" s="69" customFormat="1" x14ac:dyDescent="0.25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D628" s="87"/>
      <c r="AE628" s="87"/>
      <c r="AF628" s="87"/>
      <c r="AG628" s="87"/>
      <c r="AH628" s="87"/>
      <c r="AI628" s="87"/>
      <c r="AJ628" s="87"/>
      <c r="AK628" s="87"/>
      <c r="AL628" s="87"/>
      <c r="AM628" s="87"/>
      <c r="AN628" s="87"/>
      <c r="AO628" s="87"/>
      <c r="AP628" s="87"/>
      <c r="AQ628" s="87"/>
      <c r="AR628" s="87"/>
      <c r="AS628" s="87"/>
      <c r="AT628" s="87"/>
      <c r="AU628" s="87"/>
      <c r="AV628" s="87"/>
      <c r="AW628" s="87"/>
      <c r="AX628" s="87"/>
      <c r="AY628" s="87"/>
      <c r="AZ628" s="87"/>
      <c r="BA628" s="87"/>
      <c r="BB628" s="87"/>
      <c r="BC628" s="87"/>
      <c r="BD628" s="87"/>
      <c r="BE628" s="87"/>
    </row>
    <row r="629" spans="1:57" s="69" customFormat="1" x14ac:dyDescent="0.25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D629" s="87"/>
      <c r="AE629" s="87"/>
      <c r="AF629" s="87"/>
      <c r="AG629" s="87"/>
      <c r="AH629" s="87"/>
      <c r="AI629" s="87"/>
      <c r="AJ629" s="87"/>
      <c r="AK629" s="87"/>
      <c r="AL629" s="87"/>
      <c r="AM629" s="87"/>
      <c r="AN629" s="87"/>
      <c r="AO629" s="87"/>
      <c r="AP629" s="87"/>
      <c r="AQ629" s="87"/>
      <c r="AR629" s="87"/>
      <c r="AS629" s="87"/>
      <c r="AT629" s="87"/>
      <c r="AU629" s="87"/>
      <c r="AV629" s="87"/>
      <c r="AW629" s="87"/>
      <c r="AX629" s="87"/>
      <c r="AY629" s="87"/>
      <c r="AZ629" s="87"/>
      <c r="BA629" s="87"/>
      <c r="BB629" s="87"/>
      <c r="BC629" s="87"/>
      <c r="BD629" s="87"/>
      <c r="BE629" s="87"/>
    </row>
    <row r="630" spans="1:57" s="69" customFormat="1" x14ac:dyDescent="0.25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D630" s="87"/>
      <c r="AE630" s="87"/>
      <c r="AF630" s="87"/>
      <c r="AG630" s="87"/>
      <c r="AH630" s="87"/>
      <c r="AI630" s="87"/>
      <c r="AJ630" s="87"/>
      <c r="AK630" s="87"/>
      <c r="AL630" s="87"/>
      <c r="AM630" s="87"/>
      <c r="AN630" s="87"/>
      <c r="AO630" s="87"/>
      <c r="AP630" s="87"/>
      <c r="AQ630" s="87"/>
      <c r="AR630" s="87"/>
      <c r="AS630" s="87"/>
      <c r="AT630" s="87"/>
      <c r="AU630" s="87"/>
      <c r="AV630" s="87"/>
      <c r="AW630" s="87"/>
      <c r="AX630" s="87"/>
      <c r="AY630" s="87"/>
      <c r="AZ630" s="87"/>
      <c r="BA630" s="87"/>
      <c r="BB630" s="87"/>
      <c r="BC630" s="87"/>
      <c r="BD630" s="87"/>
      <c r="BE630" s="87"/>
    </row>
    <row r="631" spans="1:57" s="69" customFormat="1" x14ac:dyDescent="0.25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D631" s="87"/>
      <c r="AE631" s="87"/>
      <c r="AF631" s="87"/>
      <c r="AG631" s="87"/>
      <c r="AH631" s="87"/>
      <c r="AI631" s="87"/>
      <c r="AJ631" s="87"/>
      <c r="AK631" s="87"/>
      <c r="AL631" s="87"/>
      <c r="AM631" s="87"/>
      <c r="AN631" s="87"/>
      <c r="AO631" s="87"/>
      <c r="AP631" s="87"/>
      <c r="AQ631" s="87"/>
      <c r="AR631" s="87"/>
      <c r="AS631" s="87"/>
      <c r="AT631" s="87"/>
      <c r="AU631" s="87"/>
      <c r="AV631" s="87"/>
      <c r="AW631" s="87"/>
      <c r="AX631" s="87"/>
      <c r="AY631" s="87"/>
      <c r="AZ631" s="87"/>
      <c r="BA631" s="87"/>
      <c r="BB631" s="87"/>
      <c r="BC631" s="87"/>
      <c r="BD631" s="87"/>
      <c r="BE631" s="87"/>
    </row>
    <row r="632" spans="1:57" s="69" customFormat="1" x14ac:dyDescent="0.25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D632" s="87"/>
      <c r="AE632" s="87"/>
      <c r="AF632" s="87"/>
      <c r="AG632" s="87"/>
      <c r="AH632" s="87"/>
      <c r="AI632" s="87"/>
      <c r="AJ632" s="87"/>
      <c r="AK632" s="87"/>
      <c r="AL632" s="87"/>
      <c r="AM632" s="87"/>
      <c r="AN632" s="87"/>
      <c r="AO632" s="87"/>
      <c r="AP632" s="87"/>
      <c r="AQ632" s="87"/>
      <c r="AR632" s="87"/>
      <c r="AS632" s="87"/>
      <c r="AT632" s="87"/>
      <c r="AU632" s="87"/>
      <c r="AV632" s="87"/>
      <c r="AW632" s="87"/>
      <c r="AX632" s="87"/>
      <c r="AY632" s="87"/>
      <c r="AZ632" s="87"/>
      <c r="BA632" s="87"/>
      <c r="BB632" s="87"/>
      <c r="BC632" s="87"/>
      <c r="BD632" s="87"/>
      <c r="BE632" s="87"/>
    </row>
    <row r="633" spans="1:57" s="69" customFormat="1" x14ac:dyDescent="0.25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D633" s="87"/>
      <c r="AE633" s="87"/>
      <c r="AF633" s="87"/>
      <c r="AG633" s="87"/>
      <c r="AH633" s="87"/>
      <c r="AI633" s="87"/>
      <c r="AJ633" s="87"/>
      <c r="AK633" s="87"/>
      <c r="AL633" s="87"/>
      <c r="AM633" s="87"/>
      <c r="AN633" s="87"/>
      <c r="AO633" s="87"/>
      <c r="AP633" s="87"/>
      <c r="AQ633" s="87"/>
      <c r="AR633" s="87"/>
      <c r="AS633" s="87"/>
      <c r="AT633" s="87"/>
      <c r="AU633" s="87"/>
      <c r="AV633" s="87"/>
      <c r="AW633" s="87"/>
      <c r="AX633" s="87"/>
      <c r="AY633" s="87"/>
      <c r="AZ633" s="87"/>
      <c r="BA633" s="87"/>
      <c r="BB633" s="87"/>
      <c r="BC633" s="87"/>
      <c r="BD633" s="87"/>
      <c r="BE633" s="87"/>
    </row>
    <row r="634" spans="1:57" s="69" customFormat="1" x14ac:dyDescent="0.25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D634" s="87"/>
      <c r="AE634" s="87"/>
      <c r="AF634" s="87"/>
      <c r="AG634" s="87"/>
      <c r="AH634" s="87"/>
      <c r="AI634" s="87"/>
      <c r="AJ634" s="87"/>
      <c r="AK634" s="87"/>
      <c r="AL634" s="87"/>
      <c r="AM634" s="87"/>
      <c r="AN634" s="87"/>
      <c r="AO634" s="87"/>
      <c r="AP634" s="87"/>
      <c r="AQ634" s="87"/>
      <c r="AR634" s="87"/>
      <c r="AS634" s="87"/>
      <c r="AT634" s="87"/>
      <c r="AU634" s="87"/>
      <c r="AV634" s="87"/>
      <c r="AW634" s="87"/>
      <c r="AX634" s="87"/>
      <c r="AY634" s="87"/>
      <c r="AZ634" s="87"/>
      <c r="BA634" s="87"/>
      <c r="BB634" s="87"/>
      <c r="BC634" s="87"/>
      <c r="BD634" s="87"/>
      <c r="BE634" s="87"/>
    </row>
    <row r="635" spans="1:57" s="69" customFormat="1" x14ac:dyDescent="0.25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D635" s="87"/>
      <c r="AE635" s="87"/>
      <c r="AF635" s="87"/>
      <c r="AG635" s="87"/>
      <c r="AH635" s="87"/>
      <c r="AI635" s="87"/>
      <c r="AJ635" s="87"/>
      <c r="AK635" s="87"/>
      <c r="AL635" s="87"/>
      <c r="AM635" s="87"/>
      <c r="AN635" s="87"/>
      <c r="AO635" s="87"/>
      <c r="AP635" s="87"/>
      <c r="AQ635" s="87"/>
      <c r="AR635" s="87"/>
      <c r="AS635" s="87"/>
      <c r="AT635" s="87"/>
      <c r="AU635" s="87"/>
      <c r="AV635" s="87"/>
      <c r="AW635" s="87"/>
      <c r="AX635" s="87"/>
      <c r="AY635" s="87"/>
      <c r="AZ635" s="87"/>
      <c r="BA635" s="87"/>
      <c r="BB635" s="87"/>
      <c r="BC635" s="87"/>
      <c r="BD635" s="87"/>
      <c r="BE635" s="87"/>
    </row>
    <row r="636" spans="1:57" s="69" customFormat="1" x14ac:dyDescent="0.25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  <c r="AD636" s="87"/>
      <c r="AE636" s="87"/>
      <c r="AF636" s="87"/>
      <c r="AG636" s="87"/>
      <c r="AH636" s="87"/>
      <c r="AI636" s="87"/>
      <c r="AJ636" s="87"/>
      <c r="AK636" s="87"/>
      <c r="AL636" s="87"/>
      <c r="AM636" s="87"/>
      <c r="AN636" s="87"/>
      <c r="AO636" s="87"/>
      <c r="AP636" s="87"/>
      <c r="AQ636" s="87"/>
      <c r="AR636" s="87"/>
      <c r="AS636" s="87"/>
      <c r="AT636" s="87"/>
      <c r="AU636" s="87"/>
      <c r="AV636" s="87"/>
      <c r="AW636" s="87"/>
      <c r="AX636" s="87"/>
      <c r="AY636" s="87"/>
      <c r="AZ636" s="87"/>
      <c r="BA636" s="87"/>
      <c r="BB636" s="87"/>
      <c r="BC636" s="87"/>
      <c r="BD636" s="87"/>
      <c r="BE636" s="87"/>
    </row>
    <row r="637" spans="1:57" s="69" customFormat="1" x14ac:dyDescent="0.25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D637" s="87"/>
      <c r="AE637" s="87"/>
      <c r="AF637" s="87"/>
      <c r="AG637" s="87"/>
      <c r="AH637" s="87"/>
      <c r="AI637" s="87"/>
      <c r="AJ637" s="87"/>
      <c r="AK637" s="87"/>
      <c r="AL637" s="87"/>
      <c r="AM637" s="87"/>
      <c r="AN637" s="87"/>
      <c r="AO637" s="87"/>
      <c r="AP637" s="87"/>
      <c r="AQ637" s="87"/>
      <c r="AR637" s="87"/>
      <c r="AS637" s="87"/>
      <c r="AT637" s="87"/>
      <c r="AU637" s="87"/>
      <c r="AV637" s="87"/>
      <c r="AW637" s="87"/>
      <c r="AX637" s="87"/>
      <c r="AY637" s="87"/>
      <c r="AZ637" s="87"/>
      <c r="BA637" s="87"/>
      <c r="BB637" s="87"/>
      <c r="BC637" s="87"/>
      <c r="BD637" s="87"/>
      <c r="BE637" s="87"/>
    </row>
    <row r="638" spans="1:57" s="69" customFormat="1" x14ac:dyDescent="0.25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D638" s="87"/>
      <c r="AE638" s="87"/>
      <c r="AF638" s="87"/>
      <c r="AG638" s="87"/>
      <c r="AH638" s="87"/>
      <c r="AI638" s="87"/>
      <c r="AJ638" s="87"/>
      <c r="AK638" s="87"/>
      <c r="AL638" s="87"/>
      <c r="AM638" s="87"/>
      <c r="AN638" s="87"/>
      <c r="AO638" s="87"/>
      <c r="AP638" s="87"/>
      <c r="AQ638" s="87"/>
      <c r="AR638" s="87"/>
      <c r="AS638" s="87"/>
      <c r="AT638" s="87"/>
      <c r="AU638" s="87"/>
      <c r="AV638" s="87"/>
      <c r="AW638" s="87"/>
      <c r="AX638" s="87"/>
      <c r="AY638" s="87"/>
      <c r="AZ638" s="87"/>
      <c r="BA638" s="87"/>
      <c r="BB638" s="87"/>
      <c r="BC638" s="87"/>
      <c r="BD638" s="87"/>
      <c r="BE638" s="87"/>
    </row>
    <row r="639" spans="1:57" s="69" customFormat="1" x14ac:dyDescent="0.25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D639" s="87"/>
      <c r="AE639" s="87"/>
      <c r="AF639" s="87"/>
      <c r="AG639" s="87"/>
      <c r="AH639" s="87"/>
      <c r="AI639" s="87"/>
      <c r="AJ639" s="87"/>
      <c r="AK639" s="87"/>
      <c r="AL639" s="87"/>
      <c r="AM639" s="87"/>
      <c r="AN639" s="87"/>
      <c r="AO639" s="87"/>
      <c r="AP639" s="87"/>
      <c r="AQ639" s="87"/>
      <c r="AR639" s="87"/>
      <c r="AS639" s="87"/>
      <c r="AT639" s="87"/>
      <c r="AU639" s="87"/>
      <c r="AV639" s="87"/>
      <c r="AW639" s="87"/>
      <c r="AX639" s="87"/>
      <c r="AY639" s="87"/>
      <c r="AZ639" s="87"/>
      <c r="BA639" s="87"/>
      <c r="BB639" s="87"/>
      <c r="BC639" s="87"/>
      <c r="BD639" s="87"/>
      <c r="BE639" s="87"/>
    </row>
    <row r="640" spans="1:57" s="69" customFormat="1" x14ac:dyDescent="0.25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D640" s="87"/>
      <c r="AE640" s="87"/>
      <c r="AF640" s="87"/>
      <c r="AG640" s="87"/>
      <c r="AH640" s="87"/>
      <c r="AI640" s="87"/>
      <c r="AJ640" s="87"/>
      <c r="AK640" s="87"/>
      <c r="AL640" s="87"/>
      <c r="AM640" s="87"/>
      <c r="AN640" s="87"/>
      <c r="AO640" s="87"/>
      <c r="AP640" s="87"/>
      <c r="AQ640" s="87"/>
      <c r="AR640" s="87"/>
      <c r="AS640" s="87"/>
      <c r="AT640" s="87"/>
      <c r="AU640" s="87"/>
      <c r="AV640" s="87"/>
      <c r="AW640" s="87"/>
      <c r="AX640" s="87"/>
      <c r="AY640" s="87"/>
      <c r="AZ640" s="87"/>
      <c r="BA640" s="87"/>
      <c r="BB640" s="87"/>
      <c r="BC640" s="87"/>
      <c r="BD640" s="87"/>
      <c r="BE640" s="87"/>
    </row>
    <row r="641" spans="1:57" s="69" customFormat="1" x14ac:dyDescent="0.25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D641" s="87"/>
      <c r="AE641" s="87"/>
      <c r="AF641" s="87"/>
      <c r="AG641" s="87"/>
      <c r="AH641" s="87"/>
      <c r="AI641" s="87"/>
      <c r="AJ641" s="87"/>
      <c r="AK641" s="87"/>
      <c r="AL641" s="87"/>
      <c r="AM641" s="87"/>
      <c r="AN641" s="87"/>
      <c r="AO641" s="87"/>
      <c r="AP641" s="87"/>
      <c r="AQ641" s="87"/>
      <c r="AR641" s="87"/>
      <c r="AS641" s="87"/>
      <c r="AT641" s="87"/>
      <c r="AU641" s="87"/>
      <c r="AV641" s="87"/>
      <c r="AW641" s="87"/>
      <c r="AX641" s="87"/>
      <c r="AY641" s="87"/>
      <c r="AZ641" s="87"/>
      <c r="BA641" s="87"/>
      <c r="BB641" s="87"/>
      <c r="BC641" s="87"/>
      <c r="BD641" s="87"/>
      <c r="BE641" s="87"/>
    </row>
    <row r="642" spans="1:57" s="69" customFormat="1" x14ac:dyDescent="0.25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D642" s="87"/>
      <c r="AE642" s="87"/>
      <c r="AF642" s="87"/>
      <c r="AG642" s="87"/>
      <c r="AH642" s="87"/>
      <c r="AI642" s="87"/>
      <c r="AJ642" s="87"/>
      <c r="AK642" s="87"/>
      <c r="AL642" s="87"/>
      <c r="AM642" s="87"/>
      <c r="AN642" s="87"/>
      <c r="AO642" s="87"/>
      <c r="AP642" s="87"/>
      <c r="AQ642" s="87"/>
      <c r="AR642" s="87"/>
      <c r="AS642" s="87"/>
      <c r="AT642" s="87"/>
      <c r="AU642" s="87"/>
      <c r="AV642" s="87"/>
      <c r="AW642" s="87"/>
      <c r="AX642" s="87"/>
      <c r="AY642" s="87"/>
      <c r="AZ642" s="87"/>
      <c r="BA642" s="87"/>
      <c r="BB642" s="87"/>
      <c r="BC642" s="87"/>
      <c r="BD642" s="87"/>
      <c r="BE642" s="87"/>
    </row>
    <row r="643" spans="1:57" s="69" customFormat="1" x14ac:dyDescent="0.25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D643" s="87"/>
      <c r="AE643" s="87"/>
      <c r="AF643" s="87"/>
      <c r="AG643" s="87"/>
      <c r="AH643" s="87"/>
      <c r="AI643" s="87"/>
      <c r="AJ643" s="87"/>
      <c r="AK643" s="87"/>
      <c r="AL643" s="87"/>
      <c r="AM643" s="87"/>
      <c r="AN643" s="87"/>
      <c r="AO643" s="87"/>
      <c r="AP643" s="87"/>
      <c r="AQ643" s="87"/>
      <c r="AR643" s="87"/>
      <c r="AS643" s="87"/>
      <c r="AT643" s="87"/>
      <c r="AU643" s="87"/>
      <c r="AV643" s="87"/>
      <c r="AW643" s="87"/>
      <c r="AX643" s="87"/>
      <c r="AY643" s="87"/>
      <c r="AZ643" s="87"/>
      <c r="BA643" s="87"/>
      <c r="BB643" s="87"/>
      <c r="BC643" s="87"/>
      <c r="BD643" s="87"/>
      <c r="BE643" s="87"/>
    </row>
    <row r="644" spans="1:57" s="69" customFormat="1" x14ac:dyDescent="0.25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D644" s="87"/>
      <c r="AE644" s="87"/>
      <c r="AF644" s="87"/>
      <c r="AG644" s="87"/>
      <c r="AH644" s="87"/>
      <c r="AI644" s="87"/>
      <c r="AJ644" s="87"/>
      <c r="AK644" s="87"/>
      <c r="AL644" s="87"/>
      <c r="AM644" s="87"/>
      <c r="AN644" s="87"/>
      <c r="AO644" s="87"/>
      <c r="AP644" s="87"/>
      <c r="AQ644" s="87"/>
      <c r="AR644" s="87"/>
      <c r="AS644" s="87"/>
      <c r="AT644" s="87"/>
      <c r="AU644" s="87"/>
      <c r="AV644" s="87"/>
      <c r="AW644" s="87"/>
      <c r="AX644" s="87"/>
      <c r="AY644" s="87"/>
      <c r="AZ644" s="87"/>
      <c r="BA644" s="87"/>
      <c r="BB644" s="87"/>
      <c r="BC644" s="87"/>
      <c r="BD644" s="87"/>
      <c r="BE644" s="87"/>
    </row>
    <row r="645" spans="1:57" s="69" customFormat="1" x14ac:dyDescent="0.25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D645" s="87"/>
      <c r="AE645" s="87"/>
      <c r="AF645" s="87"/>
      <c r="AG645" s="87"/>
      <c r="AH645" s="87"/>
      <c r="AI645" s="87"/>
      <c r="AJ645" s="87"/>
      <c r="AK645" s="87"/>
      <c r="AL645" s="87"/>
      <c r="AM645" s="87"/>
      <c r="AN645" s="87"/>
      <c r="AO645" s="87"/>
      <c r="AP645" s="87"/>
      <c r="AQ645" s="87"/>
      <c r="AR645" s="87"/>
      <c r="AS645" s="87"/>
      <c r="AT645" s="87"/>
      <c r="AU645" s="87"/>
      <c r="AV645" s="87"/>
      <c r="AW645" s="87"/>
      <c r="AX645" s="87"/>
      <c r="AY645" s="87"/>
      <c r="AZ645" s="87"/>
      <c r="BA645" s="87"/>
      <c r="BB645" s="87"/>
      <c r="BC645" s="87"/>
      <c r="BD645" s="87"/>
      <c r="BE645" s="87"/>
    </row>
    <row r="646" spans="1:57" s="69" customFormat="1" x14ac:dyDescent="0.25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D646" s="87"/>
      <c r="AE646" s="87"/>
      <c r="AF646" s="87"/>
      <c r="AG646" s="87"/>
      <c r="AH646" s="87"/>
      <c r="AI646" s="87"/>
      <c r="AJ646" s="87"/>
      <c r="AK646" s="87"/>
      <c r="AL646" s="87"/>
      <c r="AM646" s="87"/>
      <c r="AN646" s="87"/>
      <c r="AO646" s="87"/>
      <c r="AP646" s="87"/>
      <c r="AQ646" s="87"/>
      <c r="AR646" s="87"/>
      <c r="AS646" s="87"/>
      <c r="AT646" s="87"/>
      <c r="AU646" s="87"/>
      <c r="AV646" s="87"/>
      <c r="AW646" s="87"/>
      <c r="AX646" s="87"/>
      <c r="AY646" s="87"/>
      <c r="AZ646" s="87"/>
      <c r="BA646" s="87"/>
      <c r="BB646" s="87"/>
      <c r="BC646" s="87"/>
      <c r="BD646" s="87"/>
      <c r="BE646" s="87"/>
    </row>
    <row r="647" spans="1:57" s="69" customFormat="1" x14ac:dyDescent="0.25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  <c r="AD647" s="87"/>
      <c r="AE647" s="87"/>
      <c r="AF647" s="87"/>
      <c r="AG647" s="87"/>
      <c r="AH647" s="87"/>
      <c r="AI647" s="87"/>
      <c r="AJ647" s="87"/>
      <c r="AK647" s="87"/>
      <c r="AL647" s="87"/>
      <c r="AM647" s="87"/>
      <c r="AN647" s="87"/>
      <c r="AO647" s="87"/>
      <c r="AP647" s="87"/>
      <c r="AQ647" s="87"/>
      <c r="AR647" s="87"/>
      <c r="AS647" s="87"/>
      <c r="AT647" s="87"/>
      <c r="AU647" s="87"/>
      <c r="AV647" s="87"/>
      <c r="AW647" s="87"/>
      <c r="AX647" s="87"/>
      <c r="AY647" s="87"/>
      <c r="AZ647" s="87"/>
      <c r="BA647" s="87"/>
      <c r="BB647" s="87"/>
      <c r="BC647" s="87"/>
      <c r="BD647" s="87"/>
      <c r="BE647" s="87"/>
    </row>
    <row r="648" spans="1:57" s="69" customFormat="1" x14ac:dyDescent="0.25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D648" s="87"/>
      <c r="AE648" s="87"/>
      <c r="AF648" s="87"/>
      <c r="AG648" s="87"/>
      <c r="AH648" s="87"/>
      <c r="AI648" s="87"/>
      <c r="AJ648" s="87"/>
      <c r="AK648" s="87"/>
      <c r="AL648" s="87"/>
      <c r="AM648" s="87"/>
      <c r="AN648" s="87"/>
      <c r="AO648" s="87"/>
      <c r="AP648" s="87"/>
      <c r="AQ648" s="87"/>
      <c r="AR648" s="87"/>
      <c r="AS648" s="87"/>
      <c r="AT648" s="87"/>
      <c r="AU648" s="87"/>
      <c r="AV648" s="87"/>
      <c r="AW648" s="87"/>
      <c r="AX648" s="87"/>
      <c r="AY648" s="87"/>
      <c r="AZ648" s="87"/>
      <c r="BA648" s="87"/>
      <c r="BB648" s="87"/>
      <c r="BC648" s="87"/>
      <c r="BD648" s="87"/>
      <c r="BE648" s="87"/>
    </row>
    <row r="649" spans="1:57" s="69" customFormat="1" x14ac:dyDescent="0.25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D649" s="87"/>
      <c r="AE649" s="87"/>
      <c r="AF649" s="87"/>
      <c r="AG649" s="87"/>
      <c r="AH649" s="87"/>
      <c r="AI649" s="87"/>
      <c r="AJ649" s="87"/>
      <c r="AK649" s="87"/>
      <c r="AL649" s="87"/>
      <c r="AM649" s="87"/>
      <c r="AN649" s="87"/>
      <c r="AO649" s="87"/>
      <c r="AP649" s="87"/>
      <c r="AQ649" s="87"/>
      <c r="AR649" s="87"/>
      <c r="AS649" s="87"/>
      <c r="AT649" s="87"/>
      <c r="AU649" s="87"/>
      <c r="AV649" s="87"/>
      <c r="AW649" s="87"/>
      <c r="AX649" s="87"/>
      <c r="AY649" s="87"/>
      <c r="AZ649" s="87"/>
      <c r="BA649" s="87"/>
      <c r="BB649" s="87"/>
      <c r="BC649" s="87"/>
      <c r="BD649" s="87"/>
      <c r="BE649" s="87"/>
    </row>
    <row r="650" spans="1:57" s="69" customFormat="1" x14ac:dyDescent="0.25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D650" s="87"/>
      <c r="AE650" s="87"/>
      <c r="AF650" s="87"/>
      <c r="AG650" s="87"/>
      <c r="AH650" s="87"/>
      <c r="AI650" s="87"/>
      <c r="AJ650" s="87"/>
      <c r="AK650" s="87"/>
      <c r="AL650" s="87"/>
      <c r="AM650" s="87"/>
      <c r="AN650" s="87"/>
      <c r="AO650" s="87"/>
      <c r="AP650" s="87"/>
      <c r="AQ650" s="87"/>
      <c r="AR650" s="87"/>
      <c r="AS650" s="87"/>
      <c r="AT650" s="87"/>
      <c r="AU650" s="87"/>
      <c r="AV650" s="87"/>
      <c r="AW650" s="87"/>
      <c r="AX650" s="87"/>
      <c r="AY650" s="87"/>
      <c r="AZ650" s="87"/>
      <c r="BA650" s="87"/>
      <c r="BB650" s="87"/>
      <c r="BC650" s="87"/>
      <c r="BD650" s="87"/>
      <c r="BE650" s="87"/>
    </row>
    <row r="651" spans="1:57" s="69" customFormat="1" x14ac:dyDescent="0.25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D651" s="87"/>
      <c r="AE651" s="87"/>
      <c r="AF651" s="87"/>
      <c r="AG651" s="87"/>
      <c r="AH651" s="87"/>
      <c r="AI651" s="87"/>
      <c r="AJ651" s="87"/>
      <c r="AK651" s="87"/>
      <c r="AL651" s="87"/>
      <c r="AM651" s="87"/>
      <c r="AN651" s="87"/>
      <c r="AO651" s="87"/>
      <c r="AP651" s="87"/>
      <c r="AQ651" s="87"/>
      <c r="AR651" s="87"/>
      <c r="AS651" s="87"/>
      <c r="AT651" s="87"/>
      <c r="AU651" s="87"/>
      <c r="AV651" s="87"/>
      <c r="AW651" s="87"/>
      <c r="AX651" s="87"/>
      <c r="AY651" s="87"/>
      <c r="AZ651" s="87"/>
      <c r="BA651" s="87"/>
      <c r="BB651" s="87"/>
      <c r="BC651" s="87"/>
      <c r="BD651" s="87"/>
      <c r="BE651" s="87"/>
    </row>
    <row r="652" spans="1:57" s="69" customFormat="1" x14ac:dyDescent="0.25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D652" s="87"/>
      <c r="AE652" s="87"/>
      <c r="AF652" s="87"/>
      <c r="AG652" s="87"/>
      <c r="AH652" s="87"/>
      <c r="AI652" s="87"/>
      <c r="AJ652" s="87"/>
      <c r="AK652" s="87"/>
      <c r="AL652" s="87"/>
      <c r="AM652" s="87"/>
      <c r="AN652" s="87"/>
      <c r="AO652" s="87"/>
      <c r="AP652" s="87"/>
      <c r="AQ652" s="87"/>
      <c r="AR652" s="87"/>
      <c r="AS652" s="87"/>
      <c r="AT652" s="87"/>
      <c r="AU652" s="87"/>
      <c r="AV652" s="87"/>
      <c r="AW652" s="87"/>
      <c r="AX652" s="87"/>
      <c r="AY652" s="87"/>
      <c r="AZ652" s="87"/>
      <c r="BA652" s="87"/>
      <c r="BB652" s="87"/>
      <c r="BC652" s="87"/>
      <c r="BD652" s="87"/>
      <c r="BE652" s="87"/>
    </row>
    <row r="653" spans="1:57" s="69" customFormat="1" x14ac:dyDescent="0.25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D653" s="87"/>
      <c r="AE653" s="87"/>
      <c r="AF653" s="87"/>
      <c r="AG653" s="87"/>
      <c r="AH653" s="87"/>
      <c r="AI653" s="87"/>
      <c r="AJ653" s="87"/>
      <c r="AK653" s="87"/>
      <c r="AL653" s="87"/>
      <c r="AM653" s="87"/>
      <c r="AN653" s="87"/>
      <c r="AO653" s="87"/>
      <c r="AP653" s="87"/>
      <c r="AQ653" s="87"/>
      <c r="AR653" s="87"/>
      <c r="AS653" s="87"/>
      <c r="AT653" s="87"/>
      <c r="AU653" s="87"/>
      <c r="AV653" s="87"/>
      <c r="AW653" s="87"/>
      <c r="AX653" s="87"/>
      <c r="AY653" s="87"/>
      <c r="AZ653" s="87"/>
      <c r="BA653" s="87"/>
      <c r="BB653" s="87"/>
      <c r="BC653" s="87"/>
      <c r="BD653" s="87"/>
      <c r="BE653" s="87"/>
    </row>
    <row r="654" spans="1:57" s="69" customFormat="1" x14ac:dyDescent="0.25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D654" s="87"/>
      <c r="AE654" s="87"/>
      <c r="AF654" s="87"/>
      <c r="AG654" s="87"/>
      <c r="AH654" s="87"/>
      <c r="AI654" s="87"/>
      <c r="AJ654" s="87"/>
      <c r="AK654" s="87"/>
      <c r="AL654" s="87"/>
      <c r="AM654" s="87"/>
      <c r="AN654" s="87"/>
      <c r="AO654" s="87"/>
      <c r="AP654" s="87"/>
      <c r="AQ654" s="87"/>
      <c r="AR654" s="87"/>
      <c r="AS654" s="87"/>
      <c r="AT654" s="87"/>
      <c r="AU654" s="87"/>
      <c r="AV654" s="87"/>
      <c r="AW654" s="87"/>
      <c r="AX654" s="87"/>
      <c r="AY654" s="87"/>
      <c r="AZ654" s="87"/>
      <c r="BA654" s="87"/>
      <c r="BB654" s="87"/>
      <c r="BC654" s="87"/>
      <c r="BD654" s="87"/>
      <c r="BE654" s="87"/>
    </row>
    <row r="655" spans="1:57" s="69" customFormat="1" x14ac:dyDescent="0.25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D655" s="87"/>
      <c r="AE655" s="87"/>
      <c r="AF655" s="87"/>
      <c r="AG655" s="87"/>
      <c r="AH655" s="87"/>
      <c r="AI655" s="87"/>
      <c r="AJ655" s="87"/>
      <c r="AK655" s="87"/>
      <c r="AL655" s="87"/>
      <c r="AM655" s="87"/>
      <c r="AN655" s="87"/>
      <c r="AO655" s="87"/>
      <c r="AP655" s="87"/>
      <c r="AQ655" s="87"/>
      <c r="AR655" s="87"/>
      <c r="AS655" s="87"/>
      <c r="AT655" s="87"/>
      <c r="AU655" s="87"/>
      <c r="AV655" s="87"/>
      <c r="AW655" s="87"/>
      <c r="AX655" s="87"/>
      <c r="AY655" s="87"/>
      <c r="AZ655" s="87"/>
      <c r="BA655" s="87"/>
      <c r="BB655" s="87"/>
      <c r="BC655" s="87"/>
      <c r="BD655" s="87"/>
      <c r="BE655" s="87"/>
    </row>
    <row r="656" spans="1:57" s="69" customFormat="1" x14ac:dyDescent="0.25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D656" s="87"/>
      <c r="AE656" s="87"/>
      <c r="AF656" s="87"/>
      <c r="AG656" s="87"/>
      <c r="AH656" s="87"/>
      <c r="AI656" s="87"/>
      <c r="AJ656" s="87"/>
      <c r="AK656" s="87"/>
      <c r="AL656" s="87"/>
      <c r="AM656" s="87"/>
      <c r="AN656" s="87"/>
      <c r="AO656" s="87"/>
      <c r="AP656" s="87"/>
      <c r="AQ656" s="87"/>
      <c r="AR656" s="87"/>
      <c r="AS656" s="87"/>
      <c r="AT656" s="87"/>
      <c r="AU656" s="87"/>
      <c r="AV656" s="87"/>
      <c r="AW656" s="87"/>
      <c r="AX656" s="87"/>
      <c r="AY656" s="87"/>
      <c r="AZ656" s="87"/>
      <c r="BA656" s="87"/>
      <c r="BB656" s="87"/>
      <c r="BC656" s="87"/>
      <c r="BD656" s="87"/>
      <c r="BE656" s="87"/>
    </row>
    <row r="657" spans="1:57" s="69" customFormat="1" x14ac:dyDescent="0.25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D657" s="87"/>
      <c r="AE657" s="87"/>
      <c r="AF657" s="87"/>
      <c r="AG657" s="87"/>
      <c r="AH657" s="87"/>
      <c r="AI657" s="87"/>
      <c r="AJ657" s="87"/>
      <c r="AK657" s="87"/>
      <c r="AL657" s="87"/>
      <c r="AM657" s="87"/>
      <c r="AN657" s="87"/>
      <c r="AO657" s="87"/>
      <c r="AP657" s="87"/>
      <c r="AQ657" s="87"/>
      <c r="AR657" s="87"/>
      <c r="AS657" s="87"/>
      <c r="AT657" s="87"/>
      <c r="AU657" s="87"/>
      <c r="AV657" s="87"/>
      <c r="AW657" s="87"/>
      <c r="AX657" s="87"/>
      <c r="AY657" s="87"/>
      <c r="AZ657" s="87"/>
      <c r="BA657" s="87"/>
      <c r="BB657" s="87"/>
      <c r="BC657" s="87"/>
      <c r="BD657" s="87"/>
      <c r="BE657" s="87"/>
    </row>
    <row r="658" spans="1:57" s="69" customFormat="1" x14ac:dyDescent="0.25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D658" s="87"/>
      <c r="AE658" s="87"/>
      <c r="AF658" s="87"/>
      <c r="AG658" s="87"/>
      <c r="AH658" s="87"/>
      <c r="AI658" s="87"/>
      <c r="AJ658" s="87"/>
      <c r="AK658" s="87"/>
      <c r="AL658" s="87"/>
      <c r="AM658" s="87"/>
      <c r="AN658" s="87"/>
      <c r="AO658" s="87"/>
      <c r="AP658" s="87"/>
      <c r="AQ658" s="87"/>
      <c r="AR658" s="87"/>
      <c r="AS658" s="87"/>
      <c r="AT658" s="87"/>
      <c r="AU658" s="87"/>
      <c r="AV658" s="87"/>
      <c r="AW658" s="87"/>
      <c r="AX658" s="87"/>
      <c r="AY658" s="87"/>
      <c r="AZ658" s="87"/>
      <c r="BA658" s="87"/>
      <c r="BB658" s="87"/>
      <c r="BC658" s="87"/>
      <c r="BD658" s="87"/>
      <c r="BE658" s="87"/>
    </row>
    <row r="659" spans="1:57" s="69" customFormat="1" x14ac:dyDescent="0.25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D659" s="87"/>
      <c r="AE659" s="87"/>
      <c r="AF659" s="87"/>
      <c r="AG659" s="87"/>
      <c r="AH659" s="87"/>
      <c r="AI659" s="87"/>
      <c r="AJ659" s="87"/>
      <c r="AK659" s="87"/>
      <c r="AL659" s="87"/>
      <c r="AM659" s="87"/>
      <c r="AN659" s="87"/>
      <c r="AO659" s="87"/>
      <c r="AP659" s="87"/>
      <c r="AQ659" s="87"/>
      <c r="AR659" s="87"/>
      <c r="AS659" s="87"/>
      <c r="AT659" s="87"/>
      <c r="AU659" s="87"/>
      <c r="AV659" s="87"/>
      <c r="AW659" s="87"/>
      <c r="AX659" s="87"/>
      <c r="AY659" s="87"/>
      <c r="AZ659" s="87"/>
      <c r="BA659" s="87"/>
      <c r="BB659" s="87"/>
      <c r="BC659" s="87"/>
      <c r="BD659" s="87"/>
      <c r="BE659" s="87"/>
    </row>
    <row r="660" spans="1:57" s="69" customFormat="1" x14ac:dyDescent="0.25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D660" s="87"/>
      <c r="AE660" s="87"/>
      <c r="AF660" s="87"/>
      <c r="AG660" s="87"/>
      <c r="AH660" s="87"/>
      <c r="AI660" s="87"/>
      <c r="AJ660" s="87"/>
      <c r="AK660" s="87"/>
      <c r="AL660" s="87"/>
      <c r="AM660" s="87"/>
      <c r="AN660" s="87"/>
      <c r="AO660" s="87"/>
      <c r="AP660" s="87"/>
      <c r="AQ660" s="87"/>
      <c r="AR660" s="87"/>
      <c r="AS660" s="87"/>
      <c r="AT660" s="87"/>
      <c r="AU660" s="87"/>
      <c r="AV660" s="87"/>
      <c r="AW660" s="87"/>
      <c r="AX660" s="87"/>
      <c r="AY660" s="87"/>
      <c r="AZ660" s="87"/>
      <c r="BA660" s="87"/>
      <c r="BB660" s="87"/>
      <c r="BC660" s="87"/>
      <c r="BD660" s="87"/>
      <c r="BE660" s="87"/>
    </row>
    <row r="661" spans="1:57" s="69" customFormat="1" x14ac:dyDescent="0.25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D661" s="87"/>
      <c r="AE661" s="87"/>
      <c r="AF661" s="87"/>
      <c r="AG661" s="87"/>
      <c r="AH661" s="87"/>
      <c r="AI661" s="87"/>
      <c r="AJ661" s="87"/>
      <c r="AK661" s="87"/>
      <c r="AL661" s="87"/>
      <c r="AM661" s="87"/>
      <c r="AN661" s="87"/>
      <c r="AO661" s="87"/>
      <c r="AP661" s="87"/>
      <c r="AQ661" s="87"/>
      <c r="AR661" s="87"/>
      <c r="AS661" s="87"/>
      <c r="AT661" s="87"/>
      <c r="AU661" s="87"/>
      <c r="AV661" s="87"/>
      <c r="AW661" s="87"/>
      <c r="AX661" s="87"/>
      <c r="AY661" s="87"/>
      <c r="AZ661" s="87"/>
      <c r="BA661" s="87"/>
      <c r="BB661" s="87"/>
      <c r="BC661" s="87"/>
      <c r="BD661" s="87"/>
      <c r="BE661" s="87"/>
    </row>
    <row r="662" spans="1:57" s="69" customFormat="1" x14ac:dyDescent="0.25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87"/>
      <c r="AD662" s="87"/>
      <c r="AE662" s="87"/>
      <c r="AF662" s="87"/>
      <c r="AG662" s="87"/>
      <c r="AH662" s="87"/>
      <c r="AI662" s="87"/>
      <c r="AJ662" s="87"/>
      <c r="AK662" s="87"/>
      <c r="AL662" s="87"/>
      <c r="AM662" s="87"/>
      <c r="AN662" s="87"/>
      <c r="AO662" s="87"/>
      <c r="AP662" s="87"/>
      <c r="AQ662" s="87"/>
      <c r="AR662" s="87"/>
      <c r="AS662" s="87"/>
      <c r="AT662" s="87"/>
      <c r="AU662" s="87"/>
      <c r="AV662" s="87"/>
      <c r="AW662" s="87"/>
      <c r="AX662" s="87"/>
      <c r="AY662" s="87"/>
      <c r="AZ662" s="87"/>
      <c r="BA662" s="87"/>
      <c r="BB662" s="87"/>
      <c r="BC662" s="87"/>
      <c r="BD662" s="87"/>
      <c r="BE662" s="87"/>
    </row>
    <row r="663" spans="1:57" s="69" customFormat="1" x14ac:dyDescent="0.25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  <c r="AD663" s="87"/>
      <c r="AE663" s="87"/>
      <c r="AF663" s="87"/>
      <c r="AG663" s="87"/>
      <c r="AH663" s="87"/>
      <c r="AI663" s="87"/>
      <c r="AJ663" s="87"/>
      <c r="AK663" s="87"/>
      <c r="AL663" s="87"/>
      <c r="AM663" s="87"/>
      <c r="AN663" s="87"/>
      <c r="AO663" s="87"/>
      <c r="AP663" s="87"/>
      <c r="AQ663" s="87"/>
      <c r="AR663" s="87"/>
      <c r="AS663" s="87"/>
      <c r="AT663" s="87"/>
      <c r="AU663" s="87"/>
      <c r="AV663" s="87"/>
      <c r="AW663" s="87"/>
      <c r="AX663" s="87"/>
      <c r="AY663" s="87"/>
      <c r="AZ663" s="87"/>
      <c r="BA663" s="87"/>
      <c r="BB663" s="87"/>
      <c r="BC663" s="87"/>
      <c r="BD663" s="87"/>
      <c r="BE663" s="87"/>
    </row>
    <row r="664" spans="1:57" s="69" customFormat="1" x14ac:dyDescent="0.25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7"/>
      <c r="AD664" s="87"/>
      <c r="AE664" s="87"/>
      <c r="AF664" s="87"/>
      <c r="AG664" s="87"/>
      <c r="AH664" s="87"/>
      <c r="AI664" s="87"/>
      <c r="AJ664" s="87"/>
      <c r="AK664" s="87"/>
      <c r="AL664" s="87"/>
      <c r="AM664" s="87"/>
      <c r="AN664" s="87"/>
      <c r="AO664" s="87"/>
      <c r="AP664" s="87"/>
      <c r="AQ664" s="87"/>
      <c r="AR664" s="87"/>
      <c r="AS664" s="87"/>
      <c r="AT664" s="87"/>
      <c r="AU664" s="87"/>
      <c r="AV664" s="87"/>
      <c r="AW664" s="87"/>
      <c r="AX664" s="87"/>
      <c r="AY664" s="87"/>
      <c r="AZ664" s="87"/>
      <c r="BA664" s="87"/>
      <c r="BB664" s="87"/>
      <c r="BC664" s="87"/>
      <c r="BD664" s="87"/>
      <c r="BE664" s="87"/>
    </row>
    <row r="665" spans="1:57" s="69" customFormat="1" x14ac:dyDescent="0.25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  <c r="AD665" s="87"/>
      <c r="AE665" s="87"/>
      <c r="AF665" s="87"/>
      <c r="AG665" s="87"/>
      <c r="AH665" s="87"/>
      <c r="AI665" s="87"/>
      <c r="AJ665" s="87"/>
      <c r="AK665" s="87"/>
      <c r="AL665" s="87"/>
      <c r="AM665" s="87"/>
      <c r="AN665" s="87"/>
      <c r="AO665" s="87"/>
      <c r="AP665" s="87"/>
      <c r="AQ665" s="87"/>
      <c r="AR665" s="87"/>
      <c r="AS665" s="87"/>
      <c r="AT665" s="87"/>
      <c r="AU665" s="87"/>
      <c r="AV665" s="87"/>
      <c r="AW665" s="87"/>
      <c r="AX665" s="87"/>
      <c r="AY665" s="87"/>
      <c r="AZ665" s="87"/>
      <c r="BA665" s="87"/>
      <c r="BB665" s="87"/>
      <c r="BC665" s="87"/>
      <c r="BD665" s="87"/>
      <c r="BE665" s="87"/>
    </row>
    <row r="666" spans="1:57" s="69" customFormat="1" x14ac:dyDescent="0.25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7"/>
      <c r="AD666" s="87"/>
      <c r="AE666" s="87"/>
      <c r="AF666" s="87"/>
      <c r="AG666" s="87"/>
      <c r="AH666" s="87"/>
      <c r="AI666" s="87"/>
      <c r="AJ666" s="87"/>
      <c r="AK666" s="87"/>
      <c r="AL666" s="87"/>
      <c r="AM666" s="87"/>
      <c r="AN666" s="87"/>
      <c r="AO666" s="87"/>
      <c r="AP666" s="87"/>
      <c r="AQ666" s="87"/>
      <c r="AR666" s="87"/>
      <c r="AS666" s="87"/>
      <c r="AT666" s="87"/>
      <c r="AU666" s="87"/>
      <c r="AV666" s="87"/>
      <c r="AW666" s="87"/>
      <c r="AX666" s="87"/>
      <c r="AY666" s="87"/>
      <c r="AZ666" s="87"/>
      <c r="BA666" s="87"/>
      <c r="BB666" s="87"/>
      <c r="BC666" s="87"/>
      <c r="BD666" s="87"/>
      <c r="BE666" s="87"/>
    </row>
    <row r="667" spans="1:57" s="69" customFormat="1" x14ac:dyDescent="0.25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  <c r="AD667" s="87"/>
      <c r="AE667" s="87"/>
      <c r="AF667" s="87"/>
      <c r="AG667" s="87"/>
      <c r="AH667" s="87"/>
      <c r="AI667" s="87"/>
      <c r="AJ667" s="87"/>
      <c r="AK667" s="87"/>
      <c r="AL667" s="87"/>
      <c r="AM667" s="87"/>
      <c r="AN667" s="87"/>
      <c r="AO667" s="87"/>
      <c r="AP667" s="87"/>
      <c r="AQ667" s="87"/>
      <c r="AR667" s="87"/>
      <c r="AS667" s="87"/>
      <c r="AT667" s="87"/>
      <c r="AU667" s="87"/>
      <c r="AV667" s="87"/>
      <c r="AW667" s="87"/>
      <c r="AX667" s="87"/>
      <c r="AY667" s="87"/>
      <c r="AZ667" s="87"/>
      <c r="BA667" s="87"/>
      <c r="BB667" s="87"/>
      <c r="BC667" s="87"/>
      <c r="BD667" s="87"/>
      <c r="BE667" s="87"/>
    </row>
    <row r="668" spans="1:57" s="69" customFormat="1" x14ac:dyDescent="0.25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7"/>
      <c r="AD668" s="87"/>
      <c r="AE668" s="87"/>
      <c r="AF668" s="87"/>
      <c r="AG668" s="87"/>
      <c r="AH668" s="87"/>
      <c r="AI668" s="87"/>
      <c r="AJ668" s="87"/>
      <c r="AK668" s="87"/>
      <c r="AL668" s="87"/>
      <c r="AM668" s="87"/>
      <c r="AN668" s="87"/>
      <c r="AO668" s="87"/>
      <c r="AP668" s="87"/>
      <c r="AQ668" s="87"/>
      <c r="AR668" s="87"/>
      <c r="AS668" s="87"/>
      <c r="AT668" s="87"/>
      <c r="AU668" s="87"/>
      <c r="AV668" s="87"/>
      <c r="AW668" s="87"/>
      <c r="AX668" s="87"/>
      <c r="AY668" s="87"/>
      <c r="AZ668" s="87"/>
      <c r="BA668" s="87"/>
      <c r="BB668" s="87"/>
      <c r="BC668" s="87"/>
      <c r="BD668" s="87"/>
      <c r="BE668" s="87"/>
    </row>
    <row r="669" spans="1:57" s="69" customFormat="1" x14ac:dyDescent="0.25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  <c r="AD669" s="87"/>
      <c r="AE669" s="87"/>
      <c r="AF669" s="87"/>
      <c r="AG669" s="87"/>
      <c r="AH669" s="87"/>
      <c r="AI669" s="87"/>
      <c r="AJ669" s="87"/>
      <c r="AK669" s="87"/>
      <c r="AL669" s="87"/>
      <c r="AM669" s="87"/>
      <c r="AN669" s="87"/>
      <c r="AO669" s="87"/>
      <c r="AP669" s="87"/>
      <c r="AQ669" s="87"/>
      <c r="AR669" s="87"/>
      <c r="AS669" s="87"/>
      <c r="AT669" s="87"/>
      <c r="AU669" s="87"/>
      <c r="AV669" s="87"/>
      <c r="AW669" s="87"/>
      <c r="AX669" s="87"/>
      <c r="AY669" s="87"/>
      <c r="AZ669" s="87"/>
      <c r="BA669" s="87"/>
      <c r="BB669" s="87"/>
      <c r="BC669" s="87"/>
      <c r="BD669" s="87"/>
      <c r="BE669" s="87"/>
    </row>
    <row r="670" spans="1:57" s="69" customFormat="1" x14ac:dyDescent="0.25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D670" s="87"/>
      <c r="AE670" s="87"/>
      <c r="AF670" s="87"/>
      <c r="AG670" s="87"/>
      <c r="AH670" s="87"/>
      <c r="AI670" s="87"/>
      <c r="AJ670" s="87"/>
      <c r="AK670" s="87"/>
      <c r="AL670" s="87"/>
      <c r="AM670" s="87"/>
      <c r="AN670" s="87"/>
      <c r="AO670" s="87"/>
      <c r="AP670" s="87"/>
      <c r="AQ670" s="87"/>
      <c r="AR670" s="87"/>
      <c r="AS670" s="87"/>
      <c r="AT670" s="87"/>
      <c r="AU670" s="87"/>
      <c r="AV670" s="87"/>
      <c r="AW670" s="87"/>
      <c r="AX670" s="87"/>
      <c r="AY670" s="87"/>
      <c r="AZ670" s="87"/>
      <c r="BA670" s="87"/>
      <c r="BB670" s="87"/>
      <c r="BC670" s="87"/>
      <c r="BD670" s="87"/>
      <c r="BE670" s="87"/>
    </row>
    <row r="671" spans="1:57" s="69" customFormat="1" x14ac:dyDescent="0.25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D671" s="87"/>
      <c r="AE671" s="87"/>
      <c r="AF671" s="87"/>
      <c r="AG671" s="87"/>
      <c r="AH671" s="87"/>
      <c r="AI671" s="87"/>
      <c r="AJ671" s="87"/>
      <c r="AK671" s="87"/>
      <c r="AL671" s="87"/>
      <c r="AM671" s="87"/>
      <c r="AN671" s="87"/>
      <c r="AO671" s="87"/>
      <c r="AP671" s="87"/>
      <c r="AQ671" s="87"/>
      <c r="AR671" s="87"/>
      <c r="AS671" s="87"/>
      <c r="AT671" s="87"/>
      <c r="AU671" s="87"/>
      <c r="AV671" s="87"/>
      <c r="AW671" s="87"/>
      <c r="AX671" s="87"/>
      <c r="AY671" s="87"/>
      <c r="AZ671" s="87"/>
      <c r="BA671" s="87"/>
      <c r="BB671" s="87"/>
      <c r="BC671" s="87"/>
      <c r="BD671" s="87"/>
      <c r="BE671" s="87"/>
    </row>
    <row r="672" spans="1:57" s="69" customFormat="1" x14ac:dyDescent="0.25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7"/>
      <c r="AD672" s="87"/>
      <c r="AE672" s="87"/>
      <c r="AF672" s="87"/>
      <c r="AG672" s="87"/>
      <c r="AH672" s="87"/>
      <c r="AI672" s="87"/>
      <c r="AJ672" s="87"/>
      <c r="AK672" s="87"/>
      <c r="AL672" s="87"/>
      <c r="AM672" s="87"/>
      <c r="AN672" s="87"/>
      <c r="AO672" s="87"/>
      <c r="AP672" s="87"/>
      <c r="AQ672" s="87"/>
      <c r="AR672" s="87"/>
      <c r="AS672" s="87"/>
      <c r="AT672" s="87"/>
      <c r="AU672" s="87"/>
      <c r="AV672" s="87"/>
      <c r="AW672" s="87"/>
      <c r="AX672" s="87"/>
      <c r="AY672" s="87"/>
      <c r="AZ672" s="87"/>
      <c r="BA672" s="87"/>
      <c r="BB672" s="87"/>
      <c r="BC672" s="87"/>
      <c r="BD672" s="87"/>
      <c r="BE672" s="87"/>
    </row>
    <row r="673" spans="1:57" s="69" customFormat="1" x14ac:dyDescent="0.25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  <c r="AD673" s="87"/>
      <c r="AE673" s="87"/>
      <c r="AF673" s="87"/>
      <c r="AG673" s="87"/>
      <c r="AH673" s="87"/>
      <c r="AI673" s="87"/>
      <c r="AJ673" s="87"/>
      <c r="AK673" s="87"/>
      <c r="AL673" s="87"/>
      <c r="AM673" s="87"/>
      <c r="AN673" s="87"/>
      <c r="AO673" s="87"/>
      <c r="AP673" s="87"/>
      <c r="AQ673" s="87"/>
      <c r="AR673" s="87"/>
      <c r="AS673" s="87"/>
      <c r="AT673" s="87"/>
      <c r="AU673" s="87"/>
      <c r="AV673" s="87"/>
      <c r="AW673" s="87"/>
      <c r="AX673" s="87"/>
      <c r="AY673" s="87"/>
      <c r="AZ673" s="87"/>
      <c r="BA673" s="87"/>
      <c r="BB673" s="87"/>
      <c r="BC673" s="87"/>
      <c r="BD673" s="87"/>
      <c r="BE673" s="87"/>
    </row>
    <row r="674" spans="1:57" s="69" customFormat="1" x14ac:dyDescent="0.25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7"/>
      <c r="AD674" s="87"/>
      <c r="AE674" s="87"/>
      <c r="AF674" s="87"/>
      <c r="AG674" s="87"/>
      <c r="AH674" s="87"/>
      <c r="AI674" s="87"/>
      <c r="AJ674" s="87"/>
      <c r="AK674" s="87"/>
      <c r="AL674" s="87"/>
      <c r="AM674" s="87"/>
      <c r="AN674" s="87"/>
      <c r="AO674" s="87"/>
      <c r="AP674" s="87"/>
      <c r="AQ674" s="87"/>
      <c r="AR674" s="87"/>
      <c r="AS674" s="87"/>
      <c r="AT674" s="87"/>
      <c r="AU674" s="87"/>
      <c r="AV674" s="87"/>
      <c r="AW674" s="87"/>
      <c r="AX674" s="87"/>
      <c r="AY674" s="87"/>
      <c r="AZ674" s="87"/>
      <c r="BA674" s="87"/>
      <c r="BB674" s="87"/>
      <c r="BC674" s="87"/>
      <c r="BD674" s="87"/>
      <c r="BE674" s="87"/>
    </row>
    <row r="675" spans="1:57" s="69" customFormat="1" x14ac:dyDescent="0.25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D675" s="87"/>
      <c r="AE675" s="87"/>
      <c r="AF675" s="87"/>
      <c r="AG675" s="87"/>
      <c r="AH675" s="87"/>
      <c r="AI675" s="87"/>
      <c r="AJ675" s="87"/>
      <c r="AK675" s="87"/>
      <c r="AL675" s="87"/>
      <c r="AM675" s="87"/>
      <c r="AN675" s="87"/>
      <c r="AO675" s="87"/>
      <c r="AP675" s="87"/>
      <c r="AQ675" s="87"/>
      <c r="AR675" s="87"/>
      <c r="AS675" s="87"/>
      <c r="AT675" s="87"/>
      <c r="AU675" s="87"/>
      <c r="AV675" s="87"/>
      <c r="AW675" s="87"/>
      <c r="AX675" s="87"/>
      <c r="AY675" s="87"/>
      <c r="AZ675" s="87"/>
      <c r="BA675" s="87"/>
      <c r="BB675" s="87"/>
      <c r="BC675" s="87"/>
      <c r="BD675" s="87"/>
      <c r="BE675" s="87"/>
    </row>
    <row r="676" spans="1:57" s="69" customFormat="1" x14ac:dyDescent="0.25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87"/>
      <c r="AD676" s="87"/>
      <c r="AE676" s="87"/>
      <c r="AF676" s="87"/>
      <c r="AG676" s="87"/>
      <c r="AH676" s="87"/>
      <c r="AI676" s="87"/>
      <c r="AJ676" s="87"/>
      <c r="AK676" s="87"/>
      <c r="AL676" s="87"/>
      <c r="AM676" s="87"/>
      <c r="AN676" s="87"/>
      <c r="AO676" s="87"/>
      <c r="AP676" s="87"/>
      <c r="AQ676" s="87"/>
      <c r="AR676" s="87"/>
      <c r="AS676" s="87"/>
      <c r="AT676" s="87"/>
      <c r="AU676" s="87"/>
      <c r="AV676" s="87"/>
      <c r="AW676" s="87"/>
      <c r="AX676" s="87"/>
      <c r="AY676" s="87"/>
      <c r="AZ676" s="87"/>
      <c r="BA676" s="87"/>
      <c r="BB676" s="87"/>
      <c r="BC676" s="87"/>
      <c r="BD676" s="87"/>
      <c r="BE676" s="87"/>
    </row>
    <row r="677" spans="1:57" s="69" customFormat="1" x14ac:dyDescent="0.25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7"/>
      <c r="AD677" s="87"/>
      <c r="AE677" s="87"/>
      <c r="AF677" s="87"/>
      <c r="AG677" s="87"/>
      <c r="AH677" s="87"/>
      <c r="AI677" s="87"/>
      <c r="AJ677" s="87"/>
      <c r="AK677" s="87"/>
      <c r="AL677" s="87"/>
      <c r="AM677" s="87"/>
      <c r="AN677" s="87"/>
      <c r="AO677" s="87"/>
      <c r="AP677" s="87"/>
      <c r="AQ677" s="87"/>
      <c r="AR677" s="87"/>
      <c r="AS677" s="87"/>
      <c r="AT677" s="87"/>
      <c r="AU677" s="87"/>
      <c r="AV677" s="87"/>
      <c r="AW677" s="87"/>
      <c r="AX677" s="87"/>
      <c r="AY677" s="87"/>
      <c r="AZ677" s="87"/>
      <c r="BA677" s="87"/>
      <c r="BB677" s="87"/>
      <c r="BC677" s="87"/>
      <c r="BD677" s="87"/>
      <c r="BE677" s="87"/>
    </row>
    <row r="678" spans="1:57" s="69" customFormat="1" x14ac:dyDescent="0.25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7"/>
      <c r="AD678" s="87"/>
      <c r="AE678" s="87"/>
      <c r="AF678" s="87"/>
      <c r="AG678" s="87"/>
      <c r="AH678" s="87"/>
      <c r="AI678" s="87"/>
      <c r="AJ678" s="87"/>
      <c r="AK678" s="87"/>
      <c r="AL678" s="87"/>
      <c r="AM678" s="87"/>
      <c r="AN678" s="87"/>
      <c r="AO678" s="87"/>
      <c r="AP678" s="87"/>
      <c r="AQ678" s="87"/>
      <c r="AR678" s="87"/>
      <c r="AS678" s="87"/>
      <c r="AT678" s="87"/>
      <c r="AU678" s="87"/>
      <c r="AV678" s="87"/>
      <c r="AW678" s="87"/>
      <c r="AX678" s="87"/>
      <c r="AY678" s="87"/>
      <c r="AZ678" s="87"/>
      <c r="BA678" s="87"/>
      <c r="BB678" s="87"/>
      <c r="BC678" s="87"/>
      <c r="BD678" s="87"/>
      <c r="BE678" s="87"/>
    </row>
    <row r="679" spans="1:57" s="69" customFormat="1" x14ac:dyDescent="0.25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  <c r="AD679" s="87"/>
      <c r="AE679" s="87"/>
      <c r="AF679" s="87"/>
      <c r="AG679" s="87"/>
      <c r="AH679" s="87"/>
      <c r="AI679" s="87"/>
      <c r="AJ679" s="87"/>
      <c r="AK679" s="87"/>
      <c r="AL679" s="87"/>
      <c r="AM679" s="87"/>
      <c r="AN679" s="87"/>
      <c r="AO679" s="87"/>
      <c r="AP679" s="87"/>
      <c r="AQ679" s="87"/>
      <c r="AR679" s="87"/>
      <c r="AS679" s="87"/>
      <c r="AT679" s="87"/>
      <c r="AU679" s="87"/>
      <c r="AV679" s="87"/>
      <c r="AW679" s="87"/>
      <c r="AX679" s="87"/>
      <c r="AY679" s="87"/>
      <c r="AZ679" s="87"/>
      <c r="BA679" s="87"/>
      <c r="BB679" s="87"/>
      <c r="BC679" s="87"/>
      <c r="BD679" s="87"/>
      <c r="BE679" s="87"/>
    </row>
    <row r="680" spans="1:57" s="69" customFormat="1" x14ac:dyDescent="0.25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7"/>
      <c r="AD680" s="87"/>
      <c r="AE680" s="87"/>
      <c r="AF680" s="87"/>
      <c r="AG680" s="87"/>
      <c r="AH680" s="87"/>
      <c r="AI680" s="87"/>
      <c r="AJ680" s="87"/>
      <c r="AK680" s="87"/>
      <c r="AL680" s="87"/>
      <c r="AM680" s="87"/>
      <c r="AN680" s="87"/>
      <c r="AO680" s="87"/>
      <c r="AP680" s="87"/>
      <c r="AQ680" s="87"/>
      <c r="AR680" s="87"/>
      <c r="AS680" s="87"/>
      <c r="AT680" s="87"/>
      <c r="AU680" s="87"/>
      <c r="AV680" s="87"/>
      <c r="AW680" s="87"/>
      <c r="AX680" s="87"/>
      <c r="AY680" s="87"/>
      <c r="AZ680" s="87"/>
      <c r="BA680" s="87"/>
      <c r="BB680" s="87"/>
      <c r="BC680" s="87"/>
      <c r="BD680" s="87"/>
      <c r="BE680" s="87"/>
    </row>
    <row r="681" spans="1:57" s="69" customFormat="1" x14ac:dyDescent="0.25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  <c r="AD681" s="87"/>
      <c r="AE681" s="87"/>
      <c r="AF681" s="87"/>
      <c r="AG681" s="87"/>
      <c r="AH681" s="87"/>
      <c r="AI681" s="87"/>
      <c r="AJ681" s="87"/>
      <c r="AK681" s="87"/>
      <c r="AL681" s="87"/>
      <c r="AM681" s="87"/>
      <c r="AN681" s="87"/>
      <c r="AO681" s="87"/>
      <c r="AP681" s="87"/>
      <c r="AQ681" s="87"/>
      <c r="AR681" s="87"/>
      <c r="AS681" s="87"/>
      <c r="AT681" s="87"/>
      <c r="AU681" s="87"/>
      <c r="AV681" s="87"/>
      <c r="AW681" s="87"/>
      <c r="AX681" s="87"/>
      <c r="AY681" s="87"/>
      <c r="AZ681" s="87"/>
      <c r="BA681" s="87"/>
      <c r="BB681" s="87"/>
      <c r="BC681" s="87"/>
      <c r="BD681" s="87"/>
      <c r="BE681" s="87"/>
    </row>
    <row r="682" spans="1:57" s="69" customFormat="1" x14ac:dyDescent="0.25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7"/>
      <c r="AD682" s="87"/>
      <c r="AE682" s="87"/>
      <c r="AF682" s="87"/>
      <c r="AG682" s="87"/>
      <c r="AH682" s="87"/>
      <c r="AI682" s="87"/>
      <c r="AJ682" s="87"/>
      <c r="AK682" s="87"/>
      <c r="AL682" s="87"/>
      <c r="AM682" s="87"/>
      <c r="AN682" s="87"/>
      <c r="AO682" s="87"/>
      <c r="AP682" s="87"/>
      <c r="AQ682" s="87"/>
      <c r="AR682" s="87"/>
      <c r="AS682" s="87"/>
      <c r="AT682" s="87"/>
      <c r="AU682" s="87"/>
      <c r="AV682" s="87"/>
      <c r="AW682" s="87"/>
      <c r="AX682" s="87"/>
      <c r="AY682" s="87"/>
      <c r="AZ682" s="87"/>
      <c r="BA682" s="87"/>
      <c r="BB682" s="87"/>
      <c r="BC682" s="87"/>
      <c r="BD682" s="87"/>
      <c r="BE682" s="87"/>
    </row>
    <row r="683" spans="1:57" s="69" customFormat="1" x14ac:dyDescent="0.25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  <c r="AD683" s="87"/>
      <c r="AE683" s="87"/>
      <c r="AF683" s="87"/>
      <c r="AG683" s="87"/>
      <c r="AH683" s="87"/>
      <c r="AI683" s="87"/>
      <c r="AJ683" s="87"/>
      <c r="AK683" s="87"/>
      <c r="AL683" s="87"/>
      <c r="AM683" s="87"/>
      <c r="AN683" s="87"/>
      <c r="AO683" s="87"/>
      <c r="AP683" s="87"/>
      <c r="AQ683" s="87"/>
      <c r="AR683" s="87"/>
      <c r="AS683" s="87"/>
      <c r="AT683" s="87"/>
      <c r="AU683" s="87"/>
      <c r="AV683" s="87"/>
      <c r="AW683" s="87"/>
      <c r="AX683" s="87"/>
      <c r="AY683" s="87"/>
      <c r="AZ683" s="87"/>
      <c r="BA683" s="87"/>
      <c r="BB683" s="87"/>
      <c r="BC683" s="87"/>
      <c r="BD683" s="87"/>
      <c r="BE683" s="87"/>
    </row>
    <row r="684" spans="1:57" s="69" customFormat="1" x14ac:dyDescent="0.25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7"/>
      <c r="AD684" s="87"/>
      <c r="AE684" s="87"/>
      <c r="AF684" s="87"/>
      <c r="AG684" s="87"/>
      <c r="AH684" s="87"/>
      <c r="AI684" s="87"/>
      <c r="AJ684" s="87"/>
      <c r="AK684" s="87"/>
      <c r="AL684" s="87"/>
      <c r="AM684" s="87"/>
      <c r="AN684" s="87"/>
      <c r="AO684" s="87"/>
      <c r="AP684" s="87"/>
      <c r="AQ684" s="87"/>
      <c r="AR684" s="87"/>
      <c r="AS684" s="87"/>
      <c r="AT684" s="87"/>
      <c r="AU684" s="87"/>
      <c r="AV684" s="87"/>
      <c r="AW684" s="87"/>
      <c r="AX684" s="87"/>
      <c r="AY684" s="87"/>
      <c r="AZ684" s="87"/>
      <c r="BA684" s="87"/>
      <c r="BB684" s="87"/>
      <c r="BC684" s="87"/>
      <c r="BD684" s="87"/>
      <c r="BE684" s="87"/>
    </row>
    <row r="685" spans="1:57" s="69" customFormat="1" x14ac:dyDescent="0.25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7"/>
      <c r="AD685" s="87"/>
      <c r="AE685" s="87"/>
      <c r="AF685" s="87"/>
      <c r="AG685" s="87"/>
      <c r="AH685" s="87"/>
      <c r="AI685" s="87"/>
      <c r="AJ685" s="87"/>
      <c r="AK685" s="87"/>
      <c r="AL685" s="87"/>
      <c r="AM685" s="87"/>
      <c r="AN685" s="87"/>
      <c r="AO685" s="87"/>
      <c r="AP685" s="87"/>
      <c r="AQ685" s="87"/>
      <c r="AR685" s="87"/>
      <c r="AS685" s="87"/>
      <c r="AT685" s="87"/>
      <c r="AU685" s="87"/>
      <c r="AV685" s="87"/>
      <c r="AW685" s="87"/>
      <c r="AX685" s="87"/>
      <c r="AY685" s="87"/>
      <c r="AZ685" s="87"/>
      <c r="BA685" s="87"/>
      <c r="BB685" s="87"/>
      <c r="BC685" s="87"/>
      <c r="BD685" s="87"/>
      <c r="BE685" s="87"/>
    </row>
    <row r="686" spans="1:57" s="69" customFormat="1" x14ac:dyDescent="0.25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87"/>
      <c r="AD686" s="87"/>
      <c r="AE686" s="87"/>
      <c r="AF686" s="87"/>
      <c r="AG686" s="87"/>
      <c r="AH686" s="87"/>
      <c r="AI686" s="87"/>
      <c r="AJ686" s="87"/>
      <c r="AK686" s="87"/>
      <c r="AL686" s="87"/>
      <c r="AM686" s="87"/>
      <c r="AN686" s="87"/>
      <c r="AO686" s="87"/>
      <c r="AP686" s="87"/>
      <c r="AQ686" s="87"/>
      <c r="AR686" s="87"/>
      <c r="AS686" s="87"/>
      <c r="AT686" s="87"/>
      <c r="AU686" s="87"/>
      <c r="AV686" s="87"/>
      <c r="AW686" s="87"/>
      <c r="AX686" s="87"/>
      <c r="AY686" s="87"/>
      <c r="AZ686" s="87"/>
      <c r="BA686" s="87"/>
      <c r="BB686" s="87"/>
      <c r="BC686" s="87"/>
      <c r="BD686" s="87"/>
      <c r="BE686" s="87"/>
    </row>
    <row r="687" spans="1:57" s="69" customFormat="1" x14ac:dyDescent="0.25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  <c r="AD687" s="87"/>
      <c r="AE687" s="87"/>
      <c r="AF687" s="87"/>
      <c r="AG687" s="87"/>
      <c r="AH687" s="87"/>
      <c r="AI687" s="87"/>
      <c r="AJ687" s="87"/>
      <c r="AK687" s="87"/>
      <c r="AL687" s="87"/>
      <c r="AM687" s="87"/>
      <c r="AN687" s="87"/>
      <c r="AO687" s="87"/>
      <c r="AP687" s="87"/>
      <c r="AQ687" s="87"/>
      <c r="AR687" s="87"/>
      <c r="AS687" s="87"/>
      <c r="AT687" s="87"/>
      <c r="AU687" s="87"/>
      <c r="AV687" s="87"/>
      <c r="AW687" s="87"/>
      <c r="AX687" s="87"/>
      <c r="AY687" s="87"/>
      <c r="AZ687" s="87"/>
      <c r="BA687" s="87"/>
      <c r="BB687" s="87"/>
      <c r="BC687" s="87"/>
      <c r="BD687" s="87"/>
      <c r="BE687" s="87"/>
    </row>
    <row r="688" spans="1:57" s="69" customFormat="1" x14ac:dyDescent="0.25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7"/>
      <c r="AD688" s="87"/>
      <c r="AE688" s="87"/>
      <c r="AF688" s="87"/>
      <c r="AG688" s="87"/>
      <c r="AH688" s="87"/>
      <c r="AI688" s="87"/>
      <c r="AJ688" s="87"/>
      <c r="AK688" s="87"/>
      <c r="AL688" s="87"/>
      <c r="AM688" s="87"/>
      <c r="AN688" s="87"/>
      <c r="AO688" s="87"/>
      <c r="AP688" s="87"/>
      <c r="AQ688" s="87"/>
      <c r="AR688" s="87"/>
      <c r="AS688" s="87"/>
      <c r="AT688" s="87"/>
      <c r="AU688" s="87"/>
      <c r="AV688" s="87"/>
      <c r="AW688" s="87"/>
      <c r="AX688" s="87"/>
      <c r="AY688" s="87"/>
      <c r="AZ688" s="87"/>
      <c r="BA688" s="87"/>
      <c r="BB688" s="87"/>
      <c r="BC688" s="87"/>
      <c r="BD688" s="87"/>
      <c r="BE688" s="87"/>
    </row>
    <row r="689" spans="1:57" s="69" customFormat="1" x14ac:dyDescent="0.25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  <c r="AD689" s="87"/>
      <c r="AE689" s="87"/>
      <c r="AF689" s="87"/>
      <c r="AG689" s="87"/>
      <c r="AH689" s="87"/>
      <c r="AI689" s="87"/>
      <c r="AJ689" s="87"/>
      <c r="AK689" s="87"/>
      <c r="AL689" s="87"/>
      <c r="AM689" s="87"/>
      <c r="AN689" s="87"/>
      <c r="AO689" s="87"/>
      <c r="AP689" s="87"/>
      <c r="AQ689" s="87"/>
      <c r="AR689" s="87"/>
      <c r="AS689" s="87"/>
      <c r="AT689" s="87"/>
      <c r="AU689" s="87"/>
      <c r="AV689" s="87"/>
      <c r="AW689" s="87"/>
      <c r="AX689" s="87"/>
      <c r="AY689" s="87"/>
      <c r="AZ689" s="87"/>
      <c r="BA689" s="87"/>
      <c r="BB689" s="87"/>
      <c r="BC689" s="87"/>
      <c r="BD689" s="87"/>
      <c r="BE689" s="87"/>
    </row>
    <row r="690" spans="1:57" s="69" customFormat="1" x14ac:dyDescent="0.25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D690" s="87"/>
      <c r="AE690" s="87"/>
      <c r="AF690" s="87"/>
      <c r="AG690" s="87"/>
      <c r="AH690" s="87"/>
      <c r="AI690" s="87"/>
      <c r="AJ690" s="87"/>
      <c r="AK690" s="87"/>
      <c r="AL690" s="87"/>
      <c r="AM690" s="87"/>
      <c r="AN690" s="87"/>
      <c r="AO690" s="87"/>
      <c r="AP690" s="87"/>
      <c r="AQ690" s="87"/>
      <c r="AR690" s="87"/>
      <c r="AS690" s="87"/>
      <c r="AT690" s="87"/>
      <c r="AU690" s="87"/>
      <c r="AV690" s="87"/>
      <c r="AW690" s="87"/>
      <c r="AX690" s="87"/>
      <c r="AY690" s="87"/>
      <c r="AZ690" s="87"/>
      <c r="BA690" s="87"/>
      <c r="BB690" s="87"/>
      <c r="BC690" s="87"/>
      <c r="BD690" s="87"/>
      <c r="BE690" s="87"/>
    </row>
    <row r="691" spans="1:57" s="69" customFormat="1" x14ac:dyDescent="0.25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  <c r="AD691" s="87"/>
      <c r="AE691" s="87"/>
      <c r="AF691" s="87"/>
      <c r="AG691" s="87"/>
      <c r="AH691" s="87"/>
      <c r="AI691" s="87"/>
      <c r="AJ691" s="87"/>
      <c r="AK691" s="87"/>
      <c r="AL691" s="87"/>
      <c r="AM691" s="87"/>
      <c r="AN691" s="87"/>
      <c r="AO691" s="87"/>
      <c r="AP691" s="87"/>
      <c r="AQ691" s="87"/>
      <c r="AR691" s="87"/>
      <c r="AS691" s="87"/>
      <c r="AT691" s="87"/>
      <c r="AU691" s="87"/>
      <c r="AV691" s="87"/>
      <c r="AW691" s="87"/>
      <c r="AX691" s="87"/>
      <c r="AY691" s="87"/>
      <c r="AZ691" s="87"/>
      <c r="BA691" s="87"/>
      <c r="BB691" s="87"/>
      <c r="BC691" s="87"/>
      <c r="BD691" s="87"/>
      <c r="BE691" s="87"/>
    </row>
    <row r="692" spans="1:57" s="69" customFormat="1" x14ac:dyDescent="0.25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7"/>
      <c r="AD692" s="87"/>
      <c r="AE692" s="87"/>
      <c r="AF692" s="87"/>
      <c r="AG692" s="87"/>
      <c r="AH692" s="87"/>
      <c r="AI692" s="87"/>
      <c r="AJ692" s="87"/>
      <c r="AK692" s="87"/>
      <c r="AL692" s="87"/>
      <c r="AM692" s="87"/>
      <c r="AN692" s="87"/>
      <c r="AO692" s="87"/>
      <c r="AP692" s="87"/>
      <c r="AQ692" s="87"/>
      <c r="AR692" s="87"/>
      <c r="AS692" s="87"/>
      <c r="AT692" s="87"/>
      <c r="AU692" s="87"/>
      <c r="AV692" s="87"/>
      <c r="AW692" s="87"/>
      <c r="AX692" s="87"/>
      <c r="AY692" s="87"/>
      <c r="AZ692" s="87"/>
      <c r="BA692" s="87"/>
      <c r="BB692" s="87"/>
      <c r="BC692" s="87"/>
      <c r="BD692" s="87"/>
      <c r="BE692" s="87"/>
    </row>
    <row r="693" spans="1:57" s="69" customFormat="1" x14ac:dyDescent="0.25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  <c r="AD693" s="87"/>
      <c r="AE693" s="87"/>
      <c r="AF693" s="87"/>
      <c r="AG693" s="87"/>
      <c r="AH693" s="87"/>
      <c r="AI693" s="87"/>
      <c r="AJ693" s="87"/>
      <c r="AK693" s="87"/>
      <c r="AL693" s="87"/>
      <c r="AM693" s="87"/>
      <c r="AN693" s="87"/>
      <c r="AO693" s="87"/>
      <c r="AP693" s="87"/>
      <c r="AQ693" s="87"/>
      <c r="AR693" s="87"/>
      <c r="AS693" s="87"/>
      <c r="AT693" s="87"/>
      <c r="AU693" s="87"/>
      <c r="AV693" s="87"/>
      <c r="AW693" s="87"/>
      <c r="AX693" s="87"/>
      <c r="AY693" s="87"/>
      <c r="AZ693" s="87"/>
      <c r="BA693" s="87"/>
      <c r="BB693" s="87"/>
      <c r="BC693" s="87"/>
      <c r="BD693" s="87"/>
      <c r="BE693" s="87"/>
    </row>
    <row r="694" spans="1:57" s="69" customFormat="1" x14ac:dyDescent="0.25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7"/>
      <c r="AD694" s="87"/>
      <c r="AE694" s="87"/>
      <c r="AF694" s="87"/>
      <c r="AG694" s="87"/>
      <c r="AH694" s="87"/>
      <c r="AI694" s="87"/>
      <c r="AJ694" s="87"/>
      <c r="AK694" s="87"/>
      <c r="AL694" s="87"/>
      <c r="AM694" s="87"/>
      <c r="AN694" s="87"/>
      <c r="AO694" s="87"/>
      <c r="AP694" s="87"/>
      <c r="AQ694" s="87"/>
      <c r="AR694" s="87"/>
      <c r="AS694" s="87"/>
      <c r="AT694" s="87"/>
      <c r="AU694" s="87"/>
      <c r="AV694" s="87"/>
      <c r="AW694" s="87"/>
      <c r="AX694" s="87"/>
      <c r="AY694" s="87"/>
      <c r="AZ694" s="87"/>
      <c r="BA694" s="87"/>
      <c r="BB694" s="87"/>
      <c r="BC694" s="87"/>
      <c r="BD694" s="87"/>
      <c r="BE694" s="87"/>
    </row>
    <row r="695" spans="1:57" s="69" customFormat="1" x14ac:dyDescent="0.25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  <c r="AD695" s="87"/>
      <c r="AE695" s="87"/>
      <c r="AF695" s="87"/>
      <c r="AG695" s="87"/>
      <c r="AH695" s="87"/>
      <c r="AI695" s="87"/>
      <c r="AJ695" s="87"/>
      <c r="AK695" s="87"/>
      <c r="AL695" s="87"/>
      <c r="AM695" s="87"/>
      <c r="AN695" s="87"/>
      <c r="AO695" s="87"/>
      <c r="AP695" s="87"/>
      <c r="AQ695" s="87"/>
      <c r="AR695" s="87"/>
      <c r="AS695" s="87"/>
      <c r="AT695" s="87"/>
      <c r="AU695" s="87"/>
      <c r="AV695" s="87"/>
      <c r="AW695" s="87"/>
      <c r="AX695" s="87"/>
      <c r="AY695" s="87"/>
      <c r="AZ695" s="87"/>
      <c r="BA695" s="87"/>
      <c r="BB695" s="87"/>
      <c r="BC695" s="87"/>
      <c r="BD695" s="87"/>
      <c r="BE695" s="87"/>
    </row>
    <row r="696" spans="1:57" s="69" customFormat="1" x14ac:dyDescent="0.25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7"/>
      <c r="AD696" s="87"/>
      <c r="AE696" s="87"/>
      <c r="AF696" s="87"/>
      <c r="AG696" s="87"/>
      <c r="AH696" s="87"/>
      <c r="AI696" s="87"/>
      <c r="AJ696" s="87"/>
      <c r="AK696" s="87"/>
      <c r="AL696" s="87"/>
      <c r="AM696" s="87"/>
      <c r="AN696" s="87"/>
      <c r="AO696" s="87"/>
      <c r="AP696" s="87"/>
      <c r="AQ696" s="87"/>
      <c r="AR696" s="87"/>
      <c r="AS696" s="87"/>
      <c r="AT696" s="87"/>
      <c r="AU696" s="87"/>
      <c r="AV696" s="87"/>
      <c r="AW696" s="87"/>
      <c r="AX696" s="87"/>
      <c r="AY696" s="87"/>
      <c r="AZ696" s="87"/>
      <c r="BA696" s="87"/>
      <c r="BB696" s="87"/>
      <c r="BC696" s="87"/>
      <c r="BD696" s="87"/>
      <c r="BE696" s="87"/>
    </row>
    <row r="697" spans="1:57" s="69" customFormat="1" x14ac:dyDescent="0.25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7"/>
      <c r="AD697" s="87"/>
      <c r="AE697" s="87"/>
      <c r="AF697" s="87"/>
      <c r="AG697" s="87"/>
      <c r="AH697" s="87"/>
      <c r="AI697" s="87"/>
      <c r="AJ697" s="87"/>
      <c r="AK697" s="87"/>
      <c r="AL697" s="87"/>
      <c r="AM697" s="87"/>
      <c r="AN697" s="87"/>
      <c r="AO697" s="87"/>
      <c r="AP697" s="87"/>
      <c r="AQ697" s="87"/>
      <c r="AR697" s="87"/>
      <c r="AS697" s="87"/>
      <c r="AT697" s="87"/>
      <c r="AU697" s="87"/>
      <c r="AV697" s="87"/>
      <c r="AW697" s="87"/>
      <c r="AX697" s="87"/>
      <c r="AY697" s="87"/>
      <c r="AZ697" s="87"/>
      <c r="BA697" s="87"/>
      <c r="BB697" s="87"/>
      <c r="BC697" s="87"/>
      <c r="BD697" s="87"/>
      <c r="BE697" s="87"/>
    </row>
    <row r="698" spans="1:57" s="69" customFormat="1" x14ac:dyDescent="0.25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87"/>
      <c r="AD698" s="87"/>
      <c r="AE698" s="87"/>
      <c r="AF698" s="87"/>
      <c r="AG698" s="87"/>
      <c r="AH698" s="87"/>
      <c r="AI698" s="87"/>
      <c r="AJ698" s="87"/>
      <c r="AK698" s="87"/>
      <c r="AL698" s="87"/>
      <c r="AM698" s="87"/>
      <c r="AN698" s="87"/>
      <c r="AO698" s="87"/>
      <c r="AP698" s="87"/>
      <c r="AQ698" s="87"/>
      <c r="AR698" s="87"/>
      <c r="AS698" s="87"/>
      <c r="AT698" s="87"/>
      <c r="AU698" s="87"/>
      <c r="AV698" s="87"/>
      <c r="AW698" s="87"/>
      <c r="AX698" s="87"/>
      <c r="AY698" s="87"/>
      <c r="AZ698" s="87"/>
      <c r="BA698" s="87"/>
      <c r="BB698" s="87"/>
      <c r="BC698" s="87"/>
      <c r="BD698" s="87"/>
      <c r="BE698" s="87"/>
    </row>
    <row r="699" spans="1:57" s="69" customFormat="1" x14ac:dyDescent="0.25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  <c r="AD699" s="87"/>
      <c r="AE699" s="87"/>
      <c r="AF699" s="87"/>
      <c r="AG699" s="87"/>
      <c r="AH699" s="87"/>
      <c r="AI699" s="87"/>
      <c r="AJ699" s="87"/>
      <c r="AK699" s="87"/>
      <c r="AL699" s="87"/>
      <c r="AM699" s="87"/>
      <c r="AN699" s="87"/>
      <c r="AO699" s="87"/>
      <c r="AP699" s="87"/>
      <c r="AQ699" s="87"/>
      <c r="AR699" s="87"/>
      <c r="AS699" s="87"/>
      <c r="AT699" s="87"/>
      <c r="AU699" s="87"/>
      <c r="AV699" s="87"/>
      <c r="AW699" s="87"/>
      <c r="AX699" s="87"/>
      <c r="AY699" s="87"/>
      <c r="AZ699" s="87"/>
      <c r="BA699" s="87"/>
      <c r="BB699" s="87"/>
      <c r="BC699" s="87"/>
      <c r="BD699" s="87"/>
      <c r="BE699" s="87"/>
    </row>
    <row r="700" spans="1:57" s="69" customFormat="1" x14ac:dyDescent="0.25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7"/>
      <c r="AD700" s="87"/>
      <c r="AE700" s="87"/>
      <c r="AF700" s="87"/>
      <c r="AG700" s="87"/>
      <c r="AH700" s="87"/>
      <c r="AI700" s="87"/>
      <c r="AJ700" s="87"/>
      <c r="AK700" s="87"/>
      <c r="AL700" s="87"/>
      <c r="AM700" s="87"/>
      <c r="AN700" s="87"/>
      <c r="AO700" s="87"/>
      <c r="AP700" s="87"/>
      <c r="AQ700" s="87"/>
      <c r="AR700" s="87"/>
      <c r="AS700" s="87"/>
      <c r="AT700" s="87"/>
      <c r="AU700" s="87"/>
      <c r="AV700" s="87"/>
      <c r="AW700" s="87"/>
      <c r="AX700" s="87"/>
      <c r="AY700" s="87"/>
      <c r="AZ700" s="87"/>
      <c r="BA700" s="87"/>
      <c r="BB700" s="87"/>
      <c r="BC700" s="87"/>
      <c r="BD700" s="87"/>
      <c r="BE700" s="87"/>
    </row>
    <row r="701" spans="1:57" s="69" customFormat="1" x14ac:dyDescent="0.25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  <c r="AD701" s="87"/>
      <c r="AE701" s="87"/>
      <c r="AF701" s="87"/>
      <c r="AG701" s="87"/>
      <c r="AH701" s="87"/>
      <c r="AI701" s="87"/>
      <c r="AJ701" s="87"/>
      <c r="AK701" s="87"/>
      <c r="AL701" s="87"/>
      <c r="AM701" s="87"/>
      <c r="AN701" s="87"/>
      <c r="AO701" s="87"/>
      <c r="AP701" s="87"/>
      <c r="AQ701" s="87"/>
      <c r="AR701" s="87"/>
      <c r="AS701" s="87"/>
      <c r="AT701" s="87"/>
      <c r="AU701" s="87"/>
      <c r="AV701" s="87"/>
      <c r="AW701" s="87"/>
      <c r="AX701" s="87"/>
      <c r="AY701" s="87"/>
      <c r="AZ701" s="87"/>
      <c r="BA701" s="87"/>
      <c r="BB701" s="87"/>
      <c r="BC701" s="87"/>
      <c r="BD701" s="87"/>
      <c r="BE701" s="87"/>
    </row>
    <row r="702" spans="1:57" s="69" customFormat="1" x14ac:dyDescent="0.25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7"/>
      <c r="AD702" s="87"/>
      <c r="AE702" s="87"/>
      <c r="AF702" s="87"/>
      <c r="AG702" s="87"/>
      <c r="AH702" s="87"/>
      <c r="AI702" s="87"/>
      <c r="AJ702" s="87"/>
      <c r="AK702" s="87"/>
      <c r="AL702" s="87"/>
      <c r="AM702" s="87"/>
      <c r="AN702" s="87"/>
      <c r="AO702" s="87"/>
      <c r="AP702" s="87"/>
      <c r="AQ702" s="87"/>
      <c r="AR702" s="87"/>
      <c r="AS702" s="87"/>
      <c r="AT702" s="87"/>
      <c r="AU702" s="87"/>
      <c r="AV702" s="87"/>
      <c r="AW702" s="87"/>
      <c r="AX702" s="87"/>
      <c r="AY702" s="87"/>
      <c r="AZ702" s="87"/>
      <c r="BA702" s="87"/>
      <c r="BB702" s="87"/>
      <c r="BC702" s="87"/>
      <c r="BD702" s="87"/>
      <c r="BE702" s="87"/>
    </row>
    <row r="703" spans="1:57" s="69" customFormat="1" x14ac:dyDescent="0.25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  <c r="AD703" s="87"/>
      <c r="AE703" s="87"/>
      <c r="AF703" s="87"/>
      <c r="AG703" s="87"/>
      <c r="AH703" s="87"/>
      <c r="AI703" s="87"/>
      <c r="AJ703" s="87"/>
      <c r="AK703" s="87"/>
      <c r="AL703" s="87"/>
      <c r="AM703" s="87"/>
      <c r="AN703" s="87"/>
      <c r="AO703" s="87"/>
      <c r="AP703" s="87"/>
      <c r="AQ703" s="87"/>
      <c r="AR703" s="87"/>
      <c r="AS703" s="87"/>
      <c r="AT703" s="87"/>
      <c r="AU703" s="87"/>
      <c r="AV703" s="87"/>
      <c r="AW703" s="87"/>
      <c r="AX703" s="87"/>
      <c r="AY703" s="87"/>
      <c r="AZ703" s="87"/>
      <c r="BA703" s="87"/>
      <c r="BB703" s="87"/>
      <c r="BC703" s="87"/>
      <c r="BD703" s="87"/>
      <c r="BE703" s="87"/>
    </row>
    <row r="704" spans="1:57" s="69" customFormat="1" x14ac:dyDescent="0.25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7"/>
      <c r="AD704" s="87"/>
      <c r="AE704" s="87"/>
      <c r="AF704" s="87"/>
      <c r="AG704" s="87"/>
      <c r="AH704" s="87"/>
      <c r="AI704" s="87"/>
      <c r="AJ704" s="87"/>
      <c r="AK704" s="87"/>
      <c r="AL704" s="87"/>
      <c r="AM704" s="87"/>
      <c r="AN704" s="87"/>
      <c r="AO704" s="87"/>
      <c r="AP704" s="87"/>
      <c r="AQ704" s="87"/>
      <c r="AR704" s="87"/>
      <c r="AS704" s="87"/>
      <c r="AT704" s="87"/>
      <c r="AU704" s="87"/>
      <c r="AV704" s="87"/>
      <c r="AW704" s="87"/>
      <c r="AX704" s="87"/>
      <c r="AY704" s="87"/>
      <c r="AZ704" s="87"/>
      <c r="BA704" s="87"/>
      <c r="BB704" s="87"/>
      <c r="BC704" s="87"/>
      <c r="BD704" s="87"/>
      <c r="BE704" s="87"/>
    </row>
    <row r="705" spans="1:57" s="69" customFormat="1" x14ac:dyDescent="0.25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  <c r="AD705" s="87"/>
      <c r="AE705" s="87"/>
      <c r="AF705" s="87"/>
      <c r="AG705" s="87"/>
      <c r="AH705" s="87"/>
      <c r="AI705" s="87"/>
      <c r="AJ705" s="87"/>
      <c r="AK705" s="87"/>
      <c r="AL705" s="87"/>
      <c r="AM705" s="87"/>
      <c r="AN705" s="87"/>
      <c r="AO705" s="87"/>
      <c r="AP705" s="87"/>
      <c r="AQ705" s="87"/>
      <c r="AR705" s="87"/>
      <c r="AS705" s="87"/>
      <c r="AT705" s="87"/>
      <c r="AU705" s="87"/>
      <c r="AV705" s="87"/>
      <c r="AW705" s="87"/>
      <c r="AX705" s="87"/>
      <c r="AY705" s="87"/>
      <c r="AZ705" s="87"/>
      <c r="BA705" s="87"/>
      <c r="BB705" s="87"/>
      <c r="BC705" s="87"/>
      <c r="BD705" s="87"/>
      <c r="BE705" s="87"/>
    </row>
    <row r="706" spans="1:57" s="69" customFormat="1" x14ac:dyDescent="0.25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7"/>
      <c r="AD706" s="87"/>
      <c r="AE706" s="87"/>
      <c r="AF706" s="87"/>
      <c r="AG706" s="87"/>
      <c r="AH706" s="87"/>
      <c r="AI706" s="87"/>
      <c r="AJ706" s="87"/>
      <c r="AK706" s="87"/>
      <c r="AL706" s="87"/>
      <c r="AM706" s="87"/>
      <c r="AN706" s="87"/>
      <c r="AO706" s="87"/>
      <c r="AP706" s="87"/>
      <c r="AQ706" s="87"/>
      <c r="AR706" s="87"/>
      <c r="AS706" s="87"/>
      <c r="AT706" s="87"/>
      <c r="AU706" s="87"/>
      <c r="AV706" s="87"/>
      <c r="AW706" s="87"/>
      <c r="AX706" s="87"/>
      <c r="AY706" s="87"/>
      <c r="AZ706" s="87"/>
      <c r="BA706" s="87"/>
      <c r="BB706" s="87"/>
      <c r="BC706" s="87"/>
      <c r="BD706" s="87"/>
      <c r="BE706" s="87"/>
    </row>
    <row r="707" spans="1:57" s="69" customFormat="1" x14ac:dyDescent="0.25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7"/>
      <c r="AD707" s="87"/>
      <c r="AE707" s="87"/>
      <c r="AF707" s="87"/>
      <c r="AG707" s="87"/>
      <c r="AH707" s="87"/>
      <c r="AI707" s="87"/>
      <c r="AJ707" s="87"/>
      <c r="AK707" s="87"/>
      <c r="AL707" s="87"/>
      <c r="AM707" s="87"/>
      <c r="AN707" s="87"/>
      <c r="AO707" s="87"/>
      <c r="AP707" s="87"/>
      <c r="AQ707" s="87"/>
      <c r="AR707" s="87"/>
      <c r="AS707" s="87"/>
      <c r="AT707" s="87"/>
      <c r="AU707" s="87"/>
      <c r="AV707" s="87"/>
      <c r="AW707" s="87"/>
      <c r="AX707" s="87"/>
      <c r="AY707" s="87"/>
      <c r="AZ707" s="87"/>
      <c r="BA707" s="87"/>
      <c r="BB707" s="87"/>
      <c r="BC707" s="87"/>
      <c r="BD707" s="87"/>
      <c r="BE707" s="87"/>
    </row>
    <row r="708" spans="1:57" s="69" customFormat="1" x14ac:dyDescent="0.25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87"/>
      <c r="AD708" s="87"/>
      <c r="AE708" s="87"/>
      <c r="AF708" s="87"/>
      <c r="AG708" s="87"/>
      <c r="AH708" s="87"/>
      <c r="AI708" s="87"/>
      <c r="AJ708" s="87"/>
      <c r="AK708" s="87"/>
      <c r="AL708" s="87"/>
      <c r="AM708" s="87"/>
      <c r="AN708" s="87"/>
      <c r="AO708" s="87"/>
      <c r="AP708" s="87"/>
      <c r="AQ708" s="87"/>
      <c r="AR708" s="87"/>
      <c r="AS708" s="87"/>
      <c r="AT708" s="87"/>
      <c r="AU708" s="87"/>
      <c r="AV708" s="87"/>
      <c r="AW708" s="87"/>
      <c r="AX708" s="87"/>
      <c r="AY708" s="87"/>
      <c r="AZ708" s="87"/>
      <c r="BA708" s="87"/>
      <c r="BB708" s="87"/>
      <c r="BC708" s="87"/>
      <c r="BD708" s="87"/>
      <c r="BE708" s="87"/>
    </row>
    <row r="709" spans="1:57" s="69" customFormat="1" x14ac:dyDescent="0.25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  <c r="AD709" s="87"/>
      <c r="AE709" s="87"/>
      <c r="AF709" s="87"/>
      <c r="AG709" s="87"/>
      <c r="AH709" s="87"/>
      <c r="AI709" s="87"/>
      <c r="AJ709" s="87"/>
      <c r="AK709" s="87"/>
      <c r="AL709" s="87"/>
      <c r="AM709" s="87"/>
      <c r="AN709" s="87"/>
      <c r="AO709" s="87"/>
      <c r="AP709" s="87"/>
      <c r="AQ709" s="87"/>
      <c r="AR709" s="87"/>
      <c r="AS709" s="87"/>
      <c r="AT709" s="87"/>
      <c r="AU709" s="87"/>
      <c r="AV709" s="87"/>
      <c r="AW709" s="87"/>
      <c r="AX709" s="87"/>
      <c r="AY709" s="87"/>
      <c r="AZ709" s="87"/>
      <c r="BA709" s="87"/>
      <c r="BB709" s="87"/>
      <c r="BC709" s="87"/>
      <c r="BD709" s="87"/>
      <c r="BE709" s="87"/>
    </row>
    <row r="710" spans="1:57" s="69" customFormat="1" x14ac:dyDescent="0.25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7"/>
      <c r="AD710" s="87"/>
      <c r="AE710" s="87"/>
      <c r="AF710" s="87"/>
      <c r="AG710" s="87"/>
      <c r="AH710" s="87"/>
      <c r="AI710" s="87"/>
      <c r="AJ710" s="87"/>
      <c r="AK710" s="87"/>
      <c r="AL710" s="87"/>
      <c r="AM710" s="87"/>
      <c r="AN710" s="87"/>
      <c r="AO710" s="87"/>
      <c r="AP710" s="87"/>
      <c r="AQ710" s="87"/>
      <c r="AR710" s="87"/>
      <c r="AS710" s="87"/>
      <c r="AT710" s="87"/>
      <c r="AU710" s="87"/>
      <c r="AV710" s="87"/>
      <c r="AW710" s="87"/>
      <c r="AX710" s="87"/>
      <c r="AY710" s="87"/>
      <c r="AZ710" s="87"/>
      <c r="BA710" s="87"/>
      <c r="BB710" s="87"/>
      <c r="BC710" s="87"/>
      <c r="BD710" s="87"/>
      <c r="BE710" s="87"/>
    </row>
    <row r="711" spans="1:57" s="69" customFormat="1" x14ac:dyDescent="0.25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  <c r="AD711" s="87"/>
      <c r="AE711" s="87"/>
      <c r="AF711" s="87"/>
      <c r="AG711" s="87"/>
      <c r="AH711" s="87"/>
      <c r="AI711" s="87"/>
      <c r="AJ711" s="87"/>
      <c r="AK711" s="87"/>
      <c r="AL711" s="87"/>
      <c r="AM711" s="87"/>
      <c r="AN711" s="87"/>
      <c r="AO711" s="87"/>
      <c r="AP711" s="87"/>
      <c r="AQ711" s="87"/>
      <c r="AR711" s="87"/>
      <c r="AS711" s="87"/>
      <c r="AT711" s="87"/>
      <c r="AU711" s="87"/>
      <c r="AV711" s="87"/>
      <c r="AW711" s="87"/>
      <c r="AX711" s="87"/>
      <c r="AY711" s="87"/>
      <c r="AZ711" s="87"/>
      <c r="BA711" s="87"/>
      <c r="BB711" s="87"/>
      <c r="BC711" s="87"/>
      <c r="BD711" s="87"/>
      <c r="BE711" s="87"/>
    </row>
    <row r="712" spans="1:57" s="69" customFormat="1" x14ac:dyDescent="0.25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D712" s="87"/>
      <c r="AE712" s="87"/>
      <c r="AF712" s="87"/>
      <c r="AG712" s="87"/>
      <c r="AH712" s="87"/>
      <c r="AI712" s="87"/>
      <c r="AJ712" s="87"/>
      <c r="AK712" s="87"/>
      <c r="AL712" s="87"/>
      <c r="AM712" s="87"/>
      <c r="AN712" s="87"/>
      <c r="AO712" s="87"/>
      <c r="AP712" s="87"/>
      <c r="AQ712" s="87"/>
      <c r="AR712" s="87"/>
      <c r="AS712" s="87"/>
      <c r="AT712" s="87"/>
      <c r="AU712" s="87"/>
      <c r="AV712" s="87"/>
      <c r="AW712" s="87"/>
      <c r="AX712" s="87"/>
      <c r="AY712" s="87"/>
      <c r="AZ712" s="87"/>
      <c r="BA712" s="87"/>
      <c r="BB712" s="87"/>
      <c r="BC712" s="87"/>
      <c r="BD712" s="87"/>
      <c r="BE712" s="87"/>
    </row>
    <row r="713" spans="1:57" s="69" customFormat="1" x14ac:dyDescent="0.25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  <c r="AD713" s="87"/>
      <c r="AE713" s="87"/>
      <c r="AF713" s="87"/>
      <c r="AG713" s="87"/>
      <c r="AH713" s="87"/>
      <c r="AI713" s="87"/>
      <c r="AJ713" s="87"/>
      <c r="AK713" s="87"/>
      <c r="AL713" s="87"/>
      <c r="AM713" s="87"/>
      <c r="AN713" s="87"/>
      <c r="AO713" s="87"/>
      <c r="AP713" s="87"/>
      <c r="AQ713" s="87"/>
      <c r="AR713" s="87"/>
      <c r="AS713" s="87"/>
      <c r="AT713" s="87"/>
      <c r="AU713" s="87"/>
      <c r="AV713" s="87"/>
      <c r="AW713" s="87"/>
      <c r="AX713" s="87"/>
      <c r="AY713" s="87"/>
      <c r="AZ713" s="87"/>
      <c r="BA713" s="87"/>
      <c r="BB713" s="87"/>
      <c r="BC713" s="87"/>
      <c r="BD713" s="87"/>
      <c r="BE713" s="87"/>
    </row>
    <row r="714" spans="1:57" s="69" customFormat="1" x14ac:dyDescent="0.25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7"/>
      <c r="AD714" s="87"/>
      <c r="AE714" s="87"/>
      <c r="AF714" s="87"/>
      <c r="AG714" s="87"/>
      <c r="AH714" s="87"/>
      <c r="AI714" s="87"/>
      <c r="AJ714" s="87"/>
      <c r="AK714" s="87"/>
      <c r="AL714" s="87"/>
      <c r="AM714" s="87"/>
      <c r="AN714" s="87"/>
      <c r="AO714" s="87"/>
      <c r="AP714" s="87"/>
      <c r="AQ714" s="87"/>
      <c r="AR714" s="87"/>
      <c r="AS714" s="87"/>
      <c r="AT714" s="87"/>
      <c r="AU714" s="87"/>
      <c r="AV714" s="87"/>
      <c r="AW714" s="87"/>
      <c r="AX714" s="87"/>
      <c r="AY714" s="87"/>
      <c r="AZ714" s="87"/>
      <c r="BA714" s="87"/>
      <c r="BB714" s="87"/>
      <c r="BC714" s="87"/>
      <c r="BD714" s="87"/>
      <c r="BE714" s="87"/>
    </row>
    <row r="715" spans="1:57" s="69" customFormat="1" x14ac:dyDescent="0.25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  <c r="AD715" s="87"/>
      <c r="AE715" s="87"/>
      <c r="AF715" s="87"/>
      <c r="AG715" s="87"/>
      <c r="AH715" s="87"/>
      <c r="AI715" s="87"/>
      <c r="AJ715" s="87"/>
      <c r="AK715" s="87"/>
      <c r="AL715" s="87"/>
      <c r="AM715" s="87"/>
      <c r="AN715" s="87"/>
      <c r="AO715" s="87"/>
      <c r="AP715" s="87"/>
      <c r="AQ715" s="87"/>
      <c r="AR715" s="87"/>
      <c r="AS715" s="87"/>
      <c r="AT715" s="87"/>
      <c r="AU715" s="87"/>
      <c r="AV715" s="87"/>
      <c r="AW715" s="87"/>
      <c r="AX715" s="87"/>
      <c r="AY715" s="87"/>
      <c r="AZ715" s="87"/>
      <c r="BA715" s="87"/>
      <c r="BB715" s="87"/>
      <c r="BC715" s="87"/>
      <c r="BD715" s="87"/>
      <c r="BE715" s="87"/>
    </row>
    <row r="716" spans="1:57" s="69" customFormat="1" x14ac:dyDescent="0.25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D716" s="87"/>
      <c r="AE716" s="87"/>
      <c r="AF716" s="87"/>
      <c r="AG716" s="87"/>
      <c r="AH716" s="87"/>
      <c r="AI716" s="87"/>
      <c r="AJ716" s="87"/>
      <c r="AK716" s="87"/>
      <c r="AL716" s="87"/>
      <c r="AM716" s="87"/>
      <c r="AN716" s="87"/>
      <c r="AO716" s="87"/>
      <c r="AP716" s="87"/>
      <c r="AQ716" s="87"/>
      <c r="AR716" s="87"/>
      <c r="AS716" s="87"/>
      <c r="AT716" s="87"/>
      <c r="AU716" s="87"/>
      <c r="AV716" s="87"/>
      <c r="AW716" s="87"/>
      <c r="AX716" s="87"/>
      <c r="AY716" s="87"/>
      <c r="AZ716" s="87"/>
      <c r="BA716" s="87"/>
      <c r="BB716" s="87"/>
      <c r="BC716" s="87"/>
      <c r="BD716" s="87"/>
      <c r="BE716" s="87"/>
    </row>
    <row r="717" spans="1:57" s="69" customFormat="1" x14ac:dyDescent="0.25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  <c r="AD717" s="87"/>
      <c r="AE717" s="87"/>
      <c r="AF717" s="87"/>
      <c r="AG717" s="87"/>
      <c r="AH717" s="87"/>
      <c r="AI717" s="87"/>
      <c r="AJ717" s="87"/>
      <c r="AK717" s="87"/>
      <c r="AL717" s="87"/>
      <c r="AM717" s="87"/>
      <c r="AN717" s="87"/>
      <c r="AO717" s="87"/>
      <c r="AP717" s="87"/>
      <c r="AQ717" s="87"/>
      <c r="AR717" s="87"/>
      <c r="AS717" s="87"/>
      <c r="AT717" s="87"/>
      <c r="AU717" s="87"/>
      <c r="AV717" s="87"/>
      <c r="AW717" s="87"/>
      <c r="AX717" s="87"/>
      <c r="AY717" s="87"/>
      <c r="AZ717" s="87"/>
      <c r="BA717" s="87"/>
      <c r="BB717" s="87"/>
      <c r="BC717" s="87"/>
      <c r="BD717" s="87"/>
      <c r="BE717" s="87"/>
    </row>
    <row r="718" spans="1:57" s="69" customFormat="1" x14ac:dyDescent="0.25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87"/>
      <c r="AD718" s="87"/>
      <c r="AE718" s="87"/>
      <c r="AF718" s="87"/>
      <c r="AG718" s="87"/>
      <c r="AH718" s="87"/>
      <c r="AI718" s="87"/>
      <c r="AJ718" s="87"/>
      <c r="AK718" s="87"/>
      <c r="AL718" s="87"/>
      <c r="AM718" s="87"/>
      <c r="AN718" s="87"/>
      <c r="AO718" s="87"/>
      <c r="AP718" s="87"/>
      <c r="AQ718" s="87"/>
      <c r="AR718" s="87"/>
      <c r="AS718" s="87"/>
      <c r="AT718" s="87"/>
      <c r="AU718" s="87"/>
      <c r="AV718" s="87"/>
      <c r="AW718" s="87"/>
      <c r="AX718" s="87"/>
      <c r="AY718" s="87"/>
      <c r="AZ718" s="87"/>
      <c r="BA718" s="87"/>
      <c r="BB718" s="87"/>
      <c r="BC718" s="87"/>
      <c r="BD718" s="87"/>
      <c r="BE718" s="87"/>
    </row>
    <row r="719" spans="1:57" s="69" customFormat="1" x14ac:dyDescent="0.25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7"/>
      <c r="AD719" s="87"/>
      <c r="AE719" s="87"/>
      <c r="AF719" s="87"/>
      <c r="AG719" s="87"/>
      <c r="AH719" s="87"/>
      <c r="AI719" s="87"/>
      <c r="AJ719" s="87"/>
      <c r="AK719" s="87"/>
      <c r="AL719" s="87"/>
      <c r="AM719" s="87"/>
      <c r="AN719" s="87"/>
      <c r="AO719" s="87"/>
      <c r="AP719" s="87"/>
      <c r="AQ719" s="87"/>
      <c r="AR719" s="87"/>
      <c r="AS719" s="87"/>
      <c r="AT719" s="87"/>
      <c r="AU719" s="87"/>
      <c r="AV719" s="87"/>
      <c r="AW719" s="87"/>
      <c r="AX719" s="87"/>
      <c r="AY719" s="87"/>
      <c r="AZ719" s="87"/>
      <c r="BA719" s="87"/>
      <c r="BB719" s="87"/>
      <c r="BC719" s="87"/>
      <c r="BD719" s="87"/>
      <c r="BE719" s="87"/>
    </row>
    <row r="720" spans="1:57" s="69" customFormat="1" x14ac:dyDescent="0.25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7"/>
      <c r="AD720" s="87"/>
      <c r="AE720" s="87"/>
      <c r="AF720" s="87"/>
      <c r="AG720" s="87"/>
      <c r="AH720" s="87"/>
      <c r="AI720" s="87"/>
      <c r="AJ720" s="87"/>
      <c r="AK720" s="87"/>
      <c r="AL720" s="87"/>
      <c r="AM720" s="87"/>
      <c r="AN720" s="87"/>
      <c r="AO720" s="87"/>
      <c r="AP720" s="87"/>
      <c r="AQ720" s="87"/>
      <c r="AR720" s="87"/>
      <c r="AS720" s="87"/>
      <c r="AT720" s="87"/>
      <c r="AU720" s="87"/>
      <c r="AV720" s="87"/>
      <c r="AW720" s="87"/>
      <c r="AX720" s="87"/>
      <c r="AY720" s="87"/>
      <c r="AZ720" s="87"/>
      <c r="BA720" s="87"/>
      <c r="BB720" s="87"/>
      <c r="BC720" s="87"/>
      <c r="BD720" s="87"/>
      <c r="BE720" s="87"/>
    </row>
    <row r="721" spans="1:57" s="69" customFormat="1" x14ac:dyDescent="0.25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  <c r="AD721" s="87"/>
      <c r="AE721" s="87"/>
      <c r="AF721" s="87"/>
      <c r="AG721" s="87"/>
      <c r="AH721" s="87"/>
      <c r="AI721" s="87"/>
      <c r="AJ721" s="87"/>
      <c r="AK721" s="87"/>
      <c r="AL721" s="87"/>
      <c r="AM721" s="87"/>
      <c r="AN721" s="87"/>
      <c r="AO721" s="87"/>
      <c r="AP721" s="87"/>
      <c r="AQ721" s="87"/>
      <c r="AR721" s="87"/>
      <c r="AS721" s="87"/>
      <c r="AT721" s="87"/>
      <c r="AU721" s="87"/>
      <c r="AV721" s="87"/>
      <c r="AW721" s="87"/>
      <c r="AX721" s="87"/>
      <c r="AY721" s="87"/>
      <c r="AZ721" s="87"/>
      <c r="BA721" s="87"/>
      <c r="BB721" s="87"/>
      <c r="BC721" s="87"/>
      <c r="BD721" s="87"/>
      <c r="BE721" s="87"/>
    </row>
    <row r="722" spans="1:57" s="69" customFormat="1" x14ac:dyDescent="0.25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7"/>
      <c r="AD722" s="87"/>
      <c r="AE722" s="87"/>
      <c r="AF722" s="87"/>
      <c r="AG722" s="87"/>
      <c r="AH722" s="87"/>
      <c r="AI722" s="87"/>
      <c r="AJ722" s="87"/>
      <c r="AK722" s="87"/>
      <c r="AL722" s="87"/>
      <c r="AM722" s="87"/>
      <c r="AN722" s="87"/>
      <c r="AO722" s="87"/>
      <c r="AP722" s="87"/>
      <c r="AQ722" s="87"/>
      <c r="AR722" s="87"/>
      <c r="AS722" s="87"/>
      <c r="AT722" s="87"/>
      <c r="AU722" s="87"/>
      <c r="AV722" s="87"/>
      <c r="AW722" s="87"/>
      <c r="AX722" s="87"/>
      <c r="AY722" s="87"/>
      <c r="AZ722" s="87"/>
      <c r="BA722" s="87"/>
      <c r="BB722" s="87"/>
      <c r="BC722" s="87"/>
      <c r="BD722" s="87"/>
      <c r="BE722" s="87"/>
    </row>
    <row r="723" spans="1:57" s="69" customFormat="1" x14ac:dyDescent="0.25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  <c r="AD723" s="87"/>
      <c r="AE723" s="87"/>
      <c r="AF723" s="87"/>
      <c r="AG723" s="87"/>
      <c r="AH723" s="87"/>
      <c r="AI723" s="87"/>
      <c r="AJ723" s="87"/>
      <c r="AK723" s="87"/>
      <c r="AL723" s="87"/>
      <c r="AM723" s="87"/>
      <c r="AN723" s="87"/>
      <c r="AO723" s="87"/>
      <c r="AP723" s="87"/>
      <c r="AQ723" s="87"/>
      <c r="AR723" s="87"/>
      <c r="AS723" s="87"/>
      <c r="AT723" s="87"/>
      <c r="AU723" s="87"/>
      <c r="AV723" s="87"/>
      <c r="AW723" s="87"/>
      <c r="AX723" s="87"/>
      <c r="AY723" s="87"/>
      <c r="AZ723" s="87"/>
      <c r="BA723" s="87"/>
      <c r="BB723" s="87"/>
      <c r="BC723" s="87"/>
      <c r="BD723" s="87"/>
      <c r="BE723" s="87"/>
    </row>
    <row r="724" spans="1:57" s="69" customFormat="1" x14ac:dyDescent="0.25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7"/>
      <c r="AD724" s="87"/>
      <c r="AE724" s="87"/>
      <c r="AF724" s="87"/>
      <c r="AG724" s="87"/>
      <c r="AH724" s="87"/>
      <c r="AI724" s="87"/>
      <c r="AJ724" s="87"/>
      <c r="AK724" s="87"/>
      <c r="AL724" s="87"/>
      <c r="AM724" s="87"/>
      <c r="AN724" s="87"/>
      <c r="AO724" s="87"/>
      <c r="AP724" s="87"/>
      <c r="AQ724" s="87"/>
      <c r="AR724" s="87"/>
      <c r="AS724" s="87"/>
      <c r="AT724" s="87"/>
      <c r="AU724" s="87"/>
      <c r="AV724" s="87"/>
      <c r="AW724" s="87"/>
      <c r="AX724" s="87"/>
      <c r="AY724" s="87"/>
      <c r="AZ724" s="87"/>
      <c r="BA724" s="87"/>
      <c r="BB724" s="87"/>
      <c r="BC724" s="87"/>
      <c r="BD724" s="87"/>
      <c r="BE724" s="87"/>
    </row>
    <row r="725" spans="1:57" s="69" customFormat="1" x14ac:dyDescent="0.25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  <c r="AD725" s="87"/>
      <c r="AE725" s="87"/>
      <c r="AF725" s="87"/>
      <c r="AG725" s="87"/>
      <c r="AH725" s="87"/>
      <c r="AI725" s="87"/>
      <c r="AJ725" s="87"/>
      <c r="AK725" s="87"/>
      <c r="AL725" s="87"/>
      <c r="AM725" s="87"/>
      <c r="AN725" s="87"/>
      <c r="AO725" s="87"/>
      <c r="AP725" s="87"/>
      <c r="AQ725" s="87"/>
      <c r="AR725" s="87"/>
      <c r="AS725" s="87"/>
      <c r="AT725" s="87"/>
      <c r="AU725" s="87"/>
      <c r="AV725" s="87"/>
      <c r="AW725" s="87"/>
      <c r="AX725" s="87"/>
      <c r="AY725" s="87"/>
      <c r="AZ725" s="87"/>
      <c r="BA725" s="87"/>
      <c r="BB725" s="87"/>
      <c r="BC725" s="87"/>
      <c r="BD725" s="87"/>
      <c r="BE725" s="87"/>
    </row>
    <row r="726" spans="1:57" s="69" customFormat="1" x14ac:dyDescent="0.25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7"/>
      <c r="AD726" s="87"/>
      <c r="AE726" s="87"/>
      <c r="AF726" s="87"/>
      <c r="AG726" s="87"/>
      <c r="AH726" s="87"/>
      <c r="AI726" s="87"/>
      <c r="AJ726" s="87"/>
      <c r="AK726" s="87"/>
      <c r="AL726" s="87"/>
      <c r="AM726" s="87"/>
      <c r="AN726" s="87"/>
      <c r="AO726" s="87"/>
      <c r="AP726" s="87"/>
      <c r="AQ726" s="87"/>
      <c r="AR726" s="87"/>
      <c r="AS726" s="87"/>
      <c r="AT726" s="87"/>
      <c r="AU726" s="87"/>
      <c r="AV726" s="87"/>
      <c r="AW726" s="87"/>
      <c r="AX726" s="87"/>
      <c r="AY726" s="87"/>
      <c r="AZ726" s="87"/>
      <c r="BA726" s="87"/>
      <c r="BB726" s="87"/>
      <c r="BC726" s="87"/>
      <c r="BD726" s="87"/>
      <c r="BE726" s="87"/>
    </row>
    <row r="727" spans="1:57" s="69" customFormat="1" x14ac:dyDescent="0.25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  <c r="AD727" s="87"/>
      <c r="AE727" s="87"/>
      <c r="AF727" s="87"/>
      <c r="AG727" s="87"/>
      <c r="AH727" s="87"/>
      <c r="AI727" s="87"/>
      <c r="AJ727" s="87"/>
      <c r="AK727" s="87"/>
      <c r="AL727" s="87"/>
      <c r="AM727" s="87"/>
      <c r="AN727" s="87"/>
      <c r="AO727" s="87"/>
      <c r="AP727" s="87"/>
      <c r="AQ727" s="87"/>
      <c r="AR727" s="87"/>
      <c r="AS727" s="87"/>
      <c r="AT727" s="87"/>
      <c r="AU727" s="87"/>
      <c r="AV727" s="87"/>
      <c r="AW727" s="87"/>
      <c r="AX727" s="87"/>
      <c r="AY727" s="87"/>
      <c r="AZ727" s="87"/>
      <c r="BA727" s="87"/>
      <c r="BB727" s="87"/>
      <c r="BC727" s="87"/>
      <c r="BD727" s="87"/>
      <c r="BE727" s="87"/>
    </row>
    <row r="728" spans="1:57" s="69" customFormat="1" x14ac:dyDescent="0.25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7"/>
      <c r="AD728" s="87"/>
      <c r="AE728" s="87"/>
      <c r="AF728" s="87"/>
      <c r="AG728" s="87"/>
      <c r="AH728" s="87"/>
      <c r="AI728" s="87"/>
      <c r="AJ728" s="87"/>
      <c r="AK728" s="87"/>
      <c r="AL728" s="87"/>
      <c r="AM728" s="87"/>
      <c r="AN728" s="87"/>
      <c r="AO728" s="87"/>
      <c r="AP728" s="87"/>
      <c r="AQ728" s="87"/>
      <c r="AR728" s="87"/>
      <c r="AS728" s="87"/>
      <c r="AT728" s="87"/>
      <c r="AU728" s="87"/>
      <c r="AV728" s="87"/>
      <c r="AW728" s="87"/>
      <c r="AX728" s="87"/>
      <c r="AY728" s="87"/>
      <c r="AZ728" s="87"/>
      <c r="BA728" s="87"/>
      <c r="BB728" s="87"/>
      <c r="BC728" s="87"/>
      <c r="BD728" s="87"/>
      <c r="BE728" s="87"/>
    </row>
    <row r="729" spans="1:57" s="69" customFormat="1" x14ac:dyDescent="0.25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  <c r="AD729" s="87"/>
      <c r="AE729" s="87"/>
      <c r="AF729" s="87"/>
      <c r="AG729" s="87"/>
      <c r="AH729" s="87"/>
      <c r="AI729" s="87"/>
      <c r="AJ729" s="87"/>
      <c r="AK729" s="87"/>
      <c r="AL729" s="87"/>
      <c r="AM729" s="87"/>
      <c r="AN729" s="87"/>
      <c r="AO729" s="87"/>
      <c r="AP729" s="87"/>
      <c r="AQ729" s="87"/>
      <c r="AR729" s="87"/>
      <c r="AS729" s="87"/>
      <c r="AT729" s="87"/>
      <c r="AU729" s="87"/>
      <c r="AV729" s="87"/>
      <c r="AW729" s="87"/>
      <c r="AX729" s="87"/>
      <c r="AY729" s="87"/>
      <c r="AZ729" s="87"/>
      <c r="BA729" s="87"/>
      <c r="BB729" s="87"/>
      <c r="BC729" s="87"/>
      <c r="BD729" s="87"/>
      <c r="BE729" s="87"/>
    </row>
    <row r="730" spans="1:57" s="69" customFormat="1" x14ac:dyDescent="0.25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7"/>
      <c r="AD730" s="87"/>
      <c r="AE730" s="87"/>
      <c r="AF730" s="87"/>
      <c r="AG730" s="87"/>
      <c r="AH730" s="87"/>
      <c r="AI730" s="87"/>
      <c r="AJ730" s="87"/>
      <c r="AK730" s="87"/>
      <c r="AL730" s="87"/>
      <c r="AM730" s="87"/>
      <c r="AN730" s="87"/>
      <c r="AO730" s="87"/>
      <c r="AP730" s="87"/>
      <c r="AQ730" s="87"/>
      <c r="AR730" s="87"/>
      <c r="AS730" s="87"/>
      <c r="AT730" s="87"/>
      <c r="AU730" s="87"/>
      <c r="AV730" s="87"/>
      <c r="AW730" s="87"/>
      <c r="AX730" s="87"/>
      <c r="AY730" s="87"/>
      <c r="AZ730" s="87"/>
      <c r="BA730" s="87"/>
      <c r="BB730" s="87"/>
      <c r="BC730" s="87"/>
      <c r="BD730" s="87"/>
      <c r="BE730" s="87"/>
    </row>
    <row r="731" spans="1:57" s="69" customFormat="1" x14ac:dyDescent="0.25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  <c r="AD731" s="87"/>
      <c r="AE731" s="87"/>
      <c r="AF731" s="87"/>
      <c r="AG731" s="87"/>
      <c r="AH731" s="87"/>
      <c r="AI731" s="87"/>
      <c r="AJ731" s="87"/>
      <c r="AK731" s="87"/>
      <c r="AL731" s="87"/>
      <c r="AM731" s="87"/>
      <c r="AN731" s="87"/>
      <c r="AO731" s="87"/>
      <c r="AP731" s="87"/>
      <c r="AQ731" s="87"/>
      <c r="AR731" s="87"/>
      <c r="AS731" s="87"/>
      <c r="AT731" s="87"/>
      <c r="AU731" s="87"/>
      <c r="AV731" s="87"/>
      <c r="AW731" s="87"/>
      <c r="AX731" s="87"/>
      <c r="AY731" s="87"/>
      <c r="AZ731" s="87"/>
      <c r="BA731" s="87"/>
      <c r="BB731" s="87"/>
      <c r="BC731" s="87"/>
      <c r="BD731" s="87"/>
      <c r="BE731" s="87"/>
    </row>
    <row r="732" spans="1:57" s="69" customFormat="1" x14ac:dyDescent="0.25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87"/>
      <c r="AD732" s="87"/>
      <c r="AE732" s="87"/>
      <c r="AF732" s="87"/>
      <c r="AG732" s="87"/>
      <c r="AH732" s="87"/>
      <c r="AI732" s="87"/>
      <c r="AJ732" s="87"/>
      <c r="AK732" s="87"/>
      <c r="AL732" s="87"/>
      <c r="AM732" s="87"/>
      <c r="AN732" s="87"/>
      <c r="AO732" s="87"/>
      <c r="AP732" s="87"/>
      <c r="AQ732" s="87"/>
      <c r="AR732" s="87"/>
      <c r="AS732" s="87"/>
      <c r="AT732" s="87"/>
      <c r="AU732" s="87"/>
      <c r="AV732" s="87"/>
      <c r="AW732" s="87"/>
      <c r="AX732" s="87"/>
      <c r="AY732" s="87"/>
      <c r="AZ732" s="87"/>
      <c r="BA732" s="87"/>
      <c r="BB732" s="87"/>
      <c r="BC732" s="87"/>
      <c r="BD732" s="87"/>
      <c r="BE732" s="87"/>
    </row>
    <row r="733" spans="1:57" s="69" customFormat="1" x14ac:dyDescent="0.25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7"/>
      <c r="AD733" s="87"/>
      <c r="AE733" s="87"/>
      <c r="AF733" s="87"/>
      <c r="AG733" s="87"/>
      <c r="AH733" s="87"/>
      <c r="AI733" s="87"/>
      <c r="AJ733" s="87"/>
      <c r="AK733" s="87"/>
      <c r="AL733" s="87"/>
      <c r="AM733" s="87"/>
      <c r="AN733" s="87"/>
      <c r="AO733" s="87"/>
      <c r="AP733" s="87"/>
      <c r="AQ733" s="87"/>
      <c r="AR733" s="87"/>
      <c r="AS733" s="87"/>
      <c r="AT733" s="87"/>
      <c r="AU733" s="87"/>
      <c r="AV733" s="87"/>
      <c r="AW733" s="87"/>
      <c r="AX733" s="87"/>
      <c r="AY733" s="87"/>
      <c r="AZ733" s="87"/>
      <c r="BA733" s="87"/>
      <c r="BB733" s="87"/>
      <c r="BC733" s="87"/>
      <c r="BD733" s="87"/>
      <c r="BE733" s="87"/>
    </row>
    <row r="734" spans="1:57" s="69" customFormat="1" x14ac:dyDescent="0.25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7"/>
      <c r="AD734" s="87"/>
      <c r="AE734" s="87"/>
      <c r="AF734" s="87"/>
      <c r="AG734" s="87"/>
      <c r="AH734" s="87"/>
      <c r="AI734" s="87"/>
      <c r="AJ734" s="87"/>
      <c r="AK734" s="87"/>
      <c r="AL734" s="87"/>
      <c r="AM734" s="87"/>
      <c r="AN734" s="87"/>
      <c r="AO734" s="87"/>
      <c r="AP734" s="87"/>
      <c r="AQ734" s="87"/>
      <c r="AR734" s="87"/>
      <c r="AS734" s="87"/>
      <c r="AT734" s="87"/>
      <c r="AU734" s="87"/>
      <c r="AV734" s="87"/>
      <c r="AW734" s="87"/>
      <c r="AX734" s="87"/>
      <c r="AY734" s="87"/>
      <c r="AZ734" s="87"/>
      <c r="BA734" s="87"/>
      <c r="BB734" s="87"/>
      <c r="BC734" s="87"/>
      <c r="BD734" s="87"/>
      <c r="BE734" s="87"/>
    </row>
    <row r="735" spans="1:57" s="69" customFormat="1" x14ac:dyDescent="0.25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  <c r="AD735" s="87"/>
      <c r="AE735" s="87"/>
      <c r="AF735" s="87"/>
      <c r="AG735" s="87"/>
      <c r="AH735" s="87"/>
      <c r="AI735" s="87"/>
      <c r="AJ735" s="87"/>
      <c r="AK735" s="87"/>
      <c r="AL735" s="87"/>
      <c r="AM735" s="87"/>
      <c r="AN735" s="87"/>
      <c r="AO735" s="87"/>
      <c r="AP735" s="87"/>
      <c r="AQ735" s="87"/>
      <c r="AR735" s="87"/>
      <c r="AS735" s="87"/>
      <c r="AT735" s="87"/>
      <c r="AU735" s="87"/>
      <c r="AV735" s="87"/>
      <c r="AW735" s="87"/>
      <c r="AX735" s="87"/>
      <c r="AY735" s="87"/>
      <c r="AZ735" s="87"/>
      <c r="BA735" s="87"/>
      <c r="BB735" s="87"/>
      <c r="BC735" s="87"/>
      <c r="BD735" s="87"/>
      <c r="BE735" s="87"/>
    </row>
    <row r="736" spans="1:57" s="69" customFormat="1" x14ac:dyDescent="0.25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D736" s="87"/>
      <c r="AE736" s="87"/>
      <c r="AF736" s="87"/>
      <c r="AG736" s="87"/>
      <c r="AH736" s="87"/>
      <c r="AI736" s="87"/>
      <c r="AJ736" s="87"/>
      <c r="AK736" s="87"/>
      <c r="AL736" s="87"/>
      <c r="AM736" s="87"/>
      <c r="AN736" s="87"/>
      <c r="AO736" s="87"/>
      <c r="AP736" s="87"/>
      <c r="AQ736" s="87"/>
      <c r="AR736" s="87"/>
      <c r="AS736" s="87"/>
      <c r="AT736" s="87"/>
      <c r="AU736" s="87"/>
      <c r="AV736" s="87"/>
      <c r="AW736" s="87"/>
      <c r="AX736" s="87"/>
      <c r="AY736" s="87"/>
      <c r="AZ736" s="87"/>
      <c r="BA736" s="87"/>
      <c r="BB736" s="87"/>
      <c r="BC736" s="87"/>
      <c r="BD736" s="87"/>
      <c r="BE736" s="87"/>
    </row>
    <row r="737" spans="1:57" s="69" customFormat="1" x14ac:dyDescent="0.25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  <c r="AD737" s="87"/>
      <c r="AE737" s="87"/>
      <c r="AF737" s="87"/>
      <c r="AG737" s="87"/>
      <c r="AH737" s="87"/>
      <c r="AI737" s="87"/>
      <c r="AJ737" s="87"/>
      <c r="AK737" s="87"/>
      <c r="AL737" s="87"/>
      <c r="AM737" s="87"/>
      <c r="AN737" s="87"/>
      <c r="AO737" s="87"/>
      <c r="AP737" s="87"/>
      <c r="AQ737" s="87"/>
      <c r="AR737" s="87"/>
      <c r="AS737" s="87"/>
      <c r="AT737" s="87"/>
      <c r="AU737" s="87"/>
      <c r="AV737" s="87"/>
      <c r="AW737" s="87"/>
      <c r="AX737" s="87"/>
      <c r="AY737" s="87"/>
      <c r="AZ737" s="87"/>
      <c r="BA737" s="87"/>
      <c r="BB737" s="87"/>
      <c r="BC737" s="87"/>
      <c r="BD737" s="87"/>
      <c r="BE737" s="87"/>
    </row>
    <row r="738" spans="1:57" s="69" customFormat="1" x14ac:dyDescent="0.25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7"/>
      <c r="AD738" s="87"/>
      <c r="AE738" s="87"/>
      <c r="AF738" s="87"/>
      <c r="AG738" s="87"/>
      <c r="AH738" s="87"/>
      <c r="AI738" s="87"/>
      <c r="AJ738" s="87"/>
      <c r="AK738" s="87"/>
      <c r="AL738" s="87"/>
      <c r="AM738" s="87"/>
      <c r="AN738" s="87"/>
      <c r="AO738" s="87"/>
      <c r="AP738" s="87"/>
      <c r="AQ738" s="87"/>
      <c r="AR738" s="87"/>
      <c r="AS738" s="87"/>
      <c r="AT738" s="87"/>
      <c r="AU738" s="87"/>
      <c r="AV738" s="87"/>
      <c r="AW738" s="87"/>
      <c r="AX738" s="87"/>
      <c r="AY738" s="87"/>
      <c r="AZ738" s="87"/>
      <c r="BA738" s="87"/>
      <c r="BB738" s="87"/>
      <c r="BC738" s="87"/>
      <c r="BD738" s="87"/>
      <c r="BE738" s="87"/>
    </row>
    <row r="739" spans="1:57" s="69" customFormat="1" x14ac:dyDescent="0.25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  <c r="AD739" s="87"/>
      <c r="AE739" s="87"/>
      <c r="AF739" s="87"/>
      <c r="AG739" s="87"/>
      <c r="AH739" s="87"/>
      <c r="AI739" s="87"/>
      <c r="AJ739" s="87"/>
      <c r="AK739" s="87"/>
      <c r="AL739" s="87"/>
      <c r="AM739" s="87"/>
      <c r="AN739" s="87"/>
      <c r="AO739" s="87"/>
      <c r="AP739" s="87"/>
      <c r="AQ739" s="87"/>
      <c r="AR739" s="87"/>
      <c r="AS739" s="87"/>
      <c r="AT739" s="87"/>
      <c r="AU739" s="87"/>
      <c r="AV739" s="87"/>
      <c r="AW739" s="87"/>
      <c r="AX739" s="87"/>
      <c r="AY739" s="87"/>
      <c r="AZ739" s="87"/>
      <c r="BA739" s="87"/>
      <c r="BB739" s="87"/>
      <c r="BC739" s="87"/>
      <c r="BD739" s="87"/>
      <c r="BE739" s="87"/>
    </row>
    <row r="740" spans="1:57" s="69" customFormat="1" x14ac:dyDescent="0.25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  <c r="AD740" s="87"/>
      <c r="AE740" s="87"/>
      <c r="AF740" s="87"/>
      <c r="AG740" s="87"/>
      <c r="AH740" s="87"/>
      <c r="AI740" s="87"/>
      <c r="AJ740" s="87"/>
      <c r="AK740" s="87"/>
      <c r="AL740" s="87"/>
      <c r="AM740" s="87"/>
      <c r="AN740" s="87"/>
      <c r="AO740" s="87"/>
      <c r="AP740" s="87"/>
      <c r="AQ740" s="87"/>
      <c r="AR740" s="87"/>
      <c r="AS740" s="87"/>
      <c r="AT740" s="87"/>
      <c r="AU740" s="87"/>
      <c r="AV740" s="87"/>
      <c r="AW740" s="87"/>
      <c r="AX740" s="87"/>
      <c r="AY740" s="87"/>
      <c r="AZ740" s="87"/>
      <c r="BA740" s="87"/>
      <c r="BB740" s="87"/>
      <c r="BC740" s="87"/>
      <c r="BD740" s="87"/>
      <c r="BE740" s="87"/>
    </row>
    <row r="741" spans="1:57" s="69" customFormat="1" x14ac:dyDescent="0.25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  <c r="AD741" s="87"/>
      <c r="AE741" s="87"/>
      <c r="AF741" s="87"/>
      <c r="AG741" s="87"/>
      <c r="AH741" s="87"/>
      <c r="AI741" s="87"/>
      <c r="AJ741" s="87"/>
      <c r="AK741" s="87"/>
      <c r="AL741" s="87"/>
      <c r="AM741" s="87"/>
      <c r="AN741" s="87"/>
      <c r="AO741" s="87"/>
      <c r="AP741" s="87"/>
      <c r="AQ741" s="87"/>
      <c r="AR741" s="87"/>
      <c r="AS741" s="87"/>
      <c r="AT741" s="87"/>
      <c r="AU741" s="87"/>
      <c r="AV741" s="87"/>
      <c r="AW741" s="87"/>
      <c r="AX741" s="87"/>
      <c r="AY741" s="87"/>
      <c r="AZ741" s="87"/>
      <c r="BA741" s="87"/>
      <c r="BB741" s="87"/>
      <c r="BC741" s="87"/>
      <c r="BD741" s="87"/>
      <c r="BE741" s="87"/>
    </row>
    <row r="742" spans="1:57" s="69" customFormat="1" x14ac:dyDescent="0.25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  <c r="AD742" s="87"/>
      <c r="AE742" s="87"/>
      <c r="AF742" s="87"/>
      <c r="AG742" s="87"/>
      <c r="AH742" s="87"/>
      <c r="AI742" s="87"/>
      <c r="AJ742" s="87"/>
      <c r="AK742" s="87"/>
      <c r="AL742" s="87"/>
      <c r="AM742" s="87"/>
      <c r="AN742" s="87"/>
      <c r="AO742" s="87"/>
      <c r="AP742" s="87"/>
      <c r="AQ742" s="87"/>
      <c r="AR742" s="87"/>
      <c r="AS742" s="87"/>
      <c r="AT742" s="87"/>
      <c r="AU742" s="87"/>
      <c r="AV742" s="87"/>
      <c r="AW742" s="87"/>
      <c r="AX742" s="87"/>
      <c r="AY742" s="87"/>
      <c r="AZ742" s="87"/>
      <c r="BA742" s="87"/>
      <c r="BB742" s="87"/>
      <c r="BC742" s="87"/>
      <c r="BD742" s="87"/>
      <c r="BE742" s="87"/>
    </row>
    <row r="743" spans="1:57" s="69" customFormat="1" x14ac:dyDescent="0.25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  <c r="AD743" s="87"/>
      <c r="AE743" s="87"/>
      <c r="AF743" s="87"/>
      <c r="AG743" s="87"/>
      <c r="AH743" s="87"/>
      <c r="AI743" s="87"/>
      <c r="AJ743" s="87"/>
      <c r="AK743" s="87"/>
      <c r="AL743" s="87"/>
      <c r="AM743" s="87"/>
      <c r="AN743" s="87"/>
      <c r="AO743" s="87"/>
      <c r="AP743" s="87"/>
      <c r="AQ743" s="87"/>
      <c r="AR743" s="87"/>
      <c r="AS743" s="87"/>
      <c r="AT743" s="87"/>
      <c r="AU743" s="87"/>
      <c r="AV743" s="87"/>
      <c r="AW743" s="87"/>
      <c r="AX743" s="87"/>
      <c r="AY743" s="87"/>
      <c r="AZ743" s="87"/>
      <c r="BA743" s="87"/>
      <c r="BB743" s="87"/>
      <c r="BC743" s="87"/>
      <c r="BD743" s="87"/>
      <c r="BE743" s="87"/>
    </row>
    <row r="744" spans="1:57" s="69" customFormat="1" x14ac:dyDescent="0.25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87"/>
      <c r="AD744" s="87"/>
      <c r="AE744" s="87"/>
      <c r="AF744" s="87"/>
      <c r="AG744" s="87"/>
      <c r="AH744" s="87"/>
      <c r="AI744" s="87"/>
      <c r="AJ744" s="87"/>
      <c r="AK744" s="87"/>
      <c r="AL744" s="87"/>
      <c r="AM744" s="87"/>
      <c r="AN744" s="87"/>
      <c r="AO744" s="87"/>
      <c r="AP744" s="87"/>
      <c r="AQ744" s="87"/>
      <c r="AR744" s="87"/>
      <c r="AS744" s="87"/>
      <c r="AT744" s="87"/>
      <c r="AU744" s="87"/>
      <c r="AV744" s="87"/>
      <c r="AW744" s="87"/>
      <c r="AX744" s="87"/>
      <c r="AY744" s="87"/>
      <c r="AZ744" s="87"/>
      <c r="BA744" s="87"/>
      <c r="BB744" s="87"/>
      <c r="BC744" s="87"/>
      <c r="BD744" s="87"/>
      <c r="BE744" s="87"/>
    </row>
    <row r="745" spans="1:57" s="69" customFormat="1" x14ac:dyDescent="0.25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7"/>
      <c r="AD745" s="87"/>
      <c r="AE745" s="87"/>
      <c r="AF745" s="87"/>
      <c r="AG745" s="87"/>
      <c r="AH745" s="87"/>
      <c r="AI745" s="87"/>
      <c r="AJ745" s="87"/>
      <c r="AK745" s="87"/>
      <c r="AL745" s="87"/>
      <c r="AM745" s="87"/>
      <c r="AN745" s="87"/>
      <c r="AO745" s="87"/>
      <c r="AP745" s="87"/>
      <c r="AQ745" s="87"/>
      <c r="AR745" s="87"/>
      <c r="AS745" s="87"/>
      <c r="AT745" s="87"/>
      <c r="AU745" s="87"/>
      <c r="AV745" s="87"/>
      <c r="AW745" s="87"/>
      <c r="AX745" s="87"/>
      <c r="AY745" s="87"/>
      <c r="AZ745" s="87"/>
      <c r="BA745" s="87"/>
      <c r="BB745" s="87"/>
      <c r="BC745" s="87"/>
      <c r="BD745" s="87"/>
      <c r="BE745" s="87"/>
    </row>
    <row r="746" spans="1:57" s="69" customFormat="1" x14ac:dyDescent="0.25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7"/>
      <c r="AD746" s="87"/>
      <c r="AE746" s="87"/>
      <c r="AF746" s="87"/>
      <c r="AG746" s="87"/>
      <c r="AH746" s="87"/>
      <c r="AI746" s="87"/>
      <c r="AJ746" s="87"/>
      <c r="AK746" s="87"/>
      <c r="AL746" s="87"/>
      <c r="AM746" s="87"/>
      <c r="AN746" s="87"/>
      <c r="AO746" s="87"/>
      <c r="AP746" s="87"/>
      <c r="AQ746" s="87"/>
      <c r="AR746" s="87"/>
      <c r="AS746" s="87"/>
      <c r="AT746" s="87"/>
      <c r="AU746" s="87"/>
      <c r="AV746" s="87"/>
      <c r="AW746" s="87"/>
      <c r="AX746" s="87"/>
      <c r="AY746" s="87"/>
      <c r="AZ746" s="87"/>
      <c r="BA746" s="87"/>
      <c r="BB746" s="87"/>
      <c r="BC746" s="87"/>
      <c r="BD746" s="87"/>
      <c r="BE746" s="87"/>
    </row>
    <row r="747" spans="1:57" s="69" customFormat="1" x14ac:dyDescent="0.25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D747" s="87"/>
      <c r="AE747" s="87"/>
      <c r="AF747" s="87"/>
      <c r="AG747" s="87"/>
      <c r="AH747" s="87"/>
      <c r="AI747" s="87"/>
      <c r="AJ747" s="87"/>
      <c r="AK747" s="87"/>
      <c r="AL747" s="87"/>
      <c r="AM747" s="87"/>
      <c r="AN747" s="87"/>
      <c r="AO747" s="87"/>
      <c r="AP747" s="87"/>
      <c r="AQ747" s="87"/>
      <c r="AR747" s="87"/>
      <c r="AS747" s="87"/>
      <c r="AT747" s="87"/>
      <c r="AU747" s="87"/>
      <c r="AV747" s="87"/>
      <c r="AW747" s="87"/>
      <c r="AX747" s="87"/>
      <c r="AY747" s="87"/>
      <c r="AZ747" s="87"/>
      <c r="BA747" s="87"/>
      <c r="BB747" s="87"/>
      <c r="BC747" s="87"/>
      <c r="BD747" s="87"/>
      <c r="BE747" s="87"/>
    </row>
    <row r="748" spans="1:57" s="69" customFormat="1" x14ac:dyDescent="0.25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7"/>
      <c r="AD748" s="87"/>
      <c r="AE748" s="87"/>
      <c r="AF748" s="87"/>
      <c r="AG748" s="87"/>
      <c r="AH748" s="87"/>
      <c r="AI748" s="87"/>
      <c r="AJ748" s="87"/>
      <c r="AK748" s="87"/>
      <c r="AL748" s="87"/>
      <c r="AM748" s="87"/>
      <c r="AN748" s="87"/>
      <c r="AO748" s="87"/>
      <c r="AP748" s="87"/>
      <c r="AQ748" s="87"/>
      <c r="AR748" s="87"/>
      <c r="AS748" s="87"/>
      <c r="AT748" s="87"/>
      <c r="AU748" s="87"/>
      <c r="AV748" s="87"/>
      <c r="AW748" s="87"/>
      <c r="AX748" s="87"/>
      <c r="AY748" s="87"/>
      <c r="AZ748" s="87"/>
      <c r="BA748" s="87"/>
      <c r="BB748" s="87"/>
      <c r="BC748" s="87"/>
      <c r="BD748" s="87"/>
      <c r="BE748" s="87"/>
    </row>
    <row r="749" spans="1:57" s="69" customFormat="1" x14ac:dyDescent="0.25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7"/>
      <c r="AD749" s="87"/>
      <c r="AE749" s="87"/>
      <c r="AF749" s="87"/>
      <c r="AG749" s="87"/>
      <c r="AH749" s="87"/>
      <c r="AI749" s="87"/>
      <c r="AJ749" s="87"/>
      <c r="AK749" s="87"/>
      <c r="AL749" s="87"/>
      <c r="AM749" s="87"/>
      <c r="AN749" s="87"/>
      <c r="AO749" s="87"/>
      <c r="AP749" s="87"/>
      <c r="AQ749" s="87"/>
      <c r="AR749" s="87"/>
      <c r="AS749" s="87"/>
      <c r="AT749" s="87"/>
      <c r="AU749" s="87"/>
      <c r="AV749" s="87"/>
      <c r="AW749" s="87"/>
      <c r="AX749" s="87"/>
      <c r="AY749" s="87"/>
      <c r="AZ749" s="87"/>
      <c r="BA749" s="87"/>
      <c r="BB749" s="87"/>
      <c r="BC749" s="87"/>
      <c r="BD749" s="87"/>
      <c r="BE749" s="87"/>
    </row>
    <row r="750" spans="1:57" s="69" customFormat="1" x14ac:dyDescent="0.25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7"/>
      <c r="AD750" s="87"/>
      <c r="AE750" s="87"/>
      <c r="AF750" s="87"/>
      <c r="AG750" s="87"/>
      <c r="AH750" s="87"/>
      <c r="AI750" s="87"/>
      <c r="AJ750" s="87"/>
      <c r="AK750" s="87"/>
      <c r="AL750" s="87"/>
      <c r="AM750" s="87"/>
      <c r="AN750" s="87"/>
      <c r="AO750" s="87"/>
      <c r="AP750" s="87"/>
      <c r="AQ750" s="87"/>
      <c r="AR750" s="87"/>
      <c r="AS750" s="87"/>
      <c r="AT750" s="87"/>
      <c r="AU750" s="87"/>
      <c r="AV750" s="87"/>
      <c r="AW750" s="87"/>
      <c r="AX750" s="87"/>
      <c r="AY750" s="87"/>
      <c r="AZ750" s="87"/>
      <c r="BA750" s="87"/>
      <c r="BB750" s="87"/>
      <c r="BC750" s="87"/>
      <c r="BD750" s="87"/>
      <c r="BE750" s="87"/>
    </row>
    <row r="751" spans="1:57" s="69" customFormat="1" x14ac:dyDescent="0.25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7"/>
      <c r="AD751" s="87"/>
      <c r="AE751" s="87"/>
      <c r="AF751" s="87"/>
      <c r="AG751" s="87"/>
      <c r="AH751" s="87"/>
      <c r="AI751" s="87"/>
      <c r="AJ751" s="87"/>
      <c r="AK751" s="87"/>
      <c r="AL751" s="87"/>
      <c r="AM751" s="87"/>
      <c r="AN751" s="87"/>
      <c r="AO751" s="87"/>
      <c r="AP751" s="87"/>
      <c r="AQ751" s="87"/>
      <c r="AR751" s="87"/>
      <c r="AS751" s="87"/>
      <c r="AT751" s="87"/>
      <c r="AU751" s="87"/>
      <c r="AV751" s="87"/>
      <c r="AW751" s="87"/>
      <c r="AX751" s="87"/>
      <c r="AY751" s="87"/>
      <c r="AZ751" s="87"/>
      <c r="BA751" s="87"/>
      <c r="BB751" s="87"/>
      <c r="BC751" s="87"/>
      <c r="BD751" s="87"/>
      <c r="BE751" s="87"/>
    </row>
    <row r="752" spans="1:57" s="69" customFormat="1" x14ac:dyDescent="0.25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87"/>
      <c r="AD752" s="87"/>
      <c r="AE752" s="87"/>
      <c r="AF752" s="87"/>
      <c r="AG752" s="87"/>
      <c r="AH752" s="87"/>
      <c r="AI752" s="87"/>
      <c r="AJ752" s="87"/>
      <c r="AK752" s="87"/>
      <c r="AL752" s="87"/>
      <c r="AM752" s="87"/>
      <c r="AN752" s="87"/>
      <c r="AO752" s="87"/>
      <c r="AP752" s="87"/>
      <c r="AQ752" s="87"/>
      <c r="AR752" s="87"/>
      <c r="AS752" s="87"/>
      <c r="AT752" s="87"/>
      <c r="AU752" s="87"/>
      <c r="AV752" s="87"/>
      <c r="AW752" s="87"/>
      <c r="AX752" s="87"/>
      <c r="AY752" s="87"/>
      <c r="AZ752" s="87"/>
      <c r="BA752" s="87"/>
      <c r="BB752" s="87"/>
      <c r="BC752" s="87"/>
      <c r="BD752" s="87"/>
      <c r="BE752" s="87"/>
    </row>
    <row r="753" spans="1:57" s="69" customFormat="1" x14ac:dyDescent="0.25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  <c r="AD753" s="87"/>
      <c r="AE753" s="87"/>
      <c r="AF753" s="87"/>
      <c r="AG753" s="87"/>
      <c r="AH753" s="87"/>
      <c r="AI753" s="87"/>
      <c r="AJ753" s="87"/>
      <c r="AK753" s="87"/>
      <c r="AL753" s="87"/>
      <c r="AM753" s="87"/>
      <c r="AN753" s="87"/>
      <c r="AO753" s="87"/>
      <c r="AP753" s="87"/>
      <c r="AQ753" s="87"/>
      <c r="AR753" s="87"/>
      <c r="AS753" s="87"/>
      <c r="AT753" s="87"/>
      <c r="AU753" s="87"/>
      <c r="AV753" s="87"/>
      <c r="AW753" s="87"/>
      <c r="AX753" s="87"/>
      <c r="AY753" s="87"/>
      <c r="AZ753" s="87"/>
      <c r="BA753" s="87"/>
      <c r="BB753" s="87"/>
      <c r="BC753" s="87"/>
      <c r="BD753" s="87"/>
      <c r="BE753" s="87"/>
    </row>
    <row r="754" spans="1:57" s="69" customFormat="1" x14ac:dyDescent="0.25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7"/>
      <c r="AD754" s="87"/>
      <c r="AE754" s="87"/>
      <c r="AF754" s="87"/>
      <c r="AG754" s="87"/>
      <c r="AH754" s="87"/>
      <c r="AI754" s="87"/>
      <c r="AJ754" s="87"/>
      <c r="AK754" s="87"/>
      <c r="AL754" s="87"/>
      <c r="AM754" s="87"/>
      <c r="AN754" s="87"/>
      <c r="AO754" s="87"/>
      <c r="AP754" s="87"/>
      <c r="AQ754" s="87"/>
      <c r="AR754" s="87"/>
      <c r="AS754" s="87"/>
      <c r="AT754" s="87"/>
      <c r="AU754" s="87"/>
      <c r="AV754" s="87"/>
      <c r="AW754" s="87"/>
      <c r="AX754" s="87"/>
      <c r="AY754" s="87"/>
      <c r="AZ754" s="87"/>
      <c r="BA754" s="87"/>
      <c r="BB754" s="87"/>
      <c r="BC754" s="87"/>
      <c r="BD754" s="87"/>
      <c r="BE754" s="87"/>
    </row>
    <row r="755" spans="1:57" s="69" customFormat="1" x14ac:dyDescent="0.25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  <c r="AD755" s="87"/>
      <c r="AE755" s="87"/>
      <c r="AF755" s="87"/>
      <c r="AG755" s="87"/>
      <c r="AH755" s="87"/>
      <c r="AI755" s="87"/>
      <c r="AJ755" s="87"/>
      <c r="AK755" s="87"/>
      <c r="AL755" s="87"/>
      <c r="AM755" s="87"/>
      <c r="AN755" s="87"/>
      <c r="AO755" s="87"/>
      <c r="AP755" s="87"/>
      <c r="AQ755" s="87"/>
      <c r="AR755" s="87"/>
      <c r="AS755" s="87"/>
      <c r="AT755" s="87"/>
      <c r="AU755" s="87"/>
      <c r="AV755" s="87"/>
      <c r="AW755" s="87"/>
      <c r="AX755" s="87"/>
      <c r="AY755" s="87"/>
      <c r="AZ755" s="87"/>
      <c r="BA755" s="87"/>
      <c r="BB755" s="87"/>
      <c r="BC755" s="87"/>
      <c r="BD755" s="87"/>
      <c r="BE755" s="87"/>
    </row>
    <row r="756" spans="1:57" s="69" customFormat="1" x14ac:dyDescent="0.25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7"/>
      <c r="AD756" s="87"/>
      <c r="AE756" s="87"/>
      <c r="AF756" s="87"/>
      <c r="AG756" s="87"/>
      <c r="AH756" s="87"/>
      <c r="AI756" s="87"/>
      <c r="AJ756" s="87"/>
      <c r="AK756" s="87"/>
      <c r="AL756" s="87"/>
      <c r="AM756" s="87"/>
      <c r="AN756" s="87"/>
      <c r="AO756" s="87"/>
      <c r="AP756" s="87"/>
      <c r="AQ756" s="87"/>
      <c r="AR756" s="87"/>
      <c r="AS756" s="87"/>
      <c r="AT756" s="87"/>
      <c r="AU756" s="87"/>
      <c r="AV756" s="87"/>
      <c r="AW756" s="87"/>
      <c r="AX756" s="87"/>
      <c r="AY756" s="87"/>
      <c r="AZ756" s="87"/>
      <c r="BA756" s="87"/>
      <c r="BB756" s="87"/>
      <c r="BC756" s="87"/>
      <c r="BD756" s="87"/>
      <c r="BE756" s="87"/>
    </row>
    <row r="757" spans="1:57" s="69" customFormat="1" x14ac:dyDescent="0.25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  <c r="AD757" s="87"/>
      <c r="AE757" s="87"/>
      <c r="AF757" s="87"/>
      <c r="AG757" s="87"/>
      <c r="AH757" s="87"/>
      <c r="AI757" s="87"/>
      <c r="AJ757" s="87"/>
      <c r="AK757" s="87"/>
      <c r="AL757" s="87"/>
      <c r="AM757" s="87"/>
      <c r="AN757" s="87"/>
      <c r="AO757" s="87"/>
      <c r="AP757" s="87"/>
      <c r="AQ757" s="87"/>
      <c r="AR757" s="87"/>
      <c r="AS757" s="87"/>
      <c r="AT757" s="87"/>
      <c r="AU757" s="87"/>
      <c r="AV757" s="87"/>
      <c r="AW757" s="87"/>
      <c r="AX757" s="87"/>
      <c r="AY757" s="87"/>
      <c r="AZ757" s="87"/>
      <c r="BA757" s="87"/>
      <c r="BB757" s="87"/>
      <c r="BC757" s="87"/>
      <c r="BD757" s="87"/>
      <c r="BE757" s="87"/>
    </row>
    <row r="758" spans="1:57" s="69" customFormat="1" x14ac:dyDescent="0.25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7"/>
      <c r="AD758" s="87"/>
      <c r="AE758" s="87"/>
      <c r="AF758" s="87"/>
      <c r="AG758" s="87"/>
      <c r="AH758" s="87"/>
      <c r="AI758" s="87"/>
      <c r="AJ758" s="87"/>
      <c r="AK758" s="87"/>
      <c r="AL758" s="87"/>
      <c r="AM758" s="87"/>
      <c r="AN758" s="87"/>
      <c r="AO758" s="87"/>
      <c r="AP758" s="87"/>
      <c r="AQ758" s="87"/>
      <c r="AR758" s="87"/>
      <c r="AS758" s="87"/>
      <c r="AT758" s="87"/>
      <c r="AU758" s="87"/>
      <c r="AV758" s="87"/>
      <c r="AW758" s="87"/>
      <c r="AX758" s="87"/>
      <c r="AY758" s="87"/>
      <c r="AZ758" s="87"/>
      <c r="BA758" s="87"/>
      <c r="BB758" s="87"/>
      <c r="BC758" s="87"/>
      <c r="BD758" s="87"/>
      <c r="BE758" s="87"/>
    </row>
    <row r="759" spans="1:57" s="69" customFormat="1" x14ac:dyDescent="0.25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  <c r="AD759" s="87"/>
      <c r="AE759" s="87"/>
      <c r="AF759" s="87"/>
      <c r="AG759" s="87"/>
      <c r="AH759" s="87"/>
      <c r="AI759" s="87"/>
      <c r="AJ759" s="87"/>
      <c r="AK759" s="87"/>
      <c r="AL759" s="87"/>
      <c r="AM759" s="87"/>
      <c r="AN759" s="87"/>
      <c r="AO759" s="87"/>
      <c r="AP759" s="87"/>
      <c r="AQ759" s="87"/>
      <c r="AR759" s="87"/>
      <c r="AS759" s="87"/>
      <c r="AT759" s="87"/>
      <c r="AU759" s="87"/>
      <c r="AV759" s="87"/>
      <c r="AW759" s="87"/>
      <c r="AX759" s="87"/>
      <c r="AY759" s="87"/>
      <c r="AZ759" s="87"/>
      <c r="BA759" s="87"/>
      <c r="BB759" s="87"/>
      <c r="BC759" s="87"/>
      <c r="BD759" s="87"/>
      <c r="BE759" s="87"/>
    </row>
    <row r="760" spans="1:57" s="69" customFormat="1" x14ac:dyDescent="0.25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7"/>
      <c r="AD760" s="87"/>
      <c r="AE760" s="87"/>
      <c r="AF760" s="87"/>
      <c r="AG760" s="87"/>
      <c r="AH760" s="87"/>
      <c r="AI760" s="87"/>
      <c r="AJ760" s="87"/>
      <c r="AK760" s="87"/>
      <c r="AL760" s="87"/>
      <c r="AM760" s="87"/>
      <c r="AN760" s="87"/>
      <c r="AO760" s="87"/>
      <c r="AP760" s="87"/>
      <c r="AQ760" s="87"/>
      <c r="AR760" s="87"/>
      <c r="AS760" s="87"/>
      <c r="AT760" s="87"/>
      <c r="AU760" s="87"/>
      <c r="AV760" s="87"/>
      <c r="AW760" s="87"/>
      <c r="AX760" s="87"/>
      <c r="AY760" s="87"/>
      <c r="AZ760" s="87"/>
      <c r="BA760" s="87"/>
      <c r="BB760" s="87"/>
      <c r="BC760" s="87"/>
      <c r="BD760" s="87"/>
      <c r="BE760" s="87"/>
    </row>
    <row r="761" spans="1:57" s="69" customFormat="1" x14ac:dyDescent="0.25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7"/>
      <c r="AD761" s="87"/>
      <c r="AE761" s="87"/>
      <c r="AF761" s="87"/>
      <c r="AG761" s="87"/>
      <c r="AH761" s="87"/>
      <c r="AI761" s="87"/>
      <c r="AJ761" s="87"/>
      <c r="AK761" s="87"/>
      <c r="AL761" s="87"/>
      <c r="AM761" s="87"/>
      <c r="AN761" s="87"/>
      <c r="AO761" s="87"/>
      <c r="AP761" s="87"/>
      <c r="AQ761" s="87"/>
      <c r="AR761" s="87"/>
      <c r="AS761" s="87"/>
      <c r="AT761" s="87"/>
      <c r="AU761" s="87"/>
      <c r="AV761" s="87"/>
      <c r="AW761" s="87"/>
      <c r="AX761" s="87"/>
      <c r="AY761" s="87"/>
      <c r="AZ761" s="87"/>
      <c r="BA761" s="87"/>
      <c r="BB761" s="87"/>
      <c r="BC761" s="87"/>
      <c r="BD761" s="87"/>
      <c r="BE761" s="87"/>
    </row>
    <row r="762" spans="1:57" s="69" customFormat="1" x14ac:dyDescent="0.25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87"/>
      <c r="AD762" s="87"/>
      <c r="AE762" s="87"/>
      <c r="AF762" s="87"/>
      <c r="AG762" s="87"/>
      <c r="AH762" s="87"/>
      <c r="AI762" s="87"/>
      <c r="AJ762" s="87"/>
      <c r="AK762" s="87"/>
      <c r="AL762" s="87"/>
      <c r="AM762" s="87"/>
      <c r="AN762" s="87"/>
      <c r="AO762" s="87"/>
      <c r="AP762" s="87"/>
      <c r="AQ762" s="87"/>
      <c r="AR762" s="87"/>
      <c r="AS762" s="87"/>
      <c r="AT762" s="87"/>
      <c r="AU762" s="87"/>
      <c r="AV762" s="87"/>
      <c r="AW762" s="87"/>
      <c r="AX762" s="87"/>
      <c r="AY762" s="87"/>
      <c r="AZ762" s="87"/>
      <c r="BA762" s="87"/>
      <c r="BB762" s="87"/>
      <c r="BC762" s="87"/>
      <c r="BD762" s="87"/>
      <c r="BE762" s="87"/>
    </row>
    <row r="763" spans="1:57" s="69" customFormat="1" x14ac:dyDescent="0.25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D763" s="87"/>
      <c r="AE763" s="87"/>
      <c r="AF763" s="87"/>
      <c r="AG763" s="87"/>
      <c r="AH763" s="87"/>
      <c r="AI763" s="87"/>
      <c r="AJ763" s="87"/>
      <c r="AK763" s="87"/>
      <c r="AL763" s="87"/>
      <c r="AM763" s="87"/>
      <c r="AN763" s="87"/>
      <c r="AO763" s="87"/>
      <c r="AP763" s="87"/>
      <c r="AQ763" s="87"/>
      <c r="AR763" s="87"/>
      <c r="AS763" s="87"/>
      <c r="AT763" s="87"/>
      <c r="AU763" s="87"/>
      <c r="AV763" s="87"/>
      <c r="AW763" s="87"/>
      <c r="AX763" s="87"/>
      <c r="AY763" s="87"/>
      <c r="AZ763" s="87"/>
      <c r="BA763" s="87"/>
      <c r="BB763" s="87"/>
      <c r="BC763" s="87"/>
      <c r="BD763" s="87"/>
      <c r="BE763" s="87"/>
    </row>
    <row r="764" spans="1:57" s="69" customFormat="1" x14ac:dyDescent="0.25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7"/>
      <c r="AD764" s="87"/>
      <c r="AE764" s="87"/>
      <c r="AF764" s="87"/>
      <c r="AG764" s="87"/>
      <c r="AH764" s="87"/>
      <c r="AI764" s="87"/>
      <c r="AJ764" s="87"/>
      <c r="AK764" s="87"/>
      <c r="AL764" s="87"/>
      <c r="AM764" s="87"/>
      <c r="AN764" s="87"/>
      <c r="AO764" s="87"/>
      <c r="AP764" s="87"/>
      <c r="AQ764" s="87"/>
      <c r="AR764" s="87"/>
      <c r="AS764" s="87"/>
      <c r="AT764" s="87"/>
      <c r="AU764" s="87"/>
      <c r="AV764" s="87"/>
      <c r="AW764" s="87"/>
      <c r="AX764" s="87"/>
      <c r="AY764" s="87"/>
      <c r="AZ764" s="87"/>
      <c r="BA764" s="87"/>
      <c r="BB764" s="87"/>
      <c r="BC764" s="87"/>
      <c r="BD764" s="87"/>
      <c r="BE764" s="87"/>
    </row>
    <row r="765" spans="1:57" s="69" customFormat="1" x14ac:dyDescent="0.25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  <c r="AD765" s="87"/>
      <c r="AE765" s="87"/>
      <c r="AF765" s="87"/>
      <c r="AG765" s="87"/>
      <c r="AH765" s="87"/>
      <c r="AI765" s="87"/>
      <c r="AJ765" s="87"/>
      <c r="AK765" s="87"/>
      <c r="AL765" s="87"/>
      <c r="AM765" s="87"/>
      <c r="AN765" s="87"/>
      <c r="AO765" s="87"/>
      <c r="AP765" s="87"/>
      <c r="AQ765" s="87"/>
      <c r="AR765" s="87"/>
      <c r="AS765" s="87"/>
      <c r="AT765" s="87"/>
      <c r="AU765" s="87"/>
      <c r="AV765" s="87"/>
      <c r="AW765" s="87"/>
      <c r="AX765" s="87"/>
      <c r="AY765" s="87"/>
      <c r="AZ765" s="87"/>
      <c r="BA765" s="87"/>
      <c r="BB765" s="87"/>
      <c r="BC765" s="87"/>
      <c r="BD765" s="87"/>
      <c r="BE765" s="87"/>
    </row>
    <row r="766" spans="1:57" s="69" customFormat="1" x14ac:dyDescent="0.25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7"/>
      <c r="AD766" s="87"/>
      <c r="AE766" s="87"/>
      <c r="AF766" s="87"/>
      <c r="AG766" s="87"/>
      <c r="AH766" s="87"/>
      <c r="AI766" s="87"/>
      <c r="AJ766" s="87"/>
      <c r="AK766" s="87"/>
      <c r="AL766" s="87"/>
      <c r="AM766" s="87"/>
      <c r="AN766" s="87"/>
      <c r="AO766" s="87"/>
      <c r="AP766" s="87"/>
      <c r="AQ766" s="87"/>
      <c r="AR766" s="87"/>
      <c r="AS766" s="87"/>
      <c r="AT766" s="87"/>
      <c r="AU766" s="87"/>
      <c r="AV766" s="87"/>
      <c r="AW766" s="87"/>
      <c r="AX766" s="87"/>
      <c r="AY766" s="87"/>
      <c r="AZ766" s="87"/>
      <c r="BA766" s="87"/>
      <c r="BB766" s="87"/>
      <c r="BC766" s="87"/>
      <c r="BD766" s="87"/>
      <c r="BE766" s="87"/>
    </row>
    <row r="767" spans="1:57" s="69" customFormat="1" x14ac:dyDescent="0.25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  <c r="AD767" s="87"/>
      <c r="AE767" s="87"/>
      <c r="AF767" s="87"/>
      <c r="AG767" s="87"/>
      <c r="AH767" s="87"/>
      <c r="AI767" s="87"/>
      <c r="AJ767" s="87"/>
      <c r="AK767" s="87"/>
      <c r="AL767" s="87"/>
      <c r="AM767" s="87"/>
      <c r="AN767" s="87"/>
      <c r="AO767" s="87"/>
      <c r="AP767" s="87"/>
      <c r="AQ767" s="87"/>
      <c r="AR767" s="87"/>
      <c r="AS767" s="87"/>
      <c r="AT767" s="87"/>
      <c r="AU767" s="87"/>
      <c r="AV767" s="87"/>
      <c r="AW767" s="87"/>
      <c r="AX767" s="87"/>
      <c r="AY767" s="87"/>
      <c r="AZ767" s="87"/>
      <c r="BA767" s="87"/>
      <c r="BB767" s="87"/>
      <c r="BC767" s="87"/>
      <c r="BD767" s="87"/>
      <c r="BE767" s="87"/>
    </row>
    <row r="768" spans="1:57" s="69" customFormat="1" x14ac:dyDescent="0.25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7"/>
      <c r="AD768" s="87"/>
      <c r="AE768" s="87"/>
      <c r="AF768" s="87"/>
      <c r="AG768" s="87"/>
      <c r="AH768" s="87"/>
      <c r="AI768" s="87"/>
      <c r="AJ768" s="87"/>
      <c r="AK768" s="87"/>
      <c r="AL768" s="87"/>
      <c r="AM768" s="87"/>
      <c r="AN768" s="87"/>
      <c r="AO768" s="87"/>
      <c r="AP768" s="87"/>
      <c r="AQ768" s="87"/>
      <c r="AR768" s="87"/>
      <c r="AS768" s="87"/>
      <c r="AT768" s="87"/>
      <c r="AU768" s="87"/>
      <c r="AV768" s="87"/>
      <c r="AW768" s="87"/>
      <c r="AX768" s="87"/>
      <c r="AY768" s="87"/>
      <c r="AZ768" s="87"/>
      <c r="BA768" s="87"/>
      <c r="BB768" s="87"/>
      <c r="BC768" s="87"/>
      <c r="BD768" s="87"/>
      <c r="BE768" s="87"/>
    </row>
    <row r="769" spans="1:57" s="69" customFormat="1" x14ac:dyDescent="0.25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  <c r="AD769" s="87"/>
      <c r="AE769" s="87"/>
      <c r="AF769" s="87"/>
      <c r="AG769" s="87"/>
      <c r="AH769" s="87"/>
      <c r="AI769" s="87"/>
      <c r="AJ769" s="87"/>
      <c r="AK769" s="87"/>
      <c r="AL769" s="87"/>
      <c r="AM769" s="87"/>
      <c r="AN769" s="87"/>
      <c r="AO769" s="87"/>
      <c r="AP769" s="87"/>
      <c r="AQ769" s="87"/>
      <c r="AR769" s="87"/>
      <c r="AS769" s="87"/>
      <c r="AT769" s="87"/>
      <c r="AU769" s="87"/>
      <c r="AV769" s="87"/>
      <c r="AW769" s="87"/>
      <c r="AX769" s="87"/>
      <c r="AY769" s="87"/>
      <c r="AZ769" s="87"/>
      <c r="BA769" s="87"/>
      <c r="BB769" s="87"/>
      <c r="BC769" s="87"/>
      <c r="BD769" s="87"/>
      <c r="BE769" s="87"/>
    </row>
    <row r="770" spans="1:57" s="69" customFormat="1" x14ac:dyDescent="0.25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7"/>
      <c r="AD770" s="87"/>
      <c r="AE770" s="87"/>
      <c r="AF770" s="87"/>
      <c r="AG770" s="87"/>
      <c r="AH770" s="87"/>
      <c r="AI770" s="87"/>
      <c r="AJ770" s="87"/>
      <c r="AK770" s="87"/>
      <c r="AL770" s="87"/>
      <c r="AM770" s="87"/>
      <c r="AN770" s="87"/>
      <c r="AO770" s="87"/>
      <c r="AP770" s="87"/>
      <c r="AQ770" s="87"/>
      <c r="AR770" s="87"/>
      <c r="AS770" s="87"/>
      <c r="AT770" s="87"/>
      <c r="AU770" s="87"/>
      <c r="AV770" s="87"/>
      <c r="AW770" s="87"/>
      <c r="AX770" s="87"/>
      <c r="AY770" s="87"/>
      <c r="AZ770" s="87"/>
      <c r="BA770" s="87"/>
      <c r="BB770" s="87"/>
      <c r="BC770" s="87"/>
      <c r="BD770" s="87"/>
      <c r="BE770" s="87"/>
    </row>
    <row r="771" spans="1:57" s="69" customFormat="1" x14ac:dyDescent="0.25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  <c r="AD771" s="87"/>
      <c r="AE771" s="87"/>
      <c r="AF771" s="87"/>
      <c r="AG771" s="87"/>
      <c r="AH771" s="87"/>
      <c r="AI771" s="87"/>
      <c r="AJ771" s="87"/>
      <c r="AK771" s="87"/>
      <c r="AL771" s="87"/>
      <c r="AM771" s="87"/>
      <c r="AN771" s="87"/>
      <c r="AO771" s="87"/>
      <c r="AP771" s="87"/>
      <c r="AQ771" s="87"/>
      <c r="AR771" s="87"/>
      <c r="AS771" s="87"/>
      <c r="AT771" s="87"/>
      <c r="AU771" s="87"/>
      <c r="AV771" s="87"/>
      <c r="AW771" s="87"/>
      <c r="AX771" s="87"/>
      <c r="AY771" s="87"/>
      <c r="AZ771" s="87"/>
      <c r="BA771" s="87"/>
      <c r="BB771" s="87"/>
      <c r="BC771" s="87"/>
      <c r="BD771" s="87"/>
      <c r="BE771" s="87"/>
    </row>
    <row r="772" spans="1:57" s="69" customFormat="1" x14ac:dyDescent="0.25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7"/>
      <c r="AD772" s="87"/>
      <c r="AE772" s="87"/>
      <c r="AF772" s="87"/>
      <c r="AG772" s="87"/>
      <c r="AH772" s="87"/>
      <c r="AI772" s="87"/>
      <c r="AJ772" s="87"/>
      <c r="AK772" s="87"/>
      <c r="AL772" s="87"/>
      <c r="AM772" s="87"/>
      <c r="AN772" s="87"/>
      <c r="AO772" s="87"/>
      <c r="AP772" s="87"/>
      <c r="AQ772" s="87"/>
      <c r="AR772" s="87"/>
      <c r="AS772" s="87"/>
      <c r="AT772" s="87"/>
      <c r="AU772" s="87"/>
      <c r="AV772" s="87"/>
      <c r="AW772" s="87"/>
      <c r="AX772" s="87"/>
      <c r="AY772" s="87"/>
      <c r="AZ772" s="87"/>
      <c r="BA772" s="87"/>
      <c r="BB772" s="87"/>
      <c r="BC772" s="87"/>
      <c r="BD772" s="87"/>
      <c r="BE772" s="87"/>
    </row>
    <row r="773" spans="1:57" s="69" customFormat="1" x14ac:dyDescent="0.25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  <c r="AD773" s="87"/>
      <c r="AE773" s="87"/>
      <c r="AF773" s="87"/>
      <c r="AG773" s="87"/>
      <c r="AH773" s="87"/>
      <c r="AI773" s="87"/>
      <c r="AJ773" s="87"/>
      <c r="AK773" s="87"/>
      <c r="AL773" s="87"/>
      <c r="AM773" s="87"/>
      <c r="AN773" s="87"/>
      <c r="AO773" s="87"/>
      <c r="AP773" s="87"/>
      <c r="AQ773" s="87"/>
      <c r="AR773" s="87"/>
      <c r="AS773" s="87"/>
      <c r="AT773" s="87"/>
      <c r="AU773" s="87"/>
      <c r="AV773" s="87"/>
      <c r="AW773" s="87"/>
      <c r="AX773" s="87"/>
      <c r="AY773" s="87"/>
      <c r="AZ773" s="87"/>
      <c r="BA773" s="87"/>
      <c r="BB773" s="87"/>
      <c r="BC773" s="87"/>
      <c r="BD773" s="87"/>
      <c r="BE773" s="87"/>
    </row>
    <row r="774" spans="1:57" s="69" customFormat="1" x14ac:dyDescent="0.25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7"/>
      <c r="AD774" s="87"/>
      <c r="AE774" s="87"/>
      <c r="AF774" s="87"/>
      <c r="AG774" s="87"/>
      <c r="AH774" s="87"/>
      <c r="AI774" s="87"/>
      <c r="AJ774" s="87"/>
      <c r="AK774" s="87"/>
      <c r="AL774" s="87"/>
      <c r="AM774" s="87"/>
      <c r="AN774" s="87"/>
      <c r="AO774" s="87"/>
      <c r="AP774" s="87"/>
      <c r="AQ774" s="87"/>
      <c r="AR774" s="87"/>
      <c r="AS774" s="87"/>
      <c r="AT774" s="87"/>
      <c r="AU774" s="87"/>
      <c r="AV774" s="87"/>
      <c r="AW774" s="87"/>
      <c r="AX774" s="87"/>
      <c r="AY774" s="87"/>
      <c r="AZ774" s="87"/>
      <c r="BA774" s="87"/>
      <c r="BB774" s="87"/>
      <c r="BC774" s="87"/>
      <c r="BD774" s="87"/>
      <c r="BE774" s="87"/>
    </row>
    <row r="775" spans="1:57" s="69" customFormat="1" x14ac:dyDescent="0.25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D775" s="87"/>
      <c r="AE775" s="87"/>
      <c r="AF775" s="87"/>
      <c r="AG775" s="87"/>
      <c r="AH775" s="87"/>
      <c r="AI775" s="87"/>
      <c r="AJ775" s="87"/>
      <c r="AK775" s="87"/>
      <c r="AL775" s="87"/>
      <c r="AM775" s="87"/>
      <c r="AN775" s="87"/>
      <c r="AO775" s="87"/>
      <c r="AP775" s="87"/>
      <c r="AQ775" s="87"/>
      <c r="AR775" s="87"/>
      <c r="AS775" s="87"/>
      <c r="AT775" s="87"/>
      <c r="AU775" s="87"/>
      <c r="AV775" s="87"/>
      <c r="AW775" s="87"/>
      <c r="AX775" s="87"/>
      <c r="AY775" s="87"/>
      <c r="AZ775" s="87"/>
      <c r="BA775" s="87"/>
      <c r="BB775" s="87"/>
      <c r="BC775" s="87"/>
      <c r="BD775" s="87"/>
      <c r="BE775" s="87"/>
    </row>
    <row r="776" spans="1:57" s="69" customFormat="1" x14ac:dyDescent="0.25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7"/>
      <c r="AD776" s="87"/>
      <c r="AE776" s="87"/>
      <c r="AF776" s="87"/>
      <c r="AG776" s="87"/>
      <c r="AH776" s="87"/>
      <c r="AI776" s="87"/>
      <c r="AJ776" s="87"/>
      <c r="AK776" s="87"/>
      <c r="AL776" s="87"/>
      <c r="AM776" s="87"/>
      <c r="AN776" s="87"/>
      <c r="AO776" s="87"/>
      <c r="AP776" s="87"/>
      <c r="AQ776" s="87"/>
      <c r="AR776" s="87"/>
      <c r="AS776" s="87"/>
      <c r="AT776" s="87"/>
      <c r="AU776" s="87"/>
      <c r="AV776" s="87"/>
      <c r="AW776" s="87"/>
      <c r="AX776" s="87"/>
      <c r="AY776" s="87"/>
      <c r="AZ776" s="87"/>
      <c r="BA776" s="87"/>
      <c r="BB776" s="87"/>
      <c r="BC776" s="87"/>
      <c r="BD776" s="87"/>
      <c r="BE776" s="87"/>
    </row>
    <row r="777" spans="1:57" s="69" customFormat="1" x14ac:dyDescent="0.25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  <c r="AD777" s="87"/>
      <c r="AE777" s="87"/>
      <c r="AF777" s="87"/>
      <c r="AG777" s="87"/>
      <c r="AH777" s="87"/>
      <c r="AI777" s="87"/>
      <c r="AJ777" s="87"/>
      <c r="AK777" s="87"/>
      <c r="AL777" s="87"/>
      <c r="AM777" s="87"/>
      <c r="AN777" s="87"/>
      <c r="AO777" s="87"/>
      <c r="AP777" s="87"/>
      <c r="AQ777" s="87"/>
      <c r="AR777" s="87"/>
      <c r="AS777" s="87"/>
      <c r="AT777" s="87"/>
      <c r="AU777" s="87"/>
      <c r="AV777" s="87"/>
      <c r="AW777" s="87"/>
      <c r="AX777" s="87"/>
      <c r="AY777" s="87"/>
      <c r="AZ777" s="87"/>
      <c r="BA777" s="87"/>
      <c r="BB777" s="87"/>
      <c r="BC777" s="87"/>
      <c r="BD777" s="87"/>
      <c r="BE777" s="87"/>
    </row>
    <row r="778" spans="1:57" s="69" customFormat="1" x14ac:dyDescent="0.25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7"/>
      <c r="AD778" s="87"/>
      <c r="AE778" s="87"/>
      <c r="AF778" s="87"/>
      <c r="AG778" s="87"/>
      <c r="AH778" s="87"/>
      <c r="AI778" s="87"/>
      <c r="AJ778" s="87"/>
      <c r="AK778" s="87"/>
      <c r="AL778" s="87"/>
      <c r="AM778" s="87"/>
      <c r="AN778" s="87"/>
      <c r="AO778" s="87"/>
      <c r="AP778" s="87"/>
      <c r="AQ778" s="87"/>
      <c r="AR778" s="87"/>
      <c r="AS778" s="87"/>
      <c r="AT778" s="87"/>
      <c r="AU778" s="87"/>
      <c r="AV778" s="87"/>
      <c r="AW778" s="87"/>
      <c r="AX778" s="87"/>
      <c r="AY778" s="87"/>
      <c r="AZ778" s="87"/>
      <c r="BA778" s="87"/>
      <c r="BB778" s="87"/>
      <c r="BC778" s="87"/>
      <c r="BD778" s="87"/>
      <c r="BE778" s="87"/>
    </row>
    <row r="779" spans="1:57" s="69" customFormat="1" x14ac:dyDescent="0.25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  <c r="AD779" s="87"/>
      <c r="AE779" s="87"/>
      <c r="AF779" s="87"/>
      <c r="AG779" s="87"/>
      <c r="AH779" s="87"/>
      <c r="AI779" s="87"/>
      <c r="AJ779" s="87"/>
      <c r="AK779" s="87"/>
      <c r="AL779" s="87"/>
      <c r="AM779" s="87"/>
      <c r="AN779" s="87"/>
      <c r="AO779" s="87"/>
      <c r="AP779" s="87"/>
      <c r="AQ779" s="87"/>
      <c r="AR779" s="87"/>
      <c r="AS779" s="87"/>
      <c r="AT779" s="87"/>
      <c r="AU779" s="87"/>
      <c r="AV779" s="87"/>
      <c r="AW779" s="87"/>
      <c r="AX779" s="87"/>
      <c r="AY779" s="87"/>
      <c r="AZ779" s="87"/>
      <c r="BA779" s="87"/>
      <c r="BB779" s="87"/>
      <c r="BC779" s="87"/>
      <c r="BD779" s="87"/>
      <c r="BE779" s="87"/>
    </row>
    <row r="780" spans="1:57" s="69" customFormat="1" x14ac:dyDescent="0.25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7"/>
      <c r="AD780" s="87"/>
      <c r="AE780" s="87"/>
      <c r="AF780" s="87"/>
      <c r="AG780" s="87"/>
      <c r="AH780" s="87"/>
      <c r="AI780" s="87"/>
      <c r="AJ780" s="87"/>
      <c r="AK780" s="87"/>
      <c r="AL780" s="87"/>
      <c r="AM780" s="87"/>
      <c r="AN780" s="87"/>
      <c r="AO780" s="87"/>
      <c r="AP780" s="87"/>
      <c r="AQ780" s="87"/>
      <c r="AR780" s="87"/>
      <c r="AS780" s="87"/>
      <c r="AT780" s="87"/>
      <c r="AU780" s="87"/>
      <c r="AV780" s="87"/>
      <c r="AW780" s="87"/>
      <c r="AX780" s="87"/>
      <c r="AY780" s="87"/>
      <c r="AZ780" s="87"/>
      <c r="BA780" s="87"/>
      <c r="BB780" s="87"/>
      <c r="BC780" s="87"/>
      <c r="BD780" s="87"/>
      <c r="BE780" s="87"/>
    </row>
    <row r="781" spans="1:57" s="69" customFormat="1" x14ac:dyDescent="0.25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  <c r="AD781" s="87"/>
      <c r="AE781" s="87"/>
      <c r="AF781" s="87"/>
      <c r="AG781" s="87"/>
      <c r="AH781" s="87"/>
      <c r="AI781" s="87"/>
      <c r="AJ781" s="87"/>
      <c r="AK781" s="87"/>
      <c r="AL781" s="87"/>
      <c r="AM781" s="87"/>
      <c r="AN781" s="87"/>
      <c r="AO781" s="87"/>
      <c r="AP781" s="87"/>
      <c r="AQ781" s="87"/>
      <c r="AR781" s="87"/>
      <c r="AS781" s="87"/>
      <c r="AT781" s="87"/>
      <c r="AU781" s="87"/>
      <c r="AV781" s="87"/>
      <c r="AW781" s="87"/>
      <c r="AX781" s="87"/>
      <c r="AY781" s="87"/>
      <c r="AZ781" s="87"/>
      <c r="BA781" s="87"/>
      <c r="BB781" s="87"/>
      <c r="BC781" s="87"/>
      <c r="BD781" s="87"/>
      <c r="BE781" s="87"/>
    </row>
    <row r="782" spans="1:57" s="69" customFormat="1" x14ac:dyDescent="0.25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7"/>
      <c r="AD782" s="87"/>
      <c r="AE782" s="87"/>
      <c r="AF782" s="87"/>
      <c r="AG782" s="87"/>
      <c r="AH782" s="87"/>
      <c r="AI782" s="87"/>
      <c r="AJ782" s="87"/>
      <c r="AK782" s="87"/>
      <c r="AL782" s="87"/>
      <c r="AM782" s="87"/>
      <c r="AN782" s="87"/>
      <c r="AO782" s="87"/>
      <c r="AP782" s="87"/>
      <c r="AQ782" s="87"/>
      <c r="AR782" s="87"/>
      <c r="AS782" s="87"/>
      <c r="AT782" s="87"/>
      <c r="AU782" s="87"/>
      <c r="AV782" s="87"/>
      <c r="AW782" s="87"/>
      <c r="AX782" s="87"/>
      <c r="AY782" s="87"/>
      <c r="AZ782" s="87"/>
      <c r="BA782" s="87"/>
      <c r="BB782" s="87"/>
      <c r="BC782" s="87"/>
      <c r="BD782" s="87"/>
      <c r="BE782" s="87"/>
    </row>
    <row r="783" spans="1:57" s="69" customFormat="1" x14ac:dyDescent="0.25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D783" s="87"/>
      <c r="AE783" s="87"/>
      <c r="AF783" s="87"/>
      <c r="AG783" s="87"/>
      <c r="AH783" s="87"/>
      <c r="AI783" s="87"/>
      <c r="AJ783" s="87"/>
      <c r="AK783" s="87"/>
      <c r="AL783" s="87"/>
      <c r="AM783" s="87"/>
      <c r="AN783" s="87"/>
      <c r="AO783" s="87"/>
      <c r="AP783" s="87"/>
      <c r="AQ783" s="87"/>
      <c r="AR783" s="87"/>
      <c r="AS783" s="87"/>
      <c r="AT783" s="87"/>
      <c r="AU783" s="87"/>
      <c r="AV783" s="87"/>
      <c r="AW783" s="87"/>
      <c r="AX783" s="87"/>
      <c r="AY783" s="87"/>
      <c r="AZ783" s="87"/>
      <c r="BA783" s="87"/>
      <c r="BB783" s="87"/>
      <c r="BC783" s="87"/>
      <c r="BD783" s="87"/>
      <c r="BE783" s="87"/>
    </row>
    <row r="784" spans="1:57" s="69" customFormat="1" x14ac:dyDescent="0.25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7"/>
      <c r="AD784" s="87"/>
      <c r="AE784" s="87"/>
      <c r="AF784" s="87"/>
      <c r="AG784" s="87"/>
      <c r="AH784" s="87"/>
      <c r="AI784" s="87"/>
      <c r="AJ784" s="87"/>
      <c r="AK784" s="87"/>
      <c r="AL784" s="87"/>
      <c r="AM784" s="87"/>
      <c r="AN784" s="87"/>
      <c r="AO784" s="87"/>
      <c r="AP784" s="87"/>
      <c r="AQ784" s="87"/>
      <c r="AR784" s="87"/>
      <c r="AS784" s="87"/>
      <c r="AT784" s="87"/>
      <c r="AU784" s="87"/>
      <c r="AV784" s="87"/>
      <c r="AW784" s="87"/>
      <c r="AX784" s="87"/>
      <c r="AY784" s="87"/>
      <c r="AZ784" s="87"/>
      <c r="BA784" s="87"/>
      <c r="BB784" s="87"/>
      <c r="BC784" s="87"/>
      <c r="BD784" s="87"/>
      <c r="BE784" s="87"/>
    </row>
    <row r="785" spans="1:57" s="69" customFormat="1" x14ac:dyDescent="0.25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  <c r="AD785" s="87"/>
      <c r="AE785" s="87"/>
      <c r="AF785" s="87"/>
      <c r="AG785" s="87"/>
      <c r="AH785" s="87"/>
      <c r="AI785" s="87"/>
      <c r="AJ785" s="87"/>
      <c r="AK785" s="87"/>
      <c r="AL785" s="87"/>
      <c r="AM785" s="87"/>
      <c r="AN785" s="87"/>
      <c r="AO785" s="87"/>
      <c r="AP785" s="87"/>
      <c r="AQ785" s="87"/>
      <c r="AR785" s="87"/>
      <c r="AS785" s="87"/>
      <c r="AT785" s="87"/>
      <c r="AU785" s="87"/>
      <c r="AV785" s="87"/>
      <c r="AW785" s="87"/>
      <c r="AX785" s="87"/>
      <c r="AY785" s="87"/>
      <c r="AZ785" s="87"/>
      <c r="BA785" s="87"/>
      <c r="BB785" s="87"/>
      <c r="BC785" s="87"/>
      <c r="BD785" s="87"/>
      <c r="BE785" s="87"/>
    </row>
    <row r="786" spans="1:57" s="69" customFormat="1" x14ac:dyDescent="0.25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7"/>
      <c r="AD786" s="87"/>
      <c r="AE786" s="87"/>
      <c r="AF786" s="87"/>
      <c r="AG786" s="87"/>
      <c r="AH786" s="87"/>
      <c r="AI786" s="87"/>
      <c r="AJ786" s="87"/>
      <c r="AK786" s="87"/>
      <c r="AL786" s="87"/>
      <c r="AM786" s="87"/>
      <c r="AN786" s="87"/>
      <c r="AO786" s="87"/>
      <c r="AP786" s="87"/>
      <c r="AQ786" s="87"/>
      <c r="AR786" s="87"/>
      <c r="AS786" s="87"/>
      <c r="AT786" s="87"/>
      <c r="AU786" s="87"/>
      <c r="AV786" s="87"/>
      <c r="AW786" s="87"/>
      <c r="AX786" s="87"/>
      <c r="AY786" s="87"/>
      <c r="AZ786" s="87"/>
      <c r="BA786" s="87"/>
      <c r="BB786" s="87"/>
      <c r="BC786" s="87"/>
      <c r="BD786" s="87"/>
      <c r="BE786" s="87"/>
    </row>
    <row r="787" spans="1:57" s="69" customFormat="1" x14ac:dyDescent="0.25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  <c r="AD787" s="87"/>
      <c r="AE787" s="87"/>
      <c r="AF787" s="87"/>
      <c r="AG787" s="87"/>
      <c r="AH787" s="87"/>
      <c r="AI787" s="87"/>
      <c r="AJ787" s="87"/>
      <c r="AK787" s="87"/>
      <c r="AL787" s="87"/>
      <c r="AM787" s="87"/>
      <c r="AN787" s="87"/>
      <c r="AO787" s="87"/>
      <c r="AP787" s="87"/>
      <c r="AQ787" s="87"/>
      <c r="AR787" s="87"/>
      <c r="AS787" s="87"/>
      <c r="AT787" s="87"/>
      <c r="AU787" s="87"/>
      <c r="AV787" s="87"/>
      <c r="AW787" s="87"/>
      <c r="AX787" s="87"/>
      <c r="AY787" s="87"/>
      <c r="AZ787" s="87"/>
      <c r="BA787" s="87"/>
      <c r="BB787" s="87"/>
      <c r="BC787" s="87"/>
      <c r="BD787" s="87"/>
      <c r="BE787" s="87"/>
    </row>
    <row r="788" spans="1:57" s="69" customFormat="1" x14ac:dyDescent="0.25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  <c r="AD788" s="87"/>
      <c r="AE788" s="87"/>
      <c r="AF788" s="87"/>
      <c r="AG788" s="87"/>
      <c r="AH788" s="87"/>
      <c r="AI788" s="87"/>
      <c r="AJ788" s="87"/>
      <c r="AK788" s="87"/>
      <c r="AL788" s="87"/>
      <c r="AM788" s="87"/>
      <c r="AN788" s="87"/>
      <c r="AO788" s="87"/>
      <c r="AP788" s="87"/>
      <c r="AQ788" s="87"/>
      <c r="AR788" s="87"/>
      <c r="AS788" s="87"/>
      <c r="AT788" s="87"/>
      <c r="AU788" s="87"/>
      <c r="AV788" s="87"/>
      <c r="AW788" s="87"/>
      <c r="AX788" s="87"/>
      <c r="AY788" s="87"/>
      <c r="AZ788" s="87"/>
      <c r="BA788" s="87"/>
      <c r="BB788" s="87"/>
      <c r="BC788" s="87"/>
      <c r="BD788" s="87"/>
      <c r="BE788" s="87"/>
    </row>
    <row r="789" spans="1:57" s="69" customFormat="1" x14ac:dyDescent="0.25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7"/>
      <c r="AD789" s="87"/>
      <c r="AE789" s="87"/>
      <c r="AF789" s="87"/>
      <c r="AG789" s="87"/>
      <c r="AH789" s="87"/>
      <c r="AI789" s="87"/>
      <c r="AJ789" s="87"/>
      <c r="AK789" s="87"/>
      <c r="AL789" s="87"/>
      <c r="AM789" s="87"/>
      <c r="AN789" s="87"/>
      <c r="AO789" s="87"/>
      <c r="AP789" s="87"/>
      <c r="AQ789" s="87"/>
      <c r="AR789" s="87"/>
      <c r="AS789" s="87"/>
      <c r="AT789" s="87"/>
      <c r="AU789" s="87"/>
      <c r="AV789" s="87"/>
      <c r="AW789" s="87"/>
      <c r="AX789" s="87"/>
      <c r="AY789" s="87"/>
      <c r="AZ789" s="87"/>
      <c r="BA789" s="87"/>
      <c r="BB789" s="87"/>
      <c r="BC789" s="87"/>
      <c r="BD789" s="87"/>
      <c r="BE789" s="87"/>
    </row>
    <row r="790" spans="1:57" s="69" customFormat="1" x14ac:dyDescent="0.25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87"/>
      <c r="AD790" s="87"/>
      <c r="AE790" s="87"/>
      <c r="AF790" s="87"/>
      <c r="AG790" s="87"/>
      <c r="AH790" s="87"/>
      <c r="AI790" s="87"/>
      <c r="AJ790" s="87"/>
      <c r="AK790" s="87"/>
      <c r="AL790" s="87"/>
      <c r="AM790" s="87"/>
      <c r="AN790" s="87"/>
      <c r="AO790" s="87"/>
      <c r="AP790" s="87"/>
      <c r="AQ790" s="87"/>
      <c r="AR790" s="87"/>
      <c r="AS790" s="87"/>
      <c r="AT790" s="87"/>
      <c r="AU790" s="87"/>
      <c r="AV790" s="87"/>
      <c r="AW790" s="87"/>
      <c r="AX790" s="87"/>
      <c r="AY790" s="87"/>
      <c r="AZ790" s="87"/>
      <c r="BA790" s="87"/>
      <c r="BB790" s="87"/>
      <c r="BC790" s="87"/>
      <c r="BD790" s="87"/>
      <c r="BE790" s="87"/>
    </row>
    <row r="791" spans="1:57" s="69" customFormat="1" x14ac:dyDescent="0.25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  <c r="AD791" s="87"/>
      <c r="AE791" s="87"/>
      <c r="AF791" s="87"/>
      <c r="AG791" s="87"/>
      <c r="AH791" s="87"/>
      <c r="AI791" s="87"/>
      <c r="AJ791" s="87"/>
      <c r="AK791" s="87"/>
      <c r="AL791" s="87"/>
      <c r="AM791" s="87"/>
      <c r="AN791" s="87"/>
      <c r="AO791" s="87"/>
      <c r="AP791" s="87"/>
      <c r="AQ791" s="87"/>
      <c r="AR791" s="87"/>
      <c r="AS791" s="87"/>
      <c r="AT791" s="87"/>
      <c r="AU791" s="87"/>
      <c r="AV791" s="87"/>
      <c r="AW791" s="87"/>
      <c r="AX791" s="87"/>
      <c r="AY791" s="87"/>
      <c r="AZ791" s="87"/>
      <c r="BA791" s="87"/>
      <c r="BB791" s="87"/>
      <c r="BC791" s="87"/>
      <c r="BD791" s="87"/>
      <c r="BE791" s="87"/>
    </row>
    <row r="792" spans="1:57" s="69" customFormat="1" x14ac:dyDescent="0.25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7"/>
      <c r="AD792" s="87"/>
      <c r="AE792" s="87"/>
      <c r="AF792" s="87"/>
      <c r="AG792" s="87"/>
      <c r="AH792" s="87"/>
      <c r="AI792" s="87"/>
      <c r="AJ792" s="87"/>
      <c r="AK792" s="87"/>
      <c r="AL792" s="87"/>
      <c r="AM792" s="87"/>
      <c r="AN792" s="87"/>
      <c r="AO792" s="87"/>
      <c r="AP792" s="87"/>
      <c r="AQ792" s="87"/>
      <c r="AR792" s="87"/>
      <c r="AS792" s="87"/>
      <c r="AT792" s="87"/>
      <c r="AU792" s="87"/>
      <c r="AV792" s="87"/>
      <c r="AW792" s="87"/>
      <c r="AX792" s="87"/>
      <c r="AY792" s="87"/>
      <c r="AZ792" s="87"/>
      <c r="BA792" s="87"/>
      <c r="BB792" s="87"/>
      <c r="BC792" s="87"/>
      <c r="BD792" s="87"/>
      <c r="BE792" s="87"/>
    </row>
    <row r="793" spans="1:57" s="69" customFormat="1" x14ac:dyDescent="0.25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  <c r="AD793" s="87"/>
      <c r="AE793" s="87"/>
      <c r="AF793" s="87"/>
      <c r="AG793" s="87"/>
      <c r="AH793" s="87"/>
      <c r="AI793" s="87"/>
      <c r="AJ793" s="87"/>
      <c r="AK793" s="87"/>
      <c r="AL793" s="87"/>
      <c r="AM793" s="87"/>
      <c r="AN793" s="87"/>
      <c r="AO793" s="87"/>
      <c r="AP793" s="87"/>
      <c r="AQ793" s="87"/>
      <c r="AR793" s="87"/>
      <c r="AS793" s="87"/>
      <c r="AT793" s="87"/>
      <c r="AU793" s="87"/>
      <c r="AV793" s="87"/>
      <c r="AW793" s="87"/>
      <c r="AX793" s="87"/>
      <c r="AY793" s="87"/>
      <c r="AZ793" s="87"/>
      <c r="BA793" s="87"/>
      <c r="BB793" s="87"/>
      <c r="BC793" s="87"/>
      <c r="BD793" s="87"/>
      <c r="BE793" s="87"/>
    </row>
    <row r="794" spans="1:57" s="69" customFormat="1" x14ac:dyDescent="0.25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7"/>
      <c r="AD794" s="87"/>
      <c r="AE794" s="87"/>
      <c r="AF794" s="87"/>
      <c r="AG794" s="87"/>
      <c r="AH794" s="87"/>
      <c r="AI794" s="87"/>
      <c r="AJ794" s="87"/>
      <c r="AK794" s="87"/>
      <c r="AL794" s="87"/>
      <c r="AM794" s="87"/>
      <c r="AN794" s="87"/>
      <c r="AO794" s="87"/>
      <c r="AP794" s="87"/>
      <c r="AQ794" s="87"/>
      <c r="AR794" s="87"/>
      <c r="AS794" s="87"/>
      <c r="AT794" s="87"/>
      <c r="AU794" s="87"/>
      <c r="AV794" s="87"/>
      <c r="AW794" s="87"/>
      <c r="AX794" s="87"/>
      <c r="AY794" s="87"/>
      <c r="AZ794" s="87"/>
      <c r="BA794" s="87"/>
      <c r="BB794" s="87"/>
      <c r="BC794" s="87"/>
      <c r="BD794" s="87"/>
      <c r="BE794" s="87"/>
    </row>
    <row r="795" spans="1:57" s="69" customFormat="1" x14ac:dyDescent="0.25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  <c r="AD795" s="87"/>
      <c r="AE795" s="87"/>
      <c r="AF795" s="87"/>
      <c r="AG795" s="87"/>
      <c r="AH795" s="87"/>
      <c r="AI795" s="87"/>
      <c r="AJ795" s="87"/>
      <c r="AK795" s="87"/>
      <c r="AL795" s="87"/>
      <c r="AM795" s="87"/>
      <c r="AN795" s="87"/>
      <c r="AO795" s="87"/>
      <c r="AP795" s="87"/>
      <c r="AQ795" s="87"/>
      <c r="AR795" s="87"/>
      <c r="AS795" s="87"/>
      <c r="AT795" s="87"/>
      <c r="AU795" s="87"/>
      <c r="AV795" s="87"/>
      <c r="AW795" s="87"/>
      <c r="AX795" s="87"/>
      <c r="AY795" s="87"/>
      <c r="AZ795" s="87"/>
      <c r="BA795" s="87"/>
      <c r="BB795" s="87"/>
      <c r="BC795" s="87"/>
      <c r="BD795" s="87"/>
      <c r="BE795" s="87"/>
    </row>
    <row r="796" spans="1:57" s="69" customFormat="1" x14ac:dyDescent="0.25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7"/>
      <c r="AD796" s="87"/>
      <c r="AE796" s="87"/>
      <c r="AF796" s="87"/>
      <c r="AG796" s="87"/>
      <c r="AH796" s="87"/>
      <c r="AI796" s="87"/>
      <c r="AJ796" s="87"/>
      <c r="AK796" s="87"/>
      <c r="AL796" s="87"/>
      <c r="AM796" s="87"/>
      <c r="AN796" s="87"/>
      <c r="AO796" s="87"/>
      <c r="AP796" s="87"/>
      <c r="AQ796" s="87"/>
      <c r="AR796" s="87"/>
      <c r="AS796" s="87"/>
      <c r="AT796" s="87"/>
      <c r="AU796" s="87"/>
      <c r="AV796" s="87"/>
      <c r="AW796" s="87"/>
      <c r="AX796" s="87"/>
      <c r="AY796" s="87"/>
      <c r="AZ796" s="87"/>
      <c r="BA796" s="87"/>
      <c r="BB796" s="87"/>
      <c r="BC796" s="87"/>
      <c r="BD796" s="87"/>
      <c r="BE796" s="87"/>
    </row>
    <row r="797" spans="1:57" s="69" customFormat="1" x14ac:dyDescent="0.25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  <c r="AD797" s="87"/>
      <c r="AE797" s="87"/>
      <c r="AF797" s="87"/>
      <c r="AG797" s="87"/>
      <c r="AH797" s="87"/>
      <c r="AI797" s="87"/>
      <c r="AJ797" s="87"/>
      <c r="AK797" s="87"/>
      <c r="AL797" s="87"/>
      <c r="AM797" s="87"/>
      <c r="AN797" s="87"/>
      <c r="AO797" s="87"/>
      <c r="AP797" s="87"/>
      <c r="AQ797" s="87"/>
      <c r="AR797" s="87"/>
      <c r="AS797" s="87"/>
      <c r="AT797" s="87"/>
      <c r="AU797" s="87"/>
      <c r="AV797" s="87"/>
      <c r="AW797" s="87"/>
      <c r="AX797" s="87"/>
      <c r="AY797" s="87"/>
      <c r="AZ797" s="87"/>
      <c r="BA797" s="87"/>
      <c r="BB797" s="87"/>
      <c r="BC797" s="87"/>
      <c r="BD797" s="87"/>
      <c r="BE797" s="87"/>
    </row>
    <row r="798" spans="1:57" s="69" customFormat="1" x14ac:dyDescent="0.25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87"/>
      <c r="AD798" s="87"/>
      <c r="AE798" s="87"/>
      <c r="AF798" s="87"/>
      <c r="AG798" s="87"/>
      <c r="AH798" s="87"/>
      <c r="AI798" s="87"/>
      <c r="AJ798" s="87"/>
      <c r="AK798" s="87"/>
      <c r="AL798" s="87"/>
      <c r="AM798" s="87"/>
      <c r="AN798" s="87"/>
      <c r="AO798" s="87"/>
      <c r="AP798" s="87"/>
      <c r="AQ798" s="87"/>
      <c r="AR798" s="87"/>
      <c r="AS798" s="87"/>
      <c r="AT798" s="87"/>
      <c r="AU798" s="87"/>
      <c r="AV798" s="87"/>
      <c r="AW798" s="87"/>
      <c r="AX798" s="87"/>
      <c r="AY798" s="87"/>
      <c r="AZ798" s="87"/>
      <c r="BA798" s="87"/>
      <c r="BB798" s="87"/>
      <c r="BC798" s="87"/>
      <c r="BD798" s="87"/>
      <c r="BE798" s="87"/>
    </row>
    <row r="799" spans="1:57" s="69" customFormat="1" x14ac:dyDescent="0.25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7"/>
      <c r="AD799" s="87"/>
      <c r="AE799" s="87"/>
      <c r="AF799" s="87"/>
      <c r="AG799" s="87"/>
      <c r="AH799" s="87"/>
      <c r="AI799" s="87"/>
      <c r="AJ799" s="87"/>
      <c r="AK799" s="87"/>
      <c r="AL799" s="87"/>
      <c r="AM799" s="87"/>
      <c r="AN799" s="87"/>
      <c r="AO799" s="87"/>
      <c r="AP799" s="87"/>
      <c r="AQ799" s="87"/>
      <c r="AR799" s="87"/>
      <c r="AS799" s="87"/>
      <c r="AT799" s="87"/>
      <c r="AU799" s="87"/>
      <c r="AV799" s="87"/>
      <c r="AW799" s="87"/>
      <c r="AX799" s="87"/>
      <c r="AY799" s="87"/>
      <c r="AZ799" s="87"/>
      <c r="BA799" s="87"/>
      <c r="BB799" s="87"/>
      <c r="BC799" s="87"/>
      <c r="BD799" s="87"/>
      <c r="BE799" s="87"/>
    </row>
    <row r="800" spans="1:57" s="69" customFormat="1" x14ac:dyDescent="0.25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7"/>
      <c r="AD800" s="87"/>
      <c r="AE800" s="87"/>
      <c r="AF800" s="87"/>
      <c r="AG800" s="87"/>
      <c r="AH800" s="87"/>
      <c r="AI800" s="87"/>
      <c r="AJ800" s="87"/>
      <c r="AK800" s="87"/>
      <c r="AL800" s="87"/>
      <c r="AM800" s="87"/>
      <c r="AN800" s="87"/>
      <c r="AO800" s="87"/>
      <c r="AP800" s="87"/>
      <c r="AQ800" s="87"/>
      <c r="AR800" s="87"/>
      <c r="AS800" s="87"/>
      <c r="AT800" s="87"/>
      <c r="AU800" s="87"/>
      <c r="AV800" s="87"/>
      <c r="AW800" s="87"/>
      <c r="AX800" s="87"/>
      <c r="AY800" s="87"/>
      <c r="AZ800" s="87"/>
      <c r="BA800" s="87"/>
      <c r="BB800" s="87"/>
      <c r="BC800" s="87"/>
      <c r="BD800" s="87"/>
      <c r="BE800" s="87"/>
    </row>
    <row r="801" spans="1:57" s="69" customFormat="1" x14ac:dyDescent="0.25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D801" s="87"/>
      <c r="AE801" s="87"/>
      <c r="AF801" s="87"/>
      <c r="AG801" s="87"/>
      <c r="AH801" s="87"/>
      <c r="AI801" s="87"/>
      <c r="AJ801" s="87"/>
      <c r="AK801" s="87"/>
      <c r="AL801" s="87"/>
      <c r="AM801" s="87"/>
      <c r="AN801" s="87"/>
      <c r="AO801" s="87"/>
      <c r="AP801" s="87"/>
      <c r="AQ801" s="87"/>
      <c r="AR801" s="87"/>
      <c r="AS801" s="87"/>
      <c r="AT801" s="87"/>
      <c r="AU801" s="87"/>
      <c r="AV801" s="87"/>
      <c r="AW801" s="87"/>
      <c r="AX801" s="87"/>
      <c r="AY801" s="87"/>
      <c r="AZ801" s="87"/>
      <c r="BA801" s="87"/>
      <c r="BB801" s="87"/>
      <c r="BC801" s="87"/>
      <c r="BD801" s="87"/>
      <c r="BE801" s="87"/>
    </row>
    <row r="802" spans="1:57" s="69" customFormat="1" x14ac:dyDescent="0.25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7"/>
      <c r="AD802" s="87"/>
      <c r="AE802" s="87"/>
      <c r="AF802" s="87"/>
      <c r="AG802" s="87"/>
      <c r="AH802" s="87"/>
      <c r="AI802" s="87"/>
      <c r="AJ802" s="87"/>
      <c r="AK802" s="87"/>
      <c r="AL802" s="87"/>
      <c r="AM802" s="87"/>
      <c r="AN802" s="87"/>
      <c r="AO802" s="87"/>
      <c r="AP802" s="87"/>
      <c r="AQ802" s="87"/>
      <c r="AR802" s="87"/>
      <c r="AS802" s="87"/>
      <c r="AT802" s="87"/>
      <c r="AU802" s="87"/>
      <c r="AV802" s="87"/>
      <c r="AW802" s="87"/>
      <c r="AX802" s="87"/>
      <c r="AY802" s="87"/>
      <c r="AZ802" s="87"/>
      <c r="BA802" s="87"/>
      <c r="BB802" s="87"/>
      <c r="BC802" s="87"/>
      <c r="BD802" s="87"/>
      <c r="BE802" s="87"/>
    </row>
    <row r="803" spans="1:57" s="69" customFormat="1" x14ac:dyDescent="0.25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  <c r="AD803" s="87"/>
      <c r="AE803" s="87"/>
      <c r="AF803" s="87"/>
      <c r="AG803" s="87"/>
      <c r="AH803" s="87"/>
      <c r="AI803" s="87"/>
      <c r="AJ803" s="87"/>
      <c r="AK803" s="87"/>
      <c r="AL803" s="87"/>
      <c r="AM803" s="87"/>
      <c r="AN803" s="87"/>
      <c r="AO803" s="87"/>
      <c r="AP803" s="87"/>
      <c r="AQ803" s="87"/>
      <c r="AR803" s="87"/>
      <c r="AS803" s="87"/>
      <c r="AT803" s="87"/>
      <c r="AU803" s="87"/>
      <c r="AV803" s="87"/>
      <c r="AW803" s="87"/>
      <c r="AX803" s="87"/>
      <c r="AY803" s="87"/>
      <c r="AZ803" s="87"/>
      <c r="BA803" s="87"/>
      <c r="BB803" s="87"/>
      <c r="BC803" s="87"/>
      <c r="BD803" s="87"/>
      <c r="BE803" s="87"/>
    </row>
    <row r="804" spans="1:57" s="69" customFormat="1" x14ac:dyDescent="0.25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7"/>
      <c r="AD804" s="87"/>
      <c r="AE804" s="87"/>
      <c r="AF804" s="87"/>
      <c r="AG804" s="87"/>
      <c r="AH804" s="87"/>
      <c r="AI804" s="87"/>
      <c r="AJ804" s="87"/>
      <c r="AK804" s="87"/>
      <c r="AL804" s="87"/>
      <c r="AM804" s="87"/>
      <c r="AN804" s="87"/>
      <c r="AO804" s="87"/>
      <c r="AP804" s="87"/>
      <c r="AQ804" s="87"/>
      <c r="AR804" s="87"/>
      <c r="AS804" s="87"/>
      <c r="AT804" s="87"/>
      <c r="AU804" s="87"/>
      <c r="AV804" s="87"/>
      <c r="AW804" s="87"/>
      <c r="AX804" s="87"/>
      <c r="AY804" s="87"/>
      <c r="AZ804" s="87"/>
      <c r="BA804" s="87"/>
      <c r="BB804" s="87"/>
      <c r="BC804" s="87"/>
      <c r="BD804" s="87"/>
      <c r="BE804" s="87"/>
    </row>
    <row r="805" spans="1:57" s="69" customFormat="1" x14ac:dyDescent="0.25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  <c r="AD805" s="87"/>
      <c r="AE805" s="87"/>
      <c r="AF805" s="87"/>
      <c r="AG805" s="87"/>
      <c r="AH805" s="87"/>
      <c r="AI805" s="87"/>
      <c r="AJ805" s="87"/>
      <c r="AK805" s="87"/>
      <c r="AL805" s="87"/>
      <c r="AM805" s="87"/>
      <c r="AN805" s="87"/>
      <c r="AO805" s="87"/>
      <c r="AP805" s="87"/>
      <c r="AQ805" s="87"/>
      <c r="AR805" s="87"/>
      <c r="AS805" s="87"/>
      <c r="AT805" s="87"/>
      <c r="AU805" s="87"/>
      <c r="AV805" s="87"/>
      <c r="AW805" s="87"/>
      <c r="AX805" s="87"/>
      <c r="AY805" s="87"/>
      <c r="AZ805" s="87"/>
      <c r="BA805" s="87"/>
      <c r="BB805" s="87"/>
      <c r="BC805" s="87"/>
      <c r="BD805" s="87"/>
      <c r="BE805" s="87"/>
    </row>
    <row r="806" spans="1:57" s="69" customFormat="1" x14ac:dyDescent="0.25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87"/>
      <c r="AD806" s="87"/>
      <c r="AE806" s="87"/>
      <c r="AF806" s="87"/>
      <c r="AG806" s="87"/>
      <c r="AH806" s="87"/>
      <c r="AI806" s="87"/>
      <c r="AJ806" s="87"/>
      <c r="AK806" s="87"/>
      <c r="AL806" s="87"/>
      <c r="AM806" s="87"/>
      <c r="AN806" s="87"/>
      <c r="AO806" s="87"/>
      <c r="AP806" s="87"/>
      <c r="AQ806" s="87"/>
      <c r="AR806" s="87"/>
      <c r="AS806" s="87"/>
      <c r="AT806" s="87"/>
      <c r="AU806" s="87"/>
      <c r="AV806" s="87"/>
      <c r="AW806" s="87"/>
      <c r="AX806" s="87"/>
      <c r="AY806" s="87"/>
      <c r="AZ806" s="87"/>
      <c r="BA806" s="87"/>
      <c r="BB806" s="87"/>
      <c r="BC806" s="87"/>
      <c r="BD806" s="87"/>
      <c r="BE806" s="87"/>
    </row>
    <row r="807" spans="1:57" s="69" customFormat="1" x14ac:dyDescent="0.25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7"/>
      <c r="AD807" s="87"/>
      <c r="AE807" s="87"/>
      <c r="AF807" s="87"/>
      <c r="AG807" s="87"/>
      <c r="AH807" s="87"/>
      <c r="AI807" s="87"/>
      <c r="AJ807" s="87"/>
      <c r="AK807" s="87"/>
      <c r="AL807" s="87"/>
      <c r="AM807" s="87"/>
      <c r="AN807" s="87"/>
      <c r="AO807" s="87"/>
      <c r="AP807" s="87"/>
      <c r="AQ807" s="87"/>
      <c r="AR807" s="87"/>
      <c r="AS807" s="87"/>
      <c r="AT807" s="87"/>
      <c r="AU807" s="87"/>
      <c r="AV807" s="87"/>
      <c r="AW807" s="87"/>
      <c r="AX807" s="87"/>
      <c r="AY807" s="87"/>
      <c r="AZ807" s="87"/>
      <c r="BA807" s="87"/>
      <c r="BB807" s="87"/>
      <c r="BC807" s="87"/>
      <c r="BD807" s="87"/>
      <c r="BE807" s="87"/>
    </row>
    <row r="808" spans="1:57" s="69" customFormat="1" x14ac:dyDescent="0.25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7"/>
      <c r="AD808" s="87"/>
      <c r="AE808" s="87"/>
      <c r="AF808" s="87"/>
      <c r="AG808" s="87"/>
      <c r="AH808" s="87"/>
      <c r="AI808" s="87"/>
      <c r="AJ808" s="87"/>
      <c r="AK808" s="87"/>
      <c r="AL808" s="87"/>
      <c r="AM808" s="87"/>
      <c r="AN808" s="87"/>
      <c r="AO808" s="87"/>
      <c r="AP808" s="87"/>
      <c r="AQ808" s="87"/>
      <c r="AR808" s="87"/>
      <c r="AS808" s="87"/>
      <c r="AT808" s="87"/>
      <c r="AU808" s="87"/>
      <c r="AV808" s="87"/>
      <c r="AW808" s="87"/>
      <c r="AX808" s="87"/>
      <c r="AY808" s="87"/>
      <c r="AZ808" s="87"/>
      <c r="BA808" s="87"/>
      <c r="BB808" s="87"/>
      <c r="BC808" s="87"/>
      <c r="BD808" s="87"/>
      <c r="BE808" s="87"/>
    </row>
    <row r="809" spans="1:57" s="69" customFormat="1" x14ac:dyDescent="0.25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  <c r="AD809" s="87"/>
      <c r="AE809" s="87"/>
      <c r="AF809" s="87"/>
      <c r="AG809" s="87"/>
      <c r="AH809" s="87"/>
      <c r="AI809" s="87"/>
      <c r="AJ809" s="87"/>
      <c r="AK809" s="87"/>
      <c r="AL809" s="87"/>
      <c r="AM809" s="87"/>
      <c r="AN809" s="87"/>
      <c r="AO809" s="87"/>
      <c r="AP809" s="87"/>
      <c r="AQ809" s="87"/>
      <c r="AR809" s="87"/>
      <c r="AS809" s="87"/>
      <c r="AT809" s="87"/>
      <c r="AU809" s="87"/>
      <c r="AV809" s="87"/>
      <c r="AW809" s="87"/>
      <c r="AX809" s="87"/>
      <c r="AY809" s="87"/>
      <c r="AZ809" s="87"/>
      <c r="BA809" s="87"/>
      <c r="BB809" s="87"/>
      <c r="BC809" s="87"/>
      <c r="BD809" s="87"/>
      <c r="BE809" s="87"/>
    </row>
    <row r="810" spans="1:57" s="69" customFormat="1" x14ac:dyDescent="0.25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7"/>
      <c r="AD810" s="87"/>
      <c r="AE810" s="87"/>
      <c r="AF810" s="87"/>
      <c r="AG810" s="87"/>
      <c r="AH810" s="87"/>
      <c r="AI810" s="87"/>
      <c r="AJ810" s="87"/>
      <c r="AK810" s="87"/>
      <c r="AL810" s="87"/>
      <c r="AM810" s="87"/>
      <c r="AN810" s="87"/>
      <c r="AO810" s="87"/>
      <c r="AP810" s="87"/>
      <c r="AQ810" s="87"/>
      <c r="AR810" s="87"/>
      <c r="AS810" s="87"/>
      <c r="AT810" s="87"/>
      <c r="AU810" s="87"/>
      <c r="AV810" s="87"/>
      <c r="AW810" s="87"/>
      <c r="AX810" s="87"/>
      <c r="AY810" s="87"/>
      <c r="AZ810" s="87"/>
      <c r="BA810" s="87"/>
      <c r="BB810" s="87"/>
      <c r="BC810" s="87"/>
      <c r="BD810" s="87"/>
      <c r="BE810" s="87"/>
    </row>
    <row r="811" spans="1:57" s="69" customFormat="1" x14ac:dyDescent="0.25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  <c r="AD811" s="87"/>
      <c r="AE811" s="87"/>
      <c r="AF811" s="87"/>
      <c r="AG811" s="87"/>
      <c r="AH811" s="87"/>
      <c r="AI811" s="87"/>
      <c r="AJ811" s="87"/>
      <c r="AK811" s="87"/>
      <c r="AL811" s="87"/>
      <c r="AM811" s="87"/>
      <c r="AN811" s="87"/>
      <c r="AO811" s="87"/>
      <c r="AP811" s="87"/>
      <c r="AQ811" s="87"/>
      <c r="AR811" s="87"/>
      <c r="AS811" s="87"/>
      <c r="AT811" s="87"/>
      <c r="AU811" s="87"/>
      <c r="AV811" s="87"/>
      <c r="AW811" s="87"/>
      <c r="AX811" s="87"/>
      <c r="AY811" s="87"/>
      <c r="AZ811" s="87"/>
      <c r="BA811" s="87"/>
      <c r="BB811" s="87"/>
      <c r="BC811" s="87"/>
      <c r="BD811" s="87"/>
      <c r="BE811" s="87"/>
    </row>
    <row r="812" spans="1:57" s="69" customFormat="1" x14ac:dyDescent="0.25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7"/>
      <c r="AD812" s="87"/>
      <c r="AE812" s="87"/>
      <c r="AF812" s="87"/>
      <c r="AG812" s="87"/>
      <c r="AH812" s="87"/>
      <c r="AI812" s="87"/>
      <c r="AJ812" s="87"/>
      <c r="AK812" s="87"/>
      <c r="AL812" s="87"/>
      <c r="AM812" s="87"/>
      <c r="AN812" s="87"/>
      <c r="AO812" s="87"/>
      <c r="AP812" s="87"/>
      <c r="AQ812" s="87"/>
      <c r="AR812" s="87"/>
      <c r="AS812" s="87"/>
      <c r="AT812" s="87"/>
      <c r="AU812" s="87"/>
      <c r="AV812" s="87"/>
      <c r="AW812" s="87"/>
      <c r="AX812" s="87"/>
      <c r="AY812" s="87"/>
      <c r="AZ812" s="87"/>
      <c r="BA812" s="87"/>
      <c r="BB812" s="87"/>
      <c r="BC812" s="87"/>
      <c r="BD812" s="87"/>
      <c r="BE812" s="87"/>
    </row>
    <row r="813" spans="1:57" s="69" customFormat="1" x14ac:dyDescent="0.25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  <c r="AD813" s="87"/>
      <c r="AE813" s="87"/>
      <c r="AF813" s="87"/>
      <c r="AG813" s="87"/>
      <c r="AH813" s="87"/>
      <c r="AI813" s="87"/>
      <c r="AJ813" s="87"/>
      <c r="AK813" s="87"/>
      <c r="AL813" s="87"/>
      <c r="AM813" s="87"/>
      <c r="AN813" s="87"/>
      <c r="AO813" s="87"/>
      <c r="AP813" s="87"/>
      <c r="AQ813" s="87"/>
      <c r="AR813" s="87"/>
      <c r="AS813" s="87"/>
      <c r="AT813" s="87"/>
      <c r="AU813" s="87"/>
      <c r="AV813" s="87"/>
      <c r="AW813" s="87"/>
      <c r="AX813" s="87"/>
      <c r="AY813" s="87"/>
      <c r="AZ813" s="87"/>
      <c r="BA813" s="87"/>
      <c r="BB813" s="87"/>
      <c r="BC813" s="87"/>
      <c r="BD813" s="87"/>
      <c r="BE813" s="87"/>
    </row>
    <row r="814" spans="1:57" s="69" customFormat="1" x14ac:dyDescent="0.25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7"/>
      <c r="AD814" s="87"/>
      <c r="AE814" s="87"/>
      <c r="AF814" s="87"/>
      <c r="AG814" s="87"/>
      <c r="AH814" s="87"/>
      <c r="AI814" s="87"/>
      <c r="AJ814" s="87"/>
      <c r="AK814" s="87"/>
      <c r="AL814" s="87"/>
      <c r="AM814" s="87"/>
      <c r="AN814" s="87"/>
      <c r="AO814" s="87"/>
      <c r="AP814" s="87"/>
      <c r="AQ814" s="87"/>
      <c r="AR814" s="87"/>
      <c r="AS814" s="87"/>
      <c r="AT814" s="87"/>
      <c r="AU814" s="87"/>
      <c r="AV814" s="87"/>
      <c r="AW814" s="87"/>
      <c r="AX814" s="87"/>
      <c r="AY814" s="87"/>
      <c r="AZ814" s="87"/>
      <c r="BA814" s="87"/>
      <c r="BB814" s="87"/>
      <c r="BC814" s="87"/>
      <c r="BD814" s="87"/>
      <c r="BE814" s="87"/>
    </row>
    <row r="815" spans="1:57" s="69" customFormat="1" x14ac:dyDescent="0.25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  <c r="AD815" s="87"/>
      <c r="AE815" s="87"/>
      <c r="AF815" s="87"/>
      <c r="AG815" s="87"/>
      <c r="AH815" s="87"/>
      <c r="AI815" s="87"/>
      <c r="AJ815" s="87"/>
      <c r="AK815" s="87"/>
      <c r="AL815" s="87"/>
      <c r="AM815" s="87"/>
      <c r="AN815" s="87"/>
      <c r="AO815" s="87"/>
      <c r="AP815" s="87"/>
      <c r="AQ815" s="87"/>
      <c r="AR815" s="87"/>
      <c r="AS815" s="87"/>
      <c r="AT815" s="87"/>
      <c r="AU815" s="87"/>
      <c r="AV815" s="87"/>
      <c r="AW815" s="87"/>
      <c r="AX815" s="87"/>
      <c r="AY815" s="87"/>
      <c r="AZ815" s="87"/>
      <c r="BA815" s="87"/>
      <c r="BB815" s="87"/>
      <c r="BC815" s="87"/>
      <c r="BD815" s="87"/>
      <c r="BE815" s="87"/>
    </row>
    <row r="816" spans="1:57" s="69" customFormat="1" x14ac:dyDescent="0.25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87"/>
      <c r="AD816" s="87"/>
      <c r="AE816" s="87"/>
      <c r="AF816" s="87"/>
      <c r="AG816" s="87"/>
      <c r="AH816" s="87"/>
      <c r="AI816" s="87"/>
      <c r="AJ816" s="87"/>
      <c r="AK816" s="87"/>
      <c r="AL816" s="87"/>
      <c r="AM816" s="87"/>
      <c r="AN816" s="87"/>
      <c r="AO816" s="87"/>
      <c r="AP816" s="87"/>
      <c r="AQ816" s="87"/>
      <c r="AR816" s="87"/>
      <c r="AS816" s="87"/>
      <c r="AT816" s="87"/>
      <c r="AU816" s="87"/>
      <c r="AV816" s="87"/>
      <c r="AW816" s="87"/>
      <c r="AX816" s="87"/>
      <c r="AY816" s="87"/>
      <c r="AZ816" s="87"/>
      <c r="BA816" s="87"/>
      <c r="BB816" s="87"/>
      <c r="BC816" s="87"/>
      <c r="BD816" s="87"/>
      <c r="BE816" s="87"/>
    </row>
    <row r="817" spans="1:57" s="69" customFormat="1" x14ac:dyDescent="0.25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7"/>
      <c r="AD817" s="87"/>
      <c r="AE817" s="87"/>
      <c r="AF817" s="87"/>
      <c r="AG817" s="87"/>
      <c r="AH817" s="87"/>
      <c r="AI817" s="87"/>
      <c r="AJ817" s="87"/>
      <c r="AK817" s="87"/>
      <c r="AL817" s="87"/>
      <c r="AM817" s="87"/>
      <c r="AN817" s="87"/>
      <c r="AO817" s="87"/>
      <c r="AP817" s="87"/>
      <c r="AQ817" s="87"/>
      <c r="AR817" s="87"/>
      <c r="AS817" s="87"/>
      <c r="AT817" s="87"/>
      <c r="AU817" s="87"/>
      <c r="AV817" s="87"/>
      <c r="AW817" s="87"/>
      <c r="AX817" s="87"/>
      <c r="AY817" s="87"/>
      <c r="AZ817" s="87"/>
      <c r="BA817" s="87"/>
      <c r="BB817" s="87"/>
      <c r="BC817" s="87"/>
      <c r="BD817" s="87"/>
      <c r="BE817" s="87"/>
    </row>
    <row r="818" spans="1:57" s="69" customFormat="1" x14ac:dyDescent="0.25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7"/>
      <c r="AD818" s="87"/>
      <c r="AE818" s="87"/>
      <c r="AF818" s="87"/>
      <c r="AG818" s="87"/>
      <c r="AH818" s="87"/>
      <c r="AI818" s="87"/>
      <c r="AJ818" s="87"/>
      <c r="AK818" s="87"/>
      <c r="AL818" s="87"/>
      <c r="AM818" s="87"/>
      <c r="AN818" s="87"/>
      <c r="AO818" s="87"/>
      <c r="AP818" s="87"/>
      <c r="AQ818" s="87"/>
      <c r="AR818" s="87"/>
      <c r="AS818" s="87"/>
      <c r="AT818" s="87"/>
      <c r="AU818" s="87"/>
      <c r="AV818" s="87"/>
      <c r="AW818" s="87"/>
      <c r="AX818" s="87"/>
      <c r="AY818" s="87"/>
      <c r="AZ818" s="87"/>
      <c r="BA818" s="87"/>
      <c r="BB818" s="87"/>
      <c r="BC818" s="87"/>
      <c r="BD818" s="87"/>
      <c r="BE818" s="87"/>
    </row>
    <row r="819" spans="1:57" s="69" customFormat="1" x14ac:dyDescent="0.25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  <c r="AD819" s="87"/>
      <c r="AE819" s="87"/>
      <c r="AF819" s="87"/>
      <c r="AG819" s="87"/>
      <c r="AH819" s="87"/>
      <c r="AI819" s="87"/>
      <c r="AJ819" s="87"/>
      <c r="AK819" s="87"/>
      <c r="AL819" s="87"/>
      <c r="AM819" s="87"/>
      <c r="AN819" s="87"/>
      <c r="AO819" s="87"/>
      <c r="AP819" s="87"/>
      <c r="AQ819" s="87"/>
      <c r="AR819" s="87"/>
      <c r="AS819" s="87"/>
      <c r="AT819" s="87"/>
      <c r="AU819" s="87"/>
      <c r="AV819" s="87"/>
      <c r="AW819" s="87"/>
      <c r="AX819" s="87"/>
      <c r="AY819" s="87"/>
      <c r="AZ819" s="87"/>
      <c r="BA819" s="87"/>
      <c r="BB819" s="87"/>
      <c r="BC819" s="87"/>
      <c r="BD819" s="87"/>
      <c r="BE819" s="87"/>
    </row>
    <row r="820" spans="1:57" s="69" customFormat="1" x14ac:dyDescent="0.25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7"/>
      <c r="AD820" s="87"/>
      <c r="AE820" s="87"/>
      <c r="AF820" s="87"/>
      <c r="AG820" s="87"/>
      <c r="AH820" s="87"/>
      <c r="AI820" s="87"/>
      <c r="AJ820" s="87"/>
      <c r="AK820" s="87"/>
      <c r="AL820" s="87"/>
      <c r="AM820" s="87"/>
      <c r="AN820" s="87"/>
      <c r="AO820" s="87"/>
      <c r="AP820" s="87"/>
      <c r="AQ820" s="87"/>
      <c r="AR820" s="87"/>
      <c r="AS820" s="87"/>
      <c r="AT820" s="87"/>
      <c r="AU820" s="87"/>
      <c r="AV820" s="87"/>
      <c r="AW820" s="87"/>
      <c r="AX820" s="87"/>
      <c r="AY820" s="87"/>
      <c r="AZ820" s="87"/>
      <c r="BA820" s="87"/>
      <c r="BB820" s="87"/>
      <c r="BC820" s="87"/>
      <c r="BD820" s="87"/>
      <c r="BE820" s="87"/>
    </row>
    <row r="821" spans="1:57" s="69" customFormat="1" x14ac:dyDescent="0.25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  <c r="AD821" s="87"/>
      <c r="AE821" s="87"/>
      <c r="AF821" s="87"/>
      <c r="AG821" s="87"/>
      <c r="AH821" s="87"/>
      <c r="AI821" s="87"/>
      <c r="AJ821" s="87"/>
      <c r="AK821" s="87"/>
      <c r="AL821" s="87"/>
      <c r="AM821" s="87"/>
      <c r="AN821" s="87"/>
      <c r="AO821" s="87"/>
      <c r="AP821" s="87"/>
      <c r="AQ821" s="87"/>
      <c r="AR821" s="87"/>
      <c r="AS821" s="87"/>
      <c r="AT821" s="87"/>
      <c r="AU821" s="87"/>
      <c r="AV821" s="87"/>
      <c r="AW821" s="87"/>
      <c r="AX821" s="87"/>
      <c r="AY821" s="87"/>
      <c r="AZ821" s="87"/>
      <c r="BA821" s="87"/>
      <c r="BB821" s="87"/>
      <c r="BC821" s="87"/>
      <c r="BD821" s="87"/>
      <c r="BE821" s="87"/>
    </row>
    <row r="822" spans="1:57" s="69" customFormat="1" x14ac:dyDescent="0.25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7"/>
      <c r="AD822" s="87"/>
      <c r="AE822" s="87"/>
      <c r="AF822" s="87"/>
      <c r="AG822" s="87"/>
      <c r="AH822" s="87"/>
      <c r="AI822" s="87"/>
      <c r="AJ822" s="87"/>
      <c r="AK822" s="87"/>
      <c r="AL822" s="87"/>
      <c r="AM822" s="87"/>
      <c r="AN822" s="87"/>
      <c r="AO822" s="87"/>
      <c r="AP822" s="87"/>
      <c r="AQ822" s="87"/>
      <c r="AR822" s="87"/>
      <c r="AS822" s="87"/>
      <c r="AT822" s="87"/>
      <c r="AU822" s="87"/>
      <c r="AV822" s="87"/>
      <c r="AW822" s="87"/>
      <c r="AX822" s="87"/>
      <c r="AY822" s="87"/>
      <c r="AZ822" s="87"/>
      <c r="BA822" s="87"/>
      <c r="BB822" s="87"/>
      <c r="BC822" s="87"/>
      <c r="BD822" s="87"/>
      <c r="BE822" s="87"/>
    </row>
    <row r="823" spans="1:57" s="69" customFormat="1" x14ac:dyDescent="0.25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  <c r="AD823" s="87"/>
      <c r="AE823" s="87"/>
      <c r="AF823" s="87"/>
      <c r="AG823" s="87"/>
      <c r="AH823" s="87"/>
      <c r="AI823" s="87"/>
      <c r="AJ823" s="87"/>
      <c r="AK823" s="87"/>
      <c r="AL823" s="87"/>
      <c r="AM823" s="87"/>
      <c r="AN823" s="87"/>
      <c r="AO823" s="87"/>
      <c r="AP823" s="87"/>
      <c r="AQ823" s="87"/>
      <c r="AR823" s="87"/>
      <c r="AS823" s="87"/>
      <c r="AT823" s="87"/>
      <c r="AU823" s="87"/>
      <c r="AV823" s="87"/>
      <c r="AW823" s="87"/>
      <c r="AX823" s="87"/>
      <c r="AY823" s="87"/>
      <c r="AZ823" s="87"/>
      <c r="BA823" s="87"/>
      <c r="BB823" s="87"/>
      <c r="BC823" s="87"/>
      <c r="BD823" s="87"/>
      <c r="BE823" s="87"/>
    </row>
    <row r="824" spans="1:57" s="69" customFormat="1" x14ac:dyDescent="0.25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7"/>
      <c r="AD824" s="87"/>
      <c r="AE824" s="87"/>
      <c r="AF824" s="87"/>
      <c r="AG824" s="87"/>
      <c r="AH824" s="87"/>
      <c r="AI824" s="87"/>
      <c r="AJ824" s="87"/>
      <c r="AK824" s="87"/>
      <c r="AL824" s="87"/>
      <c r="AM824" s="87"/>
      <c r="AN824" s="87"/>
      <c r="AO824" s="87"/>
      <c r="AP824" s="87"/>
      <c r="AQ824" s="87"/>
      <c r="AR824" s="87"/>
      <c r="AS824" s="87"/>
      <c r="AT824" s="87"/>
      <c r="AU824" s="87"/>
      <c r="AV824" s="87"/>
      <c r="AW824" s="87"/>
      <c r="AX824" s="87"/>
      <c r="AY824" s="87"/>
      <c r="AZ824" s="87"/>
      <c r="BA824" s="87"/>
      <c r="BB824" s="87"/>
      <c r="BC824" s="87"/>
      <c r="BD824" s="87"/>
      <c r="BE824" s="87"/>
    </row>
    <row r="825" spans="1:57" s="69" customFormat="1" x14ac:dyDescent="0.25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  <c r="AD825" s="87"/>
      <c r="AE825" s="87"/>
      <c r="AF825" s="87"/>
      <c r="AG825" s="87"/>
      <c r="AH825" s="87"/>
      <c r="AI825" s="87"/>
      <c r="AJ825" s="87"/>
      <c r="AK825" s="87"/>
      <c r="AL825" s="87"/>
      <c r="AM825" s="87"/>
      <c r="AN825" s="87"/>
      <c r="AO825" s="87"/>
      <c r="AP825" s="87"/>
      <c r="AQ825" s="87"/>
      <c r="AR825" s="87"/>
      <c r="AS825" s="87"/>
      <c r="AT825" s="87"/>
      <c r="AU825" s="87"/>
      <c r="AV825" s="87"/>
      <c r="AW825" s="87"/>
      <c r="AX825" s="87"/>
      <c r="AY825" s="87"/>
      <c r="AZ825" s="87"/>
      <c r="BA825" s="87"/>
      <c r="BB825" s="87"/>
      <c r="BC825" s="87"/>
      <c r="BD825" s="87"/>
      <c r="BE825" s="87"/>
    </row>
    <row r="826" spans="1:57" s="69" customFormat="1" x14ac:dyDescent="0.25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7"/>
      <c r="AD826" s="87"/>
      <c r="AE826" s="87"/>
      <c r="AF826" s="87"/>
      <c r="AG826" s="87"/>
      <c r="AH826" s="87"/>
      <c r="AI826" s="87"/>
      <c r="AJ826" s="87"/>
      <c r="AK826" s="87"/>
      <c r="AL826" s="87"/>
      <c r="AM826" s="87"/>
      <c r="AN826" s="87"/>
      <c r="AO826" s="87"/>
      <c r="AP826" s="87"/>
      <c r="AQ826" s="87"/>
      <c r="AR826" s="87"/>
      <c r="AS826" s="87"/>
      <c r="AT826" s="87"/>
      <c r="AU826" s="87"/>
      <c r="AV826" s="87"/>
      <c r="AW826" s="87"/>
      <c r="AX826" s="87"/>
      <c r="AY826" s="87"/>
      <c r="AZ826" s="87"/>
      <c r="BA826" s="87"/>
      <c r="BB826" s="87"/>
      <c r="BC826" s="87"/>
      <c r="BD826" s="87"/>
      <c r="BE826" s="87"/>
    </row>
    <row r="827" spans="1:57" s="69" customFormat="1" x14ac:dyDescent="0.25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  <c r="AD827" s="87"/>
      <c r="AE827" s="87"/>
      <c r="AF827" s="87"/>
      <c r="AG827" s="87"/>
      <c r="AH827" s="87"/>
      <c r="AI827" s="87"/>
      <c r="AJ827" s="87"/>
      <c r="AK827" s="87"/>
      <c r="AL827" s="87"/>
      <c r="AM827" s="87"/>
      <c r="AN827" s="87"/>
      <c r="AO827" s="87"/>
      <c r="AP827" s="87"/>
      <c r="AQ827" s="87"/>
      <c r="AR827" s="87"/>
      <c r="AS827" s="87"/>
      <c r="AT827" s="87"/>
      <c r="AU827" s="87"/>
      <c r="AV827" s="87"/>
      <c r="AW827" s="87"/>
      <c r="AX827" s="87"/>
      <c r="AY827" s="87"/>
      <c r="AZ827" s="87"/>
      <c r="BA827" s="87"/>
      <c r="BB827" s="87"/>
      <c r="BC827" s="87"/>
      <c r="BD827" s="87"/>
      <c r="BE827" s="87"/>
    </row>
    <row r="828" spans="1:57" s="69" customFormat="1" x14ac:dyDescent="0.25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D828" s="87"/>
      <c r="AE828" s="87"/>
      <c r="AF828" s="87"/>
      <c r="AG828" s="87"/>
      <c r="AH828" s="87"/>
      <c r="AI828" s="87"/>
      <c r="AJ828" s="87"/>
      <c r="AK828" s="87"/>
      <c r="AL828" s="87"/>
      <c r="AM828" s="87"/>
      <c r="AN828" s="87"/>
      <c r="AO828" s="87"/>
      <c r="AP828" s="87"/>
      <c r="AQ828" s="87"/>
      <c r="AR828" s="87"/>
      <c r="AS828" s="87"/>
      <c r="AT828" s="87"/>
      <c r="AU828" s="87"/>
      <c r="AV828" s="87"/>
      <c r="AW828" s="87"/>
      <c r="AX828" s="87"/>
      <c r="AY828" s="87"/>
      <c r="AZ828" s="87"/>
      <c r="BA828" s="87"/>
      <c r="BB828" s="87"/>
      <c r="BC828" s="87"/>
      <c r="BD828" s="87"/>
      <c r="BE828" s="87"/>
    </row>
    <row r="829" spans="1:57" s="69" customFormat="1" x14ac:dyDescent="0.25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D829" s="87"/>
      <c r="AE829" s="87"/>
      <c r="AF829" s="87"/>
      <c r="AG829" s="87"/>
      <c r="AH829" s="87"/>
      <c r="AI829" s="87"/>
      <c r="AJ829" s="87"/>
      <c r="AK829" s="87"/>
      <c r="AL829" s="87"/>
      <c r="AM829" s="87"/>
      <c r="AN829" s="87"/>
      <c r="AO829" s="87"/>
      <c r="AP829" s="87"/>
      <c r="AQ829" s="87"/>
      <c r="AR829" s="87"/>
      <c r="AS829" s="87"/>
      <c r="AT829" s="87"/>
      <c r="AU829" s="87"/>
      <c r="AV829" s="87"/>
      <c r="AW829" s="87"/>
      <c r="AX829" s="87"/>
      <c r="AY829" s="87"/>
      <c r="AZ829" s="87"/>
      <c r="BA829" s="87"/>
      <c r="BB829" s="87"/>
      <c r="BC829" s="87"/>
      <c r="BD829" s="87"/>
      <c r="BE829" s="87"/>
    </row>
    <row r="830" spans="1:57" s="69" customFormat="1" x14ac:dyDescent="0.25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D830" s="87"/>
      <c r="AE830" s="87"/>
      <c r="AF830" s="87"/>
      <c r="AG830" s="87"/>
      <c r="AH830" s="87"/>
      <c r="AI830" s="87"/>
      <c r="AJ830" s="87"/>
      <c r="AK830" s="87"/>
      <c r="AL830" s="87"/>
      <c r="AM830" s="87"/>
      <c r="AN830" s="87"/>
      <c r="AO830" s="87"/>
      <c r="AP830" s="87"/>
      <c r="AQ830" s="87"/>
      <c r="AR830" s="87"/>
      <c r="AS830" s="87"/>
      <c r="AT830" s="87"/>
      <c r="AU830" s="87"/>
      <c r="AV830" s="87"/>
      <c r="AW830" s="87"/>
      <c r="AX830" s="87"/>
      <c r="AY830" s="87"/>
      <c r="AZ830" s="87"/>
      <c r="BA830" s="87"/>
      <c r="BB830" s="87"/>
      <c r="BC830" s="87"/>
      <c r="BD830" s="87"/>
      <c r="BE830" s="87"/>
    </row>
    <row r="831" spans="1:57" s="69" customFormat="1" x14ac:dyDescent="0.25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  <c r="AD831" s="87"/>
      <c r="AE831" s="87"/>
      <c r="AF831" s="87"/>
      <c r="AG831" s="87"/>
      <c r="AH831" s="87"/>
      <c r="AI831" s="87"/>
      <c r="AJ831" s="87"/>
      <c r="AK831" s="87"/>
      <c r="AL831" s="87"/>
      <c r="AM831" s="87"/>
      <c r="AN831" s="87"/>
      <c r="AO831" s="87"/>
      <c r="AP831" s="87"/>
      <c r="AQ831" s="87"/>
      <c r="AR831" s="87"/>
      <c r="AS831" s="87"/>
      <c r="AT831" s="87"/>
      <c r="AU831" s="87"/>
      <c r="AV831" s="87"/>
      <c r="AW831" s="87"/>
      <c r="AX831" s="87"/>
      <c r="AY831" s="87"/>
      <c r="AZ831" s="87"/>
      <c r="BA831" s="87"/>
      <c r="BB831" s="87"/>
      <c r="BC831" s="87"/>
      <c r="BD831" s="87"/>
      <c r="BE831" s="87"/>
    </row>
    <row r="832" spans="1:57" s="69" customFormat="1" x14ac:dyDescent="0.25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D832" s="87"/>
      <c r="AE832" s="87"/>
      <c r="AF832" s="87"/>
      <c r="AG832" s="87"/>
      <c r="AH832" s="87"/>
      <c r="AI832" s="87"/>
      <c r="AJ832" s="87"/>
      <c r="AK832" s="87"/>
      <c r="AL832" s="87"/>
      <c r="AM832" s="87"/>
      <c r="AN832" s="87"/>
      <c r="AO832" s="87"/>
      <c r="AP832" s="87"/>
      <c r="AQ832" s="87"/>
      <c r="AR832" s="87"/>
      <c r="AS832" s="87"/>
      <c r="AT832" s="87"/>
      <c r="AU832" s="87"/>
      <c r="AV832" s="87"/>
      <c r="AW832" s="87"/>
      <c r="AX832" s="87"/>
      <c r="AY832" s="87"/>
      <c r="AZ832" s="87"/>
      <c r="BA832" s="87"/>
      <c r="BB832" s="87"/>
      <c r="BC832" s="87"/>
      <c r="BD832" s="87"/>
      <c r="BE832" s="87"/>
    </row>
    <row r="833" spans="1:57" s="69" customFormat="1" x14ac:dyDescent="0.25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  <c r="AD833" s="87"/>
      <c r="AE833" s="87"/>
      <c r="AF833" s="87"/>
      <c r="AG833" s="87"/>
      <c r="AH833" s="87"/>
      <c r="AI833" s="87"/>
      <c r="AJ833" s="87"/>
      <c r="AK833" s="87"/>
      <c r="AL833" s="87"/>
      <c r="AM833" s="87"/>
      <c r="AN833" s="87"/>
      <c r="AO833" s="87"/>
      <c r="AP833" s="87"/>
      <c r="AQ833" s="87"/>
      <c r="AR833" s="87"/>
      <c r="AS833" s="87"/>
      <c r="AT833" s="87"/>
      <c r="AU833" s="87"/>
      <c r="AV833" s="87"/>
      <c r="AW833" s="87"/>
      <c r="AX833" s="87"/>
      <c r="AY833" s="87"/>
      <c r="AZ833" s="87"/>
      <c r="BA833" s="87"/>
      <c r="BB833" s="87"/>
      <c r="BC833" s="87"/>
      <c r="BD833" s="87"/>
      <c r="BE833" s="87"/>
    </row>
    <row r="834" spans="1:57" s="69" customFormat="1" x14ac:dyDescent="0.25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87"/>
      <c r="AD834" s="87"/>
      <c r="AE834" s="87"/>
      <c r="AF834" s="87"/>
      <c r="AG834" s="87"/>
      <c r="AH834" s="87"/>
      <c r="AI834" s="87"/>
      <c r="AJ834" s="87"/>
      <c r="AK834" s="87"/>
      <c r="AL834" s="87"/>
      <c r="AM834" s="87"/>
      <c r="AN834" s="87"/>
      <c r="AO834" s="87"/>
      <c r="AP834" s="87"/>
      <c r="AQ834" s="87"/>
      <c r="AR834" s="87"/>
      <c r="AS834" s="87"/>
      <c r="AT834" s="87"/>
      <c r="AU834" s="87"/>
      <c r="AV834" s="87"/>
      <c r="AW834" s="87"/>
      <c r="AX834" s="87"/>
      <c r="AY834" s="87"/>
      <c r="AZ834" s="87"/>
      <c r="BA834" s="87"/>
      <c r="BB834" s="87"/>
      <c r="BC834" s="87"/>
      <c r="BD834" s="87"/>
      <c r="BE834" s="87"/>
    </row>
    <row r="835" spans="1:57" s="69" customFormat="1" x14ac:dyDescent="0.25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7"/>
      <c r="AD835" s="87"/>
      <c r="AE835" s="87"/>
      <c r="AF835" s="87"/>
      <c r="AG835" s="87"/>
      <c r="AH835" s="87"/>
      <c r="AI835" s="87"/>
      <c r="AJ835" s="87"/>
      <c r="AK835" s="87"/>
      <c r="AL835" s="87"/>
      <c r="AM835" s="87"/>
      <c r="AN835" s="87"/>
      <c r="AO835" s="87"/>
      <c r="AP835" s="87"/>
      <c r="AQ835" s="87"/>
      <c r="AR835" s="87"/>
      <c r="AS835" s="87"/>
      <c r="AT835" s="87"/>
      <c r="AU835" s="87"/>
      <c r="AV835" s="87"/>
      <c r="AW835" s="87"/>
      <c r="AX835" s="87"/>
      <c r="AY835" s="87"/>
      <c r="AZ835" s="87"/>
      <c r="BA835" s="87"/>
      <c r="BB835" s="87"/>
      <c r="BC835" s="87"/>
      <c r="BD835" s="87"/>
      <c r="BE835" s="87"/>
    </row>
    <row r="836" spans="1:57" s="69" customFormat="1" x14ac:dyDescent="0.25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7"/>
      <c r="AD836" s="87"/>
      <c r="AE836" s="87"/>
      <c r="AF836" s="87"/>
      <c r="AG836" s="87"/>
      <c r="AH836" s="87"/>
      <c r="AI836" s="87"/>
      <c r="AJ836" s="87"/>
      <c r="AK836" s="87"/>
      <c r="AL836" s="87"/>
      <c r="AM836" s="87"/>
      <c r="AN836" s="87"/>
      <c r="AO836" s="87"/>
      <c r="AP836" s="87"/>
      <c r="AQ836" s="87"/>
      <c r="AR836" s="87"/>
      <c r="AS836" s="87"/>
      <c r="AT836" s="87"/>
      <c r="AU836" s="87"/>
      <c r="AV836" s="87"/>
      <c r="AW836" s="87"/>
      <c r="AX836" s="87"/>
      <c r="AY836" s="87"/>
      <c r="AZ836" s="87"/>
      <c r="BA836" s="87"/>
      <c r="BB836" s="87"/>
      <c r="BC836" s="87"/>
      <c r="BD836" s="87"/>
      <c r="BE836" s="87"/>
    </row>
    <row r="837" spans="1:57" s="69" customFormat="1" x14ac:dyDescent="0.25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  <c r="AD837" s="87"/>
      <c r="AE837" s="87"/>
      <c r="AF837" s="87"/>
      <c r="AG837" s="87"/>
      <c r="AH837" s="87"/>
      <c r="AI837" s="87"/>
      <c r="AJ837" s="87"/>
      <c r="AK837" s="87"/>
      <c r="AL837" s="87"/>
      <c r="AM837" s="87"/>
      <c r="AN837" s="87"/>
      <c r="AO837" s="87"/>
      <c r="AP837" s="87"/>
      <c r="AQ837" s="87"/>
      <c r="AR837" s="87"/>
      <c r="AS837" s="87"/>
      <c r="AT837" s="87"/>
      <c r="AU837" s="87"/>
      <c r="AV837" s="87"/>
      <c r="AW837" s="87"/>
      <c r="AX837" s="87"/>
      <c r="AY837" s="87"/>
      <c r="AZ837" s="87"/>
      <c r="BA837" s="87"/>
      <c r="BB837" s="87"/>
      <c r="BC837" s="87"/>
      <c r="BD837" s="87"/>
      <c r="BE837" s="87"/>
    </row>
    <row r="838" spans="1:57" s="69" customFormat="1" x14ac:dyDescent="0.25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7"/>
      <c r="AD838" s="87"/>
      <c r="AE838" s="87"/>
      <c r="AF838" s="87"/>
      <c r="AG838" s="87"/>
      <c r="AH838" s="87"/>
      <c r="AI838" s="87"/>
      <c r="AJ838" s="87"/>
      <c r="AK838" s="87"/>
      <c r="AL838" s="87"/>
      <c r="AM838" s="87"/>
      <c r="AN838" s="87"/>
      <c r="AO838" s="87"/>
      <c r="AP838" s="87"/>
      <c r="AQ838" s="87"/>
      <c r="AR838" s="87"/>
      <c r="AS838" s="87"/>
      <c r="AT838" s="87"/>
      <c r="AU838" s="87"/>
      <c r="AV838" s="87"/>
      <c r="AW838" s="87"/>
      <c r="AX838" s="87"/>
      <c r="AY838" s="87"/>
      <c r="AZ838" s="87"/>
      <c r="BA838" s="87"/>
      <c r="BB838" s="87"/>
      <c r="BC838" s="87"/>
      <c r="BD838" s="87"/>
      <c r="BE838" s="87"/>
    </row>
    <row r="839" spans="1:57" s="69" customFormat="1" x14ac:dyDescent="0.25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  <c r="AD839" s="87"/>
      <c r="AE839" s="87"/>
      <c r="AF839" s="87"/>
      <c r="AG839" s="87"/>
      <c r="AH839" s="87"/>
      <c r="AI839" s="87"/>
      <c r="AJ839" s="87"/>
      <c r="AK839" s="87"/>
      <c r="AL839" s="87"/>
      <c r="AM839" s="87"/>
      <c r="AN839" s="87"/>
      <c r="AO839" s="87"/>
      <c r="AP839" s="87"/>
      <c r="AQ839" s="87"/>
      <c r="AR839" s="87"/>
      <c r="AS839" s="87"/>
      <c r="AT839" s="87"/>
      <c r="AU839" s="87"/>
      <c r="AV839" s="87"/>
      <c r="AW839" s="87"/>
      <c r="AX839" s="87"/>
      <c r="AY839" s="87"/>
      <c r="AZ839" s="87"/>
      <c r="BA839" s="87"/>
      <c r="BB839" s="87"/>
      <c r="BC839" s="87"/>
      <c r="BD839" s="87"/>
      <c r="BE839" s="87"/>
    </row>
    <row r="840" spans="1:57" s="69" customFormat="1" x14ac:dyDescent="0.25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7"/>
      <c r="AD840" s="87"/>
      <c r="AE840" s="87"/>
      <c r="AF840" s="87"/>
      <c r="AG840" s="87"/>
      <c r="AH840" s="87"/>
      <c r="AI840" s="87"/>
      <c r="AJ840" s="87"/>
      <c r="AK840" s="87"/>
      <c r="AL840" s="87"/>
      <c r="AM840" s="87"/>
      <c r="AN840" s="87"/>
      <c r="AO840" s="87"/>
      <c r="AP840" s="87"/>
      <c r="AQ840" s="87"/>
      <c r="AR840" s="87"/>
      <c r="AS840" s="87"/>
      <c r="AT840" s="87"/>
      <c r="AU840" s="87"/>
      <c r="AV840" s="87"/>
      <c r="AW840" s="87"/>
      <c r="AX840" s="87"/>
      <c r="AY840" s="87"/>
      <c r="AZ840" s="87"/>
      <c r="BA840" s="87"/>
      <c r="BB840" s="87"/>
      <c r="BC840" s="87"/>
      <c r="BD840" s="87"/>
      <c r="BE840" s="87"/>
    </row>
    <row r="841" spans="1:57" s="69" customFormat="1" x14ac:dyDescent="0.25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  <c r="AD841" s="87"/>
      <c r="AE841" s="87"/>
      <c r="AF841" s="87"/>
      <c r="AG841" s="87"/>
      <c r="AH841" s="87"/>
      <c r="AI841" s="87"/>
      <c r="AJ841" s="87"/>
      <c r="AK841" s="87"/>
      <c r="AL841" s="87"/>
      <c r="AM841" s="87"/>
      <c r="AN841" s="87"/>
      <c r="AO841" s="87"/>
      <c r="AP841" s="87"/>
      <c r="AQ841" s="87"/>
      <c r="AR841" s="87"/>
      <c r="AS841" s="87"/>
      <c r="AT841" s="87"/>
      <c r="AU841" s="87"/>
      <c r="AV841" s="87"/>
      <c r="AW841" s="87"/>
      <c r="AX841" s="87"/>
      <c r="AY841" s="87"/>
      <c r="AZ841" s="87"/>
      <c r="BA841" s="87"/>
      <c r="BB841" s="87"/>
      <c r="BC841" s="87"/>
      <c r="BD841" s="87"/>
      <c r="BE841" s="87"/>
    </row>
    <row r="842" spans="1:57" s="69" customFormat="1" x14ac:dyDescent="0.25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7"/>
      <c r="AD842" s="87"/>
      <c r="AE842" s="87"/>
      <c r="AF842" s="87"/>
      <c r="AG842" s="87"/>
      <c r="AH842" s="87"/>
      <c r="AI842" s="87"/>
      <c r="AJ842" s="87"/>
      <c r="AK842" s="87"/>
      <c r="AL842" s="87"/>
      <c r="AM842" s="87"/>
      <c r="AN842" s="87"/>
      <c r="AO842" s="87"/>
      <c r="AP842" s="87"/>
      <c r="AQ842" s="87"/>
      <c r="AR842" s="87"/>
      <c r="AS842" s="87"/>
      <c r="AT842" s="87"/>
      <c r="AU842" s="87"/>
      <c r="AV842" s="87"/>
      <c r="AW842" s="87"/>
      <c r="AX842" s="87"/>
      <c r="AY842" s="87"/>
      <c r="AZ842" s="87"/>
      <c r="BA842" s="87"/>
      <c r="BB842" s="87"/>
      <c r="BC842" s="87"/>
      <c r="BD842" s="87"/>
      <c r="BE842" s="87"/>
    </row>
    <row r="843" spans="1:57" s="69" customFormat="1" x14ac:dyDescent="0.25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  <c r="AD843" s="87"/>
      <c r="AE843" s="87"/>
      <c r="AF843" s="87"/>
      <c r="AG843" s="87"/>
      <c r="AH843" s="87"/>
      <c r="AI843" s="87"/>
      <c r="AJ843" s="87"/>
      <c r="AK843" s="87"/>
      <c r="AL843" s="87"/>
      <c r="AM843" s="87"/>
      <c r="AN843" s="87"/>
      <c r="AO843" s="87"/>
      <c r="AP843" s="87"/>
      <c r="AQ843" s="87"/>
      <c r="AR843" s="87"/>
      <c r="AS843" s="87"/>
      <c r="AT843" s="87"/>
      <c r="AU843" s="87"/>
      <c r="AV843" s="87"/>
      <c r="AW843" s="87"/>
      <c r="AX843" s="87"/>
      <c r="AY843" s="87"/>
      <c r="AZ843" s="87"/>
      <c r="BA843" s="87"/>
      <c r="BB843" s="87"/>
      <c r="BC843" s="87"/>
      <c r="BD843" s="87"/>
      <c r="BE843" s="87"/>
    </row>
    <row r="844" spans="1:57" s="69" customFormat="1" x14ac:dyDescent="0.25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7"/>
      <c r="AD844" s="87"/>
      <c r="AE844" s="87"/>
      <c r="AF844" s="87"/>
      <c r="AG844" s="87"/>
      <c r="AH844" s="87"/>
      <c r="AI844" s="87"/>
      <c r="AJ844" s="87"/>
      <c r="AK844" s="87"/>
      <c r="AL844" s="87"/>
      <c r="AM844" s="87"/>
      <c r="AN844" s="87"/>
      <c r="AO844" s="87"/>
      <c r="AP844" s="87"/>
      <c r="AQ844" s="87"/>
      <c r="AR844" s="87"/>
      <c r="AS844" s="87"/>
      <c r="AT844" s="87"/>
      <c r="AU844" s="87"/>
      <c r="AV844" s="87"/>
      <c r="AW844" s="87"/>
      <c r="AX844" s="87"/>
      <c r="AY844" s="87"/>
      <c r="AZ844" s="87"/>
      <c r="BA844" s="87"/>
      <c r="BB844" s="87"/>
      <c r="BC844" s="87"/>
      <c r="BD844" s="87"/>
      <c r="BE844" s="87"/>
    </row>
    <row r="845" spans="1:57" s="69" customFormat="1" x14ac:dyDescent="0.25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  <c r="AD845" s="87"/>
      <c r="AE845" s="87"/>
      <c r="AF845" s="87"/>
      <c r="AG845" s="87"/>
      <c r="AH845" s="87"/>
      <c r="AI845" s="87"/>
      <c r="AJ845" s="87"/>
      <c r="AK845" s="87"/>
      <c r="AL845" s="87"/>
      <c r="AM845" s="87"/>
      <c r="AN845" s="87"/>
      <c r="AO845" s="87"/>
      <c r="AP845" s="87"/>
      <c r="AQ845" s="87"/>
      <c r="AR845" s="87"/>
      <c r="AS845" s="87"/>
      <c r="AT845" s="87"/>
      <c r="AU845" s="87"/>
      <c r="AV845" s="87"/>
      <c r="AW845" s="87"/>
      <c r="AX845" s="87"/>
      <c r="AY845" s="87"/>
      <c r="AZ845" s="87"/>
      <c r="BA845" s="87"/>
      <c r="BB845" s="87"/>
      <c r="BC845" s="87"/>
      <c r="BD845" s="87"/>
      <c r="BE845" s="87"/>
    </row>
    <row r="846" spans="1:57" s="69" customFormat="1" x14ac:dyDescent="0.25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7"/>
      <c r="AD846" s="87"/>
      <c r="AE846" s="87"/>
      <c r="AF846" s="87"/>
      <c r="AG846" s="87"/>
      <c r="AH846" s="87"/>
      <c r="AI846" s="87"/>
      <c r="AJ846" s="87"/>
      <c r="AK846" s="87"/>
      <c r="AL846" s="87"/>
      <c r="AM846" s="87"/>
      <c r="AN846" s="87"/>
      <c r="AO846" s="87"/>
      <c r="AP846" s="87"/>
      <c r="AQ846" s="87"/>
      <c r="AR846" s="87"/>
      <c r="AS846" s="87"/>
      <c r="AT846" s="87"/>
      <c r="AU846" s="87"/>
      <c r="AV846" s="87"/>
      <c r="AW846" s="87"/>
      <c r="AX846" s="87"/>
      <c r="AY846" s="87"/>
      <c r="AZ846" s="87"/>
      <c r="BA846" s="87"/>
      <c r="BB846" s="87"/>
      <c r="BC846" s="87"/>
      <c r="BD846" s="87"/>
      <c r="BE846" s="87"/>
    </row>
    <row r="847" spans="1:57" s="69" customFormat="1" x14ac:dyDescent="0.25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  <c r="AD847" s="87"/>
      <c r="AE847" s="87"/>
      <c r="AF847" s="87"/>
      <c r="AG847" s="87"/>
      <c r="AH847" s="87"/>
      <c r="AI847" s="87"/>
      <c r="AJ847" s="87"/>
      <c r="AK847" s="87"/>
      <c r="AL847" s="87"/>
      <c r="AM847" s="87"/>
      <c r="AN847" s="87"/>
      <c r="AO847" s="87"/>
      <c r="AP847" s="87"/>
      <c r="AQ847" s="87"/>
      <c r="AR847" s="87"/>
      <c r="AS847" s="87"/>
      <c r="AT847" s="87"/>
      <c r="AU847" s="87"/>
      <c r="AV847" s="87"/>
      <c r="AW847" s="87"/>
      <c r="AX847" s="87"/>
      <c r="AY847" s="87"/>
      <c r="AZ847" s="87"/>
      <c r="BA847" s="87"/>
      <c r="BB847" s="87"/>
      <c r="BC847" s="87"/>
      <c r="BD847" s="87"/>
      <c r="BE847" s="87"/>
    </row>
    <row r="848" spans="1:57" s="69" customFormat="1" x14ac:dyDescent="0.25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7"/>
      <c r="AD848" s="87"/>
      <c r="AE848" s="87"/>
      <c r="AF848" s="87"/>
      <c r="AG848" s="87"/>
      <c r="AH848" s="87"/>
      <c r="AI848" s="87"/>
      <c r="AJ848" s="87"/>
      <c r="AK848" s="87"/>
      <c r="AL848" s="87"/>
      <c r="AM848" s="87"/>
      <c r="AN848" s="87"/>
      <c r="AO848" s="87"/>
      <c r="AP848" s="87"/>
      <c r="AQ848" s="87"/>
      <c r="AR848" s="87"/>
      <c r="AS848" s="87"/>
      <c r="AT848" s="87"/>
      <c r="AU848" s="87"/>
      <c r="AV848" s="87"/>
      <c r="AW848" s="87"/>
      <c r="AX848" s="87"/>
      <c r="AY848" s="87"/>
      <c r="AZ848" s="87"/>
      <c r="BA848" s="87"/>
      <c r="BB848" s="87"/>
      <c r="BC848" s="87"/>
      <c r="BD848" s="87"/>
      <c r="BE848" s="87"/>
    </row>
    <row r="849" spans="1:57" s="69" customFormat="1" x14ac:dyDescent="0.25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  <c r="AD849" s="87"/>
      <c r="AE849" s="87"/>
      <c r="AF849" s="87"/>
      <c r="AG849" s="87"/>
      <c r="AH849" s="87"/>
      <c r="AI849" s="87"/>
      <c r="AJ849" s="87"/>
      <c r="AK849" s="87"/>
      <c r="AL849" s="87"/>
      <c r="AM849" s="87"/>
      <c r="AN849" s="87"/>
      <c r="AO849" s="87"/>
      <c r="AP849" s="87"/>
      <c r="AQ849" s="87"/>
      <c r="AR849" s="87"/>
      <c r="AS849" s="87"/>
      <c r="AT849" s="87"/>
      <c r="AU849" s="87"/>
      <c r="AV849" s="87"/>
      <c r="AW849" s="87"/>
      <c r="AX849" s="87"/>
      <c r="AY849" s="87"/>
      <c r="AZ849" s="87"/>
      <c r="BA849" s="87"/>
      <c r="BB849" s="87"/>
      <c r="BC849" s="87"/>
      <c r="BD849" s="87"/>
      <c r="BE849" s="87"/>
    </row>
    <row r="850" spans="1:57" s="69" customFormat="1" x14ac:dyDescent="0.25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7"/>
      <c r="AD850" s="87"/>
      <c r="AE850" s="87"/>
      <c r="AF850" s="87"/>
      <c r="AG850" s="87"/>
      <c r="AH850" s="87"/>
      <c r="AI850" s="87"/>
      <c r="AJ850" s="87"/>
      <c r="AK850" s="87"/>
      <c r="AL850" s="87"/>
      <c r="AM850" s="87"/>
      <c r="AN850" s="87"/>
      <c r="AO850" s="87"/>
      <c r="AP850" s="87"/>
      <c r="AQ850" s="87"/>
      <c r="AR850" s="87"/>
      <c r="AS850" s="87"/>
      <c r="AT850" s="87"/>
      <c r="AU850" s="87"/>
      <c r="AV850" s="87"/>
      <c r="AW850" s="87"/>
      <c r="AX850" s="87"/>
      <c r="AY850" s="87"/>
      <c r="AZ850" s="87"/>
      <c r="BA850" s="87"/>
      <c r="BB850" s="87"/>
      <c r="BC850" s="87"/>
      <c r="BD850" s="87"/>
      <c r="BE850" s="87"/>
    </row>
    <row r="851" spans="1:57" s="69" customFormat="1" x14ac:dyDescent="0.25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7"/>
      <c r="AD851" s="87"/>
      <c r="AE851" s="87"/>
      <c r="AF851" s="87"/>
      <c r="AG851" s="87"/>
      <c r="AH851" s="87"/>
      <c r="AI851" s="87"/>
      <c r="AJ851" s="87"/>
      <c r="AK851" s="87"/>
      <c r="AL851" s="87"/>
      <c r="AM851" s="87"/>
      <c r="AN851" s="87"/>
      <c r="AO851" s="87"/>
      <c r="AP851" s="87"/>
      <c r="AQ851" s="87"/>
      <c r="AR851" s="87"/>
      <c r="AS851" s="87"/>
      <c r="AT851" s="87"/>
      <c r="AU851" s="87"/>
      <c r="AV851" s="87"/>
      <c r="AW851" s="87"/>
      <c r="AX851" s="87"/>
      <c r="AY851" s="87"/>
      <c r="AZ851" s="87"/>
      <c r="BA851" s="87"/>
      <c r="BB851" s="87"/>
      <c r="BC851" s="87"/>
      <c r="BD851" s="87"/>
      <c r="BE851" s="87"/>
    </row>
    <row r="852" spans="1:57" s="69" customFormat="1" x14ac:dyDescent="0.25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  <c r="AB852" s="87"/>
      <c r="AC852" s="87"/>
      <c r="AD852" s="87"/>
      <c r="AE852" s="87"/>
      <c r="AF852" s="87"/>
      <c r="AG852" s="87"/>
      <c r="AH852" s="87"/>
      <c r="AI852" s="87"/>
      <c r="AJ852" s="87"/>
      <c r="AK852" s="87"/>
      <c r="AL852" s="87"/>
      <c r="AM852" s="87"/>
      <c r="AN852" s="87"/>
      <c r="AO852" s="87"/>
      <c r="AP852" s="87"/>
      <c r="AQ852" s="87"/>
      <c r="AR852" s="87"/>
      <c r="AS852" s="87"/>
      <c r="AT852" s="87"/>
      <c r="AU852" s="87"/>
      <c r="AV852" s="87"/>
      <c r="AW852" s="87"/>
      <c r="AX852" s="87"/>
      <c r="AY852" s="87"/>
      <c r="AZ852" s="87"/>
      <c r="BA852" s="87"/>
      <c r="BB852" s="87"/>
      <c r="BC852" s="87"/>
      <c r="BD852" s="87"/>
      <c r="BE852" s="87"/>
    </row>
    <row r="853" spans="1:57" s="69" customFormat="1" x14ac:dyDescent="0.25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  <c r="AD853" s="87"/>
      <c r="AE853" s="87"/>
      <c r="AF853" s="87"/>
      <c r="AG853" s="87"/>
      <c r="AH853" s="87"/>
      <c r="AI853" s="87"/>
      <c r="AJ853" s="87"/>
      <c r="AK853" s="87"/>
      <c r="AL853" s="87"/>
      <c r="AM853" s="87"/>
      <c r="AN853" s="87"/>
      <c r="AO853" s="87"/>
      <c r="AP853" s="87"/>
      <c r="AQ853" s="87"/>
      <c r="AR853" s="87"/>
      <c r="AS853" s="87"/>
      <c r="AT853" s="87"/>
      <c r="AU853" s="87"/>
      <c r="AV853" s="87"/>
      <c r="AW853" s="87"/>
      <c r="AX853" s="87"/>
      <c r="AY853" s="87"/>
      <c r="AZ853" s="87"/>
      <c r="BA853" s="87"/>
      <c r="BB853" s="87"/>
      <c r="BC853" s="87"/>
      <c r="BD853" s="87"/>
      <c r="BE853" s="87"/>
    </row>
    <row r="854" spans="1:57" s="69" customFormat="1" x14ac:dyDescent="0.25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7"/>
      <c r="AD854" s="87"/>
      <c r="AE854" s="87"/>
      <c r="AF854" s="87"/>
      <c r="AG854" s="87"/>
      <c r="AH854" s="87"/>
      <c r="AI854" s="87"/>
      <c r="AJ854" s="87"/>
      <c r="AK854" s="87"/>
      <c r="AL854" s="87"/>
      <c r="AM854" s="87"/>
      <c r="AN854" s="87"/>
      <c r="AO854" s="87"/>
      <c r="AP854" s="87"/>
      <c r="AQ854" s="87"/>
      <c r="AR854" s="87"/>
      <c r="AS854" s="87"/>
      <c r="AT854" s="87"/>
      <c r="AU854" s="87"/>
      <c r="AV854" s="87"/>
      <c r="AW854" s="87"/>
      <c r="AX854" s="87"/>
      <c r="AY854" s="87"/>
      <c r="AZ854" s="87"/>
      <c r="BA854" s="87"/>
      <c r="BB854" s="87"/>
      <c r="BC854" s="87"/>
      <c r="BD854" s="87"/>
      <c r="BE854" s="87"/>
    </row>
    <row r="855" spans="1:57" s="69" customFormat="1" x14ac:dyDescent="0.25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  <c r="AD855" s="87"/>
      <c r="AE855" s="87"/>
      <c r="AF855" s="87"/>
      <c r="AG855" s="87"/>
      <c r="AH855" s="87"/>
      <c r="AI855" s="87"/>
      <c r="AJ855" s="87"/>
      <c r="AK855" s="87"/>
      <c r="AL855" s="87"/>
      <c r="AM855" s="87"/>
      <c r="AN855" s="87"/>
      <c r="AO855" s="87"/>
      <c r="AP855" s="87"/>
      <c r="AQ855" s="87"/>
      <c r="AR855" s="87"/>
      <c r="AS855" s="87"/>
      <c r="AT855" s="87"/>
      <c r="AU855" s="87"/>
      <c r="AV855" s="87"/>
      <c r="AW855" s="87"/>
      <c r="AX855" s="87"/>
      <c r="AY855" s="87"/>
      <c r="AZ855" s="87"/>
      <c r="BA855" s="87"/>
      <c r="BB855" s="87"/>
      <c r="BC855" s="87"/>
      <c r="BD855" s="87"/>
      <c r="BE855" s="87"/>
    </row>
    <row r="856" spans="1:57" s="69" customFormat="1" x14ac:dyDescent="0.25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7"/>
      <c r="AD856" s="87"/>
      <c r="AE856" s="87"/>
      <c r="AF856" s="87"/>
      <c r="AG856" s="87"/>
      <c r="AH856" s="87"/>
      <c r="AI856" s="87"/>
      <c r="AJ856" s="87"/>
      <c r="AK856" s="87"/>
      <c r="AL856" s="87"/>
      <c r="AM856" s="87"/>
      <c r="AN856" s="87"/>
      <c r="AO856" s="87"/>
      <c r="AP856" s="87"/>
      <c r="AQ856" s="87"/>
      <c r="AR856" s="87"/>
      <c r="AS856" s="87"/>
      <c r="AT856" s="87"/>
      <c r="AU856" s="87"/>
      <c r="AV856" s="87"/>
      <c r="AW856" s="87"/>
      <c r="AX856" s="87"/>
      <c r="AY856" s="87"/>
      <c r="AZ856" s="87"/>
      <c r="BA856" s="87"/>
      <c r="BB856" s="87"/>
      <c r="BC856" s="87"/>
      <c r="BD856" s="87"/>
      <c r="BE856" s="87"/>
    </row>
    <row r="857" spans="1:57" s="69" customFormat="1" x14ac:dyDescent="0.25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  <c r="AD857" s="87"/>
      <c r="AE857" s="87"/>
      <c r="AF857" s="87"/>
      <c r="AG857" s="87"/>
      <c r="AH857" s="87"/>
      <c r="AI857" s="87"/>
      <c r="AJ857" s="87"/>
      <c r="AK857" s="87"/>
      <c r="AL857" s="87"/>
      <c r="AM857" s="87"/>
      <c r="AN857" s="87"/>
      <c r="AO857" s="87"/>
      <c r="AP857" s="87"/>
      <c r="AQ857" s="87"/>
      <c r="AR857" s="87"/>
      <c r="AS857" s="87"/>
      <c r="AT857" s="87"/>
      <c r="AU857" s="87"/>
      <c r="AV857" s="87"/>
      <c r="AW857" s="87"/>
      <c r="AX857" s="87"/>
      <c r="AY857" s="87"/>
      <c r="AZ857" s="87"/>
      <c r="BA857" s="87"/>
      <c r="BB857" s="87"/>
      <c r="BC857" s="87"/>
      <c r="BD857" s="87"/>
      <c r="BE857" s="87"/>
    </row>
    <row r="858" spans="1:57" s="69" customFormat="1" x14ac:dyDescent="0.25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7"/>
      <c r="AD858" s="87"/>
      <c r="AE858" s="87"/>
      <c r="AF858" s="87"/>
      <c r="AG858" s="87"/>
      <c r="AH858" s="87"/>
      <c r="AI858" s="87"/>
      <c r="AJ858" s="87"/>
      <c r="AK858" s="87"/>
      <c r="AL858" s="87"/>
      <c r="AM858" s="87"/>
      <c r="AN858" s="87"/>
      <c r="AO858" s="87"/>
      <c r="AP858" s="87"/>
      <c r="AQ858" s="87"/>
      <c r="AR858" s="87"/>
      <c r="AS858" s="87"/>
      <c r="AT858" s="87"/>
      <c r="AU858" s="87"/>
      <c r="AV858" s="87"/>
      <c r="AW858" s="87"/>
      <c r="AX858" s="87"/>
      <c r="AY858" s="87"/>
      <c r="AZ858" s="87"/>
      <c r="BA858" s="87"/>
      <c r="BB858" s="87"/>
      <c r="BC858" s="87"/>
      <c r="BD858" s="87"/>
      <c r="BE858" s="87"/>
    </row>
    <row r="859" spans="1:57" s="69" customFormat="1" x14ac:dyDescent="0.25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  <c r="AD859" s="87"/>
      <c r="AE859" s="87"/>
      <c r="AF859" s="87"/>
      <c r="AG859" s="87"/>
      <c r="AH859" s="87"/>
      <c r="AI859" s="87"/>
      <c r="AJ859" s="87"/>
      <c r="AK859" s="87"/>
      <c r="AL859" s="87"/>
      <c r="AM859" s="87"/>
      <c r="AN859" s="87"/>
      <c r="AO859" s="87"/>
      <c r="AP859" s="87"/>
      <c r="AQ859" s="87"/>
      <c r="AR859" s="87"/>
      <c r="AS859" s="87"/>
      <c r="AT859" s="87"/>
      <c r="AU859" s="87"/>
      <c r="AV859" s="87"/>
      <c r="AW859" s="87"/>
      <c r="AX859" s="87"/>
      <c r="AY859" s="87"/>
      <c r="AZ859" s="87"/>
      <c r="BA859" s="87"/>
      <c r="BB859" s="87"/>
      <c r="BC859" s="87"/>
      <c r="BD859" s="87"/>
      <c r="BE859" s="87"/>
    </row>
    <row r="860" spans="1:57" s="69" customFormat="1" x14ac:dyDescent="0.25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7"/>
      <c r="AD860" s="87"/>
      <c r="AE860" s="87"/>
      <c r="AF860" s="87"/>
      <c r="AG860" s="87"/>
      <c r="AH860" s="87"/>
      <c r="AI860" s="87"/>
      <c r="AJ860" s="87"/>
      <c r="AK860" s="87"/>
      <c r="AL860" s="87"/>
      <c r="AM860" s="87"/>
      <c r="AN860" s="87"/>
      <c r="AO860" s="87"/>
      <c r="AP860" s="87"/>
      <c r="AQ860" s="87"/>
      <c r="AR860" s="87"/>
      <c r="AS860" s="87"/>
      <c r="AT860" s="87"/>
      <c r="AU860" s="87"/>
      <c r="AV860" s="87"/>
      <c r="AW860" s="87"/>
      <c r="AX860" s="87"/>
      <c r="AY860" s="87"/>
      <c r="AZ860" s="87"/>
      <c r="BA860" s="87"/>
      <c r="BB860" s="87"/>
      <c r="BC860" s="87"/>
      <c r="BD860" s="87"/>
      <c r="BE860" s="87"/>
    </row>
    <row r="861" spans="1:57" s="69" customFormat="1" x14ac:dyDescent="0.25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  <c r="AD861" s="87"/>
      <c r="AE861" s="87"/>
      <c r="AF861" s="87"/>
      <c r="AG861" s="87"/>
      <c r="AH861" s="87"/>
      <c r="AI861" s="87"/>
      <c r="AJ861" s="87"/>
      <c r="AK861" s="87"/>
      <c r="AL861" s="87"/>
      <c r="AM861" s="87"/>
      <c r="AN861" s="87"/>
      <c r="AO861" s="87"/>
      <c r="AP861" s="87"/>
      <c r="AQ861" s="87"/>
      <c r="AR861" s="87"/>
      <c r="AS861" s="87"/>
      <c r="AT861" s="87"/>
      <c r="AU861" s="87"/>
      <c r="AV861" s="87"/>
      <c r="AW861" s="87"/>
      <c r="AX861" s="87"/>
      <c r="AY861" s="87"/>
      <c r="AZ861" s="87"/>
      <c r="BA861" s="87"/>
      <c r="BB861" s="87"/>
      <c r="BC861" s="87"/>
      <c r="BD861" s="87"/>
      <c r="BE861" s="87"/>
    </row>
    <row r="862" spans="1:57" s="69" customFormat="1" x14ac:dyDescent="0.25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7"/>
      <c r="AD862" s="87"/>
      <c r="AE862" s="87"/>
      <c r="AF862" s="87"/>
      <c r="AG862" s="87"/>
      <c r="AH862" s="87"/>
      <c r="AI862" s="87"/>
      <c r="AJ862" s="87"/>
      <c r="AK862" s="87"/>
      <c r="AL862" s="87"/>
      <c r="AM862" s="87"/>
      <c r="AN862" s="87"/>
      <c r="AO862" s="87"/>
      <c r="AP862" s="87"/>
      <c r="AQ862" s="87"/>
      <c r="AR862" s="87"/>
      <c r="AS862" s="87"/>
      <c r="AT862" s="87"/>
      <c r="AU862" s="87"/>
      <c r="AV862" s="87"/>
      <c r="AW862" s="87"/>
      <c r="AX862" s="87"/>
      <c r="AY862" s="87"/>
      <c r="AZ862" s="87"/>
      <c r="BA862" s="87"/>
      <c r="BB862" s="87"/>
      <c r="BC862" s="87"/>
      <c r="BD862" s="87"/>
      <c r="BE862" s="87"/>
    </row>
    <row r="863" spans="1:57" s="69" customFormat="1" x14ac:dyDescent="0.25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  <c r="AD863" s="87"/>
      <c r="AE863" s="87"/>
      <c r="AF863" s="87"/>
      <c r="AG863" s="87"/>
      <c r="AH863" s="87"/>
      <c r="AI863" s="87"/>
      <c r="AJ863" s="87"/>
      <c r="AK863" s="87"/>
      <c r="AL863" s="87"/>
      <c r="AM863" s="87"/>
      <c r="AN863" s="87"/>
      <c r="AO863" s="87"/>
      <c r="AP863" s="87"/>
      <c r="AQ863" s="87"/>
      <c r="AR863" s="87"/>
      <c r="AS863" s="87"/>
      <c r="AT863" s="87"/>
      <c r="AU863" s="87"/>
      <c r="AV863" s="87"/>
      <c r="AW863" s="87"/>
      <c r="AX863" s="87"/>
      <c r="AY863" s="87"/>
      <c r="AZ863" s="87"/>
      <c r="BA863" s="87"/>
      <c r="BB863" s="87"/>
      <c r="BC863" s="87"/>
      <c r="BD863" s="87"/>
      <c r="BE863" s="87"/>
    </row>
    <row r="864" spans="1:57" s="69" customFormat="1" x14ac:dyDescent="0.25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7"/>
      <c r="AD864" s="87"/>
      <c r="AE864" s="87"/>
      <c r="AF864" s="87"/>
      <c r="AG864" s="87"/>
      <c r="AH864" s="87"/>
      <c r="AI864" s="87"/>
      <c r="AJ864" s="87"/>
      <c r="AK864" s="87"/>
      <c r="AL864" s="87"/>
      <c r="AM864" s="87"/>
      <c r="AN864" s="87"/>
      <c r="AO864" s="87"/>
      <c r="AP864" s="87"/>
      <c r="AQ864" s="87"/>
      <c r="AR864" s="87"/>
      <c r="AS864" s="87"/>
      <c r="AT864" s="87"/>
      <c r="AU864" s="87"/>
      <c r="AV864" s="87"/>
      <c r="AW864" s="87"/>
      <c r="AX864" s="87"/>
      <c r="AY864" s="87"/>
      <c r="AZ864" s="87"/>
      <c r="BA864" s="87"/>
      <c r="BB864" s="87"/>
      <c r="BC864" s="87"/>
      <c r="BD864" s="87"/>
      <c r="BE864" s="87"/>
    </row>
    <row r="865" spans="1:57" s="69" customFormat="1" x14ac:dyDescent="0.25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  <c r="AD865" s="87"/>
      <c r="AE865" s="87"/>
      <c r="AF865" s="87"/>
      <c r="AG865" s="87"/>
      <c r="AH865" s="87"/>
      <c r="AI865" s="87"/>
      <c r="AJ865" s="87"/>
      <c r="AK865" s="87"/>
      <c r="AL865" s="87"/>
      <c r="AM865" s="87"/>
      <c r="AN865" s="87"/>
      <c r="AO865" s="87"/>
      <c r="AP865" s="87"/>
      <c r="AQ865" s="87"/>
      <c r="AR865" s="87"/>
      <c r="AS865" s="87"/>
      <c r="AT865" s="87"/>
      <c r="AU865" s="87"/>
      <c r="AV865" s="87"/>
      <c r="AW865" s="87"/>
      <c r="AX865" s="87"/>
      <c r="AY865" s="87"/>
      <c r="AZ865" s="87"/>
      <c r="BA865" s="87"/>
      <c r="BB865" s="87"/>
      <c r="BC865" s="87"/>
      <c r="BD865" s="87"/>
      <c r="BE865" s="87"/>
    </row>
    <row r="866" spans="1:57" s="69" customFormat="1" x14ac:dyDescent="0.25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  <c r="AB866" s="87"/>
      <c r="AC866" s="87"/>
      <c r="AD866" s="87"/>
      <c r="AE866" s="87"/>
      <c r="AF866" s="87"/>
      <c r="AG866" s="87"/>
      <c r="AH866" s="87"/>
      <c r="AI866" s="87"/>
      <c r="AJ866" s="87"/>
      <c r="AK866" s="87"/>
      <c r="AL866" s="87"/>
      <c r="AM866" s="87"/>
      <c r="AN866" s="87"/>
      <c r="AO866" s="87"/>
      <c r="AP866" s="87"/>
      <c r="AQ866" s="87"/>
      <c r="AR866" s="87"/>
      <c r="AS866" s="87"/>
      <c r="AT866" s="87"/>
      <c r="AU866" s="87"/>
      <c r="AV866" s="87"/>
      <c r="AW866" s="87"/>
      <c r="AX866" s="87"/>
      <c r="AY866" s="87"/>
      <c r="AZ866" s="87"/>
      <c r="BA866" s="87"/>
      <c r="BB866" s="87"/>
      <c r="BC866" s="87"/>
      <c r="BD866" s="87"/>
      <c r="BE866" s="87"/>
    </row>
    <row r="867" spans="1:57" s="69" customFormat="1" x14ac:dyDescent="0.25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7"/>
      <c r="AD867" s="87"/>
      <c r="AE867" s="87"/>
      <c r="AF867" s="87"/>
      <c r="AG867" s="87"/>
      <c r="AH867" s="87"/>
      <c r="AI867" s="87"/>
      <c r="AJ867" s="87"/>
      <c r="AK867" s="87"/>
      <c r="AL867" s="87"/>
      <c r="AM867" s="87"/>
      <c r="AN867" s="87"/>
      <c r="AO867" s="87"/>
      <c r="AP867" s="87"/>
      <c r="AQ867" s="87"/>
      <c r="AR867" s="87"/>
      <c r="AS867" s="87"/>
      <c r="AT867" s="87"/>
      <c r="AU867" s="87"/>
      <c r="AV867" s="87"/>
      <c r="AW867" s="87"/>
      <c r="AX867" s="87"/>
      <c r="AY867" s="87"/>
      <c r="AZ867" s="87"/>
      <c r="BA867" s="87"/>
      <c r="BB867" s="87"/>
      <c r="BC867" s="87"/>
      <c r="BD867" s="87"/>
      <c r="BE867" s="87"/>
    </row>
    <row r="868" spans="1:57" s="69" customFormat="1" x14ac:dyDescent="0.25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7"/>
      <c r="AD868" s="87"/>
      <c r="AE868" s="87"/>
      <c r="AF868" s="87"/>
      <c r="AG868" s="87"/>
      <c r="AH868" s="87"/>
      <c r="AI868" s="87"/>
      <c r="AJ868" s="87"/>
      <c r="AK868" s="87"/>
      <c r="AL868" s="87"/>
      <c r="AM868" s="87"/>
      <c r="AN868" s="87"/>
      <c r="AO868" s="87"/>
      <c r="AP868" s="87"/>
      <c r="AQ868" s="87"/>
      <c r="AR868" s="87"/>
      <c r="AS868" s="87"/>
      <c r="AT868" s="87"/>
      <c r="AU868" s="87"/>
      <c r="AV868" s="87"/>
      <c r="AW868" s="87"/>
      <c r="AX868" s="87"/>
      <c r="AY868" s="87"/>
      <c r="AZ868" s="87"/>
      <c r="BA868" s="87"/>
      <c r="BB868" s="87"/>
      <c r="BC868" s="87"/>
      <c r="BD868" s="87"/>
      <c r="BE868" s="87"/>
    </row>
    <row r="869" spans="1:57" s="69" customFormat="1" x14ac:dyDescent="0.25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  <c r="AD869" s="87"/>
      <c r="AE869" s="87"/>
      <c r="AF869" s="87"/>
      <c r="AG869" s="87"/>
      <c r="AH869" s="87"/>
      <c r="AI869" s="87"/>
      <c r="AJ869" s="87"/>
      <c r="AK869" s="87"/>
      <c r="AL869" s="87"/>
      <c r="AM869" s="87"/>
      <c r="AN869" s="87"/>
      <c r="AO869" s="87"/>
      <c r="AP869" s="87"/>
      <c r="AQ869" s="87"/>
      <c r="AR869" s="87"/>
      <c r="AS869" s="87"/>
      <c r="AT869" s="87"/>
      <c r="AU869" s="87"/>
      <c r="AV869" s="87"/>
      <c r="AW869" s="87"/>
      <c r="AX869" s="87"/>
      <c r="AY869" s="87"/>
      <c r="AZ869" s="87"/>
      <c r="BA869" s="87"/>
      <c r="BB869" s="87"/>
      <c r="BC869" s="87"/>
      <c r="BD869" s="87"/>
      <c r="BE869" s="87"/>
    </row>
    <row r="870" spans="1:57" s="69" customFormat="1" x14ac:dyDescent="0.25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D870" s="87"/>
      <c r="AE870" s="87"/>
      <c r="AF870" s="87"/>
      <c r="AG870" s="87"/>
      <c r="AH870" s="87"/>
      <c r="AI870" s="87"/>
      <c r="AJ870" s="87"/>
      <c r="AK870" s="87"/>
      <c r="AL870" s="87"/>
      <c r="AM870" s="87"/>
      <c r="AN870" s="87"/>
      <c r="AO870" s="87"/>
      <c r="AP870" s="87"/>
      <c r="AQ870" s="87"/>
      <c r="AR870" s="87"/>
      <c r="AS870" s="87"/>
      <c r="AT870" s="87"/>
      <c r="AU870" s="87"/>
      <c r="AV870" s="87"/>
      <c r="AW870" s="87"/>
      <c r="AX870" s="87"/>
      <c r="AY870" s="87"/>
      <c r="AZ870" s="87"/>
      <c r="BA870" s="87"/>
      <c r="BB870" s="87"/>
      <c r="BC870" s="87"/>
      <c r="BD870" s="87"/>
      <c r="BE870" s="87"/>
    </row>
    <row r="871" spans="1:57" s="69" customFormat="1" x14ac:dyDescent="0.25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  <c r="AD871" s="87"/>
      <c r="AE871" s="87"/>
      <c r="AF871" s="87"/>
      <c r="AG871" s="87"/>
      <c r="AH871" s="87"/>
      <c r="AI871" s="87"/>
      <c r="AJ871" s="87"/>
      <c r="AK871" s="87"/>
      <c r="AL871" s="87"/>
      <c r="AM871" s="87"/>
      <c r="AN871" s="87"/>
      <c r="AO871" s="87"/>
      <c r="AP871" s="87"/>
      <c r="AQ871" s="87"/>
      <c r="AR871" s="87"/>
      <c r="AS871" s="87"/>
      <c r="AT871" s="87"/>
      <c r="AU871" s="87"/>
      <c r="AV871" s="87"/>
      <c r="AW871" s="87"/>
      <c r="AX871" s="87"/>
      <c r="AY871" s="87"/>
      <c r="AZ871" s="87"/>
      <c r="BA871" s="87"/>
      <c r="BB871" s="87"/>
      <c r="BC871" s="87"/>
      <c r="BD871" s="87"/>
      <c r="BE871" s="87"/>
    </row>
    <row r="872" spans="1:57" s="69" customFormat="1" x14ac:dyDescent="0.25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7"/>
      <c r="AD872" s="87"/>
      <c r="AE872" s="87"/>
      <c r="AF872" s="87"/>
      <c r="AG872" s="87"/>
      <c r="AH872" s="87"/>
      <c r="AI872" s="87"/>
      <c r="AJ872" s="87"/>
      <c r="AK872" s="87"/>
      <c r="AL872" s="87"/>
      <c r="AM872" s="87"/>
      <c r="AN872" s="87"/>
      <c r="AO872" s="87"/>
      <c r="AP872" s="87"/>
      <c r="AQ872" s="87"/>
      <c r="AR872" s="87"/>
      <c r="AS872" s="87"/>
      <c r="AT872" s="87"/>
      <c r="AU872" s="87"/>
      <c r="AV872" s="87"/>
      <c r="AW872" s="87"/>
      <c r="AX872" s="87"/>
      <c r="AY872" s="87"/>
      <c r="AZ872" s="87"/>
      <c r="BA872" s="87"/>
      <c r="BB872" s="87"/>
      <c r="BC872" s="87"/>
      <c r="BD872" s="87"/>
      <c r="BE872" s="87"/>
    </row>
    <row r="873" spans="1:57" s="69" customFormat="1" x14ac:dyDescent="0.25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  <c r="AD873" s="87"/>
      <c r="AE873" s="87"/>
      <c r="AF873" s="87"/>
      <c r="AG873" s="87"/>
      <c r="AH873" s="87"/>
      <c r="AI873" s="87"/>
      <c r="AJ873" s="87"/>
      <c r="AK873" s="87"/>
      <c r="AL873" s="87"/>
      <c r="AM873" s="87"/>
      <c r="AN873" s="87"/>
      <c r="AO873" s="87"/>
      <c r="AP873" s="87"/>
      <c r="AQ873" s="87"/>
      <c r="AR873" s="87"/>
      <c r="AS873" s="87"/>
      <c r="AT873" s="87"/>
      <c r="AU873" s="87"/>
      <c r="AV873" s="87"/>
      <c r="AW873" s="87"/>
      <c r="AX873" s="87"/>
      <c r="AY873" s="87"/>
      <c r="AZ873" s="87"/>
      <c r="BA873" s="87"/>
      <c r="BB873" s="87"/>
      <c r="BC873" s="87"/>
      <c r="BD873" s="87"/>
      <c r="BE873" s="87"/>
    </row>
    <row r="874" spans="1:57" s="69" customFormat="1" x14ac:dyDescent="0.25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7"/>
      <c r="AD874" s="87"/>
      <c r="AE874" s="87"/>
      <c r="AF874" s="87"/>
      <c r="AG874" s="87"/>
      <c r="AH874" s="87"/>
      <c r="AI874" s="87"/>
      <c r="AJ874" s="87"/>
      <c r="AK874" s="87"/>
      <c r="AL874" s="87"/>
      <c r="AM874" s="87"/>
      <c r="AN874" s="87"/>
      <c r="AO874" s="87"/>
      <c r="AP874" s="87"/>
      <c r="AQ874" s="87"/>
      <c r="AR874" s="87"/>
      <c r="AS874" s="87"/>
      <c r="AT874" s="87"/>
      <c r="AU874" s="87"/>
      <c r="AV874" s="87"/>
      <c r="AW874" s="87"/>
      <c r="AX874" s="87"/>
      <c r="AY874" s="87"/>
      <c r="AZ874" s="87"/>
      <c r="BA874" s="87"/>
      <c r="BB874" s="87"/>
      <c r="BC874" s="87"/>
      <c r="BD874" s="87"/>
      <c r="BE874" s="87"/>
    </row>
    <row r="875" spans="1:57" s="69" customFormat="1" x14ac:dyDescent="0.25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  <c r="AD875" s="87"/>
      <c r="AE875" s="87"/>
      <c r="AF875" s="87"/>
      <c r="AG875" s="87"/>
      <c r="AH875" s="87"/>
      <c r="AI875" s="87"/>
      <c r="AJ875" s="87"/>
      <c r="AK875" s="87"/>
      <c r="AL875" s="87"/>
      <c r="AM875" s="87"/>
      <c r="AN875" s="87"/>
      <c r="AO875" s="87"/>
      <c r="AP875" s="87"/>
      <c r="AQ875" s="87"/>
      <c r="AR875" s="87"/>
      <c r="AS875" s="87"/>
      <c r="AT875" s="87"/>
      <c r="AU875" s="87"/>
      <c r="AV875" s="87"/>
      <c r="AW875" s="87"/>
      <c r="AX875" s="87"/>
      <c r="AY875" s="87"/>
      <c r="AZ875" s="87"/>
      <c r="BA875" s="87"/>
      <c r="BB875" s="87"/>
      <c r="BC875" s="87"/>
      <c r="BD875" s="87"/>
      <c r="BE875" s="87"/>
    </row>
    <row r="876" spans="1:57" s="69" customFormat="1" x14ac:dyDescent="0.25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7"/>
      <c r="AD876" s="87"/>
      <c r="AE876" s="87"/>
      <c r="AF876" s="87"/>
      <c r="AG876" s="87"/>
      <c r="AH876" s="87"/>
      <c r="AI876" s="87"/>
      <c r="AJ876" s="87"/>
      <c r="AK876" s="87"/>
      <c r="AL876" s="87"/>
      <c r="AM876" s="87"/>
      <c r="AN876" s="87"/>
      <c r="AO876" s="87"/>
      <c r="AP876" s="87"/>
      <c r="AQ876" s="87"/>
      <c r="AR876" s="87"/>
      <c r="AS876" s="87"/>
      <c r="AT876" s="87"/>
      <c r="AU876" s="87"/>
      <c r="AV876" s="87"/>
      <c r="AW876" s="87"/>
      <c r="AX876" s="87"/>
      <c r="AY876" s="87"/>
      <c r="AZ876" s="87"/>
      <c r="BA876" s="87"/>
      <c r="BB876" s="87"/>
      <c r="BC876" s="87"/>
      <c r="BD876" s="87"/>
      <c r="BE876" s="87"/>
    </row>
    <row r="877" spans="1:57" s="69" customFormat="1" x14ac:dyDescent="0.25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  <c r="AD877" s="87"/>
      <c r="AE877" s="87"/>
      <c r="AF877" s="87"/>
      <c r="AG877" s="87"/>
      <c r="AH877" s="87"/>
      <c r="AI877" s="87"/>
      <c r="AJ877" s="87"/>
      <c r="AK877" s="87"/>
      <c r="AL877" s="87"/>
      <c r="AM877" s="87"/>
      <c r="AN877" s="87"/>
      <c r="AO877" s="87"/>
      <c r="AP877" s="87"/>
      <c r="AQ877" s="87"/>
      <c r="AR877" s="87"/>
      <c r="AS877" s="87"/>
      <c r="AT877" s="87"/>
      <c r="AU877" s="87"/>
      <c r="AV877" s="87"/>
      <c r="AW877" s="87"/>
      <c r="AX877" s="87"/>
      <c r="AY877" s="87"/>
      <c r="AZ877" s="87"/>
      <c r="BA877" s="87"/>
      <c r="BB877" s="87"/>
      <c r="BC877" s="87"/>
      <c r="BD877" s="87"/>
      <c r="BE877" s="87"/>
    </row>
    <row r="878" spans="1:57" s="69" customFormat="1" x14ac:dyDescent="0.25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7"/>
      <c r="AD878" s="87"/>
      <c r="AE878" s="87"/>
      <c r="AF878" s="87"/>
      <c r="AG878" s="87"/>
      <c r="AH878" s="87"/>
      <c r="AI878" s="87"/>
      <c r="AJ878" s="87"/>
      <c r="AK878" s="87"/>
      <c r="AL878" s="87"/>
      <c r="AM878" s="87"/>
      <c r="AN878" s="87"/>
      <c r="AO878" s="87"/>
      <c r="AP878" s="87"/>
      <c r="AQ878" s="87"/>
      <c r="AR878" s="87"/>
      <c r="AS878" s="87"/>
      <c r="AT878" s="87"/>
      <c r="AU878" s="87"/>
      <c r="AV878" s="87"/>
      <c r="AW878" s="87"/>
      <c r="AX878" s="87"/>
      <c r="AY878" s="87"/>
      <c r="AZ878" s="87"/>
      <c r="BA878" s="87"/>
      <c r="BB878" s="87"/>
      <c r="BC878" s="87"/>
      <c r="BD878" s="87"/>
      <c r="BE878" s="87"/>
    </row>
    <row r="879" spans="1:57" s="69" customFormat="1" x14ac:dyDescent="0.25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  <c r="AD879" s="87"/>
      <c r="AE879" s="87"/>
      <c r="AF879" s="87"/>
      <c r="AG879" s="87"/>
      <c r="AH879" s="87"/>
      <c r="AI879" s="87"/>
      <c r="AJ879" s="87"/>
      <c r="AK879" s="87"/>
      <c r="AL879" s="87"/>
      <c r="AM879" s="87"/>
      <c r="AN879" s="87"/>
      <c r="AO879" s="87"/>
      <c r="AP879" s="87"/>
      <c r="AQ879" s="87"/>
      <c r="AR879" s="87"/>
      <c r="AS879" s="87"/>
      <c r="AT879" s="87"/>
      <c r="AU879" s="87"/>
      <c r="AV879" s="87"/>
      <c r="AW879" s="87"/>
      <c r="AX879" s="87"/>
      <c r="AY879" s="87"/>
      <c r="AZ879" s="87"/>
      <c r="BA879" s="87"/>
      <c r="BB879" s="87"/>
      <c r="BC879" s="87"/>
      <c r="BD879" s="87"/>
      <c r="BE879" s="87"/>
    </row>
    <row r="880" spans="1:57" s="69" customFormat="1" x14ac:dyDescent="0.25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7"/>
      <c r="AD880" s="87"/>
      <c r="AE880" s="87"/>
      <c r="AF880" s="87"/>
      <c r="AG880" s="87"/>
      <c r="AH880" s="87"/>
      <c r="AI880" s="87"/>
      <c r="AJ880" s="87"/>
      <c r="AK880" s="87"/>
      <c r="AL880" s="87"/>
      <c r="AM880" s="87"/>
      <c r="AN880" s="87"/>
      <c r="AO880" s="87"/>
      <c r="AP880" s="87"/>
      <c r="AQ880" s="87"/>
      <c r="AR880" s="87"/>
      <c r="AS880" s="87"/>
      <c r="AT880" s="87"/>
      <c r="AU880" s="87"/>
      <c r="AV880" s="87"/>
      <c r="AW880" s="87"/>
      <c r="AX880" s="87"/>
      <c r="AY880" s="87"/>
      <c r="AZ880" s="87"/>
      <c r="BA880" s="87"/>
      <c r="BB880" s="87"/>
      <c r="BC880" s="87"/>
      <c r="BD880" s="87"/>
      <c r="BE880" s="87"/>
    </row>
    <row r="881" spans="1:57" s="69" customFormat="1" x14ac:dyDescent="0.25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  <c r="AD881" s="87"/>
      <c r="AE881" s="87"/>
      <c r="AF881" s="87"/>
      <c r="AG881" s="87"/>
      <c r="AH881" s="87"/>
      <c r="AI881" s="87"/>
      <c r="AJ881" s="87"/>
      <c r="AK881" s="87"/>
      <c r="AL881" s="87"/>
      <c r="AM881" s="87"/>
      <c r="AN881" s="87"/>
      <c r="AO881" s="87"/>
      <c r="AP881" s="87"/>
      <c r="AQ881" s="87"/>
      <c r="AR881" s="87"/>
      <c r="AS881" s="87"/>
      <c r="AT881" s="87"/>
      <c r="AU881" s="87"/>
      <c r="AV881" s="87"/>
      <c r="AW881" s="87"/>
      <c r="AX881" s="87"/>
      <c r="AY881" s="87"/>
      <c r="AZ881" s="87"/>
      <c r="BA881" s="87"/>
      <c r="BB881" s="87"/>
      <c r="BC881" s="87"/>
      <c r="BD881" s="87"/>
      <c r="BE881" s="87"/>
    </row>
    <row r="882" spans="1:57" s="69" customFormat="1" x14ac:dyDescent="0.25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D882" s="87"/>
      <c r="AE882" s="87"/>
      <c r="AF882" s="87"/>
      <c r="AG882" s="87"/>
      <c r="AH882" s="87"/>
      <c r="AI882" s="87"/>
      <c r="AJ882" s="87"/>
      <c r="AK882" s="87"/>
      <c r="AL882" s="87"/>
      <c r="AM882" s="87"/>
      <c r="AN882" s="87"/>
      <c r="AO882" s="87"/>
      <c r="AP882" s="87"/>
      <c r="AQ882" s="87"/>
      <c r="AR882" s="87"/>
      <c r="AS882" s="87"/>
      <c r="AT882" s="87"/>
      <c r="AU882" s="87"/>
      <c r="AV882" s="87"/>
      <c r="AW882" s="87"/>
      <c r="AX882" s="87"/>
      <c r="AY882" s="87"/>
      <c r="AZ882" s="87"/>
      <c r="BA882" s="87"/>
      <c r="BB882" s="87"/>
      <c r="BC882" s="87"/>
      <c r="BD882" s="87"/>
      <c r="BE882" s="87"/>
    </row>
    <row r="883" spans="1:57" s="69" customFormat="1" x14ac:dyDescent="0.25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7"/>
      <c r="AD883" s="87"/>
      <c r="AE883" s="87"/>
      <c r="AF883" s="87"/>
      <c r="AG883" s="87"/>
      <c r="AH883" s="87"/>
      <c r="AI883" s="87"/>
      <c r="AJ883" s="87"/>
      <c r="AK883" s="87"/>
      <c r="AL883" s="87"/>
      <c r="AM883" s="87"/>
      <c r="AN883" s="87"/>
      <c r="AO883" s="87"/>
      <c r="AP883" s="87"/>
      <c r="AQ883" s="87"/>
      <c r="AR883" s="87"/>
      <c r="AS883" s="87"/>
      <c r="AT883" s="87"/>
      <c r="AU883" s="87"/>
      <c r="AV883" s="87"/>
      <c r="AW883" s="87"/>
      <c r="AX883" s="87"/>
      <c r="AY883" s="87"/>
      <c r="AZ883" s="87"/>
      <c r="BA883" s="87"/>
      <c r="BB883" s="87"/>
      <c r="BC883" s="87"/>
      <c r="BD883" s="87"/>
      <c r="BE883" s="87"/>
    </row>
    <row r="884" spans="1:57" s="69" customFormat="1" x14ac:dyDescent="0.25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  <c r="AB884" s="87"/>
      <c r="AC884" s="87"/>
      <c r="AD884" s="87"/>
      <c r="AE884" s="87"/>
      <c r="AF884" s="87"/>
      <c r="AG884" s="87"/>
      <c r="AH884" s="87"/>
      <c r="AI884" s="87"/>
      <c r="AJ884" s="87"/>
      <c r="AK884" s="87"/>
      <c r="AL884" s="87"/>
      <c r="AM884" s="87"/>
      <c r="AN884" s="87"/>
      <c r="AO884" s="87"/>
      <c r="AP884" s="87"/>
      <c r="AQ884" s="87"/>
      <c r="AR884" s="87"/>
      <c r="AS884" s="87"/>
      <c r="AT884" s="87"/>
      <c r="AU884" s="87"/>
      <c r="AV884" s="87"/>
      <c r="AW884" s="87"/>
      <c r="AX884" s="87"/>
      <c r="AY884" s="87"/>
      <c r="AZ884" s="87"/>
      <c r="BA884" s="87"/>
      <c r="BB884" s="87"/>
      <c r="BC884" s="87"/>
      <c r="BD884" s="87"/>
      <c r="BE884" s="87"/>
    </row>
    <row r="885" spans="1:57" s="69" customFormat="1" x14ac:dyDescent="0.25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  <c r="AD885" s="87"/>
      <c r="AE885" s="87"/>
      <c r="AF885" s="87"/>
      <c r="AG885" s="87"/>
      <c r="AH885" s="87"/>
      <c r="AI885" s="87"/>
      <c r="AJ885" s="87"/>
      <c r="AK885" s="87"/>
      <c r="AL885" s="87"/>
      <c r="AM885" s="87"/>
      <c r="AN885" s="87"/>
      <c r="AO885" s="87"/>
      <c r="AP885" s="87"/>
      <c r="AQ885" s="87"/>
      <c r="AR885" s="87"/>
      <c r="AS885" s="87"/>
      <c r="AT885" s="87"/>
      <c r="AU885" s="87"/>
      <c r="AV885" s="87"/>
      <c r="AW885" s="87"/>
      <c r="AX885" s="87"/>
      <c r="AY885" s="87"/>
      <c r="AZ885" s="87"/>
      <c r="BA885" s="87"/>
      <c r="BB885" s="87"/>
      <c r="BC885" s="87"/>
      <c r="BD885" s="87"/>
      <c r="BE885" s="87"/>
    </row>
    <row r="886" spans="1:57" s="69" customFormat="1" x14ac:dyDescent="0.25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7"/>
      <c r="AD886" s="87"/>
      <c r="AE886" s="87"/>
      <c r="AF886" s="87"/>
      <c r="AG886" s="87"/>
      <c r="AH886" s="87"/>
      <c r="AI886" s="87"/>
      <c r="AJ886" s="87"/>
      <c r="AK886" s="87"/>
      <c r="AL886" s="87"/>
      <c r="AM886" s="87"/>
      <c r="AN886" s="87"/>
      <c r="AO886" s="87"/>
      <c r="AP886" s="87"/>
      <c r="AQ886" s="87"/>
      <c r="AR886" s="87"/>
      <c r="AS886" s="87"/>
      <c r="AT886" s="87"/>
      <c r="AU886" s="87"/>
      <c r="AV886" s="87"/>
      <c r="AW886" s="87"/>
      <c r="AX886" s="87"/>
      <c r="AY886" s="87"/>
      <c r="AZ886" s="87"/>
      <c r="BA886" s="87"/>
      <c r="BB886" s="87"/>
      <c r="BC886" s="87"/>
      <c r="BD886" s="87"/>
      <c r="BE886" s="87"/>
    </row>
    <row r="887" spans="1:57" s="69" customFormat="1" x14ac:dyDescent="0.25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  <c r="AD887" s="87"/>
      <c r="AE887" s="87"/>
      <c r="AF887" s="87"/>
      <c r="AG887" s="87"/>
      <c r="AH887" s="87"/>
      <c r="AI887" s="87"/>
      <c r="AJ887" s="87"/>
      <c r="AK887" s="87"/>
      <c r="AL887" s="87"/>
      <c r="AM887" s="87"/>
      <c r="AN887" s="87"/>
      <c r="AO887" s="87"/>
      <c r="AP887" s="87"/>
      <c r="AQ887" s="87"/>
      <c r="AR887" s="87"/>
      <c r="AS887" s="87"/>
      <c r="AT887" s="87"/>
      <c r="AU887" s="87"/>
      <c r="AV887" s="87"/>
      <c r="AW887" s="87"/>
      <c r="AX887" s="87"/>
      <c r="AY887" s="87"/>
      <c r="AZ887" s="87"/>
      <c r="BA887" s="87"/>
      <c r="BB887" s="87"/>
      <c r="BC887" s="87"/>
      <c r="BD887" s="87"/>
      <c r="BE887" s="87"/>
    </row>
    <row r="888" spans="1:57" s="69" customFormat="1" x14ac:dyDescent="0.25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7"/>
      <c r="AD888" s="87"/>
      <c r="AE888" s="87"/>
      <c r="AF888" s="87"/>
      <c r="AG888" s="87"/>
      <c r="AH888" s="87"/>
      <c r="AI888" s="87"/>
      <c r="AJ888" s="87"/>
      <c r="AK888" s="87"/>
      <c r="AL888" s="87"/>
      <c r="AM888" s="87"/>
      <c r="AN888" s="87"/>
      <c r="AO888" s="87"/>
      <c r="AP888" s="87"/>
      <c r="AQ888" s="87"/>
      <c r="AR888" s="87"/>
      <c r="AS888" s="87"/>
      <c r="AT888" s="87"/>
      <c r="AU888" s="87"/>
      <c r="AV888" s="87"/>
      <c r="AW888" s="87"/>
      <c r="AX888" s="87"/>
      <c r="AY888" s="87"/>
      <c r="AZ888" s="87"/>
      <c r="BA888" s="87"/>
      <c r="BB888" s="87"/>
      <c r="BC888" s="87"/>
      <c r="BD888" s="87"/>
      <c r="BE888" s="87"/>
    </row>
    <row r="889" spans="1:57" s="69" customFormat="1" x14ac:dyDescent="0.25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  <c r="AD889" s="87"/>
      <c r="AE889" s="87"/>
      <c r="AF889" s="87"/>
      <c r="AG889" s="87"/>
      <c r="AH889" s="87"/>
      <c r="AI889" s="87"/>
      <c r="AJ889" s="87"/>
      <c r="AK889" s="87"/>
      <c r="AL889" s="87"/>
      <c r="AM889" s="87"/>
      <c r="AN889" s="87"/>
      <c r="AO889" s="87"/>
      <c r="AP889" s="87"/>
      <c r="AQ889" s="87"/>
      <c r="AR889" s="87"/>
      <c r="AS889" s="87"/>
      <c r="AT889" s="87"/>
      <c r="AU889" s="87"/>
      <c r="AV889" s="87"/>
      <c r="AW889" s="87"/>
      <c r="AX889" s="87"/>
      <c r="AY889" s="87"/>
      <c r="AZ889" s="87"/>
      <c r="BA889" s="87"/>
      <c r="BB889" s="87"/>
      <c r="BC889" s="87"/>
      <c r="BD889" s="87"/>
      <c r="BE889" s="87"/>
    </row>
    <row r="890" spans="1:57" s="69" customFormat="1" x14ac:dyDescent="0.25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7"/>
      <c r="AD890" s="87"/>
      <c r="AE890" s="87"/>
      <c r="AF890" s="87"/>
      <c r="AG890" s="87"/>
      <c r="AH890" s="87"/>
      <c r="AI890" s="87"/>
      <c r="AJ890" s="87"/>
      <c r="AK890" s="87"/>
      <c r="AL890" s="87"/>
      <c r="AM890" s="87"/>
      <c r="AN890" s="87"/>
      <c r="AO890" s="87"/>
      <c r="AP890" s="87"/>
      <c r="AQ890" s="87"/>
      <c r="AR890" s="87"/>
      <c r="AS890" s="87"/>
      <c r="AT890" s="87"/>
      <c r="AU890" s="87"/>
      <c r="AV890" s="87"/>
      <c r="AW890" s="87"/>
      <c r="AX890" s="87"/>
      <c r="AY890" s="87"/>
      <c r="AZ890" s="87"/>
      <c r="BA890" s="87"/>
      <c r="BB890" s="87"/>
      <c r="BC890" s="87"/>
      <c r="BD890" s="87"/>
      <c r="BE890" s="87"/>
    </row>
    <row r="891" spans="1:57" s="69" customFormat="1" x14ac:dyDescent="0.25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  <c r="AD891" s="87"/>
      <c r="AE891" s="87"/>
      <c r="AF891" s="87"/>
      <c r="AG891" s="87"/>
      <c r="AH891" s="87"/>
      <c r="AI891" s="87"/>
      <c r="AJ891" s="87"/>
      <c r="AK891" s="87"/>
      <c r="AL891" s="87"/>
      <c r="AM891" s="87"/>
      <c r="AN891" s="87"/>
      <c r="AO891" s="87"/>
      <c r="AP891" s="87"/>
      <c r="AQ891" s="87"/>
      <c r="AR891" s="87"/>
      <c r="AS891" s="87"/>
      <c r="AT891" s="87"/>
      <c r="AU891" s="87"/>
      <c r="AV891" s="87"/>
      <c r="AW891" s="87"/>
      <c r="AX891" s="87"/>
      <c r="AY891" s="87"/>
      <c r="AZ891" s="87"/>
      <c r="BA891" s="87"/>
      <c r="BB891" s="87"/>
      <c r="BC891" s="87"/>
      <c r="BD891" s="87"/>
      <c r="BE891" s="87"/>
    </row>
    <row r="892" spans="1:57" s="69" customFormat="1" x14ac:dyDescent="0.25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7"/>
      <c r="AD892" s="87"/>
      <c r="AE892" s="87"/>
      <c r="AF892" s="87"/>
      <c r="AG892" s="87"/>
      <c r="AH892" s="87"/>
      <c r="AI892" s="87"/>
      <c r="AJ892" s="87"/>
      <c r="AK892" s="87"/>
      <c r="AL892" s="87"/>
      <c r="AM892" s="87"/>
      <c r="AN892" s="87"/>
      <c r="AO892" s="87"/>
      <c r="AP892" s="87"/>
      <c r="AQ892" s="87"/>
      <c r="AR892" s="87"/>
      <c r="AS892" s="87"/>
      <c r="AT892" s="87"/>
      <c r="AU892" s="87"/>
      <c r="AV892" s="87"/>
      <c r="AW892" s="87"/>
      <c r="AX892" s="87"/>
      <c r="AY892" s="87"/>
      <c r="AZ892" s="87"/>
      <c r="BA892" s="87"/>
      <c r="BB892" s="87"/>
      <c r="BC892" s="87"/>
      <c r="BD892" s="87"/>
      <c r="BE892" s="87"/>
    </row>
    <row r="893" spans="1:57" s="69" customFormat="1" x14ac:dyDescent="0.25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  <c r="AD893" s="87"/>
      <c r="AE893" s="87"/>
      <c r="AF893" s="87"/>
      <c r="AG893" s="87"/>
      <c r="AH893" s="87"/>
      <c r="AI893" s="87"/>
      <c r="AJ893" s="87"/>
      <c r="AK893" s="87"/>
      <c r="AL893" s="87"/>
      <c r="AM893" s="87"/>
      <c r="AN893" s="87"/>
      <c r="AO893" s="87"/>
      <c r="AP893" s="87"/>
      <c r="AQ893" s="87"/>
      <c r="AR893" s="87"/>
      <c r="AS893" s="87"/>
      <c r="AT893" s="87"/>
      <c r="AU893" s="87"/>
      <c r="AV893" s="87"/>
      <c r="AW893" s="87"/>
      <c r="AX893" s="87"/>
      <c r="AY893" s="87"/>
      <c r="AZ893" s="87"/>
      <c r="BA893" s="87"/>
      <c r="BB893" s="87"/>
      <c r="BC893" s="87"/>
      <c r="BD893" s="87"/>
      <c r="BE893" s="87"/>
    </row>
    <row r="894" spans="1:57" s="69" customFormat="1" x14ac:dyDescent="0.25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D894" s="87"/>
      <c r="AE894" s="87"/>
      <c r="AF894" s="87"/>
      <c r="AG894" s="87"/>
      <c r="AH894" s="87"/>
      <c r="AI894" s="87"/>
      <c r="AJ894" s="87"/>
      <c r="AK894" s="87"/>
      <c r="AL894" s="87"/>
      <c r="AM894" s="87"/>
      <c r="AN894" s="87"/>
      <c r="AO894" s="87"/>
      <c r="AP894" s="87"/>
      <c r="AQ894" s="87"/>
      <c r="AR894" s="87"/>
      <c r="AS894" s="87"/>
      <c r="AT894" s="87"/>
      <c r="AU894" s="87"/>
      <c r="AV894" s="87"/>
      <c r="AW894" s="87"/>
      <c r="AX894" s="87"/>
      <c r="AY894" s="87"/>
      <c r="AZ894" s="87"/>
      <c r="BA894" s="87"/>
      <c r="BB894" s="87"/>
      <c r="BC894" s="87"/>
      <c r="BD894" s="87"/>
      <c r="BE894" s="87"/>
    </row>
    <row r="895" spans="1:57" s="69" customFormat="1" x14ac:dyDescent="0.25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  <c r="AD895" s="87"/>
      <c r="AE895" s="87"/>
      <c r="AF895" s="87"/>
      <c r="AG895" s="87"/>
      <c r="AH895" s="87"/>
      <c r="AI895" s="87"/>
      <c r="AJ895" s="87"/>
      <c r="AK895" s="87"/>
      <c r="AL895" s="87"/>
      <c r="AM895" s="87"/>
      <c r="AN895" s="87"/>
      <c r="AO895" s="87"/>
      <c r="AP895" s="87"/>
      <c r="AQ895" s="87"/>
      <c r="AR895" s="87"/>
      <c r="AS895" s="87"/>
      <c r="AT895" s="87"/>
      <c r="AU895" s="87"/>
      <c r="AV895" s="87"/>
      <c r="AW895" s="87"/>
      <c r="AX895" s="87"/>
      <c r="AY895" s="87"/>
      <c r="AZ895" s="87"/>
      <c r="BA895" s="87"/>
      <c r="BB895" s="87"/>
      <c r="BC895" s="87"/>
      <c r="BD895" s="87"/>
      <c r="BE895" s="87"/>
    </row>
    <row r="896" spans="1:57" s="69" customFormat="1" x14ac:dyDescent="0.25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  <c r="AD896" s="87"/>
      <c r="AE896" s="87"/>
      <c r="AF896" s="87"/>
      <c r="AG896" s="87"/>
      <c r="AH896" s="87"/>
      <c r="AI896" s="87"/>
      <c r="AJ896" s="87"/>
      <c r="AK896" s="87"/>
      <c r="AL896" s="87"/>
      <c r="AM896" s="87"/>
      <c r="AN896" s="87"/>
      <c r="AO896" s="87"/>
      <c r="AP896" s="87"/>
      <c r="AQ896" s="87"/>
      <c r="AR896" s="87"/>
      <c r="AS896" s="87"/>
      <c r="AT896" s="87"/>
      <c r="AU896" s="87"/>
      <c r="AV896" s="87"/>
      <c r="AW896" s="87"/>
      <c r="AX896" s="87"/>
      <c r="AY896" s="87"/>
      <c r="AZ896" s="87"/>
      <c r="BA896" s="87"/>
      <c r="BB896" s="87"/>
      <c r="BC896" s="87"/>
      <c r="BD896" s="87"/>
      <c r="BE896" s="87"/>
    </row>
    <row r="897" spans="1:57" s="69" customFormat="1" x14ac:dyDescent="0.25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  <c r="AD897" s="87"/>
      <c r="AE897" s="87"/>
      <c r="AF897" s="87"/>
      <c r="AG897" s="87"/>
      <c r="AH897" s="87"/>
      <c r="AI897" s="87"/>
      <c r="AJ897" s="87"/>
      <c r="AK897" s="87"/>
      <c r="AL897" s="87"/>
      <c r="AM897" s="87"/>
      <c r="AN897" s="87"/>
      <c r="AO897" s="87"/>
      <c r="AP897" s="87"/>
      <c r="AQ897" s="87"/>
      <c r="AR897" s="87"/>
      <c r="AS897" s="87"/>
      <c r="AT897" s="87"/>
      <c r="AU897" s="87"/>
      <c r="AV897" s="87"/>
      <c r="AW897" s="87"/>
      <c r="AX897" s="87"/>
      <c r="AY897" s="87"/>
      <c r="AZ897" s="87"/>
      <c r="BA897" s="87"/>
      <c r="BB897" s="87"/>
      <c r="BC897" s="87"/>
      <c r="BD897" s="87"/>
      <c r="BE897" s="87"/>
    </row>
    <row r="898" spans="1:57" s="69" customFormat="1" x14ac:dyDescent="0.25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7"/>
      <c r="AD898" s="87"/>
      <c r="AE898" s="87"/>
      <c r="AF898" s="87"/>
      <c r="AG898" s="87"/>
      <c r="AH898" s="87"/>
      <c r="AI898" s="87"/>
      <c r="AJ898" s="87"/>
      <c r="AK898" s="87"/>
      <c r="AL898" s="87"/>
      <c r="AM898" s="87"/>
      <c r="AN898" s="87"/>
      <c r="AO898" s="87"/>
      <c r="AP898" s="87"/>
      <c r="AQ898" s="87"/>
      <c r="AR898" s="87"/>
      <c r="AS898" s="87"/>
      <c r="AT898" s="87"/>
      <c r="AU898" s="87"/>
      <c r="AV898" s="87"/>
      <c r="AW898" s="87"/>
      <c r="AX898" s="87"/>
      <c r="AY898" s="87"/>
      <c r="AZ898" s="87"/>
      <c r="BA898" s="87"/>
      <c r="BB898" s="87"/>
      <c r="BC898" s="87"/>
      <c r="BD898" s="87"/>
      <c r="BE898" s="87"/>
    </row>
    <row r="899" spans="1:57" s="69" customFormat="1" x14ac:dyDescent="0.25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7"/>
      <c r="AD899" s="87"/>
      <c r="AE899" s="87"/>
      <c r="AF899" s="87"/>
      <c r="AG899" s="87"/>
      <c r="AH899" s="87"/>
      <c r="AI899" s="87"/>
      <c r="AJ899" s="87"/>
      <c r="AK899" s="87"/>
      <c r="AL899" s="87"/>
      <c r="AM899" s="87"/>
      <c r="AN899" s="87"/>
      <c r="AO899" s="87"/>
      <c r="AP899" s="87"/>
      <c r="AQ899" s="87"/>
      <c r="AR899" s="87"/>
      <c r="AS899" s="87"/>
      <c r="AT899" s="87"/>
      <c r="AU899" s="87"/>
      <c r="AV899" s="87"/>
      <c r="AW899" s="87"/>
      <c r="AX899" s="87"/>
      <c r="AY899" s="87"/>
      <c r="AZ899" s="87"/>
      <c r="BA899" s="87"/>
      <c r="BB899" s="87"/>
      <c r="BC899" s="87"/>
      <c r="BD899" s="87"/>
      <c r="BE899" s="87"/>
    </row>
    <row r="900" spans="1:57" s="69" customFormat="1" x14ac:dyDescent="0.25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  <c r="AB900" s="87"/>
      <c r="AC900" s="87"/>
      <c r="AD900" s="87"/>
      <c r="AE900" s="87"/>
      <c r="AF900" s="87"/>
      <c r="AG900" s="87"/>
      <c r="AH900" s="87"/>
      <c r="AI900" s="87"/>
      <c r="AJ900" s="87"/>
      <c r="AK900" s="87"/>
      <c r="AL900" s="87"/>
      <c r="AM900" s="87"/>
      <c r="AN900" s="87"/>
      <c r="AO900" s="87"/>
      <c r="AP900" s="87"/>
      <c r="AQ900" s="87"/>
      <c r="AR900" s="87"/>
      <c r="AS900" s="87"/>
      <c r="AT900" s="87"/>
      <c r="AU900" s="87"/>
      <c r="AV900" s="87"/>
      <c r="AW900" s="87"/>
      <c r="AX900" s="87"/>
      <c r="AY900" s="87"/>
      <c r="AZ900" s="87"/>
      <c r="BA900" s="87"/>
      <c r="BB900" s="87"/>
      <c r="BC900" s="87"/>
      <c r="BD900" s="87"/>
      <c r="BE900" s="87"/>
    </row>
    <row r="901" spans="1:57" s="69" customFormat="1" x14ac:dyDescent="0.25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  <c r="AD901" s="87"/>
      <c r="AE901" s="87"/>
      <c r="AF901" s="87"/>
      <c r="AG901" s="87"/>
      <c r="AH901" s="87"/>
      <c r="AI901" s="87"/>
      <c r="AJ901" s="87"/>
      <c r="AK901" s="87"/>
      <c r="AL901" s="87"/>
      <c r="AM901" s="87"/>
      <c r="AN901" s="87"/>
      <c r="AO901" s="87"/>
      <c r="AP901" s="87"/>
      <c r="AQ901" s="87"/>
      <c r="AR901" s="87"/>
      <c r="AS901" s="87"/>
      <c r="AT901" s="87"/>
      <c r="AU901" s="87"/>
      <c r="AV901" s="87"/>
      <c r="AW901" s="87"/>
      <c r="AX901" s="87"/>
      <c r="AY901" s="87"/>
      <c r="AZ901" s="87"/>
      <c r="BA901" s="87"/>
      <c r="BB901" s="87"/>
      <c r="BC901" s="87"/>
      <c r="BD901" s="87"/>
      <c r="BE901" s="87"/>
    </row>
    <row r="902" spans="1:57" s="69" customFormat="1" x14ac:dyDescent="0.25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7"/>
      <c r="AD902" s="87"/>
      <c r="AE902" s="87"/>
      <c r="AF902" s="87"/>
      <c r="AG902" s="87"/>
      <c r="AH902" s="87"/>
      <c r="AI902" s="87"/>
      <c r="AJ902" s="87"/>
      <c r="AK902" s="87"/>
      <c r="AL902" s="87"/>
      <c r="AM902" s="87"/>
      <c r="AN902" s="87"/>
      <c r="AO902" s="87"/>
      <c r="AP902" s="87"/>
      <c r="AQ902" s="87"/>
      <c r="AR902" s="87"/>
      <c r="AS902" s="87"/>
      <c r="AT902" s="87"/>
      <c r="AU902" s="87"/>
      <c r="AV902" s="87"/>
      <c r="AW902" s="87"/>
      <c r="AX902" s="87"/>
      <c r="AY902" s="87"/>
      <c r="AZ902" s="87"/>
      <c r="BA902" s="87"/>
      <c r="BB902" s="87"/>
      <c r="BC902" s="87"/>
      <c r="BD902" s="87"/>
      <c r="BE902" s="87"/>
    </row>
    <row r="903" spans="1:57" s="69" customFormat="1" x14ac:dyDescent="0.25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D903" s="87"/>
      <c r="AE903" s="87"/>
      <c r="AF903" s="87"/>
      <c r="AG903" s="87"/>
      <c r="AH903" s="87"/>
      <c r="AI903" s="87"/>
      <c r="AJ903" s="87"/>
      <c r="AK903" s="87"/>
      <c r="AL903" s="87"/>
      <c r="AM903" s="87"/>
      <c r="AN903" s="87"/>
      <c r="AO903" s="87"/>
      <c r="AP903" s="87"/>
      <c r="AQ903" s="87"/>
      <c r="AR903" s="87"/>
      <c r="AS903" s="87"/>
      <c r="AT903" s="87"/>
      <c r="AU903" s="87"/>
      <c r="AV903" s="87"/>
      <c r="AW903" s="87"/>
      <c r="AX903" s="87"/>
      <c r="AY903" s="87"/>
      <c r="AZ903" s="87"/>
      <c r="BA903" s="87"/>
      <c r="BB903" s="87"/>
      <c r="BC903" s="87"/>
      <c r="BD903" s="87"/>
      <c r="BE903" s="87"/>
    </row>
    <row r="904" spans="1:57" s="69" customFormat="1" x14ac:dyDescent="0.25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7"/>
      <c r="AD904" s="87"/>
      <c r="AE904" s="87"/>
      <c r="AF904" s="87"/>
      <c r="AG904" s="87"/>
      <c r="AH904" s="87"/>
      <c r="AI904" s="87"/>
      <c r="AJ904" s="87"/>
      <c r="AK904" s="87"/>
      <c r="AL904" s="87"/>
      <c r="AM904" s="87"/>
      <c r="AN904" s="87"/>
      <c r="AO904" s="87"/>
      <c r="AP904" s="87"/>
      <c r="AQ904" s="87"/>
      <c r="AR904" s="87"/>
      <c r="AS904" s="87"/>
      <c r="AT904" s="87"/>
      <c r="AU904" s="87"/>
      <c r="AV904" s="87"/>
      <c r="AW904" s="87"/>
      <c r="AX904" s="87"/>
      <c r="AY904" s="87"/>
      <c r="AZ904" s="87"/>
      <c r="BA904" s="87"/>
      <c r="BB904" s="87"/>
      <c r="BC904" s="87"/>
      <c r="BD904" s="87"/>
      <c r="BE904" s="87"/>
    </row>
    <row r="905" spans="1:57" s="69" customFormat="1" x14ac:dyDescent="0.25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7"/>
      <c r="AD905" s="87"/>
      <c r="AE905" s="87"/>
      <c r="AF905" s="87"/>
      <c r="AG905" s="87"/>
      <c r="AH905" s="87"/>
      <c r="AI905" s="87"/>
      <c r="AJ905" s="87"/>
      <c r="AK905" s="87"/>
      <c r="AL905" s="87"/>
      <c r="AM905" s="87"/>
      <c r="AN905" s="87"/>
      <c r="AO905" s="87"/>
      <c r="AP905" s="87"/>
      <c r="AQ905" s="87"/>
      <c r="AR905" s="87"/>
      <c r="AS905" s="87"/>
      <c r="AT905" s="87"/>
      <c r="AU905" s="87"/>
      <c r="AV905" s="87"/>
      <c r="AW905" s="87"/>
      <c r="AX905" s="87"/>
      <c r="AY905" s="87"/>
      <c r="AZ905" s="87"/>
      <c r="BA905" s="87"/>
      <c r="BB905" s="87"/>
      <c r="BC905" s="87"/>
      <c r="BD905" s="87"/>
      <c r="BE905" s="87"/>
    </row>
    <row r="906" spans="1:57" s="69" customFormat="1" x14ac:dyDescent="0.25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D906" s="87"/>
      <c r="AE906" s="87"/>
      <c r="AF906" s="87"/>
      <c r="AG906" s="87"/>
      <c r="AH906" s="87"/>
      <c r="AI906" s="87"/>
      <c r="AJ906" s="87"/>
      <c r="AK906" s="87"/>
      <c r="AL906" s="87"/>
      <c r="AM906" s="87"/>
      <c r="AN906" s="87"/>
      <c r="AO906" s="87"/>
      <c r="AP906" s="87"/>
      <c r="AQ906" s="87"/>
      <c r="AR906" s="87"/>
      <c r="AS906" s="87"/>
      <c r="AT906" s="87"/>
      <c r="AU906" s="87"/>
      <c r="AV906" s="87"/>
      <c r="AW906" s="87"/>
      <c r="AX906" s="87"/>
      <c r="AY906" s="87"/>
      <c r="AZ906" s="87"/>
      <c r="BA906" s="87"/>
      <c r="BB906" s="87"/>
      <c r="BC906" s="87"/>
      <c r="BD906" s="87"/>
      <c r="BE906" s="87"/>
    </row>
    <row r="907" spans="1:57" s="69" customFormat="1" x14ac:dyDescent="0.25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7"/>
      <c r="AD907" s="87"/>
      <c r="AE907" s="87"/>
      <c r="AF907" s="87"/>
      <c r="AG907" s="87"/>
      <c r="AH907" s="87"/>
      <c r="AI907" s="87"/>
      <c r="AJ907" s="87"/>
      <c r="AK907" s="87"/>
      <c r="AL907" s="87"/>
      <c r="AM907" s="87"/>
      <c r="AN907" s="87"/>
      <c r="AO907" s="87"/>
      <c r="AP907" s="87"/>
      <c r="AQ907" s="87"/>
      <c r="AR907" s="87"/>
      <c r="AS907" s="87"/>
      <c r="AT907" s="87"/>
      <c r="AU907" s="87"/>
      <c r="AV907" s="87"/>
      <c r="AW907" s="87"/>
      <c r="AX907" s="87"/>
      <c r="AY907" s="87"/>
      <c r="AZ907" s="87"/>
      <c r="BA907" s="87"/>
      <c r="BB907" s="87"/>
      <c r="BC907" s="87"/>
      <c r="BD907" s="87"/>
      <c r="BE907" s="87"/>
    </row>
    <row r="908" spans="1:57" s="69" customFormat="1" x14ac:dyDescent="0.25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  <c r="AB908" s="87"/>
      <c r="AC908" s="87"/>
      <c r="AD908" s="87"/>
      <c r="AE908" s="87"/>
      <c r="AF908" s="87"/>
      <c r="AG908" s="87"/>
      <c r="AH908" s="87"/>
      <c r="AI908" s="87"/>
      <c r="AJ908" s="87"/>
      <c r="AK908" s="87"/>
      <c r="AL908" s="87"/>
      <c r="AM908" s="87"/>
      <c r="AN908" s="87"/>
      <c r="AO908" s="87"/>
      <c r="AP908" s="87"/>
      <c r="AQ908" s="87"/>
      <c r="AR908" s="87"/>
      <c r="AS908" s="87"/>
      <c r="AT908" s="87"/>
      <c r="AU908" s="87"/>
      <c r="AV908" s="87"/>
      <c r="AW908" s="87"/>
      <c r="AX908" s="87"/>
      <c r="AY908" s="87"/>
      <c r="AZ908" s="87"/>
      <c r="BA908" s="87"/>
      <c r="BB908" s="87"/>
      <c r="BC908" s="87"/>
      <c r="BD908" s="87"/>
      <c r="BE908" s="87"/>
    </row>
    <row r="909" spans="1:57" s="69" customFormat="1" x14ac:dyDescent="0.25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7"/>
      <c r="AD909" s="87"/>
      <c r="AE909" s="87"/>
      <c r="AF909" s="87"/>
      <c r="AG909" s="87"/>
      <c r="AH909" s="87"/>
      <c r="AI909" s="87"/>
      <c r="AJ909" s="87"/>
      <c r="AK909" s="87"/>
      <c r="AL909" s="87"/>
      <c r="AM909" s="87"/>
      <c r="AN909" s="87"/>
      <c r="AO909" s="87"/>
      <c r="AP909" s="87"/>
      <c r="AQ909" s="87"/>
      <c r="AR909" s="87"/>
      <c r="AS909" s="87"/>
      <c r="AT909" s="87"/>
      <c r="AU909" s="87"/>
      <c r="AV909" s="87"/>
      <c r="AW909" s="87"/>
      <c r="AX909" s="87"/>
      <c r="AY909" s="87"/>
      <c r="AZ909" s="87"/>
      <c r="BA909" s="87"/>
      <c r="BB909" s="87"/>
      <c r="BC909" s="87"/>
      <c r="BD909" s="87"/>
      <c r="BE909" s="87"/>
    </row>
    <row r="910" spans="1:57" s="69" customFormat="1" x14ac:dyDescent="0.25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  <c r="AB910" s="87"/>
      <c r="AC910" s="87"/>
      <c r="AD910" s="87"/>
      <c r="AE910" s="87"/>
      <c r="AF910" s="87"/>
      <c r="AG910" s="87"/>
      <c r="AH910" s="87"/>
      <c r="AI910" s="87"/>
      <c r="AJ910" s="87"/>
      <c r="AK910" s="87"/>
      <c r="AL910" s="87"/>
      <c r="AM910" s="87"/>
      <c r="AN910" s="87"/>
      <c r="AO910" s="87"/>
      <c r="AP910" s="87"/>
      <c r="AQ910" s="87"/>
      <c r="AR910" s="87"/>
      <c r="AS910" s="87"/>
      <c r="AT910" s="87"/>
      <c r="AU910" s="87"/>
      <c r="AV910" s="87"/>
      <c r="AW910" s="87"/>
      <c r="AX910" s="87"/>
      <c r="AY910" s="87"/>
      <c r="AZ910" s="87"/>
      <c r="BA910" s="87"/>
      <c r="BB910" s="87"/>
      <c r="BC910" s="87"/>
      <c r="BD910" s="87"/>
      <c r="BE910" s="87"/>
    </row>
    <row r="911" spans="1:57" s="69" customFormat="1" x14ac:dyDescent="0.25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7"/>
      <c r="AD911" s="87"/>
      <c r="AE911" s="87"/>
      <c r="AF911" s="87"/>
      <c r="AG911" s="87"/>
      <c r="AH911" s="87"/>
      <c r="AI911" s="87"/>
      <c r="AJ911" s="87"/>
      <c r="AK911" s="87"/>
      <c r="AL911" s="87"/>
      <c r="AM911" s="87"/>
      <c r="AN911" s="87"/>
      <c r="AO911" s="87"/>
      <c r="AP911" s="87"/>
      <c r="AQ911" s="87"/>
      <c r="AR911" s="87"/>
      <c r="AS911" s="87"/>
      <c r="AT911" s="87"/>
      <c r="AU911" s="87"/>
      <c r="AV911" s="87"/>
      <c r="AW911" s="87"/>
      <c r="AX911" s="87"/>
      <c r="AY911" s="87"/>
      <c r="AZ911" s="87"/>
      <c r="BA911" s="87"/>
      <c r="BB911" s="87"/>
      <c r="BC911" s="87"/>
      <c r="BD911" s="87"/>
      <c r="BE911" s="87"/>
    </row>
    <row r="912" spans="1:57" s="69" customFormat="1" x14ac:dyDescent="0.25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  <c r="AB912" s="87"/>
      <c r="AC912" s="87"/>
      <c r="AD912" s="87"/>
      <c r="AE912" s="87"/>
      <c r="AF912" s="87"/>
      <c r="AG912" s="87"/>
      <c r="AH912" s="87"/>
      <c r="AI912" s="87"/>
      <c r="AJ912" s="87"/>
      <c r="AK912" s="87"/>
      <c r="AL912" s="87"/>
      <c r="AM912" s="87"/>
      <c r="AN912" s="87"/>
      <c r="AO912" s="87"/>
      <c r="AP912" s="87"/>
      <c r="AQ912" s="87"/>
      <c r="AR912" s="87"/>
      <c r="AS912" s="87"/>
      <c r="AT912" s="87"/>
      <c r="AU912" s="87"/>
      <c r="AV912" s="87"/>
      <c r="AW912" s="87"/>
      <c r="AX912" s="87"/>
      <c r="AY912" s="87"/>
      <c r="AZ912" s="87"/>
      <c r="BA912" s="87"/>
      <c r="BB912" s="87"/>
      <c r="BC912" s="87"/>
      <c r="BD912" s="87"/>
      <c r="BE912" s="87"/>
    </row>
    <row r="913" spans="1:57" s="69" customFormat="1" x14ac:dyDescent="0.25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7"/>
      <c r="AD913" s="87"/>
      <c r="AE913" s="87"/>
      <c r="AF913" s="87"/>
      <c r="AG913" s="87"/>
      <c r="AH913" s="87"/>
      <c r="AI913" s="87"/>
      <c r="AJ913" s="87"/>
      <c r="AK913" s="87"/>
      <c r="AL913" s="87"/>
      <c r="AM913" s="87"/>
      <c r="AN913" s="87"/>
      <c r="AO913" s="87"/>
      <c r="AP913" s="87"/>
      <c r="AQ913" s="87"/>
      <c r="AR913" s="87"/>
      <c r="AS913" s="87"/>
      <c r="AT913" s="87"/>
      <c r="AU913" s="87"/>
      <c r="AV913" s="87"/>
      <c r="AW913" s="87"/>
      <c r="AX913" s="87"/>
      <c r="AY913" s="87"/>
      <c r="AZ913" s="87"/>
      <c r="BA913" s="87"/>
      <c r="BB913" s="87"/>
      <c r="BC913" s="87"/>
      <c r="BD913" s="87"/>
      <c r="BE913" s="87"/>
    </row>
    <row r="914" spans="1:57" s="69" customFormat="1" x14ac:dyDescent="0.25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  <c r="AD914" s="87"/>
      <c r="AE914" s="87"/>
      <c r="AF914" s="87"/>
      <c r="AG914" s="87"/>
      <c r="AH914" s="87"/>
      <c r="AI914" s="87"/>
      <c r="AJ914" s="87"/>
      <c r="AK914" s="87"/>
      <c r="AL914" s="87"/>
      <c r="AM914" s="87"/>
      <c r="AN914" s="87"/>
      <c r="AO914" s="87"/>
      <c r="AP914" s="87"/>
      <c r="AQ914" s="87"/>
      <c r="AR914" s="87"/>
      <c r="AS914" s="87"/>
      <c r="AT914" s="87"/>
      <c r="AU914" s="87"/>
      <c r="AV914" s="87"/>
      <c r="AW914" s="87"/>
      <c r="AX914" s="87"/>
      <c r="AY914" s="87"/>
      <c r="AZ914" s="87"/>
      <c r="BA914" s="87"/>
      <c r="BB914" s="87"/>
      <c r="BC914" s="87"/>
      <c r="BD914" s="87"/>
      <c r="BE914" s="87"/>
    </row>
    <row r="915" spans="1:57" s="69" customFormat="1" x14ac:dyDescent="0.25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  <c r="AB915" s="87"/>
      <c r="AC915" s="87"/>
      <c r="AD915" s="87"/>
      <c r="AE915" s="87"/>
      <c r="AF915" s="87"/>
      <c r="AG915" s="87"/>
      <c r="AH915" s="87"/>
      <c r="AI915" s="87"/>
      <c r="AJ915" s="87"/>
      <c r="AK915" s="87"/>
      <c r="AL915" s="87"/>
      <c r="AM915" s="87"/>
      <c r="AN915" s="87"/>
      <c r="AO915" s="87"/>
      <c r="AP915" s="87"/>
      <c r="AQ915" s="87"/>
      <c r="AR915" s="87"/>
      <c r="AS915" s="87"/>
      <c r="AT915" s="87"/>
      <c r="AU915" s="87"/>
      <c r="AV915" s="87"/>
      <c r="AW915" s="87"/>
      <c r="AX915" s="87"/>
      <c r="AY915" s="87"/>
      <c r="AZ915" s="87"/>
      <c r="BA915" s="87"/>
      <c r="BB915" s="87"/>
      <c r="BC915" s="87"/>
      <c r="BD915" s="87"/>
      <c r="BE915" s="87"/>
    </row>
    <row r="916" spans="1:57" s="69" customFormat="1" x14ac:dyDescent="0.25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7"/>
      <c r="AD916" s="87"/>
      <c r="AE916" s="87"/>
      <c r="AF916" s="87"/>
      <c r="AG916" s="87"/>
      <c r="AH916" s="87"/>
      <c r="AI916" s="87"/>
      <c r="AJ916" s="87"/>
      <c r="AK916" s="87"/>
      <c r="AL916" s="87"/>
      <c r="AM916" s="87"/>
      <c r="AN916" s="87"/>
      <c r="AO916" s="87"/>
      <c r="AP916" s="87"/>
      <c r="AQ916" s="87"/>
      <c r="AR916" s="87"/>
      <c r="AS916" s="87"/>
      <c r="AT916" s="87"/>
      <c r="AU916" s="87"/>
      <c r="AV916" s="87"/>
      <c r="AW916" s="87"/>
      <c r="AX916" s="87"/>
      <c r="AY916" s="87"/>
      <c r="AZ916" s="87"/>
      <c r="BA916" s="87"/>
      <c r="BB916" s="87"/>
      <c r="BC916" s="87"/>
      <c r="BD916" s="87"/>
      <c r="BE916" s="87"/>
    </row>
    <row r="917" spans="1:57" s="69" customFormat="1" x14ac:dyDescent="0.25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  <c r="AD917" s="87"/>
      <c r="AE917" s="87"/>
      <c r="AF917" s="87"/>
      <c r="AG917" s="87"/>
      <c r="AH917" s="87"/>
      <c r="AI917" s="87"/>
      <c r="AJ917" s="87"/>
      <c r="AK917" s="87"/>
      <c r="AL917" s="87"/>
      <c r="AM917" s="87"/>
      <c r="AN917" s="87"/>
      <c r="AO917" s="87"/>
      <c r="AP917" s="87"/>
      <c r="AQ917" s="87"/>
      <c r="AR917" s="87"/>
      <c r="AS917" s="87"/>
      <c r="AT917" s="87"/>
      <c r="AU917" s="87"/>
      <c r="AV917" s="87"/>
      <c r="AW917" s="87"/>
      <c r="AX917" s="87"/>
      <c r="AY917" s="87"/>
      <c r="AZ917" s="87"/>
      <c r="BA917" s="87"/>
      <c r="BB917" s="87"/>
      <c r="BC917" s="87"/>
      <c r="BD917" s="87"/>
      <c r="BE917" s="87"/>
    </row>
    <row r="918" spans="1:57" s="69" customFormat="1" x14ac:dyDescent="0.25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D918" s="87"/>
      <c r="AE918" s="87"/>
      <c r="AF918" s="87"/>
      <c r="AG918" s="87"/>
      <c r="AH918" s="87"/>
      <c r="AI918" s="87"/>
      <c r="AJ918" s="87"/>
      <c r="AK918" s="87"/>
      <c r="AL918" s="87"/>
      <c r="AM918" s="87"/>
      <c r="AN918" s="87"/>
      <c r="AO918" s="87"/>
      <c r="AP918" s="87"/>
      <c r="AQ918" s="87"/>
      <c r="AR918" s="87"/>
      <c r="AS918" s="87"/>
      <c r="AT918" s="87"/>
      <c r="AU918" s="87"/>
      <c r="AV918" s="87"/>
      <c r="AW918" s="87"/>
      <c r="AX918" s="87"/>
      <c r="AY918" s="87"/>
      <c r="AZ918" s="87"/>
      <c r="BA918" s="87"/>
      <c r="BB918" s="87"/>
      <c r="BC918" s="87"/>
      <c r="BD918" s="87"/>
      <c r="BE918" s="87"/>
    </row>
    <row r="919" spans="1:57" s="69" customFormat="1" x14ac:dyDescent="0.25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  <c r="AD919" s="87"/>
      <c r="AE919" s="87"/>
      <c r="AF919" s="87"/>
      <c r="AG919" s="87"/>
      <c r="AH919" s="87"/>
      <c r="AI919" s="87"/>
      <c r="AJ919" s="87"/>
      <c r="AK919" s="87"/>
      <c r="AL919" s="87"/>
      <c r="AM919" s="87"/>
      <c r="AN919" s="87"/>
      <c r="AO919" s="87"/>
      <c r="AP919" s="87"/>
      <c r="AQ919" s="87"/>
      <c r="AR919" s="87"/>
      <c r="AS919" s="87"/>
      <c r="AT919" s="87"/>
      <c r="AU919" s="87"/>
      <c r="AV919" s="87"/>
      <c r="AW919" s="87"/>
      <c r="AX919" s="87"/>
      <c r="AY919" s="87"/>
      <c r="AZ919" s="87"/>
      <c r="BA919" s="87"/>
      <c r="BB919" s="87"/>
      <c r="BC919" s="87"/>
      <c r="BD919" s="87"/>
      <c r="BE919" s="87"/>
    </row>
    <row r="920" spans="1:57" s="69" customFormat="1" x14ac:dyDescent="0.25">
      <c r="A920" s="87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  <c r="AB920" s="87"/>
      <c r="AC920" s="87"/>
      <c r="AD920" s="87"/>
      <c r="AE920" s="87"/>
      <c r="AF920" s="87"/>
      <c r="AG920" s="87"/>
      <c r="AH920" s="87"/>
      <c r="AI920" s="87"/>
      <c r="AJ920" s="87"/>
      <c r="AK920" s="87"/>
      <c r="AL920" s="87"/>
      <c r="AM920" s="87"/>
      <c r="AN920" s="87"/>
      <c r="AO920" s="87"/>
      <c r="AP920" s="87"/>
      <c r="AQ920" s="87"/>
      <c r="AR920" s="87"/>
      <c r="AS920" s="87"/>
      <c r="AT920" s="87"/>
      <c r="AU920" s="87"/>
      <c r="AV920" s="87"/>
      <c r="AW920" s="87"/>
      <c r="AX920" s="87"/>
      <c r="AY920" s="87"/>
      <c r="AZ920" s="87"/>
      <c r="BA920" s="87"/>
      <c r="BB920" s="87"/>
      <c r="BC920" s="87"/>
      <c r="BD920" s="87"/>
      <c r="BE920" s="87"/>
    </row>
    <row r="921" spans="1:57" s="69" customFormat="1" x14ac:dyDescent="0.25">
      <c r="A921" s="87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7"/>
      <c r="AD921" s="87"/>
      <c r="AE921" s="87"/>
      <c r="AF921" s="87"/>
      <c r="AG921" s="87"/>
      <c r="AH921" s="87"/>
      <c r="AI921" s="87"/>
      <c r="AJ921" s="87"/>
      <c r="AK921" s="87"/>
      <c r="AL921" s="87"/>
      <c r="AM921" s="87"/>
      <c r="AN921" s="87"/>
      <c r="AO921" s="87"/>
      <c r="AP921" s="87"/>
      <c r="AQ921" s="87"/>
      <c r="AR921" s="87"/>
      <c r="AS921" s="87"/>
      <c r="AT921" s="87"/>
      <c r="AU921" s="87"/>
      <c r="AV921" s="87"/>
      <c r="AW921" s="87"/>
      <c r="AX921" s="87"/>
      <c r="AY921" s="87"/>
      <c r="AZ921" s="87"/>
      <c r="BA921" s="87"/>
      <c r="BB921" s="87"/>
      <c r="BC921" s="87"/>
      <c r="BD921" s="87"/>
      <c r="BE921" s="87"/>
    </row>
    <row r="922" spans="1:57" s="69" customFormat="1" x14ac:dyDescent="0.25">
      <c r="A922" s="87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7"/>
      <c r="AD922" s="87"/>
      <c r="AE922" s="87"/>
      <c r="AF922" s="87"/>
      <c r="AG922" s="87"/>
      <c r="AH922" s="87"/>
      <c r="AI922" s="87"/>
      <c r="AJ922" s="87"/>
      <c r="AK922" s="87"/>
      <c r="AL922" s="87"/>
      <c r="AM922" s="87"/>
      <c r="AN922" s="87"/>
      <c r="AO922" s="87"/>
      <c r="AP922" s="87"/>
      <c r="AQ922" s="87"/>
      <c r="AR922" s="87"/>
      <c r="AS922" s="87"/>
      <c r="AT922" s="87"/>
      <c r="AU922" s="87"/>
      <c r="AV922" s="87"/>
      <c r="AW922" s="87"/>
      <c r="AX922" s="87"/>
      <c r="AY922" s="87"/>
      <c r="AZ922" s="87"/>
      <c r="BA922" s="87"/>
      <c r="BB922" s="87"/>
      <c r="BC922" s="87"/>
      <c r="BD922" s="87"/>
      <c r="BE922" s="87"/>
    </row>
    <row r="923" spans="1:57" s="69" customFormat="1" x14ac:dyDescent="0.25">
      <c r="A923" s="87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7"/>
      <c r="AD923" s="87"/>
      <c r="AE923" s="87"/>
      <c r="AF923" s="87"/>
      <c r="AG923" s="87"/>
      <c r="AH923" s="87"/>
      <c r="AI923" s="87"/>
      <c r="AJ923" s="87"/>
      <c r="AK923" s="87"/>
      <c r="AL923" s="87"/>
      <c r="AM923" s="87"/>
      <c r="AN923" s="87"/>
      <c r="AO923" s="87"/>
      <c r="AP923" s="87"/>
      <c r="AQ923" s="87"/>
      <c r="AR923" s="87"/>
      <c r="AS923" s="87"/>
      <c r="AT923" s="87"/>
      <c r="AU923" s="87"/>
      <c r="AV923" s="87"/>
      <c r="AW923" s="87"/>
      <c r="AX923" s="87"/>
      <c r="AY923" s="87"/>
      <c r="AZ923" s="87"/>
      <c r="BA923" s="87"/>
      <c r="BB923" s="87"/>
      <c r="BC923" s="87"/>
      <c r="BD923" s="87"/>
      <c r="BE923" s="87"/>
    </row>
    <row r="924" spans="1:57" s="69" customFormat="1" x14ac:dyDescent="0.25">
      <c r="A924" s="87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  <c r="AB924" s="87"/>
      <c r="AC924" s="87"/>
      <c r="AD924" s="87"/>
      <c r="AE924" s="87"/>
      <c r="AF924" s="87"/>
      <c r="AG924" s="87"/>
      <c r="AH924" s="87"/>
      <c r="AI924" s="87"/>
      <c r="AJ924" s="87"/>
      <c r="AK924" s="87"/>
      <c r="AL924" s="87"/>
      <c r="AM924" s="87"/>
      <c r="AN924" s="87"/>
      <c r="AO924" s="87"/>
      <c r="AP924" s="87"/>
      <c r="AQ924" s="87"/>
      <c r="AR924" s="87"/>
      <c r="AS924" s="87"/>
      <c r="AT924" s="87"/>
      <c r="AU924" s="87"/>
      <c r="AV924" s="87"/>
      <c r="AW924" s="87"/>
      <c r="AX924" s="87"/>
      <c r="AY924" s="87"/>
      <c r="AZ924" s="87"/>
      <c r="BA924" s="87"/>
      <c r="BB924" s="87"/>
      <c r="BC924" s="87"/>
      <c r="BD924" s="87"/>
      <c r="BE924" s="87"/>
    </row>
    <row r="925" spans="1:57" s="69" customFormat="1" x14ac:dyDescent="0.25">
      <c r="A925" s="87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  <c r="AD925" s="87"/>
      <c r="AE925" s="87"/>
      <c r="AF925" s="87"/>
      <c r="AG925" s="87"/>
      <c r="AH925" s="87"/>
      <c r="AI925" s="87"/>
      <c r="AJ925" s="87"/>
      <c r="AK925" s="87"/>
      <c r="AL925" s="87"/>
      <c r="AM925" s="87"/>
      <c r="AN925" s="87"/>
      <c r="AO925" s="87"/>
      <c r="AP925" s="87"/>
      <c r="AQ925" s="87"/>
      <c r="AR925" s="87"/>
      <c r="AS925" s="87"/>
      <c r="AT925" s="87"/>
      <c r="AU925" s="87"/>
      <c r="AV925" s="87"/>
      <c r="AW925" s="87"/>
      <c r="AX925" s="87"/>
      <c r="AY925" s="87"/>
      <c r="AZ925" s="87"/>
      <c r="BA925" s="87"/>
      <c r="BB925" s="87"/>
      <c r="BC925" s="87"/>
      <c r="BD925" s="87"/>
      <c r="BE925" s="87"/>
    </row>
    <row r="926" spans="1:57" s="69" customFormat="1" x14ac:dyDescent="0.25">
      <c r="A926" s="87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  <c r="AB926" s="87"/>
      <c r="AC926" s="87"/>
      <c r="AD926" s="87"/>
      <c r="AE926" s="87"/>
      <c r="AF926" s="87"/>
      <c r="AG926" s="87"/>
      <c r="AH926" s="87"/>
      <c r="AI926" s="87"/>
      <c r="AJ926" s="87"/>
      <c r="AK926" s="87"/>
      <c r="AL926" s="87"/>
      <c r="AM926" s="87"/>
      <c r="AN926" s="87"/>
      <c r="AO926" s="87"/>
      <c r="AP926" s="87"/>
      <c r="AQ926" s="87"/>
      <c r="AR926" s="87"/>
      <c r="AS926" s="87"/>
      <c r="AT926" s="87"/>
      <c r="AU926" s="87"/>
      <c r="AV926" s="87"/>
      <c r="AW926" s="87"/>
      <c r="AX926" s="87"/>
      <c r="AY926" s="87"/>
      <c r="AZ926" s="87"/>
      <c r="BA926" s="87"/>
      <c r="BB926" s="87"/>
      <c r="BC926" s="87"/>
      <c r="BD926" s="87"/>
      <c r="BE926" s="87"/>
    </row>
    <row r="927" spans="1:57" s="69" customFormat="1" x14ac:dyDescent="0.25">
      <c r="A927" s="87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7"/>
      <c r="AD927" s="87"/>
      <c r="AE927" s="87"/>
      <c r="AF927" s="87"/>
      <c r="AG927" s="87"/>
      <c r="AH927" s="87"/>
      <c r="AI927" s="87"/>
      <c r="AJ927" s="87"/>
      <c r="AK927" s="87"/>
      <c r="AL927" s="87"/>
      <c r="AM927" s="87"/>
      <c r="AN927" s="87"/>
      <c r="AO927" s="87"/>
      <c r="AP927" s="87"/>
      <c r="AQ927" s="87"/>
      <c r="AR927" s="87"/>
      <c r="AS927" s="87"/>
      <c r="AT927" s="87"/>
      <c r="AU927" s="87"/>
      <c r="AV927" s="87"/>
      <c r="AW927" s="87"/>
      <c r="AX927" s="87"/>
      <c r="AY927" s="87"/>
      <c r="AZ927" s="87"/>
      <c r="BA927" s="87"/>
      <c r="BB927" s="87"/>
      <c r="BC927" s="87"/>
      <c r="BD927" s="87"/>
      <c r="BE927" s="87"/>
    </row>
    <row r="928" spans="1:57" s="69" customFormat="1" x14ac:dyDescent="0.25">
      <c r="A928" s="87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  <c r="AD928" s="87"/>
      <c r="AE928" s="87"/>
      <c r="AF928" s="87"/>
      <c r="AG928" s="87"/>
      <c r="AH928" s="87"/>
      <c r="AI928" s="87"/>
      <c r="AJ928" s="87"/>
      <c r="AK928" s="87"/>
      <c r="AL928" s="87"/>
      <c r="AM928" s="87"/>
      <c r="AN928" s="87"/>
      <c r="AO928" s="87"/>
      <c r="AP928" s="87"/>
      <c r="AQ928" s="87"/>
      <c r="AR928" s="87"/>
      <c r="AS928" s="87"/>
      <c r="AT928" s="87"/>
      <c r="AU928" s="87"/>
      <c r="AV928" s="87"/>
      <c r="AW928" s="87"/>
      <c r="AX928" s="87"/>
      <c r="AY928" s="87"/>
      <c r="AZ928" s="87"/>
      <c r="BA928" s="87"/>
      <c r="BB928" s="87"/>
      <c r="BC928" s="87"/>
      <c r="BD928" s="87"/>
      <c r="BE928" s="87"/>
    </row>
    <row r="929" spans="1:57" s="69" customFormat="1" x14ac:dyDescent="0.25">
      <c r="A929" s="87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  <c r="AD929" s="87"/>
      <c r="AE929" s="87"/>
      <c r="AF929" s="87"/>
      <c r="AG929" s="87"/>
      <c r="AH929" s="87"/>
      <c r="AI929" s="87"/>
      <c r="AJ929" s="87"/>
      <c r="AK929" s="87"/>
      <c r="AL929" s="87"/>
      <c r="AM929" s="87"/>
      <c r="AN929" s="87"/>
      <c r="AO929" s="87"/>
      <c r="AP929" s="87"/>
      <c r="AQ929" s="87"/>
      <c r="AR929" s="87"/>
      <c r="AS929" s="87"/>
      <c r="AT929" s="87"/>
      <c r="AU929" s="87"/>
      <c r="AV929" s="87"/>
      <c r="AW929" s="87"/>
      <c r="AX929" s="87"/>
      <c r="AY929" s="87"/>
      <c r="AZ929" s="87"/>
      <c r="BA929" s="87"/>
      <c r="BB929" s="87"/>
      <c r="BC929" s="87"/>
      <c r="BD929" s="87"/>
      <c r="BE929" s="87"/>
    </row>
    <row r="930" spans="1:57" s="69" customFormat="1" x14ac:dyDescent="0.25">
      <c r="A930" s="87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7"/>
      <c r="AD930" s="87"/>
      <c r="AE930" s="87"/>
      <c r="AF930" s="87"/>
      <c r="AG930" s="87"/>
      <c r="AH930" s="87"/>
      <c r="AI930" s="87"/>
      <c r="AJ930" s="87"/>
      <c r="AK930" s="87"/>
      <c r="AL930" s="87"/>
      <c r="AM930" s="87"/>
      <c r="AN930" s="87"/>
      <c r="AO930" s="87"/>
      <c r="AP930" s="87"/>
      <c r="AQ930" s="87"/>
      <c r="AR930" s="87"/>
      <c r="AS930" s="87"/>
      <c r="AT930" s="87"/>
      <c r="AU930" s="87"/>
      <c r="AV930" s="87"/>
      <c r="AW930" s="87"/>
      <c r="AX930" s="87"/>
      <c r="AY930" s="87"/>
      <c r="AZ930" s="87"/>
      <c r="BA930" s="87"/>
      <c r="BB930" s="87"/>
      <c r="BC930" s="87"/>
      <c r="BD930" s="87"/>
      <c r="BE930" s="87"/>
    </row>
    <row r="931" spans="1:57" s="69" customFormat="1" x14ac:dyDescent="0.25">
      <c r="A931" s="87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  <c r="AD931" s="87"/>
      <c r="AE931" s="87"/>
      <c r="AF931" s="87"/>
      <c r="AG931" s="87"/>
      <c r="AH931" s="87"/>
      <c r="AI931" s="87"/>
      <c r="AJ931" s="87"/>
      <c r="AK931" s="87"/>
      <c r="AL931" s="87"/>
      <c r="AM931" s="87"/>
      <c r="AN931" s="87"/>
      <c r="AO931" s="87"/>
      <c r="AP931" s="87"/>
      <c r="AQ931" s="87"/>
      <c r="AR931" s="87"/>
      <c r="AS931" s="87"/>
      <c r="AT931" s="87"/>
      <c r="AU931" s="87"/>
      <c r="AV931" s="87"/>
      <c r="AW931" s="87"/>
      <c r="AX931" s="87"/>
      <c r="AY931" s="87"/>
      <c r="AZ931" s="87"/>
      <c r="BA931" s="87"/>
      <c r="BB931" s="87"/>
      <c r="BC931" s="87"/>
      <c r="BD931" s="87"/>
      <c r="BE931" s="87"/>
    </row>
    <row r="932" spans="1:57" s="69" customFormat="1" x14ac:dyDescent="0.25">
      <c r="A932" s="87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  <c r="AD932" s="87"/>
      <c r="AE932" s="87"/>
      <c r="AF932" s="87"/>
      <c r="AG932" s="87"/>
      <c r="AH932" s="87"/>
      <c r="AI932" s="87"/>
      <c r="AJ932" s="87"/>
      <c r="AK932" s="87"/>
      <c r="AL932" s="87"/>
      <c r="AM932" s="87"/>
      <c r="AN932" s="87"/>
      <c r="AO932" s="87"/>
      <c r="AP932" s="87"/>
      <c r="AQ932" s="87"/>
      <c r="AR932" s="87"/>
      <c r="AS932" s="87"/>
      <c r="AT932" s="87"/>
      <c r="AU932" s="87"/>
      <c r="AV932" s="87"/>
      <c r="AW932" s="87"/>
      <c r="AX932" s="87"/>
      <c r="AY932" s="87"/>
      <c r="AZ932" s="87"/>
      <c r="BA932" s="87"/>
      <c r="BB932" s="87"/>
      <c r="BC932" s="87"/>
      <c r="BD932" s="87"/>
      <c r="BE932" s="87"/>
    </row>
    <row r="933" spans="1:57" s="69" customFormat="1" x14ac:dyDescent="0.25">
      <c r="A933" s="87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  <c r="AD933" s="87"/>
      <c r="AE933" s="87"/>
      <c r="AF933" s="87"/>
      <c r="AG933" s="87"/>
      <c r="AH933" s="87"/>
      <c r="AI933" s="87"/>
      <c r="AJ933" s="87"/>
      <c r="AK933" s="87"/>
      <c r="AL933" s="87"/>
      <c r="AM933" s="87"/>
      <c r="AN933" s="87"/>
      <c r="AO933" s="87"/>
      <c r="AP933" s="87"/>
      <c r="AQ933" s="87"/>
      <c r="AR933" s="87"/>
      <c r="AS933" s="87"/>
      <c r="AT933" s="87"/>
      <c r="AU933" s="87"/>
      <c r="AV933" s="87"/>
      <c r="AW933" s="87"/>
      <c r="AX933" s="87"/>
      <c r="AY933" s="87"/>
      <c r="AZ933" s="87"/>
      <c r="BA933" s="87"/>
      <c r="BB933" s="87"/>
      <c r="BC933" s="87"/>
      <c r="BD933" s="87"/>
      <c r="BE933" s="87"/>
    </row>
    <row r="934" spans="1:57" s="69" customFormat="1" x14ac:dyDescent="0.25">
      <c r="A934" s="87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  <c r="AD934" s="87"/>
      <c r="AE934" s="87"/>
      <c r="AF934" s="87"/>
      <c r="AG934" s="87"/>
      <c r="AH934" s="87"/>
      <c r="AI934" s="87"/>
      <c r="AJ934" s="87"/>
      <c r="AK934" s="87"/>
      <c r="AL934" s="87"/>
      <c r="AM934" s="87"/>
      <c r="AN934" s="87"/>
      <c r="AO934" s="87"/>
      <c r="AP934" s="87"/>
      <c r="AQ934" s="87"/>
      <c r="AR934" s="87"/>
      <c r="AS934" s="87"/>
      <c r="AT934" s="87"/>
      <c r="AU934" s="87"/>
      <c r="AV934" s="87"/>
      <c r="AW934" s="87"/>
      <c r="AX934" s="87"/>
      <c r="AY934" s="87"/>
      <c r="AZ934" s="87"/>
      <c r="BA934" s="87"/>
      <c r="BB934" s="87"/>
      <c r="BC934" s="87"/>
      <c r="BD934" s="87"/>
      <c r="BE934" s="87"/>
    </row>
    <row r="935" spans="1:57" s="69" customFormat="1" x14ac:dyDescent="0.25">
      <c r="A935" s="87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  <c r="AD935" s="87"/>
      <c r="AE935" s="87"/>
      <c r="AF935" s="87"/>
      <c r="AG935" s="87"/>
      <c r="AH935" s="87"/>
      <c r="AI935" s="87"/>
      <c r="AJ935" s="87"/>
      <c r="AK935" s="87"/>
      <c r="AL935" s="87"/>
      <c r="AM935" s="87"/>
      <c r="AN935" s="87"/>
      <c r="AO935" s="87"/>
      <c r="AP935" s="87"/>
      <c r="AQ935" s="87"/>
      <c r="AR935" s="87"/>
      <c r="AS935" s="87"/>
      <c r="AT935" s="87"/>
      <c r="AU935" s="87"/>
      <c r="AV935" s="87"/>
      <c r="AW935" s="87"/>
      <c r="AX935" s="87"/>
      <c r="AY935" s="87"/>
      <c r="AZ935" s="87"/>
      <c r="BA935" s="87"/>
      <c r="BB935" s="87"/>
      <c r="BC935" s="87"/>
      <c r="BD935" s="87"/>
      <c r="BE935" s="87"/>
    </row>
    <row r="936" spans="1:57" s="69" customFormat="1" x14ac:dyDescent="0.25">
      <c r="A936" s="87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  <c r="AB936" s="87"/>
      <c r="AC936" s="87"/>
      <c r="AD936" s="87"/>
      <c r="AE936" s="87"/>
      <c r="AF936" s="87"/>
      <c r="AG936" s="87"/>
      <c r="AH936" s="87"/>
      <c r="AI936" s="87"/>
      <c r="AJ936" s="87"/>
      <c r="AK936" s="87"/>
      <c r="AL936" s="87"/>
      <c r="AM936" s="87"/>
      <c r="AN936" s="87"/>
      <c r="AO936" s="87"/>
      <c r="AP936" s="87"/>
      <c r="AQ936" s="87"/>
      <c r="AR936" s="87"/>
      <c r="AS936" s="87"/>
      <c r="AT936" s="87"/>
      <c r="AU936" s="87"/>
      <c r="AV936" s="87"/>
      <c r="AW936" s="87"/>
      <c r="AX936" s="87"/>
      <c r="AY936" s="87"/>
      <c r="AZ936" s="87"/>
      <c r="BA936" s="87"/>
      <c r="BB936" s="87"/>
      <c r="BC936" s="87"/>
      <c r="BD936" s="87"/>
      <c r="BE936" s="87"/>
    </row>
    <row r="937" spans="1:57" s="69" customFormat="1" x14ac:dyDescent="0.25">
      <c r="A937" s="87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7"/>
      <c r="AD937" s="87"/>
      <c r="AE937" s="87"/>
      <c r="AF937" s="87"/>
      <c r="AG937" s="87"/>
      <c r="AH937" s="87"/>
      <c r="AI937" s="87"/>
      <c r="AJ937" s="87"/>
      <c r="AK937" s="87"/>
      <c r="AL937" s="87"/>
      <c r="AM937" s="87"/>
      <c r="AN937" s="87"/>
      <c r="AO937" s="87"/>
      <c r="AP937" s="87"/>
      <c r="AQ937" s="87"/>
      <c r="AR937" s="87"/>
      <c r="AS937" s="87"/>
      <c r="AT937" s="87"/>
      <c r="AU937" s="87"/>
      <c r="AV937" s="87"/>
      <c r="AW937" s="87"/>
      <c r="AX937" s="87"/>
      <c r="AY937" s="87"/>
      <c r="AZ937" s="87"/>
      <c r="BA937" s="87"/>
      <c r="BB937" s="87"/>
      <c r="BC937" s="87"/>
      <c r="BD937" s="87"/>
      <c r="BE937" s="87"/>
    </row>
    <row r="938" spans="1:57" s="69" customFormat="1" x14ac:dyDescent="0.25">
      <c r="A938" s="87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  <c r="AD938" s="87"/>
      <c r="AE938" s="87"/>
      <c r="AF938" s="87"/>
      <c r="AG938" s="87"/>
      <c r="AH938" s="87"/>
      <c r="AI938" s="87"/>
      <c r="AJ938" s="87"/>
      <c r="AK938" s="87"/>
      <c r="AL938" s="87"/>
      <c r="AM938" s="87"/>
      <c r="AN938" s="87"/>
      <c r="AO938" s="87"/>
      <c r="AP938" s="87"/>
      <c r="AQ938" s="87"/>
      <c r="AR938" s="87"/>
      <c r="AS938" s="87"/>
      <c r="AT938" s="87"/>
      <c r="AU938" s="87"/>
      <c r="AV938" s="87"/>
      <c r="AW938" s="87"/>
      <c r="AX938" s="87"/>
      <c r="AY938" s="87"/>
      <c r="AZ938" s="87"/>
      <c r="BA938" s="87"/>
      <c r="BB938" s="87"/>
      <c r="BC938" s="87"/>
      <c r="BD938" s="87"/>
      <c r="BE938" s="87"/>
    </row>
    <row r="939" spans="1:57" s="69" customFormat="1" x14ac:dyDescent="0.25">
      <c r="A939" s="87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7"/>
      <c r="AD939" s="87"/>
      <c r="AE939" s="87"/>
      <c r="AF939" s="87"/>
      <c r="AG939" s="87"/>
      <c r="AH939" s="87"/>
      <c r="AI939" s="87"/>
      <c r="AJ939" s="87"/>
      <c r="AK939" s="87"/>
      <c r="AL939" s="87"/>
      <c r="AM939" s="87"/>
      <c r="AN939" s="87"/>
      <c r="AO939" s="87"/>
      <c r="AP939" s="87"/>
      <c r="AQ939" s="87"/>
      <c r="AR939" s="87"/>
      <c r="AS939" s="87"/>
      <c r="AT939" s="87"/>
      <c r="AU939" s="87"/>
      <c r="AV939" s="87"/>
      <c r="AW939" s="87"/>
      <c r="AX939" s="87"/>
      <c r="AY939" s="87"/>
      <c r="AZ939" s="87"/>
      <c r="BA939" s="87"/>
      <c r="BB939" s="87"/>
      <c r="BC939" s="87"/>
      <c r="BD939" s="87"/>
      <c r="BE939" s="87"/>
    </row>
    <row r="940" spans="1:57" s="69" customFormat="1" x14ac:dyDescent="0.25">
      <c r="A940" s="87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  <c r="AB940" s="87"/>
      <c r="AC940" s="87"/>
      <c r="AD940" s="87"/>
      <c r="AE940" s="87"/>
      <c r="AF940" s="87"/>
      <c r="AG940" s="87"/>
      <c r="AH940" s="87"/>
      <c r="AI940" s="87"/>
      <c r="AJ940" s="87"/>
      <c r="AK940" s="87"/>
      <c r="AL940" s="87"/>
      <c r="AM940" s="87"/>
      <c r="AN940" s="87"/>
      <c r="AO940" s="87"/>
      <c r="AP940" s="87"/>
      <c r="AQ940" s="87"/>
      <c r="AR940" s="87"/>
      <c r="AS940" s="87"/>
      <c r="AT940" s="87"/>
      <c r="AU940" s="87"/>
      <c r="AV940" s="87"/>
      <c r="AW940" s="87"/>
      <c r="AX940" s="87"/>
      <c r="AY940" s="87"/>
      <c r="AZ940" s="87"/>
      <c r="BA940" s="87"/>
      <c r="BB940" s="87"/>
      <c r="BC940" s="87"/>
      <c r="BD940" s="87"/>
      <c r="BE940" s="87"/>
    </row>
    <row r="941" spans="1:57" s="69" customFormat="1" x14ac:dyDescent="0.25">
      <c r="A941" s="87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  <c r="AD941" s="87"/>
      <c r="AE941" s="87"/>
      <c r="AF941" s="87"/>
      <c r="AG941" s="87"/>
      <c r="AH941" s="87"/>
      <c r="AI941" s="87"/>
      <c r="AJ941" s="87"/>
      <c r="AK941" s="87"/>
      <c r="AL941" s="87"/>
      <c r="AM941" s="87"/>
      <c r="AN941" s="87"/>
      <c r="AO941" s="87"/>
      <c r="AP941" s="87"/>
      <c r="AQ941" s="87"/>
      <c r="AR941" s="87"/>
      <c r="AS941" s="87"/>
      <c r="AT941" s="87"/>
      <c r="AU941" s="87"/>
      <c r="AV941" s="87"/>
      <c r="AW941" s="87"/>
      <c r="AX941" s="87"/>
      <c r="AY941" s="87"/>
      <c r="AZ941" s="87"/>
      <c r="BA941" s="87"/>
      <c r="BB941" s="87"/>
      <c r="BC941" s="87"/>
      <c r="BD941" s="87"/>
      <c r="BE941" s="87"/>
    </row>
    <row r="942" spans="1:57" s="69" customFormat="1" x14ac:dyDescent="0.25">
      <c r="A942" s="87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  <c r="AB942" s="87"/>
      <c r="AC942" s="87"/>
      <c r="AD942" s="87"/>
      <c r="AE942" s="87"/>
      <c r="AF942" s="87"/>
      <c r="AG942" s="87"/>
      <c r="AH942" s="87"/>
      <c r="AI942" s="87"/>
      <c r="AJ942" s="87"/>
      <c r="AK942" s="87"/>
      <c r="AL942" s="87"/>
      <c r="AM942" s="87"/>
      <c r="AN942" s="87"/>
      <c r="AO942" s="87"/>
      <c r="AP942" s="87"/>
      <c r="AQ942" s="87"/>
      <c r="AR942" s="87"/>
      <c r="AS942" s="87"/>
      <c r="AT942" s="87"/>
      <c r="AU942" s="87"/>
      <c r="AV942" s="87"/>
      <c r="AW942" s="87"/>
      <c r="AX942" s="87"/>
      <c r="AY942" s="87"/>
      <c r="AZ942" s="87"/>
      <c r="BA942" s="87"/>
      <c r="BB942" s="87"/>
      <c r="BC942" s="87"/>
      <c r="BD942" s="87"/>
      <c r="BE942" s="87"/>
    </row>
    <row r="943" spans="1:57" s="69" customFormat="1" x14ac:dyDescent="0.25">
      <c r="A943" s="87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7"/>
      <c r="AD943" s="87"/>
      <c r="AE943" s="87"/>
      <c r="AF943" s="87"/>
      <c r="AG943" s="87"/>
      <c r="AH943" s="87"/>
      <c r="AI943" s="87"/>
      <c r="AJ943" s="87"/>
      <c r="AK943" s="87"/>
      <c r="AL943" s="87"/>
      <c r="AM943" s="87"/>
      <c r="AN943" s="87"/>
      <c r="AO943" s="87"/>
      <c r="AP943" s="87"/>
      <c r="AQ943" s="87"/>
      <c r="AR943" s="87"/>
      <c r="AS943" s="87"/>
      <c r="AT943" s="87"/>
      <c r="AU943" s="87"/>
      <c r="AV943" s="87"/>
      <c r="AW943" s="87"/>
      <c r="AX943" s="87"/>
      <c r="AY943" s="87"/>
      <c r="AZ943" s="87"/>
      <c r="BA943" s="87"/>
      <c r="BB943" s="87"/>
      <c r="BC943" s="87"/>
      <c r="BD943" s="87"/>
      <c r="BE943" s="87"/>
    </row>
    <row r="944" spans="1:57" s="69" customFormat="1" x14ac:dyDescent="0.25">
      <c r="A944" s="87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  <c r="AB944" s="87"/>
      <c r="AC944" s="87"/>
      <c r="AD944" s="87"/>
      <c r="AE944" s="87"/>
      <c r="AF944" s="87"/>
      <c r="AG944" s="87"/>
      <c r="AH944" s="87"/>
      <c r="AI944" s="87"/>
      <c r="AJ944" s="87"/>
      <c r="AK944" s="87"/>
      <c r="AL944" s="87"/>
      <c r="AM944" s="87"/>
      <c r="AN944" s="87"/>
      <c r="AO944" s="87"/>
      <c r="AP944" s="87"/>
      <c r="AQ944" s="87"/>
      <c r="AR944" s="87"/>
      <c r="AS944" s="87"/>
      <c r="AT944" s="87"/>
      <c r="AU944" s="87"/>
      <c r="AV944" s="87"/>
      <c r="AW944" s="87"/>
      <c r="AX944" s="87"/>
      <c r="AY944" s="87"/>
      <c r="AZ944" s="87"/>
      <c r="BA944" s="87"/>
      <c r="BB944" s="87"/>
      <c r="BC944" s="87"/>
      <c r="BD944" s="87"/>
      <c r="BE944" s="87"/>
    </row>
    <row r="945" spans="1:57" s="69" customFormat="1" x14ac:dyDescent="0.25">
      <c r="A945" s="87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  <c r="AB945" s="87"/>
      <c r="AC945" s="87"/>
      <c r="AD945" s="87"/>
      <c r="AE945" s="87"/>
      <c r="AF945" s="87"/>
      <c r="AG945" s="87"/>
      <c r="AH945" s="87"/>
      <c r="AI945" s="87"/>
      <c r="AJ945" s="87"/>
      <c r="AK945" s="87"/>
      <c r="AL945" s="87"/>
      <c r="AM945" s="87"/>
      <c r="AN945" s="87"/>
      <c r="AO945" s="87"/>
      <c r="AP945" s="87"/>
      <c r="AQ945" s="87"/>
      <c r="AR945" s="87"/>
      <c r="AS945" s="87"/>
      <c r="AT945" s="87"/>
      <c r="AU945" s="87"/>
      <c r="AV945" s="87"/>
      <c r="AW945" s="87"/>
      <c r="AX945" s="87"/>
      <c r="AY945" s="87"/>
      <c r="AZ945" s="87"/>
      <c r="BA945" s="87"/>
      <c r="BB945" s="87"/>
      <c r="BC945" s="87"/>
      <c r="BD945" s="87"/>
      <c r="BE945" s="87"/>
    </row>
    <row r="946" spans="1:57" s="69" customFormat="1" x14ac:dyDescent="0.25">
      <c r="A946" s="87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  <c r="AB946" s="87"/>
      <c r="AC946" s="87"/>
      <c r="AD946" s="87"/>
      <c r="AE946" s="87"/>
      <c r="AF946" s="87"/>
      <c r="AG946" s="87"/>
      <c r="AH946" s="87"/>
      <c r="AI946" s="87"/>
      <c r="AJ946" s="87"/>
      <c r="AK946" s="87"/>
      <c r="AL946" s="87"/>
      <c r="AM946" s="87"/>
      <c r="AN946" s="87"/>
      <c r="AO946" s="87"/>
      <c r="AP946" s="87"/>
      <c r="AQ946" s="87"/>
      <c r="AR946" s="87"/>
      <c r="AS946" s="87"/>
      <c r="AT946" s="87"/>
      <c r="AU946" s="87"/>
      <c r="AV946" s="87"/>
      <c r="AW946" s="87"/>
      <c r="AX946" s="87"/>
      <c r="AY946" s="87"/>
      <c r="AZ946" s="87"/>
      <c r="BA946" s="87"/>
      <c r="BB946" s="87"/>
      <c r="BC946" s="87"/>
      <c r="BD946" s="87"/>
      <c r="BE946" s="87"/>
    </row>
    <row r="947" spans="1:57" s="69" customFormat="1" x14ac:dyDescent="0.25">
      <c r="A947" s="87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  <c r="AD947" s="87"/>
      <c r="AE947" s="87"/>
      <c r="AF947" s="87"/>
      <c r="AG947" s="87"/>
      <c r="AH947" s="87"/>
      <c r="AI947" s="87"/>
      <c r="AJ947" s="87"/>
      <c r="AK947" s="87"/>
      <c r="AL947" s="87"/>
      <c r="AM947" s="87"/>
      <c r="AN947" s="87"/>
      <c r="AO947" s="87"/>
      <c r="AP947" s="87"/>
      <c r="AQ947" s="87"/>
      <c r="AR947" s="87"/>
      <c r="AS947" s="87"/>
      <c r="AT947" s="87"/>
      <c r="AU947" s="87"/>
      <c r="AV947" s="87"/>
      <c r="AW947" s="87"/>
      <c r="AX947" s="87"/>
      <c r="AY947" s="87"/>
      <c r="AZ947" s="87"/>
      <c r="BA947" s="87"/>
      <c r="BB947" s="87"/>
      <c r="BC947" s="87"/>
      <c r="BD947" s="87"/>
      <c r="BE947" s="87"/>
    </row>
    <row r="948" spans="1:57" s="69" customFormat="1" x14ac:dyDescent="0.25">
      <c r="A948" s="87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  <c r="AB948" s="87"/>
      <c r="AC948" s="87"/>
      <c r="AD948" s="87"/>
      <c r="AE948" s="87"/>
      <c r="AF948" s="87"/>
      <c r="AG948" s="87"/>
      <c r="AH948" s="87"/>
      <c r="AI948" s="87"/>
      <c r="AJ948" s="87"/>
      <c r="AK948" s="87"/>
      <c r="AL948" s="87"/>
      <c r="AM948" s="87"/>
      <c r="AN948" s="87"/>
      <c r="AO948" s="87"/>
      <c r="AP948" s="87"/>
      <c r="AQ948" s="87"/>
      <c r="AR948" s="87"/>
      <c r="AS948" s="87"/>
      <c r="AT948" s="87"/>
      <c r="AU948" s="87"/>
      <c r="AV948" s="87"/>
      <c r="AW948" s="87"/>
      <c r="AX948" s="87"/>
      <c r="AY948" s="87"/>
      <c r="AZ948" s="87"/>
      <c r="BA948" s="87"/>
      <c r="BB948" s="87"/>
      <c r="BC948" s="87"/>
      <c r="BD948" s="87"/>
      <c r="BE948" s="87"/>
    </row>
    <row r="949" spans="1:57" s="69" customFormat="1" x14ac:dyDescent="0.25">
      <c r="A949" s="87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7"/>
      <c r="AD949" s="87"/>
      <c r="AE949" s="87"/>
      <c r="AF949" s="87"/>
      <c r="AG949" s="87"/>
      <c r="AH949" s="87"/>
      <c r="AI949" s="87"/>
      <c r="AJ949" s="87"/>
      <c r="AK949" s="87"/>
      <c r="AL949" s="87"/>
      <c r="AM949" s="87"/>
      <c r="AN949" s="87"/>
      <c r="AO949" s="87"/>
      <c r="AP949" s="87"/>
      <c r="AQ949" s="87"/>
      <c r="AR949" s="87"/>
      <c r="AS949" s="87"/>
      <c r="AT949" s="87"/>
      <c r="AU949" s="87"/>
      <c r="AV949" s="87"/>
      <c r="AW949" s="87"/>
      <c r="AX949" s="87"/>
      <c r="AY949" s="87"/>
      <c r="AZ949" s="87"/>
      <c r="BA949" s="87"/>
      <c r="BB949" s="87"/>
      <c r="BC949" s="87"/>
      <c r="BD949" s="87"/>
      <c r="BE949" s="87"/>
    </row>
    <row r="950" spans="1:57" s="69" customFormat="1" x14ac:dyDescent="0.25">
      <c r="A950" s="87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  <c r="AB950" s="87"/>
      <c r="AC950" s="87"/>
      <c r="AD950" s="87"/>
      <c r="AE950" s="87"/>
      <c r="AF950" s="87"/>
      <c r="AG950" s="87"/>
      <c r="AH950" s="87"/>
      <c r="AI950" s="87"/>
      <c r="AJ950" s="87"/>
      <c r="AK950" s="87"/>
      <c r="AL950" s="87"/>
      <c r="AM950" s="87"/>
      <c r="AN950" s="87"/>
      <c r="AO950" s="87"/>
      <c r="AP950" s="87"/>
      <c r="AQ950" s="87"/>
      <c r="AR950" s="87"/>
      <c r="AS950" s="87"/>
      <c r="AT950" s="87"/>
      <c r="AU950" s="87"/>
      <c r="AV950" s="87"/>
      <c r="AW950" s="87"/>
      <c r="AX950" s="87"/>
      <c r="AY950" s="87"/>
      <c r="AZ950" s="87"/>
      <c r="BA950" s="87"/>
      <c r="BB950" s="87"/>
      <c r="BC950" s="87"/>
      <c r="BD950" s="87"/>
      <c r="BE950" s="87"/>
    </row>
    <row r="951" spans="1:57" s="69" customFormat="1" x14ac:dyDescent="0.25">
      <c r="A951" s="87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7"/>
      <c r="AD951" s="87"/>
      <c r="AE951" s="87"/>
      <c r="AF951" s="87"/>
      <c r="AG951" s="87"/>
      <c r="AH951" s="87"/>
      <c r="AI951" s="87"/>
      <c r="AJ951" s="87"/>
      <c r="AK951" s="87"/>
      <c r="AL951" s="87"/>
      <c r="AM951" s="87"/>
      <c r="AN951" s="87"/>
      <c r="AO951" s="87"/>
      <c r="AP951" s="87"/>
      <c r="AQ951" s="87"/>
      <c r="AR951" s="87"/>
      <c r="AS951" s="87"/>
      <c r="AT951" s="87"/>
      <c r="AU951" s="87"/>
      <c r="AV951" s="87"/>
      <c r="AW951" s="87"/>
      <c r="AX951" s="87"/>
      <c r="AY951" s="87"/>
      <c r="AZ951" s="87"/>
      <c r="BA951" s="87"/>
      <c r="BB951" s="87"/>
      <c r="BC951" s="87"/>
      <c r="BD951" s="87"/>
      <c r="BE951" s="87"/>
    </row>
    <row r="952" spans="1:57" s="69" customFormat="1" x14ac:dyDescent="0.25">
      <c r="A952" s="87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7"/>
      <c r="AD952" s="87"/>
      <c r="AE952" s="87"/>
      <c r="AF952" s="87"/>
      <c r="AG952" s="87"/>
      <c r="AH952" s="87"/>
      <c r="AI952" s="87"/>
      <c r="AJ952" s="87"/>
      <c r="AK952" s="87"/>
      <c r="AL952" s="87"/>
      <c r="AM952" s="87"/>
      <c r="AN952" s="87"/>
      <c r="AO952" s="87"/>
      <c r="AP952" s="87"/>
      <c r="AQ952" s="87"/>
      <c r="AR952" s="87"/>
      <c r="AS952" s="87"/>
      <c r="AT952" s="87"/>
      <c r="AU952" s="87"/>
      <c r="AV952" s="87"/>
      <c r="AW952" s="87"/>
      <c r="AX952" s="87"/>
      <c r="AY952" s="87"/>
      <c r="AZ952" s="87"/>
      <c r="BA952" s="87"/>
      <c r="BB952" s="87"/>
      <c r="BC952" s="87"/>
      <c r="BD952" s="87"/>
      <c r="BE952" s="87"/>
    </row>
    <row r="953" spans="1:57" s="69" customFormat="1" x14ac:dyDescent="0.25">
      <c r="A953" s="87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  <c r="AD953" s="87"/>
      <c r="AE953" s="87"/>
      <c r="AF953" s="87"/>
      <c r="AG953" s="87"/>
      <c r="AH953" s="87"/>
      <c r="AI953" s="87"/>
      <c r="AJ953" s="87"/>
      <c r="AK953" s="87"/>
      <c r="AL953" s="87"/>
      <c r="AM953" s="87"/>
      <c r="AN953" s="87"/>
      <c r="AO953" s="87"/>
      <c r="AP953" s="87"/>
      <c r="AQ953" s="87"/>
      <c r="AR953" s="87"/>
      <c r="AS953" s="87"/>
      <c r="AT953" s="87"/>
      <c r="AU953" s="87"/>
      <c r="AV953" s="87"/>
      <c r="AW953" s="87"/>
      <c r="AX953" s="87"/>
      <c r="AY953" s="87"/>
      <c r="AZ953" s="87"/>
      <c r="BA953" s="87"/>
      <c r="BB953" s="87"/>
      <c r="BC953" s="87"/>
      <c r="BD953" s="87"/>
      <c r="BE953" s="87"/>
    </row>
    <row r="954" spans="1:57" s="69" customFormat="1" x14ac:dyDescent="0.25">
      <c r="A954" s="87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  <c r="AB954" s="87"/>
      <c r="AC954" s="87"/>
      <c r="AD954" s="87"/>
      <c r="AE954" s="87"/>
      <c r="AF954" s="87"/>
      <c r="AG954" s="87"/>
      <c r="AH954" s="87"/>
      <c r="AI954" s="87"/>
      <c r="AJ954" s="87"/>
      <c r="AK954" s="87"/>
      <c r="AL954" s="87"/>
      <c r="AM954" s="87"/>
      <c r="AN954" s="87"/>
      <c r="AO954" s="87"/>
      <c r="AP954" s="87"/>
      <c r="AQ954" s="87"/>
      <c r="AR954" s="87"/>
      <c r="AS954" s="87"/>
      <c r="AT954" s="87"/>
      <c r="AU954" s="87"/>
      <c r="AV954" s="87"/>
      <c r="AW954" s="87"/>
      <c r="AX954" s="87"/>
      <c r="AY954" s="87"/>
      <c r="AZ954" s="87"/>
      <c r="BA954" s="87"/>
      <c r="BB954" s="87"/>
      <c r="BC954" s="87"/>
      <c r="BD954" s="87"/>
      <c r="BE954" s="87"/>
    </row>
    <row r="955" spans="1:57" s="69" customFormat="1" x14ac:dyDescent="0.25">
      <c r="A955" s="87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  <c r="AD955" s="87"/>
      <c r="AE955" s="87"/>
      <c r="AF955" s="87"/>
      <c r="AG955" s="87"/>
      <c r="AH955" s="87"/>
      <c r="AI955" s="87"/>
      <c r="AJ955" s="87"/>
      <c r="AK955" s="87"/>
      <c r="AL955" s="87"/>
      <c r="AM955" s="87"/>
      <c r="AN955" s="87"/>
      <c r="AO955" s="87"/>
      <c r="AP955" s="87"/>
      <c r="AQ955" s="87"/>
      <c r="AR955" s="87"/>
      <c r="AS955" s="87"/>
      <c r="AT955" s="87"/>
      <c r="AU955" s="87"/>
      <c r="AV955" s="87"/>
      <c r="AW955" s="87"/>
      <c r="AX955" s="87"/>
      <c r="AY955" s="87"/>
      <c r="AZ955" s="87"/>
      <c r="BA955" s="87"/>
      <c r="BB955" s="87"/>
      <c r="BC955" s="87"/>
      <c r="BD955" s="87"/>
      <c r="BE955" s="87"/>
    </row>
    <row r="956" spans="1:57" s="69" customFormat="1" x14ac:dyDescent="0.25">
      <c r="A956" s="87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  <c r="AB956" s="87"/>
      <c r="AC956" s="87"/>
      <c r="AD956" s="87"/>
      <c r="AE956" s="87"/>
      <c r="AF956" s="87"/>
      <c r="AG956" s="87"/>
      <c r="AH956" s="87"/>
      <c r="AI956" s="87"/>
      <c r="AJ956" s="87"/>
      <c r="AK956" s="87"/>
      <c r="AL956" s="87"/>
      <c r="AM956" s="87"/>
      <c r="AN956" s="87"/>
      <c r="AO956" s="87"/>
      <c r="AP956" s="87"/>
      <c r="AQ956" s="87"/>
      <c r="AR956" s="87"/>
      <c r="AS956" s="87"/>
      <c r="AT956" s="87"/>
      <c r="AU956" s="87"/>
      <c r="AV956" s="87"/>
      <c r="AW956" s="87"/>
      <c r="AX956" s="87"/>
      <c r="AY956" s="87"/>
      <c r="AZ956" s="87"/>
      <c r="BA956" s="87"/>
      <c r="BB956" s="87"/>
      <c r="BC956" s="87"/>
      <c r="BD956" s="87"/>
      <c r="BE956" s="87"/>
    </row>
    <row r="957" spans="1:57" s="69" customFormat="1" x14ac:dyDescent="0.25">
      <c r="A957" s="87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7"/>
      <c r="AD957" s="87"/>
      <c r="AE957" s="87"/>
      <c r="AF957" s="87"/>
      <c r="AG957" s="87"/>
      <c r="AH957" s="87"/>
      <c r="AI957" s="87"/>
      <c r="AJ957" s="87"/>
      <c r="AK957" s="87"/>
      <c r="AL957" s="87"/>
      <c r="AM957" s="87"/>
      <c r="AN957" s="87"/>
      <c r="AO957" s="87"/>
      <c r="AP957" s="87"/>
      <c r="AQ957" s="87"/>
      <c r="AR957" s="87"/>
      <c r="AS957" s="87"/>
      <c r="AT957" s="87"/>
      <c r="AU957" s="87"/>
      <c r="AV957" s="87"/>
      <c r="AW957" s="87"/>
      <c r="AX957" s="87"/>
      <c r="AY957" s="87"/>
      <c r="AZ957" s="87"/>
      <c r="BA957" s="87"/>
      <c r="BB957" s="87"/>
      <c r="BC957" s="87"/>
      <c r="BD957" s="87"/>
      <c r="BE957" s="87"/>
    </row>
    <row r="958" spans="1:57" s="69" customFormat="1" x14ac:dyDescent="0.25">
      <c r="A958" s="87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  <c r="AB958" s="87"/>
      <c r="AC958" s="87"/>
      <c r="AD958" s="87"/>
      <c r="AE958" s="87"/>
      <c r="AF958" s="87"/>
      <c r="AG958" s="87"/>
      <c r="AH958" s="87"/>
      <c r="AI958" s="87"/>
      <c r="AJ958" s="87"/>
      <c r="AK958" s="87"/>
      <c r="AL958" s="87"/>
      <c r="AM958" s="87"/>
      <c r="AN958" s="87"/>
      <c r="AO958" s="87"/>
      <c r="AP958" s="87"/>
      <c r="AQ958" s="87"/>
      <c r="AR958" s="87"/>
      <c r="AS958" s="87"/>
      <c r="AT958" s="87"/>
      <c r="AU958" s="87"/>
      <c r="AV958" s="87"/>
      <c r="AW958" s="87"/>
      <c r="AX958" s="87"/>
      <c r="AY958" s="87"/>
      <c r="AZ958" s="87"/>
      <c r="BA958" s="87"/>
      <c r="BB958" s="87"/>
      <c r="BC958" s="87"/>
      <c r="BD958" s="87"/>
      <c r="BE958" s="87"/>
    </row>
    <row r="959" spans="1:57" s="69" customFormat="1" x14ac:dyDescent="0.25">
      <c r="A959" s="87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7"/>
      <c r="AD959" s="87"/>
      <c r="AE959" s="87"/>
      <c r="AF959" s="87"/>
      <c r="AG959" s="87"/>
      <c r="AH959" s="87"/>
      <c r="AI959" s="87"/>
      <c r="AJ959" s="87"/>
      <c r="AK959" s="87"/>
      <c r="AL959" s="87"/>
      <c r="AM959" s="87"/>
      <c r="AN959" s="87"/>
      <c r="AO959" s="87"/>
      <c r="AP959" s="87"/>
      <c r="AQ959" s="87"/>
      <c r="AR959" s="87"/>
      <c r="AS959" s="87"/>
      <c r="AT959" s="87"/>
      <c r="AU959" s="87"/>
      <c r="AV959" s="87"/>
      <c r="AW959" s="87"/>
      <c r="AX959" s="87"/>
      <c r="AY959" s="87"/>
      <c r="AZ959" s="87"/>
      <c r="BA959" s="87"/>
      <c r="BB959" s="87"/>
      <c r="BC959" s="87"/>
      <c r="BD959" s="87"/>
      <c r="BE959" s="87"/>
    </row>
    <row r="960" spans="1:57" s="69" customFormat="1" x14ac:dyDescent="0.25">
      <c r="A960" s="87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  <c r="AC960" s="87"/>
      <c r="AD960" s="87"/>
      <c r="AE960" s="87"/>
      <c r="AF960" s="87"/>
      <c r="AG960" s="87"/>
      <c r="AH960" s="87"/>
      <c r="AI960" s="87"/>
      <c r="AJ960" s="87"/>
      <c r="AK960" s="87"/>
      <c r="AL960" s="87"/>
      <c r="AM960" s="87"/>
      <c r="AN960" s="87"/>
      <c r="AO960" s="87"/>
      <c r="AP960" s="87"/>
      <c r="AQ960" s="87"/>
      <c r="AR960" s="87"/>
      <c r="AS960" s="87"/>
      <c r="AT960" s="87"/>
      <c r="AU960" s="87"/>
      <c r="AV960" s="87"/>
      <c r="AW960" s="87"/>
      <c r="AX960" s="87"/>
      <c r="AY960" s="87"/>
      <c r="AZ960" s="87"/>
      <c r="BA960" s="87"/>
      <c r="BB960" s="87"/>
      <c r="BC960" s="87"/>
      <c r="BD960" s="87"/>
      <c r="BE960" s="87"/>
    </row>
    <row r="961" spans="1:57" s="69" customFormat="1" x14ac:dyDescent="0.25">
      <c r="A961" s="87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  <c r="AB961" s="87"/>
      <c r="AC961" s="87"/>
      <c r="AD961" s="87"/>
      <c r="AE961" s="87"/>
      <c r="AF961" s="87"/>
      <c r="AG961" s="87"/>
      <c r="AH961" s="87"/>
      <c r="AI961" s="87"/>
      <c r="AJ961" s="87"/>
      <c r="AK961" s="87"/>
      <c r="AL961" s="87"/>
      <c r="AM961" s="87"/>
      <c r="AN961" s="87"/>
      <c r="AO961" s="87"/>
      <c r="AP961" s="87"/>
      <c r="AQ961" s="87"/>
      <c r="AR961" s="87"/>
      <c r="AS961" s="87"/>
      <c r="AT961" s="87"/>
      <c r="AU961" s="87"/>
      <c r="AV961" s="87"/>
      <c r="AW961" s="87"/>
      <c r="AX961" s="87"/>
      <c r="AY961" s="87"/>
      <c r="AZ961" s="87"/>
      <c r="BA961" s="87"/>
      <c r="BB961" s="87"/>
      <c r="BC961" s="87"/>
      <c r="BD961" s="87"/>
      <c r="BE961" s="87"/>
    </row>
    <row r="962" spans="1:57" s="69" customFormat="1" x14ac:dyDescent="0.25">
      <c r="A962" s="87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  <c r="AB962" s="87"/>
      <c r="AC962" s="87"/>
      <c r="AD962" s="87"/>
      <c r="AE962" s="87"/>
      <c r="AF962" s="87"/>
      <c r="AG962" s="87"/>
      <c r="AH962" s="87"/>
      <c r="AI962" s="87"/>
      <c r="AJ962" s="87"/>
      <c r="AK962" s="87"/>
      <c r="AL962" s="87"/>
      <c r="AM962" s="87"/>
      <c r="AN962" s="87"/>
      <c r="AO962" s="87"/>
      <c r="AP962" s="87"/>
      <c r="AQ962" s="87"/>
      <c r="AR962" s="87"/>
      <c r="AS962" s="87"/>
      <c r="AT962" s="87"/>
      <c r="AU962" s="87"/>
      <c r="AV962" s="87"/>
      <c r="AW962" s="87"/>
      <c r="AX962" s="87"/>
      <c r="AY962" s="87"/>
      <c r="AZ962" s="87"/>
      <c r="BA962" s="87"/>
      <c r="BB962" s="87"/>
      <c r="BC962" s="87"/>
      <c r="BD962" s="87"/>
      <c r="BE962" s="87"/>
    </row>
    <row r="963" spans="1:57" s="69" customFormat="1" x14ac:dyDescent="0.25">
      <c r="A963" s="87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7"/>
      <c r="AD963" s="87"/>
      <c r="AE963" s="87"/>
      <c r="AF963" s="87"/>
      <c r="AG963" s="87"/>
      <c r="AH963" s="87"/>
      <c r="AI963" s="87"/>
      <c r="AJ963" s="87"/>
      <c r="AK963" s="87"/>
      <c r="AL963" s="87"/>
      <c r="AM963" s="87"/>
      <c r="AN963" s="87"/>
      <c r="AO963" s="87"/>
      <c r="AP963" s="87"/>
      <c r="AQ963" s="87"/>
      <c r="AR963" s="87"/>
      <c r="AS963" s="87"/>
      <c r="AT963" s="87"/>
      <c r="AU963" s="87"/>
      <c r="AV963" s="87"/>
      <c r="AW963" s="87"/>
      <c r="AX963" s="87"/>
      <c r="AY963" s="87"/>
      <c r="AZ963" s="87"/>
      <c r="BA963" s="87"/>
      <c r="BB963" s="87"/>
      <c r="BC963" s="87"/>
      <c r="BD963" s="87"/>
      <c r="BE963" s="87"/>
    </row>
    <row r="964" spans="1:57" s="69" customFormat="1" x14ac:dyDescent="0.25">
      <c r="A964" s="87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  <c r="AD964" s="87"/>
      <c r="AE964" s="87"/>
      <c r="AF964" s="87"/>
      <c r="AG964" s="87"/>
      <c r="AH964" s="87"/>
      <c r="AI964" s="87"/>
      <c r="AJ964" s="87"/>
      <c r="AK964" s="87"/>
      <c r="AL964" s="87"/>
      <c r="AM964" s="87"/>
      <c r="AN964" s="87"/>
      <c r="AO964" s="87"/>
      <c r="AP964" s="87"/>
      <c r="AQ964" s="87"/>
      <c r="AR964" s="87"/>
      <c r="AS964" s="87"/>
      <c r="AT964" s="87"/>
      <c r="AU964" s="87"/>
      <c r="AV964" s="87"/>
      <c r="AW964" s="87"/>
      <c r="AX964" s="87"/>
      <c r="AY964" s="87"/>
      <c r="AZ964" s="87"/>
      <c r="BA964" s="87"/>
      <c r="BB964" s="87"/>
      <c r="BC964" s="87"/>
      <c r="BD964" s="87"/>
      <c r="BE964" s="87"/>
    </row>
    <row r="965" spans="1:57" s="69" customFormat="1" x14ac:dyDescent="0.25">
      <c r="A965" s="87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  <c r="AD965" s="87"/>
      <c r="AE965" s="87"/>
      <c r="AF965" s="87"/>
      <c r="AG965" s="87"/>
      <c r="AH965" s="87"/>
      <c r="AI965" s="87"/>
      <c r="AJ965" s="87"/>
      <c r="AK965" s="87"/>
      <c r="AL965" s="87"/>
      <c r="AM965" s="87"/>
      <c r="AN965" s="87"/>
      <c r="AO965" s="87"/>
      <c r="AP965" s="87"/>
      <c r="AQ965" s="87"/>
      <c r="AR965" s="87"/>
      <c r="AS965" s="87"/>
      <c r="AT965" s="87"/>
      <c r="AU965" s="87"/>
      <c r="AV965" s="87"/>
      <c r="AW965" s="87"/>
      <c r="AX965" s="87"/>
      <c r="AY965" s="87"/>
      <c r="AZ965" s="87"/>
      <c r="BA965" s="87"/>
      <c r="BB965" s="87"/>
      <c r="BC965" s="87"/>
      <c r="BD965" s="87"/>
      <c r="BE965" s="87"/>
    </row>
    <row r="966" spans="1:57" s="69" customFormat="1" x14ac:dyDescent="0.25">
      <c r="A966" s="87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  <c r="AD966" s="87"/>
      <c r="AE966" s="87"/>
      <c r="AF966" s="87"/>
      <c r="AG966" s="87"/>
      <c r="AH966" s="87"/>
      <c r="AI966" s="87"/>
      <c r="AJ966" s="87"/>
      <c r="AK966" s="87"/>
      <c r="AL966" s="87"/>
      <c r="AM966" s="87"/>
      <c r="AN966" s="87"/>
      <c r="AO966" s="87"/>
      <c r="AP966" s="87"/>
      <c r="AQ966" s="87"/>
      <c r="AR966" s="87"/>
      <c r="AS966" s="87"/>
      <c r="AT966" s="87"/>
      <c r="AU966" s="87"/>
      <c r="AV966" s="87"/>
      <c r="AW966" s="87"/>
      <c r="AX966" s="87"/>
      <c r="AY966" s="87"/>
      <c r="AZ966" s="87"/>
      <c r="BA966" s="87"/>
      <c r="BB966" s="87"/>
      <c r="BC966" s="87"/>
      <c r="BD966" s="87"/>
      <c r="BE966" s="87"/>
    </row>
    <row r="967" spans="1:57" s="69" customFormat="1" x14ac:dyDescent="0.25">
      <c r="A967" s="87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D967" s="87"/>
      <c r="AE967" s="87"/>
      <c r="AF967" s="87"/>
      <c r="AG967" s="87"/>
      <c r="AH967" s="87"/>
      <c r="AI967" s="87"/>
      <c r="AJ967" s="87"/>
      <c r="AK967" s="87"/>
      <c r="AL967" s="87"/>
      <c r="AM967" s="87"/>
      <c r="AN967" s="87"/>
      <c r="AO967" s="87"/>
      <c r="AP967" s="87"/>
      <c r="AQ967" s="87"/>
      <c r="AR967" s="87"/>
      <c r="AS967" s="87"/>
      <c r="AT967" s="87"/>
      <c r="AU967" s="87"/>
      <c r="AV967" s="87"/>
      <c r="AW967" s="87"/>
      <c r="AX967" s="87"/>
      <c r="AY967" s="87"/>
      <c r="AZ967" s="87"/>
      <c r="BA967" s="87"/>
      <c r="BB967" s="87"/>
      <c r="BC967" s="87"/>
      <c r="BD967" s="87"/>
      <c r="BE967" s="87"/>
    </row>
    <row r="968" spans="1:57" s="69" customFormat="1" x14ac:dyDescent="0.25">
      <c r="A968" s="87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  <c r="AB968" s="87"/>
      <c r="AC968" s="87"/>
      <c r="AD968" s="87"/>
      <c r="AE968" s="87"/>
      <c r="AF968" s="87"/>
      <c r="AG968" s="87"/>
      <c r="AH968" s="87"/>
      <c r="AI968" s="87"/>
      <c r="AJ968" s="87"/>
      <c r="AK968" s="87"/>
      <c r="AL968" s="87"/>
      <c r="AM968" s="87"/>
      <c r="AN968" s="87"/>
      <c r="AO968" s="87"/>
      <c r="AP968" s="87"/>
      <c r="AQ968" s="87"/>
      <c r="AR968" s="87"/>
      <c r="AS968" s="87"/>
      <c r="AT968" s="87"/>
      <c r="AU968" s="87"/>
      <c r="AV968" s="87"/>
      <c r="AW968" s="87"/>
      <c r="AX968" s="87"/>
      <c r="AY968" s="87"/>
      <c r="AZ968" s="87"/>
      <c r="BA968" s="87"/>
      <c r="BB968" s="87"/>
      <c r="BC968" s="87"/>
      <c r="BD968" s="87"/>
      <c r="BE968" s="87"/>
    </row>
    <row r="969" spans="1:57" s="69" customFormat="1" x14ac:dyDescent="0.25">
      <c r="A969" s="87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7"/>
      <c r="AD969" s="87"/>
      <c r="AE969" s="87"/>
      <c r="AF969" s="87"/>
      <c r="AG969" s="87"/>
      <c r="AH969" s="87"/>
      <c r="AI969" s="87"/>
      <c r="AJ969" s="87"/>
      <c r="AK969" s="87"/>
      <c r="AL969" s="87"/>
      <c r="AM969" s="87"/>
      <c r="AN969" s="87"/>
      <c r="AO969" s="87"/>
      <c r="AP969" s="87"/>
      <c r="AQ969" s="87"/>
      <c r="AR969" s="87"/>
      <c r="AS969" s="87"/>
      <c r="AT969" s="87"/>
      <c r="AU969" s="87"/>
      <c r="AV969" s="87"/>
      <c r="AW969" s="87"/>
      <c r="AX969" s="87"/>
      <c r="AY969" s="87"/>
      <c r="AZ969" s="87"/>
      <c r="BA969" s="87"/>
      <c r="BB969" s="87"/>
      <c r="BC969" s="87"/>
      <c r="BD969" s="87"/>
      <c r="BE969" s="87"/>
    </row>
    <row r="970" spans="1:57" s="69" customFormat="1" x14ac:dyDescent="0.25">
      <c r="A970" s="87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  <c r="AB970" s="87"/>
      <c r="AC970" s="87"/>
      <c r="AD970" s="87"/>
      <c r="AE970" s="87"/>
      <c r="AF970" s="87"/>
      <c r="AG970" s="87"/>
      <c r="AH970" s="87"/>
      <c r="AI970" s="87"/>
      <c r="AJ970" s="87"/>
      <c r="AK970" s="87"/>
      <c r="AL970" s="87"/>
      <c r="AM970" s="87"/>
      <c r="AN970" s="87"/>
      <c r="AO970" s="87"/>
      <c r="AP970" s="87"/>
      <c r="AQ970" s="87"/>
      <c r="AR970" s="87"/>
      <c r="AS970" s="87"/>
      <c r="AT970" s="87"/>
      <c r="AU970" s="87"/>
      <c r="AV970" s="87"/>
      <c r="AW970" s="87"/>
      <c r="AX970" s="87"/>
      <c r="AY970" s="87"/>
      <c r="AZ970" s="87"/>
      <c r="BA970" s="87"/>
      <c r="BB970" s="87"/>
      <c r="BC970" s="87"/>
      <c r="BD970" s="87"/>
      <c r="BE970" s="87"/>
    </row>
    <row r="971" spans="1:57" s="69" customFormat="1" x14ac:dyDescent="0.25">
      <c r="A971" s="87"/>
      <c r="B971" s="87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7"/>
      <c r="AD971" s="87"/>
      <c r="AE971" s="87"/>
      <c r="AF971" s="87"/>
      <c r="AG971" s="87"/>
      <c r="AH971" s="87"/>
      <c r="AI971" s="87"/>
      <c r="AJ971" s="87"/>
      <c r="AK971" s="87"/>
      <c r="AL971" s="87"/>
      <c r="AM971" s="87"/>
      <c r="AN971" s="87"/>
      <c r="AO971" s="87"/>
      <c r="AP971" s="87"/>
      <c r="AQ971" s="87"/>
      <c r="AR971" s="87"/>
      <c r="AS971" s="87"/>
      <c r="AT971" s="87"/>
      <c r="AU971" s="87"/>
      <c r="AV971" s="87"/>
      <c r="AW971" s="87"/>
      <c r="AX971" s="87"/>
      <c r="AY971" s="87"/>
      <c r="AZ971" s="87"/>
      <c r="BA971" s="87"/>
      <c r="BB971" s="87"/>
      <c r="BC971" s="87"/>
      <c r="BD971" s="87"/>
      <c r="BE971" s="87"/>
    </row>
    <row r="972" spans="1:57" s="69" customFormat="1" x14ac:dyDescent="0.25">
      <c r="A972" s="87"/>
      <c r="B972" s="87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  <c r="AD972" s="87"/>
      <c r="AE972" s="87"/>
      <c r="AF972" s="87"/>
      <c r="AG972" s="87"/>
      <c r="AH972" s="87"/>
      <c r="AI972" s="87"/>
      <c r="AJ972" s="87"/>
      <c r="AK972" s="87"/>
      <c r="AL972" s="87"/>
      <c r="AM972" s="87"/>
      <c r="AN972" s="87"/>
      <c r="AO972" s="87"/>
      <c r="AP972" s="87"/>
      <c r="AQ972" s="87"/>
      <c r="AR972" s="87"/>
      <c r="AS972" s="87"/>
      <c r="AT972" s="87"/>
      <c r="AU972" s="87"/>
      <c r="AV972" s="87"/>
      <c r="AW972" s="87"/>
      <c r="AX972" s="87"/>
      <c r="AY972" s="87"/>
      <c r="AZ972" s="87"/>
      <c r="BA972" s="87"/>
      <c r="BB972" s="87"/>
      <c r="BC972" s="87"/>
      <c r="BD972" s="87"/>
      <c r="BE972" s="87"/>
    </row>
    <row r="973" spans="1:57" s="69" customFormat="1" x14ac:dyDescent="0.25">
      <c r="A973" s="87"/>
      <c r="B973" s="87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7"/>
      <c r="AD973" s="87"/>
      <c r="AE973" s="87"/>
      <c r="AF973" s="87"/>
      <c r="AG973" s="87"/>
      <c r="AH973" s="87"/>
      <c r="AI973" s="87"/>
      <c r="AJ973" s="87"/>
      <c r="AK973" s="87"/>
      <c r="AL973" s="87"/>
      <c r="AM973" s="87"/>
      <c r="AN973" s="87"/>
      <c r="AO973" s="87"/>
      <c r="AP973" s="87"/>
      <c r="AQ973" s="87"/>
      <c r="AR973" s="87"/>
      <c r="AS973" s="87"/>
      <c r="AT973" s="87"/>
      <c r="AU973" s="87"/>
      <c r="AV973" s="87"/>
      <c r="AW973" s="87"/>
      <c r="AX973" s="87"/>
      <c r="AY973" s="87"/>
      <c r="AZ973" s="87"/>
      <c r="BA973" s="87"/>
      <c r="BB973" s="87"/>
      <c r="BC973" s="87"/>
      <c r="BD973" s="87"/>
      <c r="BE973" s="87"/>
    </row>
    <row r="974" spans="1:57" s="69" customFormat="1" x14ac:dyDescent="0.25">
      <c r="A974" s="87"/>
      <c r="B974" s="87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  <c r="AB974" s="87"/>
      <c r="AC974" s="87"/>
      <c r="AD974" s="87"/>
      <c r="AE974" s="87"/>
      <c r="AF974" s="87"/>
      <c r="AG974" s="87"/>
      <c r="AH974" s="87"/>
      <c r="AI974" s="87"/>
      <c r="AJ974" s="87"/>
      <c r="AK974" s="87"/>
      <c r="AL974" s="87"/>
      <c r="AM974" s="87"/>
      <c r="AN974" s="87"/>
      <c r="AO974" s="87"/>
      <c r="AP974" s="87"/>
      <c r="AQ974" s="87"/>
      <c r="AR974" s="87"/>
      <c r="AS974" s="87"/>
      <c r="AT974" s="87"/>
      <c r="AU974" s="87"/>
      <c r="AV974" s="87"/>
      <c r="AW974" s="87"/>
      <c r="AX974" s="87"/>
      <c r="AY974" s="87"/>
      <c r="AZ974" s="87"/>
      <c r="BA974" s="87"/>
      <c r="BB974" s="87"/>
      <c r="BC974" s="87"/>
      <c r="BD974" s="87"/>
      <c r="BE974" s="87"/>
    </row>
    <row r="975" spans="1:57" s="69" customFormat="1" x14ac:dyDescent="0.25">
      <c r="A975" s="87"/>
      <c r="B975" s="87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7"/>
      <c r="AD975" s="87"/>
      <c r="AE975" s="87"/>
      <c r="AF975" s="87"/>
      <c r="AG975" s="87"/>
      <c r="AH975" s="87"/>
      <c r="AI975" s="87"/>
      <c r="AJ975" s="87"/>
      <c r="AK975" s="87"/>
      <c r="AL975" s="87"/>
      <c r="AM975" s="87"/>
      <c r="AN975" s="87"/>
      <c r="AO975" s="87"/>
      <c r="AP975" s="87"/>
      <c r="AQ975" s="87"/>
      <c r="AR975" s="87"/>
      <c r="AS975" s="87"/>
      <c r="AT975" s="87"/>
      <c r="AU975" s="87"/>
      <c r="AV975" s="87"/>
      <c r="AW975" s="87"/>
      <c r="AX975" s="87"/>
      <c r="AY975" s="87"/>
      <c r="AZ975" s="87"/>
      <c r="BA975" s="87"/>
      <c r="BB975" s="87"/>
      <c r="BC975" s="87"/>
      <c r="BD975" s="87"/>
      <c r="BE975" s="87"/>
    </row>
    <row r="976" spans="1:57" s="69" customFormat="1" x14ac:dyDescent="0.25">
      <c r="A976" s="87"/>
      <c r="B976" s="87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  <c r="AB976" s="87"/>
      <c r="AC976" s="87"/>
      <c r="AD976" s="87"/>
      <c r="AE976" s="87"/>
      <c r="AF976" s="87"/>
      <c r="AG976" s="87"/>
      <c r="AH976" s="87"/>
      <c r="AI976" s="87"/>
      <c r="AJ976" s="87"/>
      <c r="AK976" s="87"/>
      <c r="AL976" s="87"/>
      <c r="AM976" s="87"/>
      <c r="AN976" s="87"/>
      <c r="AO976" s="87"/>
      <c r="AP976" s="87"/>
      <c r="AQ976" s="87"/>
      <c r="AR976" s="87"/>
      <c r="AS976" s="87"/>
      <c r="AT976" s="87"/>
      <c r="AU976" s="87"/>
      <c r="AV976" s="87"/>
      <c r="AW976" s="87"/>
      <c r="AX976" s="87"/>
      <c r="AY976" s="87"/>
      <c r="AZ976" s="87"/>
      <c r="BA976" s="87"/>
      <c r="BB976" s="87"/>
      <c r="BC976" s="87"/>
      <c r="BD976" s="87"/>
      <c r="BE976" s="87"/>
    </row>
    <row r="977" spans="1:57" s="69" customFormat="1" x14ac:dyDescent="0.25">
      <c r="A977" s="87"/>
      <c r="B977" s="87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7"/>
      <c r="AD977" s="87"/>
      <c r="AE977" s="87"/>
      <c r="AF977" s="87"/>
      <c r="AG977" s="87"/>
      <c r="AH977" s="87"/>
      <c r="AI977" s="87"/>
      <c r="AJ977" s="87"/>
      <c r="AK977" s="87"/>
      <c r="AL977" s="87"/>
      <c r="AM977" s="87"/>
      <c r="AN977" s="87"/>
      <c r="AO977" s="87"/>
      <c r="AP977" s="87"/>
      <c r="AQ977" s="87"/>
      <c r="AR977" s="87"/>
      <c r="AS977" s="87"/>
      <c r="AT977" s="87"/>
      <c r="AU977" s="87"/>
      <c r="AV977" s="87"/>
      <c r="AW977" s="87"/>
      <c r="AX977" s="87"/>
      <c r="AY977" s="87"/>
      <c r="AZ977" s="87"/>
      <c r="BA977" s="87"/>
      <c r="BB977" s="87"/>
      <c r="BC977" s="87"/>
      <c r="BD977" s="87"/>
      <c r="BE977" s="87"/>
    </row>
    <row r="978" spans="1:57" s="69" customFormat="1" x14ac:dyDescent="0.25">
      <c r="A978" s="87"/>
      <c r="B978" s="87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  <c r="AB978" s="87"/>
      <c r="AC978" s="87"/>
      <c r="AD978" s="87"/>
      <c r="AE978" s="87"/>
      <c r="AF978" s="87"/>
      <c r="AG978" s="87"/>
      <c r="AH978" s="87"/>
      <c r="AI978" s="87"/>
      <c r="AJ978" s="87"/>
      <c r="AK978" s="87"/>
      <c r="AL978" s="87"/>
      <c r="AM978" s="87"/>
      <c r="AN978" s="87"/>
      <c r="AO978" s="87"/>
      <c r="AP978" s="87"/>
      <c r="AQ978" s="87"/>
      <c r="AR978" s="87"/>
      <c r="AS978" s="87"/>
      <c r="AT978" s="87"/>
      <c r="AU978" s="87"/>
      <c r="AV978" s="87"/>
      <c r="AW978" s="87"/>
      <c r="AX978" s="87"/>
      <c r="AY978" s="87"/>
      <c r="AZ978" s="87"/>
      <c r="BA978" s="87"/>
      <c r="BB978" s="87"/>
      <c r="BC978" s="87"/>
      <c r="BD978" s="87"/>
      <c r="BE978" s="87"/>
    </row>
    <row r="979" spans="1:57" s="69" customFormat="1" x14ac:dyDescent="0.25">
      <c r="A979" s="87"/>
      <c r="B979" s="87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  <c r="AD979" s="87"/>
      <c r="AE979" s="87"/>
      <c r="AF979" s="87"/>
      <c r="AG979" s="87"/>
      <c r="AH979" s="87"/>
      <c r="AI979" s="87"/>
      <c r="AJ979" s="87"/>
      <c r="AK979" s="87"/>
      <c r="AL979" s="87"/>
      <c r="AM979" s="87"/>
      <c r="AN979" s="87"/>
      <c r="AO979" s="87"/>
      <c r="AP979" s="87"/>
      <c r="AQ979" s="87"/>
      <c r="AR979" s="87"/>
      <c r="AS979" s="87"/>
      <c r="AT979" s="87"/>
      <c r="AU979" s="87"/>
      <c r="AV979" s="87"/>
      <c r="AW979" s="87"/>
      <c r="AX979" s="87"/>
      <c r="AY979" s="87"/>
      <c r="AZ979" s="87"/>
      <c r="BA979" s="87"/>
      <c r="BB979" s="87"/>
      <c r="BC979" s="87"/>
      <c r="BD979" s="87"/>
      <c r="BE979" s="87"/>
    </row>
    <row r="980" spans="1:57" s="69" customFormat="1" x14ac:dyDescent="0.25">
      <c r="A980" s="87"/>
      <c r="B980" s="87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  <c r="AB980" s="87"/>
      <c r="AC980" s="87"/>
      <c r="AD980" s="87"/>
      <c r="AE980" s="87"/>
      <c r="AF980" s="87"/>
      <c r="AG980" s="87"/>
      <c r="AH980" s="87"/>
      <c r="AI980" s="87"/>
      <c r="AJ980" s="87"/>
      <c r="AK980" s="87"/>
      <c r="AL980" s="87"/>
      <c r="AM980" s="87"/>
      <c r="AN980" s="87"/>
      <c r="AO980" s="87"/>
      <c r="AP980" s="87"/>
      <c r="AQ980" s="87"/>
      <c r="AR980" s="87"/>
      <c r="AS980" s="87"/>
      <c r="AT980" s="87"/>
      <c r="AU980" s="87"/>
      <c r="AV980" s="87"/>
      <c r="AW980" s="87"/>
      <c r="AX980" s="87"/>
      <c r="AY980" s="87"/>
      <c r="AZ980" s="87"/>
      <c r="BA980" s="87"/>
      <c r="BB980" s="87"/>
      <c r="BC980" s="87"/>
      <c r="BD980" s="87"/>
      <c r="BE980" s="87"/>
    </row>
    <row r="981" spans="1:57" s="69" customFormat="1" x14ac:dyDescent="0.25">
      <c r="A981" s="87"/>
      <c r="B981" s="87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7"/>
      <c r="AD981" s="87"/>
      <c r="AE981" s="87"/>
      <c r="AF981" s="87"/>
      <c r="AG981" s="87"/>
      <c r="AH981" s="87"/>
      <c r="AI981" s="87"/>
      <c r="AJ981" s="87"/>
      <c r="AK981" s="87"/>
      <c r="AL981" s="87"/>
      <c r="AM981" s="87"/>
      <c r="AN981" s="87"/>
      <c r="AO981" s="87"/>
      <c r="AP981" s="87"/>
      <c r="AQ981" s="87"/>
      <c r="AR981" s="87"/>
      <c r="AS981" s="87"/>
      <c r="AT981" s="87"/>
      <c r="AU981" s="87"/>
      <c r="AV981" s="87"/>
      <c r="AW981" s="87"/>
      <c r="AX981" s="87"/>
      <c r="AY981" s="87"/>
      <c r="AZ981" s="87"/>
      <c r="BA981" s="87"/>
      <c r="BB981" s="87"/>
      <c r="BC981" s="87"/>
      <c r="BD981" s="87"/>
      <c r="BE981" s="87"/>
    </row>
    <row r="982" spans="1:57" s="69" customFormat="1" x14ac:dyDescent="0.25">
      <c r="A982" s="87"/>
      <c r="B982" s="87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  <c r="AB982" s="87"/>
      <c r="AC982" s="87"/>
      <c r="AD982" s="87"/>
      <c r="AE982" s="87"/>
      <c r="AF982" s="87"/>
      <c r="AG982" s="87"/>
      <c r="AH982" s="87"/>
      <c r="AI982" s="87"/>
      <c r="AJ982" s="87"/>
      <c r="AK982" s="87"/>
      <c r="AL982" s="87"/>
      <c r="AM982" s="87"/>
      <c r="AN982" s="87"/>
      <c r="AO982" s="87"/>
      <c r="AP982" s="87"/>
      <c r="AQ982" s="87"/>
      <c r="AR982" s="87"/>
      <c r="AS982" s="87"/>
      <c r="AT982" s="87"/>
      <c r="AU982" s="87"/>
      <c r="AV982" s="87"/>
      <c r="AW982" s="87"/>
      <c r="AX982" s="87"/>
      <c r="AY982" s="87"/>
      <c r="AZ982" s="87"/>
      <c r="BA982" s="87"/>
      <c r="BB982" s="87"/>
      <c r="BC982" s="87"/>
      <c r="BD982" s="87"/>
      <c r="BE982" s="87"/>
    </row>
    <row r="983" spans="1:57" s="69" customFormat="1" x14ac:dyDescent="0.25">
      <c r="A983" s="87"/>
      <c r="B983" s="87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7"/>
      <c r="AD983" s="87"/>
      <c r="AE983" s="87"/>
      <c r="AF983" s="87"/>
      <c r="AG983" s="87"/>
      <c r="AH983" s="87"/>
      <c r="AI983" s="87"/>
      <c r="AJ983" s="87"/>
      <c r="AK983" s="87"/>
      <c r="AL983" s="87"/>
      <c r="AM983" s="87"/>
      <c r="AN983" s="87"/>
      <c r="AO983" s="87"/>
      <c r="AP983" s="87"/>
      <c r="AQ983" s="87"/>
      <c r="AR983" s="87"/>
      <c r="AS983" s="87"/>
      <c r="AT983" s="87"/>
      <c r="AU983" s="87"/>
      <c r="AV983" s="87"/>
      <c r="AW983" s="87"/>
      <c r="AX983" s="87"/>
      <c r="AY983" s="87"/>
      <c r="AZ983" s="87"/>
      <c r="BA983" s="87"/>
      <c r="BB983" s="87"/>
      <c r="BC983" s="87"/>
      <c r="BD983" s="87"/>
      <c r="BE983" s="87"/>
    </row>
    <row r="984" spans="1:57" s="69" customFormat="1" x14ac:dyDescent="0.25">
      <c r="A984" s="87"/>
      <c r="B984" s="87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  <c r="AB984" s="87"/>
      <c r="AC984" s="87"/>
      <c r="AD984" s="87"/>
      <c r="AE984" s="87"/>
      <c r="AF984" s="87"/>
      <c r="AG984" s="87"/>
      <c r="AH984" s="87"/>
      <c r="AI984" s="87"/>
      <c r="AJ984" s="87"/>
      <c r="AK984" s="87"/>
      <c r="AL984" s="87"/>
      <c r="AM984" s="87"/>
      <c r="AN984" s="87"/>
      <c r="AO984" s="87"/>
      <c r="AP984" s="87"/>
      <c r="AQ984" s="87"/>
      <c r="AR984" s="87"/>
      <c r="AS984" s="87"/>
      <c r="AT984" s="87"/>
      <c r="AU984" s="87"/>
      <c r="AV984" s="87"/>
      <c r="AW984" s="87"/>
      <c r="AX984" s="87"/>
      <c r="AY984" s="87"/>
      <c r="AZ984" s="87"/>
      <c r="BA984" s="87"/>
      <c r="BB984" s="87"/>
      <c r="BC984" s="87"/>
      <c r="BD984" s="87"/>
      <c r="BE984" s="87"/>
    </row>
    <row r="985" spans="1:57" s="69" customFormat="1" x14ac:dyDescent="0.25">
      <c r="A985" s="87"/>
      <c r="B985" s="87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7"/>
      <c r="AD985" s="87"/>
      <c r="AE985" s="87"/>
      <c r="AF985" s="87"/>
      <c r="AG985" s="87"/>
      <c r="AH985" s="87"/>
      <c r="AI985" s="87"/>
      <c r="AJ985" s="87"/>
      <c r="AK985" s="87"/>
      <c r="AL985" s="87"/>
      <c r="AM985" s="87"/>
      <c r="AN985" s="87"/>
      <c r="AO985" s="87"/>
      <c r="AP985" s="87"/>
      <c r="AQ985" s="87"/>
      <c r="AR985" s="87"/>
      <c r="AS985" s="87"/>
      <c r="AT985" s="87"/>
      <c r="AU985" s="87"/>
      <c r="AV985" s="87"/>
      <c r="AW985" s="87"/>
      <c r="AX985" s="87"/>
      <c r="AY985" s="87"/>
      <c r="AZ985" s="87"/>
      <c r="BA985" s="87"/>
      <c r="BB985" s="87"/>
      <c r="BC985" s="87"/>
      <c r="BD985" s="87"/>
      <c r="BE985" s="87"/>
    </row>
    <row r="986" spans="1:57" s="69" customFormat="1" x14ac:dyDescent="0.25">
      <c r="A986" s="87"/>
      <c r="B986" s="87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7"/>
      <c r="AD986" s="87"/>
      <c r="AE986" s="87"/>
      <c r="AF986" s="87"/>
      <c r="AG986" s="87"/>
      <c r="AH986" s="87"/>
      <c r="AI986" s="87"/>
      <c r="AJ986" s="87"/>
      <c r="AK986" s="87"/>
      <c r="AL986" s="87"/>
      <c r="AM986" s="87"/>
      <c r="AN986" s="87"/>
      <c r="AO986" s="87"/>
      <c r="AP986" s="87"/>
      <c r="AQ986" s="87"/>
      <c r="AR986" s="87"/>
      <c r="AS986" s="87"/>
      <c r="AT986" s="87"/>
      <c r="AU986" s="87"/>
      <c r="AV986" s="87"/>
      <c r="AW986" s="87"/>
      <c r="AX986" s="87"/>
      <c r="AY986" s="87"/>
      <c r="AZ986" s="87"/>
      <c r="BA986" s="87"/>
      <c r="BB986" s="87"/>
      <c r="BC986" s="87"/>
      <c r="BD986" s="87"/>
      <c r="BE986" s="87"/>
    </row>
    <row r="987" spans="1:57" s="69" customFormat="1" x14ac:dyDescent="0.25">
      <c r="A987" s="87"/>
      <c r="B987" s="87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7"/>
      <c r="AD987" s="87"/>
      <c r="AE987" s="87"/>
      <c r="AF987" s="87"/>
      <c r="AG987" s="87"/>
      <c r="AH987" s="87"/>
      <c r="AI987" s="87"/>
      <c r="AJ987" s="87"/>
      <c r="AK987" s="87"/>
      <c r="AL987" s="87"/>
      <c r="AM987" s="87"/>
      <c r="AN987" s="87"/>
      <c r="AO987" s="87"/>
      <c r="AP987" s="87"/>
      <c r="AQ987" s="87"/>
      <c r="AR987" s="87"/>
      <c r="AS987" s="87"/>
      <c r="AT987" s="87"/>
      <c r="AU987" s="87"/>
      <c r="AV987" s="87"/>
      <c r="AW987" s="87"/>
      <c r="AX987" s="87"/>
      <c r="AY987" s="87"/>
      <c r="AZ987" s="87"/>
      <c r="BA987" s="87"/>
      <c r="BB987" s="87"/>
      <c r="BC987" s="87"/>
      <c r="BD987" s="87"/>
      <c r="BE987" s="87"/>
    </row>
    <row r="988" spans="1:57" s="69" customFormat="1" x14ac:dyDescent="0.25">
      <c r="A988" s="87"/>
      <c r="B988" s="87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  <c r="AB988" s="87"/>
      <c r="AC988" s="87"/>
      <c r="AD988" s="87"/>
      <c r="AE988" s="87"/>
      <c r="AF988" s="87"/>
      <c r="AG988" s="87"/>
      <c r="AH988" s="87"/>
      <c r="AI988" s="87"/>
      <c r="AJ988" s="87"/>
      <c r="AK988" s="87"/>
      <c r="AL988" s="87"/>
      <c r="AM988" s="87"/>
      <c r="AN988" s="87"/>
      <c r="AO988" s="87"/>
      <c r="AP988" s="87"/>
      <c r="AQ988" s="87"/>
      <c r="AR988" s="87"/>
      <c r="AS988" s="87"/>
      <c r="AT988" s="87"/>
      <c r="AU988" s="87"/>
      <c r="AV988" s="87"/>
      <c r="AW988" s="87"/>
      <c r="AX988" s="87"/>
      <c r="AY988" s="87"/>
      <c r="AZ988" s="87"/>
      <c r="BA988" s="87"/>
      <c r="BB988" s="87"/>
      <c r="BC988" s="87"/>
      <c r="BD988" s="87"/>
      <c r="BE988" s="87"/>
    </row>
    <row r="989" spans="1:57" s="69" customFormat="1" x14ac:dyDescent="0.25">
      <c r="A989" s="87"/>
      <c r="B989" s="87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  <c r="AD989" s="87"/>
      <c r="AE989" s="87"/>
      <c r="AF989" s="87"/>
      <c r="AG989" s="87"/>
      <c r="AH989" s="87"/>
      <c r="AI989" s="87"/>
      <c r="AJ989" s="87"/>
      <c r="AK989" s="87"/>
      <c r="AL989" s="87"/>
      <c r="AM989" s="87"/>
      <c r="AN989" s="87"/>
      <c r="AO989" s="87"/>
      <c r="AP989" s="87"/>
      <c r="AQ989" s="87"/>
      <c r="AR989" s="87"/>
      <c r="AS989" s="87"/>
      <c r="AT989" s="87"/>
      <c r="AU989" s="87"/>
      <c r="AV989" s="87"/>
      <c r="AW989" s="87"/>
      <c r="AX989" s="87"/>
      <c r="AY989" s="87"/>
      <c r="AZ989" s="87"/>
      <c r="BA989" s="87"/>
      <c r="BB989" s="87"/>
      <c r="BC989" s="87"/>
      <c r="BD989" s="87"/>
      <c r="BE989" s="87"/>
    </row>
    <row r="990" spans="1:57" s="69" customFormat="1" x14ac:dyDescent="0.25">
      <c r="A990" s="87"/>
      <c r="B990" s="87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  <c r="AB990" s="87"/>
      <c r="AC990" s="87"/>
      <c r="AD990" s="87"/>
      <c r="AE990" s="87"/>
      <c r="AF990" s="87"/>
      <c r="AG990" s="87"/>
      <c r="AH990" s="87"/>
      <c r="AI990" s="87"/>
      <c r="AJ990" s="87"/>
      <c r="AK990" s="87"/>
      <c r="AL990" s="87"/>
      <c r="AM990" s="87"/>
      <c r="AN990" s="87"/>
      <c r="AO990" s="87"/>
      <c r="AP990" s="87"/>
      <c r="AQ990" s="87"/>
      <c r="AR990" s="87"/>
      <c r="AS990" s="87"/>
      <c r="AT990" s="87"/>
      <c r="AU990" s="87"/>
      <c r="AV990" s="87"/>
      <c r="AW990" s="87"/>
      <c r="AX990" s="87"/>
      <c r="AY990" s="87"/>
      <c r="AZ990" s="87"/>
      <c r="BA990" s="87"/>
      <c r="BB990" s="87"/>
      <c r="BC990" s="87"/>
      <c r="BD990" s="87"/>
      <c r="BE990" s="87"/>
    </row>
    <row r="991" spans="1:57" s="69" customFormat="1" x14ac:dyDescent="0.25">
      <c r="A991" s="87"/>
      <c r="B991" s="87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D991" s="87"/>
      <c r="AE991" s="87"/>
      <c r="AF991" s="87"/>
      <c r="AG991" s="87"/>
      <c r="AH991" s="87"/>
      <c r="AI991" s="87"/>
      <c r="AJ991" s="87"/>
      <c r="AK991" s="87"/>
      <c r="AL991" s="87"/>
      <c r="AM991" s="87"/>
      <c r="AN991" s="87"/>
      <c r="AO991" s="87"/>
      <c r="AP991" s="87"/>
      <c r="AQ991" s="87"/>
      <c r="AR991" s="87"/>
      <c r="AS991" s="87"/>
      <c r="AT991" s="87"/>
      <c r="AU991" s="87"/>
      <c r="AV991" s="87"/>
      <c r="AW991" s="87"/>
      <c r="AX991" s="87"/>
      <c r="AY991" s="87"/>
      <c r="AZ991" s="87"/>
      <c r="BA991" s="87"/>
      <c r="BB991" s="87"/>
      <c r="BC991" s="87"/>
      <c r="BD991" s="87"/>
      <c r="BE991" s="87"/>
    </row>
    <row r="992" spans="1:57" s="69" customFormat="1" x14ac:dyDescent="0.25">
      <c r="A992" s="87"/>
      <c r="B992" s="87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  <c r="AB992" s="87"/>
      <c r="AC992" s="87"/>
      <c r="AD992" s="87"/>
      <c r="AE992" s="87"/>
      <c r="AF992" s="87"/>
      <c r="AG992" s="87"/>
      <c r="AH992" s="87"/>
      <c r="AI992" s="87"/>
      <c r="AJ992" s="87"/>
      <c r="AK992" s="87"/>
      <c r="AL992" s="87"/>
      <c r="AM992" s="87"/>
      <c r="AN992" s="87"/>
      <c r="AO992" s="87"/>
      <c r="AP992" s="87"/>
      <c r="AQ992" s="87"/>
      <c r="AR992" s="87"/>
      <c r="AS992" s="87"/>
      <c r="AT992" s="87"/>
      <c r="AU992" s="87"/>
      <c r="AV992" s="87"/>
      <c r="AW992" s="87"/>
      <c r="AX992" s="87"/>
      <c r="AY992" s="87"/>
      <c r="AZ992" s="87"/>
      <c r="BA992" s="87"/>
      <c r="BB992" s="87"/>
      <c r="BC992" s="87"/>
      <c r="BD992" s="87"/>
      <c r="BE992" s="87"/>
    </row>
    <row r="993" spans="1:57" s="69" customFormat="1" x14ac:dyDescent="0.25">
      <c r="A993" s="87"/>
      <c r="B993" s="87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D993" s="87"/>
      <c r="AE993" s="87"/>
      <c r="AF993" s="87"/>
      <c r="AG993" s="87"/>
      <c r="AH993" s="87"/>
      <c r="AI993" s="87"/>
      <c r="AJ993" s="87"/>
      <c r="AK993" s="87"/>
      <c r="AL993" s="87"/>
      <c r="AM993" s="87"/>
      <c r="AN993" s="87"/>
      <c r="AO993" s="87"/>
      <c r="AP993" s="87"/>
      <c r="AQ993" s="87"/>
      <c r="AR993" s="87"/>
      <c r="AS993" s="87"/>
      <c r="AT993" s="87"/>
      <c r="AU993" s="87"/>
      <c r="AV993" s="87"/>
      <c r="AW993" s="87"/>
      <c r="AX993" s="87"/>
      <c r="AY993" s="87"/>
      <c r="AZ993" s="87"/>
      <c r="BA993" s="87"/>
      <c r="BB993" s="87"/>
      <c r="BC993" s="87"/>
      <c r="BD993" s="87"/>
      <c r="BE993" s="87"/>
    </row>
    <row r="994" spans="1:57" s="69" customFormat="1" x14ac:dyDescent="0.25">
      <c r="A994" s="87"/>
      <c r="B994" s="87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7"/>
      <c r="AD994" s="87"/>
      <c r="AE994" s="87"/>
      <c r="AF994" s="87"/>
      <c r="AG994" s="87"/>
      <c r="AH994" s="87"/>
      <c r="AI994" s="87"/>
      <c r="AJ994" s="87"/>
      <c r="AK994" s="87"/>
      <c r="AL994" s="87"/>
      <c r="AM994" s="87"/>
      <c r="AN994" s="87"/>
      <c r="AO994" s="87"/>
      <c r="AP994" s="87"/>
      <c r="AQ994" s="87"/>
      <c r="AR994" s="87"/>
      <c r="AS994" s="87"/>
      <c r="AT994" s="87"/>
      <c r="AU994" s="87"/>
      <c r="AV994" s="87"/>
      <c r="AW994" s="87"/>
      <c r="AX994" s="87"/>
      <c r="AY994" s="87"/>
      <c r="AZ994" s="87"/>
      <c r="BA994" s="87"/>
      <c r="BB994" s="87"/>
      <c r="BC994" s="87"/>
      <c r="BD994" s="87"/>
      <c r="BE994" s="87"/>
    </row>
    <row r="995" spans="1:57" s="69" customFormat="1" x14ac:dyDescent="0.25">
      <c r="A995" s="87"/>
      <c r="B995" s="87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  <c r="AB995" s="87"/>
      <c r="AC995" s="87"/>
      <c r="AD995" s="87"/>
      <c r="AE995" s="87"/>
      <c r="AF995" s="87"/>
      <c r="AG995" s="87"/>
      <c r="AH995" s="87"/>
      <c r="AI995" s="87"/>
      <c r="AJ995" s="87"/>
      <c r="AK995" s="87"/>
      <c r="AL995" s="87"/>
      <c r="AM995" s="87"/>
      <c r="AN995" s="87"/>
      <c r="AO995" s="87"/>
      <c r="AP995" s="87"/>
      <c r="AQ995" s="87"/>
      <c r="AR995" s="87"/>
      <c r="AS995" s="87"/>
      <c r="AT995" s="87"/>
      <c r="AU995" s="87"/>
      <c r="AV995" s="87"/>
      <c r="AW995" s="87"/>
      <c r="AX995" s="87"/>
      <c r="AY995" s="87"/>
      <c r="AZ995" s="87"/>
      <c r="BA995" s="87"/>
      <c r="BB995" s="87"/>
      <c r="BC995" s="87"/>
      <c r="BD995" s="87"/>
      <c r="BE995" s="87"/>
    </row>
    <row r="996" spans="1:57" s="69" customFormat="1" x14ac:dyDescent="0.25">
      <c r="A996" s="87"/>
      <c r="B996" s="87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  <c r="AB996" s="87"/>
      <c r="AC996" s="87"/>
      <c r="AD996" s="87"/>
      <c r="AE996" s="87"/>
      <c r="AF996" s="87"/>
      <c r="AG996" s="87"/>
      <c r="AH996" s="87"/>
      <c r="AI996" s="87"/>
      <c r="AJ996" s="87"/>
      <c r="AK996" s="87"/>
      <c r="AL996" s="87"/>
      <c r="AM996" s="87"/>
      <c r="AN996" s="87"/>
      <c r="AO996" s="87"/>
      <c r="AP996" s="87"/>
      <c r="AQ996" s="87"/>
      <c r="AR996" s="87"/>
      <c r="AS996" s="87"/>
      <c r="AT996" s="87"/>
      <c r="AU996" s="87"/>
      <c r="AV996" s="87"/>
      <c r="AW996" s="87"/>
      <c r="AX996" s="87"/>
      <c r="AY996" s="87"/>
      <c r="AZ996" s="87"/>
      <c r="BA996" s="87"/>
      <c r="BB996" s="87"/>
      <c r="BC996" s="87"/>
      <c r="BD996" s="87"/>
      <c r="BE996" s="87"/>
    </row>
    <row r="997" spans="1:57" s="69" customFormat="1" x14ac:dyDescent="0.25">
      <c r="A997" s="87"/>
      <c r="B997" s="87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7"/>
      <c r="AD997" s="87"/>
      <c r="AE997" s="87"/>
      <c r="AF997" s="87"/>
      <c r="AG997" s="87"/>
      <c r="AH997" s="87"/>
      <c r="AI997" s="87"/>
      <c r="AJ997" s="87"/>
      <c r="AK997" s="87"/>
      <c r="AL997" s="87"/>
      <c r="AM997" s="87"/>
      <c r="AN997" s="87"/>
      <c r="AO997" s="87"/>
      <c r="AP997" s="87"/>
      <c r="AQ997" s="87"/>
      <c r="AR997" s="87"/>
      <c r="AS997" s="87"/>
      <c r="AT997" s="87"/>
      <c r="AU997" s="87"/>
      <c r="AV997" s="87"/>
      <c r="AW997" s="87"/>
      <c r="AX997" s="87"/>
      <c r="AY997" s="87"/>
      <c r="AZ997" s="87"/>
      <c r="BA997" s="87"/>
      <c r="BB997" s="87"/>
      <c r="BC997" s="87"/>
      <c r="BD997" s="87"/>
      <c r="BE997" s="87"/>
    </row>
    <row r="998" spans="1:57" s="69" customFormat="1" x14ac:dyDescent="0.25">
      <c r="A998" s="87"/>
      <c r="B998" s="87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  <c r="AB998" s="87"/>
      <c r="AC998" s="87"/>
      <c r="AD998" s="87"/>
      <c r="AE998" s="87"/>
      <c r="AF998" s="87"/>
      <c r="AG998" s="87"/>
      <c r="AH998" s="87"/>
      <c r="AI998" s="87"/>
      <c r="AJ998" s="87"/>
      <c r="AK998" s="87"/>
      <c r="AL998" s="87"/>
      <c r="AM998" s="87"/>
      <c r="AN998" s="87"/>
      <c r="AO998" s="87"/>
      <c r="AP998" s="87"/>
      <c r="AQ998" s="87"/>
      <c r="AR998" s="87"/>
      <c r="AS998" s="87"/>
      <c r="AT998" s="87"/>
      <c r="AU998" s="87"/>
      <c r="AV998" s="87"/>
      <c r="AW998" s="87"/>
      <c r="AX998" s="87"/>
      <c r="AY998" s="87"/>
      <c r="AZ998" s="87"/>
      <c r="BA998" s="87"/>
      <c r="BB998" s="87"/>
      <c r="BC998" s="87"/>
      <c r="BD998" s="87"/>
      <c r="BE998" s="87"/>
    </row>
    <row r="999" spans="1:57" s="69" customFormat="1" x14ac:dyDescent="0.25">
      <c r="A999" s="87"/>
      <c r="B999" s="87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7"/>
      <c r="AD999" s="87"/>
      <c r="AE999" s="87"/>
      <c r="AF999" s="87"/>
      <c r="AG999" s="87"/>
      <c r="AH999" s="87"/>
      <c r="AI999" s="87"/>
      <c r="AJ999" s="87"/>
      <c r="AK999" s="87"/>
      <c r="AL999" s="87"/>
      <c r="AM999" s="87"/>
      <c r="AN999" s="87"/>
      <c r="AO999" s="87"/>
      <c r="AP999" s="87"/>
      <c r="AQ999" s="87"/>
      <c r="AR999" s="87"/>
      <c r="AS999" s="87"/>
      <c r="AT999" s="87"/>
      <c r="AU999" s="87"/>
      <c r="AV999" s="87"/>
      <c r="AW999" s="87"/>
      <c r="AX999" s="87"/>
      <c r="AY999" s="87"/>
      <c r="AZ999" s="87"/>
      <c r="BA999" s="87"/>
      <c r="BB999" s="87"/>
      <c r="BC999" s="87"/>
      <c r="BD999" s="87"/>
      <c r="BE999" s="87"/>
    </row>
    <row r="1000" spans="1:57" s="69" customFormat="1" x14ac:dyDescent="0.25">
      <c r="A1000" s="87"/>
      <c r="B1000" s="87"/>
      <c r="C1000" s="87"/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7"/>
      <c r="AD1000" s="87"/>
      <c r="AE1000" s="87"/>
      <c r="AF1000" s="87"/>
      <c r="AG1000" s="87"/>
      <c r="AH1000" s="87"/>
      <c r="AI1000" s="87"/>
      <c r="AJ1000" s="87"/>
      <c r="AK1000" s="87"/>
      <c r="AL1000" s="87"/>
      <c r="AM1000" s="87"/>
      <c r="AN1000" s="87"/>
      <c r="AO1000" s="87"/>
      <c r="AP1000" s="87"/>
      <c r="AQ1000" s="87"/>
      <c r="AR1000" s="87"/>
      <c r="AS1000" s="87"/>
      <c r="AT1000" s="87"/>
      <c r="AU1000" s="87"/>
      <c r="AV1000" s="87"/>
      <c r="AW1000" s="87"/>
      <c r="AX1000" s="87"/>
      <c r="AY1000" s="87"/>
      <c r="AZ1000" s="87"/>
      <c r="BA1000" s="87"/>
      <c r="BB1000" s="87"/>
      <c r="BC1000" s="87"/>
      <c r="BD1000" s="87"/>
      <c r="BE1000" s="87"/>
    </row>
    <row r="1001" spans="1:57" s="69" customFormat="1" x14ac:dyDescent="0.25">
      <c r="A1001" s="87"/>
      <c r="B1001" s="87"/>
      <c r="C1001" s="87"/>
      <c r="D1001" s="87"/>
      <c r="E1001" s="87"/>
      <c r="F1001" s="87"/>
      <c r="G1001" s="87"/>
      <c r="H1001" s="87"/>
      <c r="I1001" s="87"/>
      <c r="J1001" s="87"/>
      <c r="K1001" s="87"/>
      <c r="L1001" s="87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  <c r="X1001" s="87"/>
      <c r="Y1001" s="87"/>
      <c r="Z1001" s="87"/>
      <c r="AA1001" s="87"/>
      <c r="AB1001" s="87"/>
      <c r="AC1001" s="87"/>
      <c r="AD1001" s="87"/>
      <c r="AE1001" s="87"/>
      <c r="AF1001" s="87"/>
      <c r="AG1001" s="87"/>
      <c r="AH1001" s="87"/>
      <c r="AI1001" s="87"/>
      <c r="AJ1001" s="87"/>
      <c r="AK1001" s="87"/>
      <c r="AL1001" s="87"/>
      <c r="AM1001" s="87"/>
      <c r="AN1001" s="87"/>
      <c r="AO1001" s="87"/>
      <c r="AP1001" s="87"/>
      <c r="AQ1001" s="87"/>
      <c r="AR1001" s="87"/>
      <c r="AS1001" s="87"/>
      <c r="AT1001" s="87"/>
      <c r="AU1001" s="87"/>
      <c r="AV1001" s="87"/>
      <c r="AW1001" s="87"/>
      <c r="AX1001" s="87"/>
      <c r="AY1001" s="87"/>
      <c r="AZ1001" s="87"/>
      <c r="BA1001" s="87"/>
      <c r="BB1001" s="87"/>
      <c r="BC1001" s="87"/>
      <c r="BD1001" s="87"/>
      <c r="BE1001" s="87"/>
    </row>
    <row r="1002" spans="1:57" s="69" customFormat="1" x14ac:dyDescent="0.25">
      <c r="A1002" s="87"/>
      <c r="B1002" s="87"/>
      <c r="C1002" s="87"/>
      <c r="D1002" s="87"/>
      <c r="E1002" s="87"/>
      <c r="F1002" s="87"/>
      <c r="G1002" s="87"/>
      <c r="H1002" s="87"/>
      <c r="I1002" s="87"/>
      <c r="J1002" s="87"/>
      <c r="K1002" s="87"/>
      <c r="L1002" s="87"/>
      <c r="M1002" s="87"/>
      <c r="N1002" s="87"/>
      <c r="O1002" s="87"/>
      <c r="P1002" s="87"/>
      <c r="Q1002" s="87"/>
      <c r="R1002" s="87"/>
      <c r="S1002" s="87"/>
      <c r="T1002" s="87"/>
      <c r="U1002" s="87"/>
      <c r="V1002" s="87"/>
      <c r="W1002" s="87"/>
      <c r="X1002" s="87"/>
      <c r="Y1002" s="87"/>
      <c r="Z1002" s="87"/>
      <c r="AA1002" s="87"/>
      <c r="AB1002" s="87"/>
      <c r="AC1002" s="87"/>
      <c r="AD1002" s="87"/>
      <c r="AE1002" s="87"/>
      <c r="AF1002" s="87"/>
      <c r="AG1002" s="87"/>
      <c r="AH1002" s="87"/>
      <c r="AI1002" s="87"/>
      <c r="AJ1002" s="87"/>
      <c r="AK1002" s="87"/>
      <c r="AL1002" s="87"/>
      <c r="AM1002" s="87"/>
      <c r="AN1002" s="87"/>
      <c r="AO1002" s="87"/>
      <c r="AP1002" s="87"/>
      <c r="AQ1002" s="87"/>
      <c r="AR1002" s="87"/>
      <c r="AS1002" s="87"/>
      <c r="AT1002" s="87"/>
      <c r="AU1002" s="87"/>
      <c r="AV1002" s="87"/>
      <c r="AW1002" s="87"/>
      <c r="AX1002" s="87"/>
      <c r="AY1002" s="87"/>
      <c r="AZ1002" s="87"/>
      <c r="BA1002" s="87"/>
      <c r="BB1002" s="87"/>
      <c r="BC1002" s="87"/>
      <c r="BD1002" s="87"/>
      <c r="BE1002" s="87"/>
    </row>
    <row r="1003" spans="1:57" s="69" customFormat="1" x14ac:dyDescent="0.25">
      <c r="A1003" s="87"/>
      <c r="B1003" s="87"/>
      <c r="C1003" s="87"/>
      <c r="D1003" s="87"/>
      <c r="E1003" s="87"/>
      <c r="F1003" s="87"/>
      <c r="G1003" s="87"/>
      <c r="H1003" s="87"/>
      <c r="I1003" s="87"/>
      <c r="J1003" s="87"/>
      <c r="K1003" s="87"/>
      <c r="L1003" s="87"/>
      <c r="M1003" s="87"/>
      <c r="N1003" s="87"/>
      <c r="O1003" s="87"/>
      <c r="P1003" s="87"/>
      <c r="Q1003" s="87"/>
      <c r="R1003" s="87"/>
      <c r="S1003" s="87"/>
      <c r="T1003" s="87"/>
      <c r="U1003" s="87"/>
      <c r="V1003" s="87"/>
      <c r="W1003" s="87"/>
      <c r="X1003" s="87"/>
      <c r="Y1003" s="87"/>
      <c r="Z1003" s="87"/>
      <c r="AA1003" s="87"/>
      <c r="AB1003" s="87"/>
      <c r="AC1003" s="87"/>
      <c r="AD1003" s="87"/>
      <c r="AE1003" s="87"/>
      <c r="AF1003" s="87"/>
      <c r="AG1003" s="87"/>
      <c r="AH1003" s="87"/>
      <c r="AI1003" s="87"/>
      <c r="AJ1003" s="87"/>
      <c r="AK1003" s="87"/>
      <c r="AL1003" s="87"/>
      <c r="AM1003" s="87"/>
      <c r="AN1003" s="87"/>
      <c r="AO1003" s="87"/>
      <c r="AP1003" s="87"/>
      <c r="AQ1003" s="87"/>
      <c r="AR1003" s="87"/>
      <c r="AS1003" s="87"/>
      <c r="AT1003" s="87"/>
      <c r="AU1003" s="87"/>
      <c r="AV1003" s="87"/>
      <c r="AW1003" s="87"/>
      <c r="AX1003" s="87"/>
      <c r="AY1003" s="87"/>
      <c r="AZ1003" s="87"/>
      <c r="BA1003" s="87"/>
      <c r="BB1003" s="87"/>
      <c r="BC1003" s="87"/>
      <c r="BD1003" s="87"/>
      <c r="BE1003" s="87"/>
    </row>
    <row r="1004" spans="1:57" s="69" customFormat="1" x14ac:dyDescent="0.25">
      <c r="A1004" s="87"/>
      <c r="B1004" s="87"/>
      <c r="C1004" s="87"/>
      <c r="D1004" s="87"/>
      <c r="E1004" s="87"/>
      <c r="F1004" s="87"/>
      <c r="G1004" s="87"/>
      <c r="H1004" s="87"/>
      <c r="I1004" s="87"/>
      <c r="J1004" s="87"/>
      <c r="K1004" s="87"/>
      <c r="L1004" s="87"/>
      <c r="M1004" s="87"/>
      <c r="N1004" s="87"/>
      <c r="O1004" s="87"/>
      <c r="P1004" s="87"/>
      <c r="Q1004" s="87"/>
      <c r="R1004" s="87"/>
      <c r="S1004" s="87"/>
      <c r="T1004" s="87"/>
      <c r="U1004" s="87"/>
      <c r="V1004" s="87"/>
      <c r="W1004" s="87"/>
      <c r="X1004" s="87"/>
      <c r="Y1004" s="87"/>
      <c r="Z1004" s="87"/>
      <c r="AA1004" s="87"/>
      <c r="AB1004" s="87"/>
      <c r="AC1004" s="87"/>
      <c r="AD1004" s="87"/>
      <c r="AE1004" s="87"/>
      <c r="AF1004" s="87"/>
      <c r="AG1004" s="87"/>
      <c r="AH1004" s="87"/>
      <c r="AI1004" s="87"/>
      <c r="AJ1004" s="87"/>
      <c r="AK1004" s="87"/>
      <c r="AL1004" s="87"/>
      <c r="AM1004" s="87"/>
      <c r="AN1004" s="87"/>
      <c r="AO1004" s="87"/>
      <c r="AP1004" s="87"/>
      <c r="AQ1004" s="87"/>
      <c r="AR1004" s="87"/>
      <c r="AS1004" s="87"/>
      <c r="AT1004" s="87"/>
      <c r="AU1004" s="87"/>
      <c r="AV1004" s="87"/>
      <c r="AW1004" s="87"/>
      <c r="AX1004" s="87"/>
      <c r="AY1004" s="87"/>
      <c r="AZ1004" s="87"/>
      <c r="BA1004" s="87"/>
      <c r="BB1004" s="87"/>
      <c r="BC1004" s="87"/>
      <c r="BD1004" s="87"/>
      <c r="BE1004" s="87"/>
    </row>
    <row r="1005" spans="1:57" s="69" customFormat="1" x14ac:dyDescent="0.25">
      <c r="A1005" s="87"/>
      <c r="B1005" s="87"/>
      <c r="C1005" s="87"/>
      <c r="D1005" s="87"/>
      <c r="E1005" s="87"/>
      <c r="F1005" s="87"/>
      <c r="G1005" s="87"/>
      <c r="H1005" s="87"/>
      <c r="I1005" s="87"/>
      <c r="J1005" s="87"/>
      <c r="K1005" s="87"/>
      <c r="L1005" s="87"/>
      <c r="M1005" s="87"/>
      <c r="N1005" s="87"/>
      <c r="O1005" s="87"/>
      <c r="P1005" s="87"/>
      <c r="Q1005" s="87"/>
      <c r="R1005" s="87"/>
      <c r="S1005" s="87"/>
      <c r="T1005" s="87"/>
      <c r="U1005" s="87"/>
      <c r="V1005" s="87"/>
      <c r="W1005" s="87"/>
      <c r="X1005" s="87"/>
      <c r="Y1005" s="87"/>
      <c r="Z1005" s="87"/>
      <c r="AA1005" s="87"/>
      <c r="AB1005" s="87"/>
      <c r="AC1005" s="87"/>
      <c r="AD1005" s="87"/>
      <c r="AE1005" s="87"/>
      <c r="AF1005" s="87"/>
      <c r="AG1005" s="87"/>
      <c r="AH1005" s="87"/>
      <c r="AI1005" s="87"/>
      <c r="AJ1005" s="87"/>
      <c r="AK1005" s="87"/>
      <c r="AL1005" s="87"/>
      <c r="AM1005" s="87"/>
      <c r="AN1005" s="87"/>
      <c r="AO1005" s="87"/>
      <c r="AP1005" s="87"/>
      <c r="AQ1005" s="87"/>
      <c r="AR1005" s="87"/>
      <c r="AS1005" s="87"/>
      <c r="AT1005" s="87"/>
      <c r="AU1005" s="87"/>
      <c r="AV1005" s="87"/>
      <c r="AW1005" s="87"/>
      <c r="AX1005" s="87"/>
      <c r="AY1005" s="87"/>
      <c r="AZ1005" s="87"/>
      <c r="BA1005" s="87"/>
      <c r="BB1005" s="87"/>
      <c r="BC1005" s="87"/>
      <c r="BD1005" s="87"/>
      <c r="BE1005" s="87"/>
    </row>
    <row r="1006" spans="1:57" s="69" customFormat="1" x14ac:dyDescent="0.25">
      <c r="A1006" s="87"/>
      <c r="B1006" s="87"/>
      <c r="C1006" s="87"/>
      <c r="D1006" s="87"/>
      <c r="E1006" s="87"/>
      <c r="F1006" s="87"/>
      <c r="G1006" s="87"/>
      <c r="H1006" s="87"/>
      <c r="I1006" s="87"/>
      <c r="J1006" s="87"/>
      <c r="K1006" s="87"/>
      <c r="L1006" s="87"/>
      <c r="M1006" s="87"/>
      <c r="N1006" s="87"/>
      <c r="O1006" s="87"/>
      <c r="P1006" s="87"/>
      <c r="Q1006" s="87"/>
      <c r="R1006" s="87"/>
      <c r="S1006" s="87"/>
      <c r="T1006" s="87"/>
      <c r="U1006" s="87"/>
      <c r="V1006" s="87"/>
      <c r="W1006" s="87"/>
      <c r="X1006" s="87"/>
      <c r="Y1006" s="87"/>
      <c r="Z1006" s="87"/>
      <c r="AA1006" s="87"/>
      <c r="AB1006" s="87"/>
      <c r="AC1006" s="87"/>
      <c r="AD1006" s="87"/>
      <c r="AE1006" s="87"/>
      <c r="AF1006" s="87"/>
      <c r="AG1006" s="87"/>
      <c r="AH1006" s="87"/>
      <c r="AI1006" s="87"/>
      <c r="AJ1006" s="87"/>
      <c r="AK1006" s="87"/>
      <c r="AL1006" s="87"/>
      <c r="AM1006" s="87"/>
      <c r="AN1006" s="87"/>
      <c r="AO1006" s="87"/>
      <c r="AP1006" s="87"/>
      <c r="AQ1006" s="87"/>
      <c r="AR1006" s="87"/>
      <c r="AS1006" s="87"/>
      <c r="AT1006" s="87"/>
      <c r="AU1006" s="87"/>
      <c r="AV1006" s="87"/>
      <c r="AW1006" s="87"/>
      <c r="AX1006" s="87"/>
      <c r="AY1006" s="87"/>
      <c r="AZ1006" s="87"/>
      <c r="BA1006" s="87"/>
      <c r="BB1006" s="87"/>
      <c r="BC1006" s="87"/>
      <c r="BD1006" s="87"/>
      <c r="BE1006" s="87"/>
    </row>
    <row r="1007" spans="1:57" s="69" customFormat="1" x14ac:dyDescent="0.25">
      <c r="A1007" s="87"/>
      <c r="B1007" s="87"/>
      <c r="C1007" s="87"/>
      <c r="D1007" s="87"/>
      <c r="E1007" s="87"/>
      <c r="F1007" s="87"/>
      <c r="G1007" s="87"/>
      <c r="H1007" s="87"/>
      <c r="I1007" s="87"/>
      <c r="J1007" s="87"/>
      <c r="K1007" s="87"/>
      <c r="L1007" s="87"/>
      <c r="M1007" s="87"/>
      <c r="N1007" s="87"/>
      <c r="O1007" s="87"/>
      <c r="P1007" s="87"/>
      <c r="Q1007" s="87"/>
      <c r="R1007" s="87"/>
      <c r="S1007" s="87"/>
      <c r="T1007" s="87"/>
      <c r="U1007" s="87"/>
      <c r="V1007" s="87"/>
      <c r="W1007" s="87"/>
      <c r="X1007" s="87"/>
      <c r="Y1007" s="87"/>
      <c r="Z1007" s="87"/>
      <c r="AA1007" s="87"/>
      <c r="AB1007" s="87"/>
      <c r="AC1007" s="87"/>
      <c r="AD1007" s="87"/>
      <c r="AE1007" s="87"/>
      <c r="AF1007" s="87"/>
      <c r="AG1007" s="87"/>
      <c r="AH1007" s="87"/>
      <c r="AI1007" s="87"/>
      <c r="AJ1007" s="87"/>
      <c r="AK1007" s="87"/>
      <c r="AL1007" s="87"/>
      <c r="AM1007" s="87"/>
      <c r="AN1007" s="87"/>
      <c r="AO1007" s="87"/>
      <c r="AP1007" s="87"/>
      <c r="AQ1007" s="87"/>
      <c r="AR1007" s="87"/>
      <c r="AS1007" s="87"/>
      <c r="AT1007" s="87"/>
      <c r="AU1007" s="87"/>
      <c r="AV1007" s="87"/>
      <c r="AW1007" s="87"/>
      <c r="AX1007" s="87"/>
      <c r="AY1007" s="87"/>
      <c r="AZ1007" s="87"/>
      <c r="BA1007" s="87"/>
      <c r="BB1007" s="87"/>
      <c r="BC1007" s="87"/>
      <c r="BD1007" s="87"/>
      <c r="BE1007" s="87"/>
    </row>
    <row r="1008" spans="1:57" s="69" customFormat="1" x14ac:dyDescent="0.25">
      <c r="A1008" s="87"/>
      <c r="B1008" s="87"/>
      <c r="C1008" s="87"/>
      <c r="D1008" s="87"/>
      <c r="E1008" s="87"/>
      <c r="F1008" s="87"/>
      <c r="G1008" s="87"/>
      <c r="H1008" s="87"/>
      <c r="I1008" s="87"/>
      <c r="J1008" s="87"/>
      <c r="K1008" s="87"/>
      <c r="L1008" s="87"/>
      <c r="M1008" s="87"/>
      <c r="N1008" s="87"/>
      <c r="O1008" s="87"/>
      <c r="P1008" s="87"/>
      <c r="Q1008" s="87"/>
      <c r="R1008" s="87"/>
      <c r="S1008" s="87"/>
      <c r="T1008" s="87"/>
      <c r="U1008" s="87"/>
      <c r="V1008" s="87"/>
      <c r="W1008" s="87"/>
      <c r="X1008" s="87"/>
      <c r="Y1008" s="87"/>
      <c r="Z1008" s="87"/>
      <c r="AA1008" s="87"/>
      <c r="AB1008" s="87"/>
      <c r="AC1008" s="87"/>
      <c r="AD1008" s="87"/>
      <c r="AE1008" s="87"/>
      <c r="AF1008" s="87"/>
      <c r="AG1008" s="87"/>
      <c r="AH1008" s="87"/>
      <c r="AI1008" s="87"/>
      <c r="AJ1008" s="87"/>
      <c r="AK1008" s="87"/>
      <c r="AL1008" s="87"/>
      <c r="AM1008" s="87"/>
      <c r="AN1008" s="87"/>
      <c r="AO1008" s="87"/>
      <c r="AP1008" s="87"/>
      <c r="AQ1008" s="87"/>
      <c r="AR1008" s="87"/>
      <c r="AS1008" s="87"/>
      <c r="AT1008" s="87"/>
      <c r="AU1008" s="87"/>
      <c r="AV1008" s="87"/>
      <c r="AW1008" s="87"/>
      <c r="AX1008" s="87"/>
      <c r="AY1008" s="87"/>
      <c r="AZ1008" s="87"/>
      <c r="BA1008" s="87"/>
      <c r="BB1008" s="87"/>
      <c r="BC1008" s="87"/>
      <c r="BD1008" s="87"/>
      <c r="BE1008" s="87"/>
    </row>
    <row r="1009" spans="1:57" s="69" customFormat="1" x14ac:dyDescent="0.25">
      <c r="A1009" s="87"/>
      <c r="B1009" s="87"/>
      <c r="C1009" s="87"/>
      <c r="D1009" s="87"/>
      <c r="E1009" s="87"/>
      <c r="F1009" s="87"/>
      <c r="G1009" s="87"/>
      <c r="H1009" s="87"/>
      <c r="I1009" s="87"/>
      <c r="J1009" s="87"/>
      <c r="K1009" s="87"/>
      <c r="L1009" s="87"/>
      <c r="M1009" s="87"/>
      <c r="N1009" s="87"/>
      <c r="O1009" s="87"/>
      <c r="P1009" s="87"/>
      <c r="Q1009" s="87"/>
      <c r="R1009" s="87"/>
      <c r="S1009" s="87"/>
      <c r="T1009" s="87"/>
      <c r="U1009" s="87"/>
      <c r="V1009" s="87"/>
      <c r="W1009" s="87"/>
      <c r="X1009" s="87"/>
      <c r="Y1009" s="87"/>
      <c r="Z1009" s="87"/>
      <c r="AA1009" s="87"/>
      <c r="AB1009" s="87"/>
      <c r="AC1009" s="87"/>
      <c r="AD1009" s="87"/>
      <c r="AE1009" s="87"/>
      <c r="AF1009" s="87"/>
      <c r="AG1009" s="87"/>
      <c r="AH1009" s="87"/>
      <c r="AI1009" s="87"/>
      <c r="AJ1009" s="87"/>
      <c r="AK1009" s="87"/>
      <c r="AL1009" s="87"/>
      <c r="AM1009" s="87"/>
      <c r="AN1009" s="87"/>
      <c r="AO1009" s="87"/>
      <c r="AP1009" s="87"/>
      <c r="AQ1009" s="87"/>
      <c r="AR1009" s="87"/>
      <c r="AS1009" s="87"/>
      <c r="AT1009" s="87"/>
      <c r="AU1009" s="87"/>
      <c r="AV1009" s="87"/>
      <c r="AW1009" s="87"/>
      <c r="AX1009" s="87"/>
      <c r="AY1009" s="87"/>
      <c r="AZ1009" s="87"/>
      <c r="BA1009" s="87"/>
      <c r="BB1009" s="87"/>
      <c r="BC1009" s="87"/>
      <c r="BD1009" s="87"/>
      <c r="BE1009" s="87"/>
    </row>
    <row r="1010" spans="1:57" s="69" customFormat="1" x14ac:dyDescent="0.25">
      <c r="A1010" s="87"/>
      <c r="B1010" s="87"/>
      <c r="C1010" s="87"/>
      <c r="D1010" s="87"/>
      <c r="E1010" s="87"/>
      <c r="F1010" s="87"/>
      <c r="G1010" s="87"/>
      <c r="H1010" s="87"/>
      <c r="I1010" s="87"/>
      <c r="J1010" s="87"/>
      <c r="K1010" s="87"/>
      <c r="L1010" s="87"/>
      <c r="M1010" s="87"/>
      <c r="N1010" s="87"/>
      <c r="O1010" s="87"/>
      <c r="P1010" s="87"/>
      <c r="Q1010" s="87"/>
      <c r="R1010" s="87"/>
      <c r="S1010" s="87"/>
      <c r="T1010" s="87"/>
      <c r="U1010" s="87"/>
      <c r="V1010" s="87"/>
      <c r="W1010" s="87"/>
      <c r="X1010" s="87"/>
      <c r="Y1010" s="87"/>
      <c r="Z1010" s="87"/>
      <c r="AA1010" s="87"/>
      <c r="AB1010" s="87"/>
      <c r="AC1010" s="87"/>
      <c r="AD1010" s="87"/>
      <c r="AE1010" s="87"/>
      <c r="AF1010" s="87"/>
      <c r="AG1010" s="87"/>
      <c r="AH1010" s="87"/>
      <c r="AI1010" s="87"/>
      <c r="AJ1010" s="87"/>
      <c r="AK1010" s="87"/>
      <c r="AL1010" s="87"/>
      <c r="AM1010" s="87"/>
      <c r="AN1010" s="87"/>
      <c r="AO1010" s="87"/>
      <c r="AP1010" s="87"/>
      <c r="AQ1010" s="87"/>
      <c r="AR1010" s="87"/>
      <c r="AS1010" s="87"/>
      <c r="AT1010" s="87"/>
      <c r="AU1010" s="87"/>
      <c r="AV1010" s="87"/>
      <c r="AW1010" s="87"/>
      <c r="AX1010" s="87"/>
      <c r="AY1010" s="87"/>
      <c r="AZ1010" s="87"/>
      <c r="BA1010" s="87"/>
      <c r="BB1010" s="87"/>
      <c r="BC1010" s="87"/>
      <c r="BD1010" s="87"/>
      <c r="BE1010" s="87"/>
    </row>
    <row r="1011" spans="1:57" s="69" customFormat="1" x14ac:dyDescent="0.25">
      <c r="A1011" s="87"/>
      <c r="B1011" s="87"/>
      <c r="C1011" s="87"/>
      <c r="D1011" s="87"/>
      <c r="E1011" s="87"/>
      <c r="F1011" s="87"/>
      <c r="G1011" s="87"/>
      <c r="H1011" s="87"/>
      <c r="I1011" s="87"/>
      <c r="J1011" s="87"/>
      <c r="K1011" s="87"/>
      <c r="L1011" s="87"/>
      <c r="M1011" s="87"/>
      <c r="N1011" s="87"/>
      <c r="O1011" s="87"/>
      <c r="P1011" s="87"/>
      <c r="Q1011" s="87"/>
      <c r="R1011" s="87"/>
      <c r="S1011" s="87"/>
      <c r="T1011" s="87"/>
      <c r="U1011" s="87"/>
      <c r="V1011" s="87"/>
      <c r="W1011" s="87"/>
      <c r="X1011" s="87"/>
      <c r="Y1011" s="87"/>
      <c r="Z1011" s="87"/>
      <c r="AA1011" s="87"/>
      <c r="AB1011" s="87"/>
      <c r="AC1011" s="87"/>
      <c r="AD1011" s="87"/>
      <c r="AE1011" s="87"/>
      <c r="AF1011" s="87"/>
      <c r="AG1011" s="87"/>
      <c r="AH1011" s="87"/>
      <c r="AI1011" s="87"/>
      <c r="AJ1011" s="87"/>
      <c r="AK1011" s="87"/>
      <c r="AL1011" s="87"/>
      <c r="AM1011" s="87"/>
      <c r="AN1011" s="87"/>
      <c r="AO1011" s="87"/>
      <c r="AP1011" s="87"/>
      <c r="AQ1011" s="87"/>
      <c r="AR1011" s="87"/>
      <c r="AS1011" s="87"/>
      <c r="AT1011" s="87"/>
      <c r="AU1011" s="87"/>
      <c r="AV1011" s="87"/>
      <c r="AW1011" s="87"/>
      <c r="AX1011" s="87"/>
      <c r="AY1011" s="87"/>
      <c r="AZ1011" s="87"/>
      <c r="BA1011" s="87"/>
      <c r="BB1011" s="87"/>
      <c r="BC1011" s="87"/>
      <c r="BD1011" s="87"/>
      <c r="BE1011" s="87"/>
    </row>
    <row r="1012" spans="1:57" s="69" customFormat="1" x14ac:dyDescent="0.25">
      <c r="A1012" s="87"/>
      <c r="B1012" s="87"/>
      <c r="C1012" s="87"/>
      <c r="D1012" s="87"/>
      <c r="E1012" s="87"/>
      <c r="F1012" s="87"/>
      <c r="G1012" s="87"/>
      <c r="H1012" s="87"/>
      <c r="I1012" s="87"/>
      <c r="J1012" s="87"/>
      <c r="K1012" s="87"/>
      <c r="L1012" s="87"/>
      <c r="M1012" s="87"/>
      <c r="N1012" s="87"/>
      <c r="O1012" s="87"/>
      <c r="P1012" s="87"/>
      <c r="Q1012" s="87"/>
      <c r="R1012" s="87"/>
      <c r="S1012" s="87"/>
      <c r="T1012" s="87"/>
      <c r="U1012" s="87"/>
      <c r="V1012" s="87"/>
      <c r="W1012" s="87"/>
      <c r="X1012" s="87"/>
      <c r="Y1012" s="87"/>
      <c r="Z1012" s="87"/>
      <c r="AA1012" s="87"/>
      <c r="AB1012" s="87"/>
      <c r="AC1012" s="87"/>
      <c r="AD1012" s="87"/>
      <c r="AE1012" s="87"/>
      <c r="AF1012" s="87"/>
      <c r="AG1012" s="87"/>
      <c r="AH1012" s="87"/>
      <c r="AI1012" s="87"/>
      <c r="AJ1012" s="87"/>
      <c r="AK1012" s="87"/>
      <c r="AL1012" s="87"/>
      <c r="AM1012" s="87"/>
      <c r="AN1012" s="87"/>
      <c r="AO1012" s="87"/>
      <c r="AP1012" s="87"/>
      <c r="AQ1012" s="87"/>
      <c r="AR1012" s="87"/>
      <c r="AS1012" s="87"/>
      <c r="AT1012" s="87"/>
      <c r="AU1012" s="87"/>
      <c r="AV1012" s="87"/>
      <c r="AW1012" s="87"/>
      <c r="AX1012" s="87"/>
      <c r="AY1012" s="87"/>
      <c r="AZ1012" s="87"/>
      <c r="BA1012" s="87"/>
      <c r="BB1012" s="87"/>
      <c r="BC1012" s="87"/>
      <c r="BD1012" s="87"/>
      <c r="BE1012" s="87"/>
    </row>
    <row r="1013" spans="1:57" s="69" customFormat="1" x14ac:dyDescent="0.25">
      <c r="A1013" s="87"/>
      <c r="B1013" s="87"/>
      <c r="C1013" s="87"/>
      <c r="D1013" s="87"/>
      <c r="E1013" s="87"/>
      <c r="F1013" s="87"/>
      <c r="G1013" s="87"/>
      <c r="H1013" s="87"/>
      <c r="I1013" s="87"/>
      <c r="J1013" s="87"/>
      <c r="K1013" s="87"/>
      <c r="L1013" s="87"/>
      <c r="M1013" s="87"/>
      <c r="N1013" s="87"/>
      <c r="O1013" s="87"/>
      <c r="P1013" s="87"/>
      <c r="Q1013" s="87"/>
      <c r="R1013" s="87"/>
      <c r="S1013" s="87"/>
      <c r="T1013" s="87"/>
      <c r="U1013" s="87"/>
      <c r="V1013" s="87"/>
      <c r="W1013" s="87"/>
      <c r="X1013" s="87"/>
      <c r="Y1013" s="87"/>
      <c r="Z1013" s="87"/>
      <c r="AA1013" s="87"/>
      <c r="AB1013" s="87"/>
      <c r="AC1013" s="87"/>
      <c r="AD1013" s="87"/>
      <c r="AE1013" s="87"/>
      <c r="AF1013" s="87"/>
      <c r="AG1013" s="87"/>
      <c r="AH1013" s="87"/>
      <c r="AI1013" s="87"/>
      <c r="AJ1013" s="87"/>
      <c r="AK1013" s="87"/>
      <c r="AL1013" s="87"/>
      <c r="AM1013" s="87"/>
      <c r="AN1013" s="87"/>
      <c r="AO1013" s="87"/>
      <c r="AP1013" s="87"/>
      <c r="AQ1013" s="87"/>
      <c r="AR1013" s="87"/>
      <c r="AS1013" s="87"/>
      <c r="AT1013" s="87"/>
      <c r="AU1013" s="87"/>
      <c r="AV1013" s="87"/>
      <c r="AW1013" s="87"/>
      <c r="AX1013" s="87"/>
      <c r="AY1013" s="87"/>
      <c r="AZ1013" s="87"/>
      <c r="BA1013" s="87"/>
      <c r="BB1013" s="87"/>
      <c r="BC1013" s="87"/>
      <c r="BD1013" s="87"/>
      <c r="BE1013" s="87"/>
    </row>
    <row r="1014" spans="1:57" s="69" customFormat="1" x14ac:dyDescent="0.25">
      <c r="A1014" s="87"/>
      <c r="B1014" s="87"/>
      <c r="C1014" s="87"/>
      <c r="D1014" s="87"/>
      <c r="E1014" s="87"/>
      <c r="F1014" s="87"/>
      <c r="G1014" s="87"/>
      <c r="H1014" s="87"/>
      <c r="I1014" s="87"/>
      <c r="J1014" s="87"/>
      <c r="K1014" s="87"/>
      <c r="L1014" s="87"/>
      <c r="M1014" s="87"/>
      <c r="N1014" s="87"/>
      <c r="O1014" s="87"/>
      <c r="P1014" s="87"/>
      <c r="Q1014" s="87"/>
      <c r="R1014" s="87"/>
      <c r="S1014" s="87"/>
      <c r="T1014" s="87"/>
      <c r="U1014" s="87"/>
      <c r="V1014" s="87"/>
      <c r="W1014" s="87"/>
      <c r="X1014" s="87"/>
      <c r="Y1014" s="87"/>
      <c r="Z1014" s="87"/>
      <c r="AA1014" s="87"/>
      <c r="AB1014" s="87"/>
      <c r="AC1014" s="87"/>
      <c r="AD1014" s="87"/>
      <c r="AE1014" s="87"/>
      <c r="AF1014" s="87"/>
      <c r="AG1014" s="87"/>
      <c r="AH1014" s="87"/>
      <c r="AI1014" s="87"/>
      <c r="AJ1014" s="87"/>
      <c r="AK1014" s="87"/>
      <c r="AL1014" s="87"/>
      <c r="AM1014" s="87"/>
      <c r="AN1014" s="87"/>
      <c r="AO1014" s="87"/>
      <c r="AP1014" s="87"/>
      <c r="AQ1014" s="87"/>
      <c r="AR1014" s="87"/>
      <c r="AS1014" s="87"/>
      <c r="AT1014" s="87"/>
      <c r="AU1014" s="87"/>
      <c r="AV1014" s="87"/>
      <c r="AW1014" s="87"/>
      <c r="AX1014" s="87"/>
      <c r="AY1014" s="87"/>
      <c r="AZ1014" s="87"/>
      <c r="BA1014" s="87"/>
      <c r="BB1014" s="87"/>
      <c r="BC1014" s="87"/>
      <c r="BD1014" s="87"/>
      <c r="BE1014" s="87"/>
    </row>
    <row r="1015" spans="1:57" s="69" customFormat="1" x14ac:dyDescent="0.25">
      <c r="A1015" s="87"/>
      <c r="B1015" s="87"/>
      <c r="C1015" s="87"/>
      <c r="D1015" s="87"/>
      <c r="E1015" s="87"/>
      <c r="F1015" s="87"/>
      <c r="G1015" s="87"/>
      <c r="H1015" s="87"/>
      <c r="I1015" s="87"/>
      <c r="J1015" s="87"/>
      <c r="K1015" s="87"/>
      <c r="L1015" s="87"/>
      <c r="M1015" s="87"/>
      <c r="N1015" s="87"/>
      <c r="O1015" s="87"/>
      <c r="P1015" s="87"/>
      <c r="Q1015" s="87"/>
      <c r="R1015" s="87"/>
      <c r="S1015" s="87"/>
      <c r="T1015" s="87"/>
      <c r="U1015" s="87"/>
      <c r="V1015" s="87"/>
      <c r="W1015" s="87"/>
      <c r="X1015" s="87"/>
      <c r="Y1015" s="87"/>
      <c r="Z1015" s="87"/>
      <c r="AA1015" s="87"/>
      <c r="AB1015" s="87"/>
      <c r="AC1015" s="87"/>
      <c r="AD1015" s="87"/>
      <c r="AE1015" s="87"/>
      <c r="AF1015" s="87"/>
      <c r="AG1015" s="87"/>
      <c r="AH1015" s="87"/>
      <c r="AI1015" s="87"/>
      <c r="AJ1015" s="87"/>
      <c r="AK1015" s="87"/>
      <c r="AL1015" s="87"/>
      <c r="AM1015" s="87"/>
      <c r="AN1015" s="87"/>
      <c r="AO1015" s="87"/>
      <c r="AP1015" s="87"/>
      <c r="AQ1015" s="87"/>
      <c r="AR1015" s="87"/>
      <c r="AS1015" s="87"/>
      <c r="AT1015" s="87"/>
      <c r="AU1015" s="87"/>
      <c r="AV1015" s="87"/>
      <c r="AW1015" s="87"/>
      <c r="AX1015" s="87"/>
      <c r="AY1015" s="87"/>
      <c r="AZ1015" s="87"/>
      <c r="BA1015" s="87"/>
      <c r="BB1015" s="87"/>
      <c r="BC1015" s="87"/>
      <c r="BD1015" s="87"/>
      <c r="BE1015" s="87"/>
    </row>
    <row r="1016" spans="1:57" s="69" customFormat="1" x14ac:dyDescent="0.25">
      <c r="A1016" s="87"/>
      <c r="B1016" s="87"/>
      <c r="C1016" s="87"/>
      <c r="D1016" s="87"/>
      <c r="E1016" s="87"/>
      <c r="F1016" s="87"/>
      <c r="G1016" s="87"/>
      <c r="H1016" s="87"/>
      <c r="I1016" s="87"/>
      <c r="J1016" s="87"/>
      <c r="K1016" s="87"/>
      <c r="L1016" s="87"/>
      <c r="M1016" s="87"/>
      <c r="N1016" s="87"/>
      <c r="O1016" s="87"/>
      <c r="P1016" s="87"/>
      <c r="Q1016" s="87"/>
      <c r="R1016" s="87"/>
      <c r="S1016" s="87"/>
      <c r="T1016" s="87"/>
      <c r="U1016" s="87"/>
      <c r="V1016" s="87"/>
      <c r="W1016" s="87"/>
      <c r="X1016" s="87"/>
      <c r="Y1016" s="87"/>
      <c r="Z1016" s="87"/>
      <c r="AA1016" s="87"/>
      <c r="AB1016" s="87"/>
      <c r="AC1016" s="87"/>
      <c r="AD1016" s="87"/>
      <c r="AE1016" s="87"/>
      <c r="AF1016" s="87"/>
      <c r="AG1016" s="87"/>
      <c r="AH1016" s="87"/>
      <c r="AI1016" s="87"/>
      <c r="AJ1016" s="87"/>
      <c r="AK1016" s="87"/>
      <c r="AL1016" s="87"/>
      <c r="AM1016" s="87"/>
      <c r="AN1016" s="87"/>
      <c r="AO1016" s="87"/>
      <c r="AP1016" s="87"/>
      <c r="AQ1016" s="87"/>
      <c r="AR1016" s="87"/>
      <c r="AS1016" s="87"/>
      <c r="AT1016" s="87"/>
      <c r="AU1016" s="87"/>
      <c r="AV1016" s="87"/>
      <c r="AW1016" s="87"/>
      <c r="AX1016" s="87"/>
      <c r="AY1016" s="87"/>
      <c r="AZ1016" s="87"/>
      <c r="BA1016" s="87"/>
      <c r="BB1016" s="87"/>
      <c r="BC1016" s="87"/>
      <c r="BD1016" s="87"/>
      <c r="BE1016" s="87"/>
    </row>
    <row r="1017" spans="1:57" s="69" customFormat="1" x14ac:dyDescent="0.25">
      <c r="A1017" s="87"/>
      <c r="B1017" s="87"/>
      <c r="C1017" s="87"/>
      <c r="D1017" s="87"/>
      <c r="E1017" s="87"/>
      <c r="F1017" s="87"/>
      <c r="G1017" s="87"/>
      <c r="H1017" s="87"/>
      <c r="I1017" s="87"/>
      <c r="J1017" s="87"/>
      <c r="K1017" s="87"/>
      <c r="L1017" s="87"/>
      <c r="M1017" s="87"/>
      <c r="N1017" s="87"/>
      <c r="O1017" s="87"/>
      <c r="P1017" s="87"/>
      <c r="Q1017" s="87"/>
      <c r="R1017" s="87"/>
      <c r="S1017" s="87"/>
      <c r="T1017" s="87"/>
      <c r="U1017" s="87"/>
      <c r="V1017" s="87"/>
      <c r="W1017" s="87"/>
      <c r="X1017" s="87"/>
      <c r="Y1017" s="87"/>
      <c r="Z1017" s="87"/>
      <c r="AA1017" s="87"/>
      <c r="AB1017" s="87"/>
      <c r="AC1017" s="87"/>
      <c r="AD1017" s="87"/>
      <c r="AE1017" s="87"/>
      <c r="AF1017" s="87"/>
      <c r="AG1017" s="87"/>
      <c r="AH1017" s="87"/>
      <c r="AI1017" s="87"/>
      <c r="AJ1017" s="87"/>
      <c r="AK1017" s="87"/>
      <c r="AL1017" s="87"/>
      <c r="AM1017" s="87"/>
      <c r="AN1017" s="87"/>
      <c r="AO1017" s="87"/>
      <c r="AP1017" s="87"/>
      <c r="AQ1017" s="87"/>
      <c r="AR1017" s="87"/>
      <c r="AS1017" s="87"/>
      <c r="AT1017" s="87"/>
      <c r="AU1017" s="87"/>
      <c r="AV1017" s="87"/>
      <c r="AW1017" s="87"/>
      <c r="AX1017" s="87"/>
      <c r="AY1017" s="87"/>
      <c r="AZ1017" s="87"/>
      <c r="BA1017" s="87"/>
      <c r="BB1017" s="87"/>
      <c r="BC1017" s="87"/>
      <c r="BD1017" s="87"/>
      <c r="BE1017" s="87"/>
    </row>
    <row r="1018" spans="1:57" s="69" customFormat="1" x14ac:dyDescent="0.25">
      <c r="A1018" s="87"/>
      <c r="B1018" s="87"/>
      <c r="C1018" s="87"/>
      <c r="D1018" s="87"/>
      <c r="E1018" s="87"/>
      <c r="F1018" s="87"/>
      <c r="G1018" s="87"/>
      <c r="H1018" s="87"/>
      <c r="I1018" s="87"/>
      <c r="J1018" s="87"/>
      <c r="K1018" s="87"/>
      <c r="L1018" s="87"/>
      <c r="M1018" s="87"/>
      <c r="N1018" s="87"/>
      <c r="O1018" s="87"/>
      <c r="P1018" s="87"/>
      <c r="Q1018" s="87"/>
      <c r="R1018" s="87"/>
      <c r="S1018" s="87"/>
      <c r="T1018" s="87"/>
      <c r="U1018" s="87"/>
      <c r="V1018" s="87"/>
      <c r="W1018" s="87"/>
      <c r="X1018" s="87"/>
      <c r="Y1018" s="87"/>
      <c r="Z1018" s="87"/>
      <c r="AA1018" s="87"/>
      <c r="AB1018" s="87"/>
      <c r="AC1018" s="87"/>
      <c r="AD1018" s="87"/>
      <c r="AE1018" s="87"/>
      <c r="AF1018" s="87"/>
      <c r="AG1018" s="87"/>
      <c r="AH1018" s="87"/>
      <c r="AI1018" s="87"/>
      <c r="AJ1018" s="87"/>
      <c r="AK1018" s="87"/>
      <c r="AL1018" s="87"/>
      <c r="AM1018" s="87"/>
      <c r="AN1018" s="87"/>
      <c r="AO1018" s="87"/>
      <c r="AP1018" s="87"/>
      <c r="AQ1018" s="87"/>
      <c r="AR1018" s="87"/>
      <c r="AS1018" s="87"/>
      <c r="AT1018" s="87"/>
      <c r="AU1018" s="87"/>
      <c r="AV1018" s="87"/>
      <c r="AW1018" s="87"/>
      <c r="AX1018" s="87"/>
      <c r="AY1018" s="87"/>
      <c r="AZ1018" s="87"/>
      <c r="BA1018" s="87"/>
      <c r="BB1018" s="87"/>
      <c r="BC1018" s="87"/>
      <c r="BD1018" s="87"/>
      <c r="BE1018" s="87"/>
    </row>
    <row r="1019" spans="1:57" s="69" customFormat="1" x14ac:dyDescent="0.25">
      <c r="A1019" s="87"/>
      <c r="B1019" s="87"/>
      <c r="C1019" s="87"/>
      <c r="D1019" s="87"/>
      <c r="E1019" s="87"/>
      <c r="F1019" s="87"/>
      <c r="G1019" s="87"/>
      <c r="H1019" s="87"/>
      <c r="I1019" s="87"/>
      <c r="J1019" s="87"/>
      <c r="K1019" s="87"/>
      <c r="L1019" s="87"/>
      <c r="M1019" s="87"/>
      <c r="N1019" s="87"/>
      <c r="O1019" s="87"/>
      <c r="P1019" s="87"/>
      <c r="Q1019" s="87"/>
      <c r="R1019" s="87"/>
      <c r="S1019" s="87"/>
      <c r="T1019" s="87"/>
      <c r="U1019" s="87"/>
      <c r="V1019" s="87"/>
      <c r="W1019" s="87"/>
      <c r="X1019" s="87"/>
      <c r="Y1019" s="87"/>
      <c r="Z1019" s="87"/>
      <c r="AA1019" s="87"/>
      <c r="AB1019" s="87"/>
      <c r="AC1019" s="87"/>
      <c r="AD1019" s="87"/>
      <c r="AE1019" s="87"/>
      <c r="AF1019" s="87"/>
      <c r="AG1019" s="87"/>
      <c r="AH1019" s="87"/>
      <c r="AI1019" s="87"/>
      <c r="AJ1019" s="87"/>
      <c r="AK1019" s="87"/>
      <c r="AL1019" s="87"/>
      <c r="AM1019" s="87"/>
      <c r="AN1019" s="87"/>
      <c r="AO1019" s="87"/>
      <c r="AP1019" s="87"/>
      <c r="AQ1019" s="87"/>
      <c r="AR1019" s="87"/>
      <c r="AS1019" s="87"/>
      <c r="AT1019" s="87"/>
      <c r="AU1019" s="87"/>
      <c r="AV1019" s="87"/>
      <c r="AW1019" s="87"/>
      <c r="AX1019" s="87"/>
      <c r="AY1019" s="87"/>
      <c r="AZ1019" s="87"/>
      <c r="BA1019" s="87"/>
      <c r="BB1019" s="87"/>
      <c r="BC1019" s="87"/>
      <c r="BD1019" s="87"/>
      <c r="BE1019" s="87"/>
    </row>
    <row r="1020" spans="1:57" s="69" customFormat="1" x14ac:dyDescent="0.25">
      <c r="A1020" s="87"/>
      <c r="B1020" s="87"/>
      <c r="C1020" s="87"/>
      <c r="D1020" s="87"/>
      <c r="E1020" s="87"/>
      <c r="F1020" s="87"/>
      <c r="G1020" s="87"/>
      <c r="H1020" s="87"/>
      <c r="I1020" s="87"/>
      <c r="J1020" s="87"/>
      <c r="K1020" s="87"/>
      <c r="L1020" s="87"/>
      <c r="M1020" s="87"/>
      <c r="N1020" s="87"/>
      <c r="O1020" s="87"/>
      <c r="P1020" s="87"/>
      <c r="Q1020" s="87"/>
      <c r="R1020" s="87"/>
      <c r="S1020" s="87"/>
      <c r="T1020" s="87"/>
      <c r="U1020" s="87"/>
      <c r="V1020" s="87"/>
      <c r="W1020" s="87"/>
      <c r="X1020" s="87"/>
      <c r="Y1020" s="87"/>
      <c r="Z1020" s="87"/>
      <c r="AA1020" s="87"/>
      <c r="AB1020" s="87"/>
      <c r="AC1020" s="87"/>
      <c r="AD1020" s="87"/>
      <c r="AE1020" s="87"/>
      <c r="AF1020" s="87"/>
      <c r="AG1020" s="87"/>
      <c r="AH1020" s="87"/>
      <c r="AI1020" s="87"/>
      <c r="AJ1020" s="87"/>
      <c r="AK1020" s="87"/>
      <c r="AL1020" s="87"/>
      <c r="AM1020" s="87"/>
      <c r="AN1020" s="87"/>
      <c r="AO1020" s="87"/>
      <c r="AP1020" s="87"/>
      <c r="AQ1020" s="87"/>
      <c r="AR1020" s="87"/>
      <c r="AS1020" s="87"/>
      <c r="AT1020" s="87"/>
      <c r="AU1020" s="87"/>
      <c r="AV1020" s="87"/>
      <c r="AW1020" s="87"/>
      <c r="AX1020" s="87"/>
      <c r="AY1020" s="87"/>
      <c r="AZ1020" s="87"/>
      <c r="BA1020" s="87"/>
      <c r="BB1020" s="87"/>
      <c r="BC1020" s="87"/>
      <c r="BD1020" s="87"/>
      <c r="BE1020" s="87"/>
    </row>
    <row r="1021" spans="1:57" s="69" customFormat="1" x14ac:dyDescent="0.25">
      <c r="A1021" s="87"/>
      <c r="B1021" s="87"/>
      <c r="C1021" s="87"/>
      <c r="D1021" s="87"/>
      <c r="E1021" s="87"/>
      <c r="F1021" s="87"/>
      <c r="G1021" s="87"/>
      <c r="H1021" s="87"/>
      <c r="I1021" s="87"/>
      <c r="J1021" s="87"/>
      <c r="K1021" s="87"/>
      <c r="L1021" s="87"/>
      <c r="M1021" s="87"/>
      <c r="N1021" s="87"/>
      <c r="O1021" s="87"/>
      <c r="P1021" s="87"/>
      <c r="Q1021" s="87"/>
      <c r="R1021" s="87"/>
      <c r="S1021" s="87"/>
      <c r="T1021" s="87"/>
      <c r="U1021" s="87"/>
      <c r="V1021" s="87"/>
      <c r="W1021" s="87"/>
      <c r="X1021" s="87"/>
      <c r="Y1021" s="87"/>
      <c r="Z1021" s="87"/>
      <c r="AA1021" s="87"/>
      <c r="AB1021" s="87"/>
      <c r="AC1021" s="87"/>
      <c r="AD1021" s="87"/>
      <c r="AE1021" s="87"/>
      <c r="AF1021" s="87"/>
      <c r="AG1021" s="87"/>
      <c r="AH1021" s="87"/>
      <c r="AI1021" s="87"/>
      <c r="AJ1021" s="87"/>
      <c r="AK1021" s="87"/>
      <c r="AL1021" s="87"/>
      <c r="AM1021" s="87"/>
      <c r="AN1021" s="87"/>
      <c r="AO1021" s="87"/>
      <c r="AP1021" s="87"/>
      <c r="AQ1021" s="87"/>
      <c r="AR1021" s="87"/>
      <c r="AS1021" s="87"/>
      <c r="AT1021" s="87"/>
      <c r="AU1021" s="87"/>
      <c r="AV1021" s="87"/>
      <c r="AW1021" s="87"/>
      <c r="AX1021" s="87"/>
      <c r="AY1021" s="87"/>
      <c r="AZ1021" s="87"/>
      <c r="BA1021" s="87"/>
      <c r="BB1021" s="87"/>
      <c r="BC1021" s="87"/>
      <c r="BD1021" s="87"/>
      <c r="BE1021" s="87"/>
    </row>
    <row r="1022" spans="1:57" s="69" customFormat="1" x14ac:dyDescent="0.25">
      <c r="A1022" s="87"/>
      <c r="B1022" s="87"/>
      <c r="C1022" s="87"/>
      <c r="D1022" s="87"/>
      <c r="E1022" s="87"/>
      <c r="F1022" s="87"/>
      <c r="G1022" s="87"/>
      <c r="H1022" s="87"/>
      <c r="I1022" s="87"/>
      <c r="J1022" s="87"/>
      <c r="K1022" s="87"/>
      <c r="L1022" s="87"/>
      <c r="M1022" s="87"/>
      <c r="N1022" s="87"/>
      <c r="O1022" s="87"/>
      <c r="P1022" s="87"/>
      <c r="Q1022" s="87"/>
      <c r="R1022" s="87"/>
      <c r="S1022" s="87"/>
      <c r="T1022" s="87"/>
      <c r="U1022" s="87"/>
      <c r="V1022" s="87"/>
      <c r="W1022" s="87"/>
      <c r="X1022" s="87"/>
      <c r="Y1022" s="87"/>
      <c r="Z1022" s="87"/>
      <c r="AA1022" s="87"/>
      <c r="AB1022" s="87"/>
      <c r="AC1022" s="87"/>
      <c r="AD1022" s="87"/>
      <c r="AE1022" s="87"/>
      <c r="AF1022" s="87"/>
      <c r="AG1022" s="87"/>
      <c r="AH1022" s="87"/>
      <c r="AI1022" s="87"/>
      <c r="AJ1022" s="87"/>
      <c r="AK1022" s="87"/>
      <c r="AL1022" s="87"/>
      <c r="AM1022" s="87"/>
      <c r="AN1022" s="87"/>
      <c r="AO1022" s="87"/>
      <c r="AP1022" s="87"/>
      <c r="AQ1022" s="87"/>
      <c r="AR1022" s="87"/>
      <c r="AS1022" s="87"/>
      <c r="AT1022" s="87"/>
      <c r="AU1022" s="87"/>
      <c r="AV1022" s="87"/>
      <c r="AW1022" s="87"/>
      <c r="AX1022" s="87"/>
      <c r="AY1022" s="87"/>
      <c r="AZ1022" s="87"/>
      <c r="BA1022" s="87"/>
      <c r="BB1022" s="87"/>
      <c r="BC1022" s="87"/>
      <c r="BD1022" s="87"/>
      <c r="BE1022" s="87"/>
    </row>
    <row r="1023" spans="1:57" s="69" customFormat="1" x14ac:dyDescent="0.25">
      <c r="A1023" s="87"/>
      <c r="B1023" s="87"/>
      <c r="C1023" s="87"/>
      <c r="D1023" s="87"/>
      <c r="E1023" s="87"/>
      <c r="F1023" s="87"/>
      <c r="G1023" s="87"/>
      <c r="H1023" s="87"/>
      <c r="I1023" s="87"/>
      <c r="J1023" s="87"/>
      <c r="K1023" s="87"/>
      <c r="L1023" s="87"/>
      <c r="M1023" s="87"/>
      <c r="N1023" s="87"/>
      <c r="O1023" s="87"/>
      <c r="P1023" s="87"/>
      <c r="Q1023" s="87"/>
      <c r="R1023" s="87"/>
      <c r="S1023" s="87"/>
      <c r="T1023" s="87"/>
      <c r="U1023" s="87"/>
      <c r="V1023" s="87"/>
      <c r="W1023" s="87"/>
      <c r="X1023" s="87"/>
      <c r="Y1023" s="87"/>
      <c r="Z1023" s="87"/>
      <c r="AA1023" s="87"/>
      <c r="AB1023" s="87"/>
      <c r="AC1023" s="87"/>
      <c r="AD1023" s="87"/>
      <c r="AE1023" s="87"/>
      <c r="AF1023" s="87"/>
      <c r="AG1023" s="87"/>
      <c r="AH1023" s="87"/>
      <c r="AI1023" s="87"/>
      <c r="AJ1023" s="87"/>
      <c r="AK1023" s="87"/>
      <c r="AL1023" s="87"/>
      <c r="AM1023" s="87"/>
      <c r="AN1023" s="87"/>
      <c r="AO1023" s="87"/>
      <c r="AP1023" s="87"/>
      <c r="AQ1023" s="87"/>
      <c r="AR1023" s="87"/>
      <c r="AS1023" s="87"/>
      <c r="AT1023" s="87"/>
      <c r="AU1023" s="87"/>
      <c r="AV1023" s="87"/>
      <c r="AW1023" s="87"/>
      <c r="AX1023" s="87"/>
      <c r="AY1023" s="87"/>
      <c r="AZ1023" s="87"/>
      <c r="BA1023" s="87"/>
      <c r="BB1023" s="87"/>
      <c r="BC1023" s="87"/>
      <c r="BD1023" s="87"/>
      <c r="BE1023" s="87"/>
    </row>
    <row r="1024" spans="1:57" s="69" customFormat="1" x14ac:dyDescent="0.25">
      <c r="A1024" s="87"/>
      <c r="B1024" s="87"/>
      <c r="C1024" s="87"/>
      <c r="D1024" s="87"/>
      <c r="E1024" s="87"/>
      <c r="F1024" s="87"/>
      <c r="G1024" s="87"/>
      <c r="H1024" s="87"/>
      <c r="I1024" s="87"/>
      <c r="J1024" s="87"/>
      <c r="K1024" s="87"/>
      <c r="L1024" s="87"/>
      <c r="M1024" s="87"/>
      <c r="N1024" s="87"/>
      <c r="O1024" s="87"/>
      <c r="P1024" s="87"/>
      <c r="Q1024" s="87"/>
      <c r="R1024" s="87"/>
      <c r="S1024" s="87"/>
      <c r="T1024" s="87"/>
      <c r="U1024" s="87"/>
      <c r="V1024" s="87"/>
      <c r="W1024" s="87"/>
      <c r="X1024" s="87"/>
      <c r="Y1024" s="87"/>
      <c r="Z1024" s="87"/>
      <c r="AA1024" s="87"/>
      <c r="AB1024" s="87"/>
      <c r="AC1024" s="87"/>
      <c r="AD1024" s="87"/>
      <c r="AE1024" s="87"/>
      <c r="AF1024" s="87"/>
      <c r="AG1024" s="87"/>
      <c r="AH1024" s="87"/>
      <c r="AI1024" s="87"/>
      <c r="AJ1024" s="87"/>
      <c r="AK1024" s="87"/>
      <c r="AL1024" s="87"/>
      <c r="AM1024" s="87"/>
      <c r="AN1024" s="87"/>
      <c r="AO1024" s="87"/>
      <c r="AP1024" s="87"/>
      <c r="AQ1024" s="87"/>
      <c r="AR1024" s="87"/>
      <c r="AS1024" s="87"/>
      <c r="AT1024" s="87"/>
      <c r="AU1024" s="87"/>
      <c r="AV1024" s="87"/>
      <c r="AW1024" s="87"/>
      <c r="AX1024" s="87"/>
      <c r="AY1024" s="87"/>
      <c r="AZ1024" s="87"/>
      <c r="BA1024" s="87"/>
      <c r="BB1024" s="87"/>
      <c r="BC1024" s="87"/>
      <c r="BD1024" s="87"/>
      <c r="BE1024" s="87"/>
    </row>
    <row r="1025" spans="1:57" s="69" customFormat="1" x14ac:dyDescent="0.25">
      <c r="A1025" s="87"/>
      <c r="B1025" s="87"/>
      <c r="C1025" s="87"/>
      <c r="D1025" s="87"/>
      <c r="E1025" s="87"/>
      <c r="F1025" s="87"/>
      <c r="G1025" s="87"/>
      <c r="H1025" s="87"/>
      <c r="I1025" s="87"/>
      <c r="J1025" s="87"/>
      <c r="K1025" s="87"/>
      <c r="L1025" s="87"/>
      <c r="M1025" s="87"/>
      <c r="N1025" s="87"/>
      <c r="O1025" s="87"/>
      <c r="P1025" s="87"/>
      <c r="Q1025" s="87"/>
      <c r="R1025" s="87"/>
      <c r="S1025" s="87"/>
      <c r="T1025" s="87"/>
      <c r="U1025" s="87"/>
      <c r="V1025" s="87"/>
      <c r="W1025" s="87"/>
      <c r="X1025" s="87"/>
      <c r="Y1025" s="87"/>
      <c r="Z1025" s="87"/>
      <c r="AA1025" s="87"/>
      <c r="AB1025" s="87"/>
      <c r="AC1025" s="87"/>
      <c r="AD1025" s="87"/>
      <c r="AE1025" s="87"/>
      <c r="AF1025" s="87"/>
      <c r="AG1025" s="87"/>
      <c r="AH1025" s="87"/>
      <c r="AI1025" s="87"/>
      <c r="AJ1025" s="87"/>
      <c r="AK1025" s="87"/>
      <c r="AL1025" s="87"/>
      <c r="AM1025" s="87"/>
      <c r="AN1025" s="87"/>
      <c r="AO1025" s="87"/>
      <c r="AP1025" s="87"/>
      <c r="AQ1025" s="87"/>
      <c r="AR1025" s="87"/>
      <c r="AS1025" s="87"/>
      <c r="AT1025" s="87"/>
      <c r="AU1025" s="87"/>
      <c r="AV1025" s="87"/>
      <c r="AW1025" s="87"/>
      <c r="AX1025" s="87"/>
      <c r="AY1025" s="87"/>
      <c r="AZ1025" s="87"/>
      <c r="BA1025" s="87"/>
      <c r="BB1025" s="87"/>
      <c r="BC1025" s="87"/>
      <c r="BD1025" s="87"/>
      <c r="BE1025" s="87"/>
    </row>
    <row r="1026" spans="1:57" s="69" customFormat="1" x14ac:dyDescent="0.25">
      <c r="A1026" s="87"/>
      <c r="B1026" s="87"/>
      <c r="C1026" s="87"/>
      <c r="D1026" s="87"/>
      <c r="E1026" s="87"/>
      <c r="F1026" s="87"/>
      <c r="G1026" s="87"/>
      <c r="H1026" s="87"/>
      <c r="I1026" s="87"/>
      <c r="J1026" s="87"/>
      <c r="K1026" s="87"/>
      <c r="L1026" s="87"/>
      <c r="M1026" s="87"/>
      <c r="N1026" s="87"/>
      <c r="O1026" s="87"/>
      <c r="P1026" s="87"/>
      <c r="Q1026" s="87"/>
      <c r="R1026" s="87"/>
      <c r="S1026" s="87"/>
      <c r="T1026" s="87"/>
      <c r="U1026" s="87"/>
      <c r="V1026" s="87"/>
      <c r="W1026" s="87"/>
      <c r="X1026" s="87"/>
      <c r="Y1026" s="87"/>
      <c r="Z1026" s="87"/>
      <c r="AA1026" s="87"/>
      <c r="AB1026" s="87"/>
      <c r="AC1026" s="87"/>
      <c r="AD1026" s="87"/>
      <c r="AE1026" s="87"/>
      <c r="AF1026" s="87"/>
      <c r="AG1026" s="87"/>
      <c r="AH1026" s="87"/>
      <c r="AI1026" s="87"/>
      <c r="AJ1026" s="87"/>
      <c r="AK1026" s="87"/>
      <c r="AL1026" s="87"/>
      <c r="AM1026" s="87"/>
      <c r="AN1026" s="87"/>
      <c r="AO1026" s="87"/>
      <c r="AP1026" s="87"/>
      <c r="AQ1026" s="87"/>
      <c r="AR1026" s="87"/>
      <c r="AS1026" s="87"/>
      <c r="AT1026" s="87"/>
      <c r="AU1026" s="87"/>
      <c r="AV1026" s="87"/>
      <c r="AW1026" s="87"/>
      <c r="AX1026" s="87"/>
      <c r="AY1026" s="87"/>
      <c r="AZ1026" s="87"/>
      <c r="BA1026" s="87"/>
      <c r="BB1026" s="87"/>
      <c r="BC1026" s="87"/>
      <c r="BD1026" s="87"/>
      <c r="BE1026" s="87"/>
    </row>
    <row r="1027" spans="1:57" s="69" customFormat="1" x14ac:dyDescent="0.25">
      <c r="A1027" s="87"/>
      <c r="B1027" s="87"/>
      <c r="C1027" s="87"/>
      <c r="D1027" s="87"/>
      <c r="E1027" s="87"/>
      <c r="F1027" s="87"/>
      <c r="G1027" s="87"/>
      <c r="H1027" s="87"/>
      <c r="I1027" s="87"/>
      <c r="J1027" s="87"/>
      <c r="K1027" s="87"/>
      <c r="L1027" s="87"/>
      <c r="M1027" s="87"/>
      <c r="N1027" s="87"/>
      <c r="O1027" s="87"/>
      <c r="P1027" s="87"/>
      <c r="Q1027" s="87"/>
      <c r="R1027" s="87"/>
      <c r="S1027" s="87"/>
      <c r="T1027" s="87"/>
      <c r="U1027" s="87"/>
      <c r="V1027" s="87"/>
      <c r="W1027" s="87"/>
      <c r="X1027" s="87"/>
      <c r="Y1027" s="87"/>
      <c r="Z1027" s="87"/>
      <c r="AA1027" s="87"/>
      <c r="AB1027" s="87"/>
      <c r="AC1027" s="87"/>
      <c r="AD1027" s="87"/>
      <c r="AE1027" s="87"/>
      <c r="AF1027" s="87"/>
      <c r="AG1027" s="87"/>
      <c r="AH1027" s="87"/>
      <c r="AI1027" s="87"/>
      <c r="AJ1027" s="87"/>
      <c r="AK1027" s="87"/>
      <c r="AL1027" s="87"/>
      <c r="AM1027" s="87"/>
      <c r="AN1027" s="87"/>
      <c r="AO1027" s="87"/>
      <c r="AP1027" s="87"/>
      <c r="AQ1027" s="87"/>
      <c r="AR1027" s="87"/>
      <c r="AS1027" s="87"/>
      <c r="AT1027" s="87"/>
      <c r="AU1027" s="87"/>
      <c r="AV1027" s="87"/>
      <c r="AW1027" s="87"/>
      <c r="AX1027" s="87"/>
      <c r="AY1027" s="87"/>
      <c r="AZ1027" s="87"/>
      <c r="BA1027" s="87"/>
      <c r="BB1027" s="87"/>
      <c r="BC1027" s="87"/>
      <c r="BD1027" s="87"/>
      <c r="BE1027" s="87"/>
    </row>
    <row r="1028" spans="1:57" s="69" customFormat="1" x14ac:dyDescent="0.25">
      <c r="A1028" s="87"/>
      <c r="B1028" s="87"/>
      <c r="C1028" s="87"/>
      <c r="D1028" s="87"/>
      <c r="E1028" s="87"/>
      <c r="F1028" s="87"/>
      <c r="G1028" s="87"/>
      <c r="H1028" s="87"/>
      <c r="I1028" s="87"/>
      <c r="J1028" s="87"/>
      <c r="K1028" s="87"/>
      <c r="L1028" s="87"/>
      <c r="M1028" s="87"/>
      <c r="N1028" s="87"/>
      <c r="O1028" s="87"/>
      <c r="P1028" s="87"/>
      <c r="Q1028" s="87"/>
      <c r="R1028" s="87"/>
      <c r="S1028" s="87"/>
      <c r="T1028" s="87"/>
      <c r="U1028" s="87"/>
      <c r="V1028" s="87"/>
      <c r="W1028" s="87"/>
      <c r="X1028" s="87"/>
      <c r="Y1028" s="87"/>
      <c r="Z1028" s="87"/>
      <c r="AA1028" s="87"/>
      <c r="AB1028" s="87"/>
      <c r="AC1028" s="87"/>
      <c r="AD1028" s="87"/>
      <c r="AE1028" s="87"/>
      <c r="AF1028" s="87"/>
      <c r="AG1028" s="87"/>
      <c r="AH1028" s="87"/>
      <c r="AI1028" s="87"/>
      <c r="AJ1028" s="87"/>
      <c r="AK1028" s="87"/>
      <c r="AL1028" s="87"/>
      <c r="AM1028" s="87"/>
      <c r="AN1028" s="87"/>
      <c r="AO1028" s="87"/>
      <c r="AP1028" s="87"/>
      <c r="AQ1028" s="87"/>
      <c r="AR1028" s="87"/>
      <c r="AS1028" s="87"/>
      <c r="AT1028" s="87"/>
      <c r="AU1028" s="87"/>
      <c r="AV1028" s="87"/>
      <c r="AW1028" s="87"/>
      <c r="AX1028" s="87"/>
      <c r="AY1028" s="87"/>
      <c r="AZ1028" s="87"/>
      <c r="BA1028" s="87"/>
      <c r="BB1028" s="87"/>
      <c r="BC1028" s="87"/>
      <c r="BD1028" s="87"/>
      <c r="BE1028" s="87"/>
    </row>
    <row r="1029" spans="1:57" s="69" customFormat="1" x14ac:dyDescent="0.25">
      <c r="A1029" s="87"/>
      <c r="B1029" s="87"/>
      <c r="C1029" s="87"/>
      <c r="D1029" s="87"/>
      <c r="E1029" s="87"/>
      <c r="F1029" s="87"/>
      <c r="G1029" s="87"/>
      <c r="H1029" s="87"/>
      <c r="I1029" s="87"/>
      <c r="J1029" s="87"/>
      <c r="K1029" s="87"/>
      <c r="L1029" s="87"/>
      <c r="M1029" s="87"/>
      <c r="N1029" s="87"/>
      <c r="O1029" s="87"/>
      <c r="P1029" s="87"/>
      <c r="Q1029" s="87"/>
      <c r="R1029" s="87"/>
      <c r="S1029" s="87"/>
      <c r="T1029" s="87"/>
      <c r="U1029" s="87"/>
      <c r="V1029" s="87"/>
      <c r="W1029" s="87"/>
      <c r="X1029" s="87"/>
      <c r="Y1029" s="87"/>
      <c r="Z1029" s="87"/>
      <c r="AA1029" s="87"/>
      <c r="AB1029" s="87"/>
      <c r="AC1029" s="87"/>
      <c r="AD1029" s="87"/>
      <c r="AE1029" s="87"/>
      <c r="AF1029" s="87"/>
      <c r="AG1029" s="87"/>
      <c r="AH1029" s="87"/>
      <c r="AI1029" s="87"/>
      <c r="AJ1029" s="87"/>
      <c r="AK1029" s="87"/>
      <c r="AL1029" s="87"/>
      <c r="AM1029" s="87"/>
      <c r="AN1029" s="87"/>
      <c r="AO1029" s="87"/>
      <c r="AP1029" s="87"/>
      <c r="AQ1029" s="87"/>
      <c r="AR1029" s="87"/>
      <c r="AS1029" s="87"/>
      <c r="AT1029" s="87"/>
      <c r="AU1029" s="87"/>
      <c r="AV1029" s="87"/>
      <c r="AW1029" s="87"/>
      <c r="AX1029" s="87"/>
      <c r="AY1029" s="87"/>
      <c r="AZ1029" s="87"/>
      <c r="BA1029" s="87"/>
      <c r="BB1029" s="87"/>
      <c r="BC1029" s="87"/>
      <c r="BD1029" s="87"/>
      <c r="BE1029" s="87"/>
    </row>
    <row r="1030" spans="1:57" s="69" customFormat="1" x14ac:dyDescent="0.25">
      <c r="A1030" s="87"/>
      <c r="B1030" s="87"/>
      <c r="C1030" s="87"/>
      <c r="D1030" s="87"/>
      <c r="E1030" s="87"/>
      <c r="F1030" s="87"/>
      <c r="G1030" s="87"/>
      <c r="H1030" s="87"/>
      <c r="I1030" s="87"/>
      <c r="J1030" s="87"/>
      <c r="K1030" s="87"/>
      <c r="L1030" s="87"/>
      <c r="M1030" s="87"/>
      <c r="N1030" s="87"/>
      <c r="O1030" s="87"/>
      <c r="P1030" s="87"/>
      <c r="Q1030" s="87"/>
      <c r="R1030" s="87"/>
      <c r="S1030" s="87"/>
      <c r="T1030" s="87"/>
      <c r="U1030" s="87"/>
      <c r="V1030" s="87"/>
      <c r="W1030" s="87"/>
      <c r="X1030" s="87"/>
      <c r="Y1030" s="87"/>
      <c r="Z1030" s="87"/>
      <c r="AA1030" s="87"/>
      <c r="AB1030" s="87"/>
      <c r="AC1030" s="87"/>
      <c r="AD1030" s="87"/>
      <c r="AE1030" s="87"/>
      <c r="AF1030" s="87"/>
      <c r="AG1030" s="87"/>
      <c r="AH1030" s="87"/>
      <c r="AI1030" s="87"/>
      <c r="AJ1030" s="87"/>
      <c r="AK1030" s="87"/>
      <c r="AL1030" s="87"/>
      <c r="AM1030" s="87"/>
      <c r="AN1030" s="87"/>
      <c r="AO1030" s="87"/>
      <c r="AP1030" s="87"/>
      <c r="AQ1030" s="87"/>
      <c r="AR1030" s="87"/>
      <c r="AS1030" s="87"/>
      <c r="AT1030" s="87"/>
      <c r="AU1030" s="87"/>
      <c r="AV1030" s="87"/>
      <c r="AW1030" s="87"/>
      <c r="AX1030" s="87"/>
      <c r="AY1030" s="87"/>
      <c r="AZ1030" s="87"/>
      <c r="BA1030" s="87"/>
      <c r="BB1030" s="87"/>
      <c r="BC1030" s="87"/>
      <c r="BD1030" s="87"/>
      <c r="BE1030" s="87"/>
    </row>
    <row r="1031" spans="1:57" s="69" customFormat="1" x14ac:dyDescent="0.25">
      <c r="A1031" s="87"/>
      <c r="B1031" s="87"/>
      <c r="C1031" s="87"/>
      <c r="D1031" s="87"/>
      <c r="E1031" s="87"/>
      <c r="F1031" s="87"/>
      <c r="G1031" s="87"/>
      <c r="H1031" s="87"/>
      <c r="I1031" s="87"/>
      <c r="J1031" s="87"/>
      <c r="K1031" s="87"/>
      <c r="L1031" s="87"/>
      <c r="M1031" s="87"/>
      <c r="N1031" s="87"/>
      <c r="O1031" s="87"/>
      <c r="P1031" s="87"/>
      <c r="Q1031" s="87"/>
      <c r="R1031" s="87"/>
      <c r="S1031" s="87"/>
      <c r="T1031" s="87"/>
      <c r="U1031" s="87"/>
      <c r="V1031" s="87"/>
      <c r="W1031" s="87"/>
      <c r="X1031" s="87"/>
      <c r="Y1031" s="87"/>
      <c r="Z1031" s="87"/>
      <c r="AA1031" s="87"/>
      <c r="AB1031" s="87"/>
      <c r="AC1031" s="87"/>
      <c r="AD1031" s="87"/>
      <c r="AE1031" s="87"/>
      <c r="AF1031" s="87"/>
      <c r="AG1031" s="87"/>
      <c r="AH1031" s="87"/>
      <c r="AI1031" s="87"/>
      <c r="AJ1031" s="87"/>
      <c r="AK1031" s="87"/>
      <c r="AL1031" s="87"/>
      <c r="AM1031" s="87"/>
      <c r="AN1031" s="87"/>
      <c r="AO1031" s="87"/>
      <c r="AP1031" s="87"/>
      <c r="AQ1031" s="87"/>
      <c r="AR1031" s="87"/>
      <c r="AS1031" s="87"/>
      <c r="AT1031" s="87"/>
      <c r="AU1031" s="87"/>
      <c r="AV1031" s="87"/>
      <c r="AW1031" s="87"/>
      <c r="AX1031" s="87"/>
      <c r="AY1031" s="87"/>
      <c r="AZ1031" s="87"/>
      <c r="BA1031" s="87"/>
      <c r="BB1031" s="87"/>
      <c r="BC1031" s="87"/>
      <c r="BD1031" s="87"/>
      <c r="BE1031" s="87"/>
    </row>
    <row r="1032" spans="1:57" s="69" customFormat="1" x14ac:dyDescent="0.25">
      <c r="A1032" s="87"/>
      <c r="B1032" s="87"/>
      <c r="C1032" s="87"/>
      <c r="D1032" s="87"/>
      <c r="E1032" s="87"/>
      <c r="F1032" s="87"/>
      <c r="G1032" s="87"/>
      <c r="H1032" s="87"/>
      <c r="I1032" s="87"/>
      <c r="J1032" s="87"/>
      <c r="K1032" s="87"/>
      <c r="L1032" s="87"/>
      <c r="M1032" s="87"/>
      <c r="N1032" s="87"/>
      <c r="O1032" s="87"/>
      <c r="P1032" s="87"/>
      <c r="Q1032" s="87"/>
      <c r="R1032" s="87"/>
      <c r="S1032" s="87"/>
      <c r="T1032" s="87"/>
      <c r="U1032" s="87"/>
      <c r="V1032" s="87"/>
      <c r="W1032" s="87"/>
      <c r="X1032" s="87"/>
      <c r="Y1032" s="87"/>
      <c r="Z1032" s="87"/>
      <c r="AA1032" s="87"/>
      <c r="AB1032" s="87"/>
      <c r="AC1032" s="87"/>
      <c r="AD1032" s="87"/>
      <c r="AE1032" s="87"/>
      <c r="AF1032" s="87"/>
      <c r="AG1032" s="87"/>
      <c r="AH1032" s="87"/>
      <c r="AI1032" s="87"/>
      <c r="AJ1032" s="87"/>
      <c r="AK1032" s="87"/>
      <c r="AL1032" s="87"/>
      <c r="AM1032" s="87"/>
      <c r="AN1032" s="87"/>
      <c r="AO1032" s="87"/>
      <c r="AP1032" s="87"/>
      <c r="AQ1032" s="87"/>
      <c r="AR1032" s="87"/>
      <c r="AS1032" s="87"/>
      <c r="AT1032" s="87"/>
      <c r="AU1032" s="87"/>
      <c r="AV1032" s="87"/>
      <c r="AW1032" s="87"/>
      <c r="AX1032" s="87"/>
      <c r="AY1032" s="87"/>
      <c r="AZ1032" s="87"/>
      <c r="BA1032" s="87"/>
      <c r="BB1032" s="87"/>
      <c r="BC1032" s="87"/>
      <c r="BD1032" s="87"/>
      <c r="BE1032" s="87"/>
    </row>
    <row r="1033" spans="1:57" s="69" customFormat="1" x14ac:dyDescent="0.25">
      <c r="A1033" s="87"/>
      <c r="B1033" s="87"/>
      <c r="C1033" s="87"/>
      <c r="D1033" s="87"/>
      <c r="E1033" s="87"/>
      <c r="F1033" s="87"/>
      <c r="G1033" s="87"/>
      <c r="H1033" s="87"/>
      <c r="I1033" s="87"/>
      <c r="J1033" s="87"/>
      <c r="K1033" s="87"/>
      <c r="L1033" s="87"/>
      <c r="M1033" s="87"/>
      <c r="N1033" s="87"/>
      <c r="O1033" s="87"/>
      <c r="P1033" s="87"/>
      <c r="Q1033" s="87"/>
      <c r="R1033" s="87"/>
      <c r="S1033" s="87"/>
      <c r="T1033" s="87"/>
      <c r="U1033" s="87"/>
      <c r="V1033" s="87"/>
      <c r="W1033" s="87"/>
      <c r="X1033" s="87"/>
      <c r="Y1033" s="87"/>
      <c r="Z1033" s="87"/>
      <c r="AA1033" s="87"/>
      <c r="AB1033" s="87"/>
      <c r="AC1033" s="87"/>
      <c r="AD1033" s="87"/>
      <c r="AE1033" s="87"/>
      <c r="AF1033" s="87"/>
      <c r="AG1033" s="87"/>
      <c r="AH1033" s="87"/>
      <c r="AI1033" s="87"/>
      <c r="AJ1033" s="87"/>
      <c r="AK1033" s="87"/>
      <c r="AL1033" s="87"/>
      <c r="AM1033" s="87"/>
      <c r="AN1033" s="87"/>
      <c r="AO1033" s="87"/>
      <c r="AP1033" s="87"/>
      <c r="AQ1033" s="87"/>
      <c r="AR1033" s="87"/>
      <c r="AS1033" s="87"/>
      <c r="AT1033" s="87"/>
      <c r="AU1033" s="87"/>
      <c r="AV1033" s="87"/>
      <c r="AW1033" s="87"/>
      <c r="AX1033" s="87"/>
      <c r="AY1033" s="87"/>
      <c r="AZ1033" s="87"/>
      <c r="BA1033" s="87"/>
      <c r="BB1033" s="87"/>
      <c r="BC1033" s="87"/>
      <c r="BD1033" s="87"/>
      <c r="BE1033" s="87"/>
    </row>
    <row r="1034" spans="1:57" s="69" customFormat="1" x14ac:dyDescent="0.25">
      <c r="A1034" s="87"/>
      <c r="B1034" s="87"/>
      <c r="C1034" s="87"/>
      <c r="D1034" s="87"/>
      <c r="E1034" s="87"/>
      <c r="F1034" s="87"/>
      <c r="G1034" s="87"/>
      <c r="H1034" s="87"/>
      <c r="I1034" s="87"/>
      <c r="J1034" s="87"/>
      <c r="K1034" s="87"/>
      <c r="L1034" s="87"/>
      <c r="M1034" s="87"/>
      <c r="N1034" s="87"/>
      <c r="O1034" s="87"/>
      <c r="P1034" s="87"/>
      <c r="Q1034" s="87"/>
      <c r="R1034" s="87"/>
      <c r="S1034" s="87"/>
      <c r="T1034" s="87"/>
      <c r="U1034" s="87"/>
      <c r="V1034" s="87"/>
      <c r="W1034" s="87"/>
      <c r="X1034" s="87"/>
      <c r="Y1034" s="87"/>
      <c r="Z1034" s="87"/>
      <c r="AA1034" s="87"/>
      <c r="AB1034" s="87"/>
      <c r="AC1034" s="87"/>
      <c r="AD1034" s="87"/>
      <c r="AE1034" s="87"/>
      <c r="AF1034" s="87"/>
      <c r="AG1034" s="87"/>
      <c r="AH1034" s="87"/>
      <c r="AI1034" s="87"/>
      <c r="AJ1034" s="87"/>
      <c r="AK1034" s="87"/>
      <c r="AL1034" s="87"/>
      <c r="AM1034" s="87"/>
      <c r="AN1034" s="87"/>
      <c r="AO1034" s="87"/>
      <c r="AP1034" s="87"/>
      <c r="AQ1034" s="87"/>
      <c r="AR1034" s="87"/>
      <c r="AS1034" s="87"/>
      <c r="AT1034" s="87"/>
      <c r="AU1034" s="87"/>
      <c r="AV1034" s="87"/>
      <c r="AW1034" s="87"/>
      <c r="AX1034" s="87"/>
      <c r="AY1034" s="87"/>
      <c r="AZ1034" s="87"/>
      <c r="BA1034" s="87"/>
      <c r="BB1034" s="87"/>
      <c r="BC1034" s="87"/>
      <c r="BD1034" s="87"/>
      <c r="BE1034" s="87"/>
    </row>
    <row r="1035" spans="1:57" s="69" customFormat="1" x14ac:dyDescent="0.25">
      <c r="A1035" s="87"/>
      <c r="B1035" s="87"/>
      <c r="C1035" s="87"/>
      <c r="D1035" s="87"/>
      <c r="E1035" s="87"/>
      <c r="F1035" s="87"/>
      <c r="G1035" s="87"/>
      <c r="H1035" s="87"/>
      <c r="I1035" s="87"/>
      <c r="J1035" s="87"/>
      <c r="K1035" s="87"/>
      <c r="L1035" s="87"/>
      <c r="M1035" s="87"/>
      <c r="N1035" s="87"/>
      <c r="O1035" s="87"/>
      <c r="P1035" s="87"/>
      <c r="Q1035" s="87"/>
      <c r="R1035" s="87"/>
      <c r="S1035" s="87"/>
      <c r="T1035" s="87"/>
      <c r="U1035" s="87"/>
      <c r="V1035" s="87"/>
      <c r="W1035" s="87"/>
      <c r="X1035" s="87"/>
      <c r="Y1035" s="87"/>
      <c r="Z1035" s="87"/>
      <c r="AA1035" s="87"/>
      <c r="AB1035" s="87"/>
      <c r="AC1035" s="87"/>
      <c r="AD1035" s="87"/>
      <c r="AE1035" s="87"/>
      <c r="AF1035" s="87"/>
      <c r="AG1035" s="87"/>
      <c r="AH1035" s="87"/>
      <c r="AI1035" s="87"/>
      <c r="AJ1035" s="87"/>
      <c r="AK1035" s="87"/>
      <c r="AL1035" s="87"/>
      <c r="AM1035" s="87"/>
      <c r="AN1035" s="87"/>
      <c r="AO1035" s="87"/>
      <c r="AP1035" s="87"/>
      <c r="AQ1035" s="87"/>
      <c r="AR1035" s="87"/>
      <c r="AS1035" s="87"/>
      <c r="AT1035" s="87"/>
      <c r="AU1035" s="87"/>
      <c r="AV1035" s="87"/>
      <c r="AW1035" s="87"/>
      <c r="AX1035" s="87"/>
      <c r="AY1035" s="87"/>
      <c r="AZ1035" s="87"/>
      <c r="BA1035" s="87"/>
      <c r="BB1035" s="87"/>
      <c r="BC1035" s="87"/>
      <c r="BD1035" s="87"/>
      <c r="BE1035" s="87"/>
    </row>
    <row r="1036" spans="1:57" s="69" customFormat="1" x14ac:dyDescent="0.25">
      <c r="A1036" s="87"/>
      <c r="B1036" s="87"/>
      <c r="C1036" s="87"/>
      <c r="D1036" s="87"/>
      <c r="E1036" s="87"/>
      <c r="F1036" s="87"/>
      <c r="G1036" s="87"/>
      <c r="H1036" s="87"/>
      <c r="I1036" s="87"/>
      <c r="J1036" s="87"/>
      <c r="K1036" s="87"/>
      <c r="L1036" s="87"/>
      <c r="M1036" s="87"/>
      <c r="N1036" s="87"/>
      <c r="O1036" s="87"/>
      <c r="P1036" s="87"/>
      <c r="Q1036" s="87"/>
      <c r="R1036" s="87"/>
      <c r="S1036" s="87"/>
      <c r="T1036" s="87"/>
      <c r="U1036" s="87"/>
      <c r="V1036" s="87"/>
      <c r="W1036" s="87"/>
      <c r="X1036" s="87"/>
      <c r="Y1036" s="87"/>
      <c r="Z1036" s="87"/>
      <c r="AA1036" s="87"/>
      <c r="AB1036" s="87"/>
      <c r="AC1036" s="87"/>
      <c r="AD1036" s="87"/>
      <c r="AE1036" s="87"/>
      <c r="AF1036" s="87"/>
      <c r="AG1036" s="87"/>
      <c r="AH1036" s="87"/>
      <c r="AI1036" s="87"/>
      <c r="AJ1036" s="87"/>
      <c r="AK1036" s="87"/>
      <c r="AL1036" s="87"/>
      <c r="AM1036" s="87"/>
      <c r="AN1036" s="87"/>
      <c r="AO1036" s="87"/>
      <c r="AP1036" s="87"/>
      <c r="AQ1036" s="87"/>
      <c r="AR1036" s="87"/>
      <c r="AS1036" s="87"/>
      <c r="AT1036" s="87"/>
      <c r="AU1036" s="87"/>
      <c r="AV1036" s="87"/>
      <c r="AW1036" s="87"/>
      <c r="AX1036" s="87"/>
      <c r="AY1036" s="87"/>
      <c r="AZ1036" s="87"/>
      <c r="BA1036" s="87"/>
      <c r="BB1036" s="87"/>
      <c r="BC1036" s="87"/>
      <c r="BD1036" s="87"/>
      <c r="BE1036" s="87"/>
    </row>
    <row r="1037" spans="1:57" s="69" customFormat="1" x14ac:dyDescent="0.25">
      <c r="A1037" s="87"/>
      <c r="B1037" s="87"/>
      <c r="C1037" s="87"/>
      <c r="D1037" s="87"/>
      <c r="E1037" s="87"/>
      <c r="F1037" s="87"/>
      <c r="G1037" s="87"/>
      <c r="H1037" s="87"/>
      <c r="I1037" s="87"/>
      <c r="J1037" s="87"/>
      <c r="K1037" s="87"/>
      <c r="L1037" s="87"/>
      <c r="M1037" s="87"/>
      <c r="N1037" s="87"/>
      <c r="O1037" s="87"/>
      <c r="P1037" s="87"/>
      <c r="Q1037" s="87"/>
      <c r="R1037" s="87"/>
      <c r="S1037" s="87"/>
      <c r="T1037" s="87"/>
      <c r="U1037" s="87"/>
      <c r="V1037" s="87"/>
      <c r="W1037" s="87"/>
      <c r="X1037" s="87"/>
      <c r="Y1037" s="87"/>
      <c r="Z1037" s="87"/>
      <c r="AA1037" s="87"/>
      <c r="AB1037" s="87"/>
      <c r="AC1037" s="87"/>
      <c r="AD1037" s="87"/>
      <c r="AE1037" s="87"/>
      <c r="AF1037" s="87"/>
      <c r="AG1037" s="87"/>
      <c r="AH1037" s="87"/>
      <c r="AI1037" s="87"/>
      <c r="AJ1037" s="87"/>
      <c r="AK1037" s="87"/>
      <c r="AL1037" s="87"/>
      <c r="AM1037" s="87"/>
      <c r="AN1037" s="87"/>
      <c r="AO1037" s="87"/>
      <c r="AP1037" s="87"/>
      <c r="AQ1037" s="87"/>
      <c r="AR1037" s="87"/>
      <c r="AS1037" s="87"/>
      <c r="AT1037" s="87"/>
      <c r="AU1037" s="87"/>
      <c r="AV1037" s="87"/>
      <c r="AW1037" s="87"/>
      <c r="AX1037" s="87"/>
      <c r="AY1037" s="87"/>
      <c r="AZ1037" s="87"/>
      <c r="BA1037" s="87"/>
      <c r="BB1037" s="87"/>
      <c r="BC1037" s="87"/>
      <c r="BD1037" s="87"/>
      <c r="BE1037" s="87"/>
    </row>
    <row r="1038" spans="1:57" s="69" customFormat="1" x14ac:dyDescent="0.25">
      <c r="A1038" s="87"/>
      <c r="B1038" s="87"/>
      <c r="C1038" s="87"/>
      <c r="D1038" s="87"/>
      <c r="E1038" s="87"/>
      <c r="F1038" s="87"/>
      <c r="G1038" s="87"/>
      <c r="H1038" s="87"/>
      <c r="I1038" s="87"/>
      <c r="J1038" s="87"/>
      <c r="K1038" s="87"/>
      <c r="L1038" s="87"/>
      <c r="M1038" s="87"/>
      <c r="N1038" s="87"/>
      <c r="O1038" s="87"/>
      <c r="P1038" s="87"/>
      <c r="Q1038" s="87"/>
      <c r="R1038" s="87"/>
      <c r="S1038" s="87"/>
      <c r="T1038" s="87"/>
      <c r="U1038" s="87"/>
      <c r="V1038" s="87"/>
      <c r="W1038" s="87"/>
      <c r="X1038" s="87"/>
      <c r="Y1038" s="87"/>
      <c r="Z1038" s="87"/>
      <c r="AA1038" s="87"/>
      <c r="AB1038" s="87"/>
      <c r="AC1038" s="87"/>
      <c r="AD1038" s="87"/>
      <c r="AE1038" s="87"/>
      <c r="AF1038" s="87"/>
      <c r="AG1038" s="87"/>
      <c r="AH1038" s="87"/>
      <c r="AI1038" s="87"/>
      <c r="AJ1038" s="87"/>
      <c r="AK1038" s="87"/>
      <c r="AL1038" s="87"/>
      <c r="AM1038" s="87"/>
      <c r="AN1038" s="87"/>
      <c r="AO1038" s="87"/>
      <c r="AP1038" s="87"/>
      <c r="AQ1038" s="87"/>
      <c r="AR1038" s="87"/>
      <c r="AS1038" s="87"/>
      <c r="AT1038" s="87"/>
      <c r="AU1038" s="87"/>
      <c r="AV1038" s="87"/>
      <c r="AW1038" s="87"/>
      <c r="AX1038" s="87"/>
      <c r="AY1038" s="87"/>
      <c r="AZ1038" s="87"/>
      <c r="BA1038" s="87"/>
      <c r="BB1038" s="87"/>
      <c r="BC1038" s="87"/>
      <c r="BD1038" s="87"/>
      <c r="BE1038" s="87"/>
    </row>
    <row r="1039" spans="1:57" s="69" customFormat="1" x14ac:dyDescent="0.25">
      <c r="A1039" s="87"/>
      <c r="B1039" s="87"/>
      <c r="C1039" s="87"/>
      <c r="D1039" s="87"/>
      <c r="E1039" s="87"/>
      <c r="F1039" s="87"/>
      <c r="G1039" s="87"/>
      <c r="H1039" s="87"/>
      <c r="I1039" s="87"/>
      <c r="J1039" s="87"/>
      <c r="K1039" s="87"/>
      <c r="L1039" s="87"/>
      <c r="M1039" s="87"/>
      <c r="N1039" s="87"/>
      <c r="O1039" s="87"/>
      <c r="P1039" s="87"/>
      <c r="Q1039" s="87"/>
      <c r="R1039" s="87"/>
      <c r="S1039" s="87"/>
      <c r="T1039" s="87"/>
      <c r="U1039" s="87"/>
      <c r="V1039" s="87"/>
      <c r="W1039" s="87"/>
      <c r="X1039" s="87"/>
      <c r="Y1039" s="87"/>
      <c r="Z1039" s="87"/>
      <c r="AA1039" s="87"/>
      <c r="AB1039" s="87"/>
      <c r="AC1039" s="87"/>
      <c r="AD1039" s="87"/>
      <c r="AE1039" s="87"/>
      <c r="AF1039" s="87"/>
      <c r="AG1039" s="87"/>
      <c r="AH1039" s="87"/>
      <c r="AI1039" s="87"/>
      <c r="AJ1039" s="87"/>
      <c r="AK1039" s="87"/>
      <c r="AL1039" s="87"/>
      <c r="AM1039" s="87"/>
      <c r="AN1039" s="87"/>
      <c r="AO1039" s="87"/>
      <c r="AP1039" s="87"/>
      <c r="AQ1039" s="87"/>
      <c r="AR1039" s="87"/>
      <c r="AS1039" s="87"/>
      <c r="AT1039" s="87"/>
      <c r="AU1039" s="87"/>
      <c r="AV1039" s="87"/>
      <c r="AW1039" s="87"/>
      <c r="AX1039" s="87"/>
      <c r="AY1039" s="87"/>
      <c r="AZ1039" s="87"/>
      <c r="BA1039" s="87"/>
      <c r="BB1039" s="87"/>
      <c r="BC1039" s="87"/>
      <c r="BD1039" s="87"/>
      <c r="BE1039" s="87"/>
    </row>
    <row r="1040" spans="1:57" s="69" customFormat="1" x14ac:dyDescent="0.25">
      <c r="A1040" s="87"/>
      <c r="B1040" s="87"/>
      <c r="C1040" s="87"/>
      <c r="D1040" s="87"/>
      <c r="E1040" s="87"/>
      <c r="F1040" s="87"/>
      <c r="G1040" s="87"/>
      <c r="H1040" s="87"/>
      <c r="I1040" s="87"/>
      <c r="J1040" s="87"/>
      <c r="K1040" s="87"/>
      <c r="L1040" s="87"/>
      <c r="M1040" s="87"/>
      <c r="N1040" s="87"/>
      <c r="O1040" s="87"/>
      <c r="P1040" s="87"/>
      <c r="Q1040" s="87"/>
      <c r="R1040" s="87"/>
      <c r="S1040" s="87"/>
      <c r="T1040" s="87"/>
      <c r="U1040" s="87"/>
      <c r="V1040" s="87"/>
      <c r="W1040" s="87"/>
      <c r="X1040" s="87"/>
      <c r="Y1040" s="87"/>
      <c r="Z1040" s="87"/>
      <c r="AA1040" s="87"/>
      <c r="AB1040" s="87"/>
      <c r="AC1040" s="87"/>
      <c r="AD1040" s="87"/>
      <c r="AE1040" s="87"/>
      <c r="AF1040" s="87"/>
      <c r="AG1040" s="87"/>
      <c r="AH1040" s="87"/>
      <c r="AI1040" s="87"/>
      <c r="AJ1040" s="87"/>
      <c r="AK1040" s="87"/>
      <c r="AL1040" s="87"/>
      <c r="AM1040" s="87"/>
      <c r="AN1040" s="87"/>
      <c r="AO1040" s="87"/>
      <c r="AP1040" s="87"/>
      <c r="AQ1040" s="87"/>
      <c r="AR1040" s="87"/>
      <c r="AS1040" s="87"/>
      <c r="AT1040" s="87"/>
      <c r="AU1040" s="87"/>
      <c r="AV1040" s="87"/>
      <c r="AW1040" s="87"/>
      <c r="AX1040" s="87"/>
      <c r="AY1040" s="87"/>
      <c r="AZ1040" s="87"/>
      <c r="BA1040" s="87"/>
      <c r="BB1040" s="87"/>
      <c r="BC1040" s="87"/>
      <c r="BD1040" s="87"/>
      <c r="BE1040" s="87"/>
    </row>
    <row r="1041" spans="1:57" s="69" customFormat="1" x14ac:dyDescent="0.25">
      <c r="A1041" s="87"/>
      <c r="B1041" s="87"/>
      <c r="C1041" s="87"/>
      <c r="D1041" s="87"/>
      <c r="E1041" s="87"/>
      <c r="F1041" s="87"/>
      <c r="G1041" s="87"/>
      <c r="H1041" s="87"/>
      <c r="I1041" s="87"/>
      <c r="J1041" s="87"/>
      <c r="K1041" s="87"/>
      <c r="L1041" s="87"/>
      <c r="M1041" s="87"/>
      <c r="N1041" s="87"/>
      <c r="O1041" s="87"/>
      <c r="P1041" s="87"/>
      <c r="Q1041" s="87"/>
      <c r="R1041" s="87"/>
      <c r="S1041" s="87"/>
      <c r="T1041" s="87"/>
      <c r="U1041" s="87"/>
      <c r="V1041" s="87"/>
      <c r="W1041" s="87"/>
      <c r="X1041" s="87"/>
      <c r="Y1041" s="87"/>
      <c r="Z1041" s="87"/>
      <c r="AA1041" s="87"/>
      <c r="AB1041" s="87"/>
      <c r="AC1041" s="87"/>
      <c r="AD1041" s="87"/>
      <c r="AE1041" s="87"/>
      <c r="AF1041" s="87"/>
      <c r="AG1041" s="87"/>
      <c r="AH1041" s="87"/>
      <c r="AI1041" s="87"/>
      <c r="AJ1041" s="87"/>
      <c r="AK1041" s="87"/>
      <c r="AL1041" s="87"/>
      <c r="AM1041" s="87"/>
      <c r="AN1041" s="87"/>
      <c r="AO1041" s="87"/>
      <c r="AP1041" s="87"/>
      <c r="AQ1041" s="87"/>
      <c r="AR1041" s="87"/>
      <c r="AS1041" s="87"/>
      <c r="AT1041" s="87"/>
      <c r="AU1041" s="87"/>
      <c r="AV1041" s="87"/>
      <c r="AW1041" s="87"/>
      <c r="AX1041" s="87"/>
      <c r="AY1041" s="87"/>
      <c r="AZ1041" s="87"/>
      <c r="BA1041" s="87"/>
      <c r="BB1041" s="87"/>
      <c r="BC1041" s="87"/>
      <c r="BD1041" s="87"/>
      <c r="BE1041" s="87"/>
    </row>
    <row r="1042" spans="1:57" s="69" customFormat="1" x14ac:dyDescent="0.25">
      <c r="A1042" s="87"/>
      <c r="B1042" s="87"/>
      <c r="C1042" s="87"/>
      <c r="D1042" s="87"/>
      <c r="E1042" s="87"/>
      <c r="F1042" s="87"/>
      <c r="G1042" s="87"/>
      <c r="H1042" s="87"/>
      <c r="I1042" s="87"/>
      <c r="J1042" s="87"/>
      <c r="K1042" s="87"/>
      <c r="L1042" s="87"/>
      <c r="M1042" s="87"/>
      <c r="N1042" s="87"/>
      <c r="O1042" s="87"/>
      <c r="P1042" s="87"/>
      <c r="Q1042" s="87"/>
      <c r="R1042" s="87"/>
      <c r="S1042" s="87"/>
      <c r="T1042" s="87"/>
      <c r="U1042" s="87"/>
      <c r="V1042" s="87"/>
      <c r="W1042" s="87"/>
      <c r="X1042" s="87"/>
      <c r="Y1042" s="87"/>
      <c r="Z1042" s="87"/>
      <c r="AA1042" s="87"/>
      <c r="AB1042" s="87"/>
      <c r="AC1042" s="87"/>
      <c r="AD1042" s="87"/>
      <c r="AE1042" s="87"/>
      <c r="AF1042" s="87"/>
      <c r="AG1042" s="87"/>
      <c r="AH1042" s="87"/>
      <c r="AI1042" s="87"/>
      <c r="AJ1042" s="87"/>
      <c r="AK1042" s="87"/>
      <c r="AL1042" s="87"/>
      <c r="AM1042" s="87"/>
      <c r="AN1042" s="87"/>
      <c r="AO1042" s="87"/>
      <c r="AP1042" s="87"/>
      <c r="AQ1042" s="87"/>
      <c r="AR1042" s="87"/>
      <c r="AS1042" s="87"/>
      <c r="AT1042" s="87"/>
      <c r="AU1042" s="87"/>
      <c r="AV1042" s="87"/>
      <c r="AW1042" s="87"/>
      <c r="AX1042" s="87"/>
      <c r="AY1042" s="87"/>
      <c r="AZ1042" s="87"/>
      <c r="BA1042" s="87"/>
      <c r="BB1042" s="87"/>
      <c r="BC1042" s="87"/>
      <c r="BD1042" s="87"/>
      <c r="BE1042" s="87"/>
    </row>
    <row r="1043" spans="1:57" s="69" customFormat="1" x14ac:dyDescent="0.25">
      <c r="A1043" s="87"/>
      <c r="B1043" s="87"/>
      <c r="C1043" s="87"/>
      <c r="D1043" s="87"/>
      <c r="E1043" s="87"/>
      <c r="F1043" s="87"/>
      <c r="G1043" s="87"/>
      <c r="H1043" s="87"/>
      <c r="I1043" s="87"/>
      <c r="J1043" s="87"/>
      <c r="K1043" s="87"/>
      <c r="L1043" s="87"/>
      <c r="M1043" s="87"/>
      <c r="N1043" s="87"/>
      <c r="O1043" s="87"/>
      <c r="P1043" s="87"/>
      <c r="Q1043" s="87"/>
      <c r="R1043" s="87"/>
      <c r="S1043" s="87"/>
      <c r="T1043" s="87"/>
      <c r="U1043" s="87"/>
      <c r="V1043" s="87"/>
      <c r="W1043" s="87"/>
      <c r="X1043" s="87"/>
      <c r="Y1043" s="87"/>
      <c r="Z1043" s="87"/>
      <c r="AA1043" s="87"/>
      <c r="AB1043" s="87"/>
      <c r="AC1043" s="87"/>
      <c r="AD1043" s="87"/>
      <c r="AE1043" s="87"/>
      <c r="AF1043" s="87"/>
      <c r="AG1043" s="87"/>
      <c r="AH1043" s="87"/>
      <c r="AI1043" s="87"/>
      <c r="AJ1043" s="87"/>
      <c r="AK1043" s="87"/>
      <c r="AL1043" s="87"/>
      <c r="AM1043" s="87"/>
      <c r="AN1043" s="87"/>
      <c r="AO1043" s="87"/>
      <c r="AP1043" s="87"/>
      <c r="AQ1043" s="87"/>
      <c r="AR1043" s="87"/>
      <c r="AS1043" s="87"/>
      <c r="AT1043" s="87"/>
      <c r="AU1043" s="87"/>
      <c r="AV1043" s="87"/>
      <c r="AW1043" s="87"/>
      <c r="AX1043" s="87"/>
      <c r="AY1043" s="87"/>
      <c r="AZ1043" s="87"/>
      <c r="BA1043" s="87"/>
      <c r="BB1043" s="87"/>
      <c r="BC1043" s="87"/>
      <c r="BD1043" s="87"/>
      <c r="BE1043" s="87"/>
    </row>
    <row r="1044" spans="1:57" s="69" customFormat="1" x14ac:dyDescent="0.25">
      <c r="A1044" s="87"/>
      <c r="B1044" s="87"/>
      <c r="C1044" s="87"/>
      <c r="D1044" s="87"/>
      <c r="E1044" s="87"/>
      <c r="F1044" s="87"/>
      <c r="G1044" s="87"/>
      <c r="H1044" s="87"/>
      <c r="I1044" s="87"/>
      <c r="J1044" s="87"/>
      <c r="K1044" s="87"/>
      <c r="L1044" s="87"/>
      <c r="M1044" s="87"/>
      <c r="N1044" s="87"/>
      <c r="O1044" s="87"/>
      <c r="P1044" s="87"/>
      <c r="Q1044" s="87"/>
      <c r="R1044" s="87"/>
      <c r="S1044" s="87"/>
      <c r="T1044" s="87"/>
      <c r="U1044" s="87"/>
      <c r="V1044" s="87"/>
      <c r="W1044" s="87"/>
      <c r="X1044" s="87"/>
      <c r="Y1044" s="87"/>
      <c r="Z1044" s="87"/>
      <c r="AA1044" s="87"/>
      <c r="AB1044" s="87"/>
      <c r="AC1044" s="87"/>
      <c r="AD1044" s="87"/>
      <c r="AE1044" s="87"/>
      <c r="AF1044" s="87"/>
      <c r="AG1044" s="87"/>
      <c r="AH1044" s="87"/>
      <c r="AI1044" s="87"/>
      <c r="AJ1044" s="87"/>
      <c r="AK1044" s="87"/>
      <c r="AL1044" s="87"/>
      <c r="AM1044" s="87"/>
      <c r="AN1044" s="87"/>
      <c r="AO1044" s="87"/>
      <c r="AP1044" s="87"/>
      <c r="AQ1044" s="87"/>
      <c r="AR1044" s="87"/>
      <c r="AS1044" s="87"/>
      <c r="AT1044" s="87"/>
      <c r="AU1044" s="87"/>
      <c r="AV1044" s="87"/>
      <c r="AW1044" s="87"/>
      <c r="AX1044" s="87"/>
      <c r="AY1044" s="87"/>
      <c r="AZ1044" s="87"/>
      <c r="BA1044" s="87"/>
      <c r="BB1044" s="87"/>
      <c r="BC1044" s="87"/>
      <c r="BD1044" s="87"/>
      <c r="BE1044" s="87"/>
    </row>
    <row r="1045" spans="1:57" s="69" customFormat="1" x14ac:dyDescent="0.25">
      <c r="A1045" s="87"/>
      <c r="B1045" s="87"/>
      <c r="C1045" s="87"/>
      <c r="D1045" s="87"/>
      <c r="E1045" s="87"/>
      <c r="F1045" s="87"/>
      <c r="G1045" s="87"/>
      <c r="H1045" s="87"/>
      <c r="I1045" s="87"/>
      <c r="J1045" s="87"/>
      <c r="K1045" s="87"/>
      <c r="L1045" s="87"/>
      <c r="M1045" s="87"/>
      <c r="N1045" s="87"/>
      <c r="O1045" s="87"/>
      <c r="P1045" s="87"/>
      <c r="Q1045" s="87"/>
      <c r="R1045" s="87"/>
      <c r="S1045" s="87"/>
      <c r="T1045" s="87"/>
      <c r="U1045" s="87"/>
      <c r="V1045" s="87"/>
      <c r="W1045" s="87"/>
      <c r="X1045" s="87"/>
      <c r="Y1045" s="87"/>
      <c r="Z1045" s="87"/>
      <c r="AA1045" s="87"/>
      <c r="AB1045" s="87"/>
      <c r="AC1045" s="87"/>
      <c r="AD1045" s="87"/>
      <c r="AE1045" s="87"/>
      <c r="AF1045" s="87"/>
      <c r="AG1045" s="87"/>
      <c r="AH1045" s="87"/>
      <c r="AI1045" s="87"/>
      <c r="AJ1045" s="87"/>
      <c r="AK1045" s="87"/>
      <c r="AL1045" s="87"/>
      <c r="AM1045" s="87"/>
      <c r="AN1045" s="87"/>
      <c r="AO1045" s="87"/>
      <c r="AP1045" s="87"/>
      <c r="AQ1045" s="87"/>
      <c r="AR1045" s="87"/>
      <c r="AS1045" s="87"/>
      <c r="AT1045" s="87"/>
      <c r="AU1045" s="87"/>
      <c r="AV1045" s="87"/>
      <c r="AW1045" s="87"/>
      <c r="AX1045" s="87"/>
      <c r="AY1045" s="87"/>
      <c r="AZ1045" s="87"/>
      <c r="BA1045" s="87"/>
      <c r="BB1045" s="87"/>
      <c r="BC1045" s="87"/>
      <c r="BD1045" s="87"/>
      <c r="BE1045" s="87"/>
    </row>
    <row r="1046" spans="1:57" s="69" customFormat="1" x14ac:dyDescent="0.25">
      <c r="A1046" s="87"/>
      <c r="B1046" s="87"/>
      <c r="C1046" s="87"/>
      <c r="D1046" s="87"/>
      <c r="E1046" s="87"/>
      <c r="F1046" s="87"/>
      <c r="G1046" s="87"/>
      <c r="H1046" s="87"/>
      <c r="I1046" s="87"/>
      <c r="J1046" s="87"/>
      <c r="K1046" s="87"/>
      <c r="L1046" s="87"/>
      <c r="M1046" s="87"/>
      <c r="N1046" s="87"/>
      <c r="O1046" s="87"/>
      <c r="P1046" s="87"/>
      <c r="Q1046" s="87"/>
      <c r="R1046" s="87"/>
      <c r="S1046" s="87"/>
      <c r="T1046" s="87"/>
      <c r="U1046" s="87"/>
      <c r="V1046" s="87"/>
      <c r="W1046" s="87"/>
      <c r="X1046" s="87"/>
      <c r="Y1046" s="87"/>
      <c r="Z1046" s="87"/>
      <c r="AA1046" s="87"/>
      <c r="AB1046" s="87"/>
      <c r="AC1046" s="87"/>
      <c r="AD1046" s="87"/>
      <c r="AE1046" s="87"/>
      <c r="AF1046" s="87"/>
      <c r="AG1046" s="87"/>
      <c r="AH1046" s="87"/>
      <c r="AI1046" s="87"/>
      <c r="AJ1046" s="87"/>
      <c r="AK1046" s="87"/>
      <c r="AL1046" s="87"/>
      <c r="AM1046" s="87"/>
      <c r="AN1046" s="87"/>
      <c r="AO1046" s="87"/>
      <c r="AP1046" s="87"/>
      <c r="AQ1046" s="87"/>
      <c r="AR1046" s="87"/>
      <c r="AS1046" s="87"/>
      <c r="AT1046" s="87"/>
      <c r="AU1046" s="87"/>
      <c r="AV1046" s="87"/>
      <c r="AW1046" s="87"/>
      <c r="AX1046" s="87"/>
      <c r="AY1046" s="87"/>
      <c r="AZ1046" s="87"/>
      <c r="BA1046" s="87"/>
      <c r="BB1046" s="87"/>
      <c r="BC1046" s="87"/>
      <c r="BD1046" s="87"/>
      <c r="BE1046" s="87"/>
    </row>
    <row r="1047" spans="1:57" s="69" customFormat="1" x14ac:dyDescent="0.25">
      <c r="A1047" s="87"/>
      <c r="B1047" s="87"/>
      <c r="C1047" s="87"/>
      <c r="D1047" s="87"/>
      <c r="E1047" s="87"/>
      <c r="F1047" s="87"/>
      <c r="G1047" s="87"/>
      <c r="H1047" s="87"/>
      <c r="I1047" s="87"/>
      <c r="J1047" s="87"/>
      <c r="K1047" s="87"/>
      <c r="L1047" s="87"/>
      <c r="M1047" s="87"/>
      <c r="N1047" s="87"/>
      <c r="O1047" s="87"/>
      <c r="P1047" s="87"/>
      <c r="Q1047" s="87"/>
      <c r="R1047" s="87"/>
      <c r="S1047" s="87"/>
      <c r="T1047" s="87"/>
      <c r="U1047" s="87"/>
      <c r="V1047" s="87"/>
      <c r="W1047" s="87"/>
      <c r="X1047" s="87"/>
      <c r="Y1047" s="87"/>
      <c r="Z1047" s="87"/>
      <c r="AA1047" s="87"/>
      <c r="AB1047" s="87"/>
      <c r="AC1047" s="87"/>
      <c r="AD1047" s="87"/>
      <c r="AE1047" s="87"/>
      <c r="AF1047" s="87"/>
      <c r="AG1047" s="87"/>
      <c r="AH1047" s="87"/>
      <c r="AI1047" s="87"/>
      <c r="AJ1047" s="87"/>
      <c r="AK1047" s="87"/>
      <c r="AL1047" s="87"/>
      <c r="AM1047" s="87"/>
      <c r="AN1047" s="87"/>
      <c r="AO1047" s="87"/>
      <c r="AP1047" s="87"/>
      <c r="AQ1047" s="87"/>
      <c r="AR1047" s="87"/>
      <c r="AS1047" s="87"/>
      <c r="AT1047" s="87"/>
      <c r="AU1047" s="87"/>
      <c r="AV1047" s="87"/>
      <c r="AW1047" s="87"/>
      <c r="AX1047" s="87"/>
      <c r="AY1047" s="87"/>
      <c r="AZ1047" s="87"/>
      <c r="BA1047" s="87"/>
      <c r="BB1047" s="87"/>
      <c r="BC1047" s="87"/>
      <c r="BD1047" s="87"/>
      <c r="BE1047" s="87"/>
    </row>
    <row r="1048" spans="1:57" s="69" customFormat="1" x14ac:dyDescent="0.25">
      <c r="A1048" s="87"/>
      <c r="B1048" s="87"/>
      <c r="C1048" s="87"/>
      <c r="D1048" s="87"/>
      <c r="E1048" s="87"/>
      <c r="F1048" s="87"/>
      <c r="G1048" s="87"/>
      <c r="H1048" s="87"/>
      <c r="I1048" s="87"/>
      <c r="J1048" s="87"/>
      <c r="K1048" s="87"/>
      <c r="L1048" s="87"/>
      <c r="M1048" s="87"/>
      <c r="N1048" s="87"/>
      <c r="O1048" s="87"/>
      <c r="P1048" s="87"/>
      <c r="Q1048" s="87"/>
      <c r="R1048" s="87"/>
      <c r="S1048" s="87"/>
      <c r="T1048" s="87"/>
      <c r="U1048" s="87"/>
      <c r="V1048" s="87"/>
      <c r="W1048" s="87"/>
      <c r="X1048" s="87"/>
      <c r="Y1048" s="87"/>
      <c r="Z1048" s="87"/>
      <c r="AA1048" s="87"/>
      <c r="AB1048" s="87"/>
      <c r="AC1048" s="87"/>
      <c r="AD1048" s="87"/>
      <c r="AE1048" s="87"/>
      <c r="AF1048" s="87"/>
      <c r="AG1048" s="87"/>
      <c r="AH1048" s="87"/>
      <c r="AI1048" s="87"/>
      <c r="AJ1048" s="87"/>
      <c r="AK1048" s="87"/>
      <c r="AL1048" s="87"/>
      <c r="AM1048" s="87"/>
      <c r="AN1048" s="87"/>
      <c r="AO1048" s="87"/>
      <c r="AP1048" s="87"/>
      <c r="AQ1048" s="87"/>
      <c r="AR1048" s="87"/>
      <c r="AS1048" s="87"/>
      <c r="AT1048" s="87"/>
      <c r="AU1048" s="87"/>
      <c r="AV1048" s="87"/>
      <c r="AW1048" s="87"/>
      <c r="AX1048" s="87"/>
      <c r="AY1048" s="87"/>
      <c r="AZ1048" s="87"/>
      <c r="BA1048" s="87"/>
      <c r="BB1048" s="87"/>
      <c r="BC1048" s="87"/>
      <c r="BD1048" s="87"/>
      <c r="BE1048" s="87"/>
    </row>
    <row r="1049" spans="1:57" s="69" customFormat="1" x14ac:dyDescent="0.25">
      <c r="A1049" s="87"/>
      <c r="B1049" s="87"/>
      <c r="C1049" s="87"/>
      <c r="D1049" s="87"/>
      <c r="E1049" s="87"/>
      <c r="F1049" s="87"/>
      <c r="G1049" s="87"/>
      <c r="H1049" s="87"/>
      <c r="I1049" s="87"/>
      <c r="J1049" s="87"/>
      <c r="K1049" s="87"/>
      <c r="L1049" s="87"/>
      <c r="M1049" s="87"/>
      <c r="N1049" s="87"/>
      <c r="O1049" s="87"/>
      <c r="P1049" s="87"/>
      <c r="Q1049" s="87"/>
      <c r="R1049" s="87"/>
      <c r="S1049" s="87"/>
      <c r="T1049" s="87"/>
      <c r="U1049" s="87"/>
      <c r="V1049" s="87"/>
      <c r="W1049" s="87"/>
      <c r="X1049" s="87"/>
      <c r="Y1049" s="87"/>
      <c r="Z1049" s="87"/>
      <c r="AA1049" s="87"/>
      <c r="AB1049" s="87"/>
      <c r="AC1049" s="87"/>
      <c r="AD1049" s="87"/>
      <c r="AE1049" s="87"/>
      <c r="AF1049" s="87"/>
      <c r="AG1049" s="87"/>
      <c r="AH1049" s="87"/>
      <c r="AI1049" s="87"/>
      <c r="AJ1049" s="87"/>
      <c r="AK1049" s="87"/>
      <c r="AL1049" s="87"/>
      <c r="AM1049" s="87"/>
      <c r="AN1049" s="87"/>
      <c r="AO1049" s="87"/>
      <c r="AP1049" s="87"/>
      <c r="AQ1049" s="87"/>
      <c r="AR1049" s="87"/>
      <c r="AS1049" s="87"/>
      <c r="AT1049" s="87"/>
      <c r="AU1049" s="87"/>
      <c r="AV1049" s="87"/>
      <c r="AW1049" s="87"/>
      <c r="AX1049" s="87"/>
      <c r="AY1049" s="87"/>
      <c r="AZ1049" s="87"/>
      <c r="BA1049" s="87"/>
      <c r="BB1049" s="87"/>
      <c r="BC1049" s="87"/>
      <c r="BD1049" s="87"/>
      <c r="BE1049" s="87"/>
    </row>
    <row r="1050" spans="1:57" s="69" customFormat="1" x14ac:dyDescent="0.25">
      <c r="A1050" s="87"/>
      <c r="B1050" s="87"/>
      <c r="C1050" s="87"/>
      <c r="D1050" s="87"/>
      <c r="E1050" s="87"/>
      <c r="F1050" s="87"/>
      <c r="G1050" s="87"/>
      <c r="H1050" s="87"/>
      <c r="I1050" s="87"/>
      <c r="J1050" s="87"/>
      <c r="K1050" s="87"/>
      <c r="L1050" s="87"/>
      <c r="M1050" s="87"/>
      <c r="N1050" s="87"/>
      <c r="O1050" s="87"/>
      <c r="P1050" s="87"/>
      <c r="Q1050" s="87"/>
      <c r="R1050" s="87"/>
      <c r="S1050" s="87"/>
      <c r="T1050" s="87"/>
      <c r="U1050" s="87"/>
      <c r="V1050" s="87"/>
      <c r="W1050" s="87"/>
      <c r="X1050" s="87"/>
      <c r="Y1050" s="87"/>
      <c r="Z1050" s="87"/>
      <c r="AA1050" s="87"/>
      <c r="AB1050" s="87"/>
      <c r="AC1050" s="87"/>
      <c r="AD1050" s="87"/>
      <c r="AE1050" s="87"/>
      <c r="AF1050" s="87"/>
      <c r="AG1050" s="87"/>
      <c r="AH1050" s="87"/>
      <c r="AI1050" s="87"/>
      <c r="AJ1050" s="87"/>
      <c r="AK1050" s="87"/>
      <c r="AL1050" s="87"/>
      <c r="AM1050" s="87"/>
      <c r="AN1050" s="87"/>
      <c r="AO1050" s="87"/>
      <c r="AP1050" s="87"/>
      <c r="AQ1050" s="87"/>
      <c r="AR1050" s="87"/>
      <c r="AS1050" s="87"/>
      <c r="AT1050" s="87"/>
      <c r="AU1050" s="87"/>
      <c r="AV1050" s="87"/>
      <c r="AW1050" s="87"/>
      <c r="AX1050" s="87"/>
      <c r="AY1050" s="87"/>
      <c r="AZ1050" s="87"/>
      <c r="BA1050" s="87"/>
      <c r="BB1050" s="87"/>
      <c r="BC1050" s="87"/>
      <c r="BD1050" s="87"/>
      <c r="BE1050" s="87"/>
    </row>
    <row r="1051" spans="1:57" s="69" customFormat="1" x14ac:dyDescent="0.25">
      <c r="A1051" s="87"/>
      <c r="B1051" s="87"/>
      <c r="C1051" s="87"/>
      <c r="D1051" s="87"/>
      <c r="E1051" s="87"/>
      <c r="F1051" s="87"/>
      <c r="G1051" s="87"/>
      <c r="H1051" s="87"/>
      <c r="I1051" s="87"/>
      <c r="J1051" s="87"/>
      <c r="K1051" s="87"/>
      <c r="L1051" s="87"/>
      <c r="M1051" s="87"/>
      <c r="N1051" s="87"/>
      <c r="O1051" s="87"/>
      <c r="P1051" s="87"/>
      <c r="Q1051" s="87"/>
      <c r="R1051" s="87"/>
      <c r="S1051" s="87"/>
      <c r="T1051" s="87"/>
      <c r="U1051" s="87"/>
      <c r="V1051" s="87"/>
      <c r="W1051" s="87"/>
      <c r="X1051" s="87"/>
      <c r="Y1051" s="87"/>
      <c r="Z1051" s="87"/>
      <c r="AA1051" s="87"/>
      <c r="AB1051" s="87"/>
      <c r="AC1051" s="87"/>
      <c r="AD1051" s="87"/>
      <c r="AE1051" s="87"/>
      <c r="AF1051" s="87"/>
      <c r="AG1051" s="87"/>
      <c r="AH1051" s="87"/>
      <c r="AI1051" s="87"/>
      <c r="AJ1051" s="87"/>
      <c r="AK1051" s="87"/>
      <c r="AL1051" s="87"/>
      <c r="AM1051" s="87"/>
      <c r="AN1051" s="87"/>
      <c r="AO1051" s="87"/>
      <c r="AP1051" s="87"/>
      <c r="AQ1051" s="87"/>
      <c r="AR1051" s="87"/>
      <c r="AS1051" s="87"/>
      <c r="AT1051" s="87"/>
      <c r="AU1051" s="87"/>
      <c r="AV1051" s="87"/>
      <c r="AW1051" s="87"/>
      <c r="AX1051" s="87"/>
      <c r="AY1051" s="87"/>
      <c r="AZ1051" s="87"/>
      <c r="BA1051" s="87"/>
      <c r="BB1051" s="87"/>
      <c r="BC1051" s="87"/>
      <c r="BD1051" s="87"/>
      <c r="BE1051" s="87"/>
    </row>
    <row r="1052" spans="1:57" s="69" customFormat="1" x14ac:dyDescent="0.25">
      <c r="A1052" s="87"/>
      <c r="B1052" s="87"/>
      <c r="C1052" s="87"/>
      <c r="D1052" s="87"/>
      <c r="E1052" s="87"/>
      <c r="F1052" s="87"/>
      <c r="G1052" s="87"/>
      <c r="H1052" s="87"/>
      <c r="I1052" s="87"/>
      <c r="J1052" s="87"/>
      <c r="K1052" s="87"/>
      <c r="L1052" s="87"/>
      <c r="M1052" s="87"/>
      <c r="N1052" s="87"/>
      <c r="O1052" s="87"/>
      <c r="P1052" s="87"/>
      <c r="Q1052" s="87"/>
      <c r="R1052" s="87"/>
      <c r="S1052" s="87"/>
      <c r="T1052" s="87"/>
      <c r="U1052" s="87"/>
      <c r="V1052" s="87"/>
      <c r="W1052" s="87"/>
      <c r="X1052" s="87"/>
      <c r="Y1052" s="87"/>
      <c r="Z1052" s="87"/>
      <c r="AA1052" s="87"/>
      <c r="AB1052" s="87"/>
      <c r="AC1052" s="87"/>
      <c r="AD1052" s="87"/>
      <c r="AE1052" s="87"/>
      <c r="AF1052" s="87"/>
      <c r="AG1052" s="87"/>
      <c r="AH1052" s="87"/>
      <c r="AI1052" s="87"/>
      <c r="AJ1052" s="87"/>
      <c r="AK1052" s="87"/>
      <c r="AL1052" s="87"/>
      <c r="AM1052" s="87"/>
      <c r="AN1052" s="87"/>
      <c r="AO1052" s="87"/>
      <c r="AP1052" s="87"/>
      <c r="AQ1052" s="87"/>
      <c r="AR1052" s="87"/>
      <c r="AS1052" s="87"/>
      <c r="AT1052" s="87"/>
      <c r="AU1052" s="87"/>
      <c r="AV1052" s="87"/>
      <c r="AW1052" s="87"/>
      <c r="AX1052" s="87"/>
      <c r="AY1052" s="87"/>
      <c r="AZ1052" s="87"/>
      <c r="BA1052" s="87"/>
      <c r="BB1052" s="87"/>
      <c r="BC1052" s="87"/>
      <c r="BD1052" s="87"/>
      <c r="BE1052" s="87"/>
    </row>
    <row r="1053" spans="1:57" s="69" customFormat="1" x14ac:dyDescent="0.25">
      <c r="A1053" s="87"/>
      <c r="B1053" s="87"/>
      <c r="C1053" s="87"/>
      <c r="D1053" s="87"/>
      <c r="E1053" s="87"/>
      <c r="F1053" s="87"/>
      <c r="G1053" s="87"/>
      <c r="H1053" s="87"/>
      <c r="I1053" s="87"/>
      <c r="J1053" s="87"/>
      <c r="K1053" s="87"/>
      <c r="L1053" s="87"/>
      <c r="M1053" s="87"/>
      <c r="N1053" s="87"/>
      <c r="O1053" s="87"/>
      <c r="P1053" s="87"/>
      <c r="Q1053" s="87"/>
      <c r="R1053" s="87"/>
      <c r="S1053" s="87"/>
      <c r="T1053" s="87"/>
      <c r="U1053" s="87"/>
      <c r="V1053" s="87"/>
      <c r="W1053" s="87"/>
      <c r="X1053" s="87"/>
      <c r="Y1053" s="87"/>
      <c r="Z1053" s="87"/>
      <c r="AA1053" s="87"/>
      <c r="AB1053" s="87"/>
      <c r="AC1053" s="87"/>
      <c r="AD1053" s="87"/>
      <c r="AE1053" s="87"/>
      <c r="AF1053" s="87"/>
      <c r="AG1053" s="87"/>
      <c r="AH1053" s="87"/>
      <c r="AI1053" s="87"/>
      <c r="AJ1053" s="87"/>
      <c r="AK1053" s="87"/>
      <c r="AL1053" s="87"/>
      <c r="AM1053" s="87"/>
      <c r="AN1053" s="87"/>
      <c r="AO1053" s="87"/>
      <c r="AP1053" s="87"/>
      <c r="AQ1053" s="87"/>
      <c r="AR1053" s="87"/>
      <c r="AS1053" s="87"/>
      <c r="AT1053" s="87"/>
      <c r="AU1053" s="87"/>
      <c r="AV1053" s="87"/>
      <c r="AW1053" s="87"/>
      <c r="AX1053" s="87"/>
      <c r="AY1053" s="87"/>
      <c r="AZ1053" s="87"/>
      <c r="BA1053" s="87"/>
      <c r="BB1053" s="87"/>
      <c r="BC1053" s="87"/>
      <c r="BD1053" s="87"/>
      <c r="BE1053" s="87"/>
    </row>
    <row r="1054" spans="1:57" s="69" customFormat="1" x14ac:dyDescent="0.25">
      <c r="A1054" s="87"/>
      <c r="B1054" s="87"/>
      <c r="C1054" s="87"/>
      <c r="D1054" s="87"/>
      <c r="E1054" s="87"/>
      <c r="F1054" s="87"/>
      <c r="G1054" s="87"/>
      <c r="H1054" s="87"/>
      <c r="I1054" s="87"/>
      <c r="J1054" s="87"/>
      <c r="K1054" s="87"/>
      <c r="L1054" s="87"/>
      <c r="M1054" s="87"/>
      <c r="N1054" s="87"/>
      <c r="O1054" s="87"/>
      <c r="P1054" s="87"/>
      <c r="Q1054" s="87"/>
      <c r="R1054" s="87"/>
      <c r="S1054" s="87"/>
      <c r="T1054" s="87"/>
      <c r="U1054" s="87"/>
      <c r="V1054" s="87"/>
      <c r="W1054" s="87"/>
      <c r="X1054" s="87"/>
      <c r="Y1054" s="87"/>
      <c r="Z1054" s="87"/>
      <c r="AA1054" s="87"/>
      <c r="AB1054" s="87"/>
      <c r="AC1054" s="87"/>
      <c r="AD1054" s="87"/>
      <c r="AE1054" s="87"/>
      <c r="AF1054" s="87"/>
      <c r="AG1054" s="87"/>
      <c r="AH1054" s="87"/>
      <c r="AI1054" s="87"/>
      <c r="AJ1054" s="87"/>
      <c r="AK1054" s="87"/>
      <c r="AL1054" s="87"/>
      <c r="AM1054" s="87"/>
      <c r="AN1054" s="87"/>
      <c r="AO1054" s="87"/>
      <c r="AP1054" s="87"/>
      <c r="AQ1054" s="87"/>
      <c r="AR1054" s="87"/>
      <c r="AS1054" s="87"/>
      <c r="AT1054" s="87"/>
      <c r="AU1054" s="87"/>
      <c r="AV1054" s="87"/>
      <c r="AW1054" s="87"/>
      <c r="AX1054" s="87"/>
      <c r="AY1054" s="87"/>
      <c r="AZ1054" s="87"/>
      <c r="BA1054" s="87"/>
      <c r="BB1054" s="87"/>
      <c r="BC1054" s="87"/>
      <c r="BD1054" s="87"/>
      <c r="BE1054" s="87"/>
    </row>
    <row r="1055" spans="1:57" s="69" customFormat="1" x14ac:dyDescent="0.25">
      <c r="A1055" s="87"/>
      <c r="B1055" s="87"/>
      <c r="C1055" s="87"/>
      <c r="D1055" s="87"/>
      <c r="E1055" s="87"/>
      <c r="F1055" s="87"/>
      <c r="G1055" s="87"/>
      <c r="H1055" s="87"/>
      <c r="I1055" s="87"/>
      <c r="J1055" s="87"/>
      <c r="K1055" s="87"/>
      <c r="L1055" s="87"/>
      <c r="M1055" s="87"/>
      <c r="N1055" s="87"/>
      <c r="O1055" s="87"/>
      <c r="P1055" s="87"/>
      <c r="Q1055" s="87"/>
      <c r="R1055" s="87"/>
      <c r="S1055" s="87"/>
      <c r="T1055" s="87"/>
      <c r="U1055" s="87"/>
      <c r="V1055" s="87"/>
      <c r="W1055" s="87"/>
      <c r="X1055" s="87"/>
      <c r="Y1055" s="87"/>
      <c r="Z1055" s="87"/>
      <c r="AA1055" s="87"/>
      <c r="AB1055" s="87"/>
      <c r="AC1055" s="87"/>
      <c r="AD1055" s="87"/>
      <c r="AE1055" s="87"/>
      <c r="AF1055" s="87"/>
      <c r="AG1055" s="87"/>
      <c r="AH1055" s="87"/>
      <c r="AI1055" s="87"/>
      <c r="AJ1055" s="87"/>
      <c r="AK1055" s="87"/>
      <c r="AL1055" s="87"/>
      <c r="AM1055" s="87"/>
      <c r="AN1055" s="87"/>
      <c r="AO1055" s="87"/>
      <c r="AP1055" s="87"/>
      <c r="AQ1055" s="87"/>
      <c r="AR1055" s="87"/>
      <c r="AS1055" s="87"/>
      <c r="AT1055" s="87"/>
      <c r="AU1055" s="87"/>
      <c r="AV1055" s="87"/>
      <c r="AW1055" s="87"/>
      <c r="AX1055" s="87"/>
      <c r="AY1055" s="87"/>
      <c r="AZ1055" s="87"/>
      <c r="BA1055" s="87"/>
      <c r="BB1055" s="87"/>
      <c r="BC1055" s="87"/>
      <c r="BD1055" s="87"/>
      <c r="BE1055" s="87"/>
    </row>
    <row r="1056" spans="1:57" s="69" customFormat="1" x14ac:dyDescent="0.25">
      <c r="A1056" s="87"/>
      <c r="B1056" s="87"/>
      <c r="C1056" s="87"/>
      <c r="D1056" s="87"/>
      <c r="E1056" s="87"/>
      <c r="F1056" s="87"/>
      <c r="G1056" s="87"/>
      <c r="H1056" s="87"/>
      <c r="I1056" s="87"/>
      <c r="J1056" s="87"/>
      <c r="K1056" s="87"/>
      <c r="L1056" s="87"/>
      <c r="M1056" s="87"/>
      <c r="N1056" s="87"/>
      <c r="O1056" s="87"/>
      <c r="P1056" s="87"/>
      <c r="Q1056" s="87"/>
      <c r="R1056" s="87"/>
      <c r="S1056" s="87"/>
      <c r="T1056" s="87"/>
      <c r="U1056" s="87"/>
      <c r="V1056" s="87"/>
      <c r="W1056" s="87"/>
      <c r="X1056" s="87"/>
      <c r="Y1056" s="87"/>
      <c r="Z1056" s="87"/>
      <c r="AA1056" s="87"/>
      <c r="AB1056" s="87"/>
      <c r="AC1056" s="87"/>
      <c r="AD1056" s="87"/>
      <c r="AE1056" s="87"/>
      <c r="AF1056" s="87"/>
      <c r="AG1056" s="87"/>
      <c r="AH1056" s="87"/>
      <c r="AI1056" s="87"/>
      <c r="AJ1056" s="87"/>
      <c r="AK1056" s="87"/>
      <c r="AL1056" s="87"/>
      <c r="AM1056" s="87"/>
      <c r="AN1056" s="87"/>
      <c r="AO1056" s="87"/>
      <c r="AP1056" s="87"/>
      <c r="AQ1056" s="87"/>
      <c r="AR1056" s="87"/>
      <c r="AS1056" s="87"/>
      <c r="AT1056" s="87"/>
      <c r="AU1056" s="87"/>
      <c r="AV1056" s="87"/>
      <c r="AW1056" s="87"/>
      <c r="AX1056" s="87"/>
      <c r="AY1056" s="87"/>
      <c r="AZ1056" s="87"/>
      <c r="BA1056" s="87"/>
      <c r="BB1056" s="87"/>
      <c r="BC1056" s="87"/>
      <c r="BD1056" s="87"/>
      <c r="BE1056" s="87"/>
    </row>
    <row r="1057" spans="1:57" s="69" customFormat="1" x14ac:dyDescent="0.25">
      <c r="A1057" s="87"/>
      <c r="B1057" s="87"/>
      <c r="C1057" s="87"/>
      <c r="D1057" s="87"/>
      <c r="E1057" s="87"/>
      <c r="F1057" s="87"/>
      <c r="G1057" s="87"/>
      <c r="H1057" s="87"/>
      <c r="I1057" s="87"/>
      <c r="J1057" s="87"/>
      <c r="K1057" s="87"/>
      <c r="L1057" s="87"/>
      <c r="M1057" s="87"/>
      <c r="N1057" s="87"/>
      <c r="O1057" s="87"/>
      <c r="P1057" s="87"/>
      <c r="Q1057" s="87"/>
      <c r="R1057" s="87"/>
      <c r="S1057" s="87"/>
      <c r="T1057" s="87"/>
      <c r="U1057" s="87"/>
      <c r="V1057" s="87"/>
      <c r="W1057" s="87"/>
      <c r="X1057" s="87"/>
      <c r="Y1057" s="87"/>
      <c r="Z1057" s="87"/>
      <c r="AA1057" s="87"/>
      <c r="AB1057" s="87"/>
      <c r="AC1057" s="87"/>
      <c r="AD1057" s="87"/>
      <c r="AE1057" s="87"/>
      <c r="AF1057" s="87"/>
      <c r="AG1057" s="87"/>
      <c r="AH1057" s="87"/>
      <c r="AI1057" s="87"/>
      <c r="AJ1057" s="87"/>
      <c r="AK1057" s="87"/>
      <c r="AL1057" s="87"/>
      <c r="AM1057" s="87"/>
      <c r="AN1057" s="87"/>
      <c r="AO1057" s="87"/>
      <c r="AP1057" s="87"/>
      <c r="AQ1057" s="87"/>
      <c r="AR1057" s="87"/>
      <c r="AS1057" s="87"/>
      <c r="AT1057" s="87"/>
      <c r="AU1057" s="87"/>
      <c r="AV1057" s="87"/>
      <c r="AW1057" s="87"/>
      <c r="AX1057" s="87"/>
      <c r="AY1057" s="87"/>
      <c r="AZ1057" s="87"/>
      <c r="BA1057" s="87"/>
      <c r="BB1057" s="87"/>
      <c r="BC1057" s="87"/>
      <c r="BD1057" s="87"/>
      <c r="BE1057" s="87"/>
    </row>
    <row r="1058" spans="1:57" s="69" customFormat="1" x14ac:dyDescent="0.25">
      <c r="A1058" s="87"/>
      <c r="B1058" s="87"/>
      <c r="C1058" s="87"/>
      <c r="D1058" s="87"/>
      <c r="E1058" s="87"/>
      <c r="F1058" s="87"/>
      <c r="G1058" s="87"/>
      <c r="H1058" s="87"/>
      <c r="I1058" s="87"/>
      <c r="J1058" s="87"/>
      <c r="K1058" s="87"/>
      <c r="L1058" s="87"/>
      <c r="M1058" s="87"/>
      <c r="N1058" s="87"/>
      <c r="O1058" s="87"/>
      <c r="P1058" s="87"/>
      <c r="Q1058" s="87"/>
      <c r="R1058" s="87"/>
      <c r="S1058" s="87"/>
      <c r="T1058" s="87"/>
      <c r="U1058" s="87"/>
      <c r="V1058" s="87"/>
      <c r="W1058" s="87"/>
      <c r="X1058" s="87"/>
      <c r="Y1058" s="87"/>
      <c r="Z1058" s="87"/>
      <c r="AA1058" s="87"/>
      <c r="AB1058" s="87"/>
      <c r="AC1058" s="87"/>
      <c r="AD1058" s="87"/>
      <c r="AE1058" s="87"/>
      <c r="AF1058" s="87"/>
      <c r="AG1058" s="87"/>
      <c r="AH1058" s="87"/>
      <c r="AI1058" s="87"/>
      <c r="AJ1058" s="87"/>
      <c r="AK1058" s="87"/>
      <c r="AL1058" s="87"/>
      <c r="AM1058" s="87"/>
      <c r="AN1058" s="87"/>
      <c r="AO1058" s="87"/>
      <c r="AP1058" s="87"/>
      <c r="AQ1058" s="87"/>
      <c r="AR1058" s="87"/>
      <c r="AS1058" s="87"/>
      <c r="AT1058" s="87"/>
      <c r="AU1058" s="87"/>
      <c r="AV1058" s="87"/>
      <c r="AW1058" s="87"/>
      <c r="AX1058" s="87"/>
      <c r="AY1058" s="87"/>
      <c r="AZ1058" s="87"/>
      <c r="BA1058" s="87"/>
      <c r="BB1058" s="87"/>
      <c r="BC1058" s="87"/>
      <c r="BD1058" s="87"/>
      <c r="BE1058" s="87"/>
    </row>
    <row r="1059" spans="1:57" s="69" customFormat="1" x14ac:dyDescent="0.25">
      <c r="A1059" s="87"/>
      <c r="B1059" s="87"/>
      <c r="C1059" s="87"/>
      <c r="D1059" s="87"/>
      <c r="E1059" s="87"/>
      <c r="F1059" s="87"/>
      <c r="G1059" s="87"/>
      <c r="H1059" s="87"/>
      <c r="I1059" s="87"/>
      <c r="J1059" s="87"/>
      <c r="K1059" s="87"/>
      <c r="L1059" s="87"/>
      <c r="M1059" s="87"/>
      <c r="N1059" s="87"/>
      <c r="O1059" s="87"/>
      <c r="P1059" s="87"/>
      <c r="Q1059" s="87"/>
      <c r="R1059" s="87"/>
      <c r="S1059" s="87"/>
      <c r="T1059" s="87"/>
      <c r="U1059" s="87"/>
      <c r="V1059" s="87"/>
      <c r="W1059" s="87"/>
      <c r="X1059" s="87"/>
      <c r="Y1059" s="87"/>
      <c r="Z1059" s="87"/>
      <c r="AA1059" s="87"/>
      <c r="AB1059" s="87"/>
      <c r="AC1059" s="87"/>
      <c r="AD1059" s="87"/>
      <c r="AE1059" s="87"/>
      <c r="AF1059" s="87"/>
      <c r="AG1059" s="87"/>
      <c r="AH1059" s="87"/>
      <c r="AI1059" s="87"/>
      <c r="AJ1059" s="87"/>
      <c r="AK1059" s="87"/>
      <c r="AL1059" s="87"/>
      <c r="AM1059" s="87"/>
      <c r="AN1059" s="87"/>
      <c r="AO1059" s="87"/>
      <c r="AP1059" s="87"/>
      <c r="AQ1059" s="87"/>
      <c r="AR1059" s="87"/>
      <c r="AS1059" s="87"/>
      <c r="AT1059" s="87"/>
      <c r="AU1059" s="87"/>
      <c r="AV1059" s="87"/>
      <c r="AW1059" s="87"/>
      <c r="AX1059" s="87"/>
      <c r="AY1059" s="87"/>
      <c r="AZ1059" s="87"/>
      <c r="BA1059" s="87"/>
      <c r="BB1059" s="87"/>
      <c r="BC1059" s="87"/>
      <c r="BD1059" s="87"/>
      <c r="BE1059" s="87"/>
    </row>
    <row r="1060" spans="1:57" s="69" customFormat="1" x14ac:dyDescent="0.25">
      <c r="A1060" s="87"/>
      <c r="B1060" s="87"/>
      <c r="C1060" s="87"/>
      <c r="D1060" s="87"/>
      <c r="E1060" s="87"/>
      <c r="F1060" s="87"/>
      <c r="G1060" s="87"/>
      <c r="H1060" s="87"/>
      <c r="I1060" s="87"/>
      <c r="J1060" s="87"/>
      <c r="K1060" s="87"/>
      <c r="L1060" s="87"/>
      <c r="M1060" s="87"/>
      <c r="N1060" s="87"/>
      <c r="O1060" s="87"/>
      <c r="P1060" s="87"/>
      <c r="Q1060" s="87"/>
      <c r="R1060" s="87"/>
      <c r="S1060" s="87"/>
      <c r="T1060" s="87"/>
      <c r="U1060" s="87"/>
      <c r="V1060" s="87"/>
      <c r="W1060" s="87"/>
      <c r="X1060" s="87"/>
      <c r="Y1060" s="87"/>
      <c r="Z1060" s="87"/>
      <c r="AA1060" s="87"/>
      <c r="AB1060" s="87"/>
      <c r="AC1060" s="87"/>
      <c r="AD1060" s="87"/>
      <c r="AE1060" s="87"/>
      <c r="AF1060" s="87"/>
      <c r="AG1060" s="87"/>
      <c r="AH1060" s="87"/>
      <c r="AI1060" s="87"/>
      <c r="AJ1060" s="87"/>
      <c r="AK1060" s="87"/>
      <c r="AL1060" s="87"/>
      <c r="AM1060" s="87"/>
      <c r="AN1060" s="87"/>
      <c r="AO1060" s="87"/>
      <c r="AP1060" s="87"/>
      <c r="AQ1060" s="87"/>
      <c r="AR1060" s="87"/>
      <c r="AS1060" s="87"/>
      <c r="AT1060" s="87"/>
      <c r="AU1060" s="87"/>
      <c r="AV1060" s="87"/>
      <c r="AW1060" s="87"/>
      <c r="AX1060" s="87"/>
      <c r="AY1060" s="87"/>
      <c r="AZ1060" s="87"/>
      <c r="BA1060" s="87"/>
      <c r="BB1060" s="87"/>
      <c r="BC1060" s="87"/>
      <c r="BD1060" s="87"/>
      <c r="BE1060" s="87"/>
    </row>
    <row r="1061" spans="1:57" s="69" customFormat="1" x14ac:dyDescent="0.25">
      <c r="A1061" s="87"/>
      <c r="B1061" s="87"/>
      <c r="C1061" s="87"/>
      <c r="D1061" s="87"/>
      <c r="E1061" s="87"/>
      <c r="F1061" s="87"/>
      <c r="G1061" s="87"/>
      <c r="H1061" s="87"/>
      <c r="I1061" s="87"/>
      <c r="J1061" s="87"/>
      <c r="K1061" s="87"/>
      <c r="L1061" s="87"/>
      <c r="M1061" s="87"/>
      <c r="N1061" s="87"/>
      <c r="O1061" s="87"/>
      <c r="P1061" s="87"/>
      <c r="Q1061" s="87"/>
      <c r="R1061" s="87"/>
      <c r="S1061" s="87"/>
      <c r="T1061" s="87"/>
      <c r="U1061" s="87"/>
      <c r="V1061" s="87"/>
      <c r="W1061" s="87"/>
      <c r="X1061" s="87"/>
      <c r="Y1061" s="87"/>
      <c r="Z1061" s="87"/>
      <c r="AA1061" s="87"/>
      <c r="AB1061" s="87"/>
      <c r="AC1061" s="87"/>
      <c r="AD1061" s="87"/>
      <c r="AE1061" s="87"/>
      <c r="AF1061" s="87"/>
      <c r="AG1061" s="87"/>
      <c r="AH1061" s="87"/>
      <c r="AI1061" s="87"/>
      <c r="AJ1061" s="87"/>
      <c r="AK1061" s="87"/>
      <c r="AL1061" s="87"/>
      <c r="AM1061" s="87"/>
      <c r="AN1061" s="87"/>
      <c r="AO1061" s="87"/>
      <c r="AP1061" s="87"/>
      <c r="AQ1061" s="87"/>
      <c r="AR1061" s="87"/>
      <c r="AS1061" s="87"/>
      <c r="AT1061" s="87"/>
      <c r="AU1061" s="87"/>
      <c r="AV1061" s="87"/>
      <c r="AW1061" s="87"/>
      <c r="AX1061" s="87"/>
      <c r="AY1061" s="87"/>
      <c r="AZ1061" s="87"/>
      <c r="BA1061" s="87"/>
      <c r="BB1061" s="87"/>
      <c r="BC1061" s="87"/>
      <c r="BD1061" s="87"/>
      <c r="BE1061" s="87"/>
    </row>
    <row r="1062" spans="1:57" s="69" customFormat="1" x14ac:dyDescent="0.25">
      <c r="A1062" s="87"/>
      <c r="B1062" s="87"/>
      <c r="C1062" s="87"/>
      <c r="D1062" s="87"/>
      <c r="E1062" s="87"/>
      <c r="F1062" s="87"/>
      <c r="G1062" s="87"/>
      <c r="H1062" s="87"/>
      <c r="I1062" s="87"/>
      <c r="J1062" s="87"/>
      <c r="K1062" s="87"/>
      <c r="L1062" s="87"/>
      <c r="M1062" s="87"/>
      <c r="N1062" s="87"/>
      <c r="O1062" s="87"/>
      <c r="P1062" s="87"/>
      <c r="Q1062" s="87"/>
      <c r="R1062" s="87"/>
      <c r="S1062" s="87"/>
      <c r="T1062" s="87"/>
      <c r="U1062" s="87"/>
      <c r="V1062" s="87"/>
      <c r="W1062" s="87"/>
      <c r="X1062" s="87"/>
      <c r="Y1062" s="87"/>
      <c r="Z1062" s="87"/>
      <c r="AA1062" s="87"/>
      <c r="AB1062" s="87"/>
      <c r="AC1062" s="87"/>
      <c r="AD1062" s="87"/>
      <c r="AE1062" s="87"/>
      <c r="AF1062" s="87"/>
      <c r="AG1062" s="87"/>
      <c r="AH1062" s="87"/>
      <c r="AI1062" s="87"/>
      <c r="AJ1062" s="87"/>
      <c r="AK1062" s="87"/>
      <c r="AL1062" s="87"/>
      <c r="AM1062" s="87"/>
      <c r="AN1062" s="87"/>
      <c r="AO1062" s="87"/>
      <c r="AP1062" s="87"/>
      <c r="AQ1062" s="87"/>
      <c r="AR1062" s="87"/>
      <c r="AS1062" s="87"/>
      <c r="AT1062" s="87"/>
      <c r="AU1062" s="87"/>
      <c r="AV1062" s="87"/>
      <c r="AW1062" s="87"/>
      <c r="AX1062" s="87"/>
      <c r="AY1062" s="87"/>
      <c r="AZ1062" s="87"/>
      <c r="BA1062" s="87"/>
      <c r="BB1062" s="87"/>
      <c r="BC1062" s="87"/>
      <c r="BD1062" s="87"/>
      <c r="BE1062" s="87"/>
    </row>
    <row r="1063" spans="1:57" s="69" customFormat="1" x14ac:dyDescent="0.25">
      <c r="A1063" s="87"/>
      <c r="B1063" s="87"/>
      <c r="C1063" s="87"/>
      <c r="D1063" s="87"/>
      <c r="E1063" s="87"/>
      <c r="F1063" s="87"/>
      <c r="G1063" s="87"/>
      <c r="H1063" s="87"/>
      <c r="I1063" s="87"/>
      <c r="J1063" s="87"/>
      <c r="K1063" s="87"/>
      <c r="L1063" s="87"/>
      <c r="M1063" s="87"/>
      <c r="N1063" s="87"/>
      <c r="O1063" s="87"/>
      <c r="P1063" s="87"/>
      <c r="Q1063" s="87"/>
      <c r="R1063" s="87"/>
      <c r="S1063" s="87"/>
      <c r="T1063" s="87"/>
      <c r="U1063" s="87"/>
      <c r="V1063" s="87"/>
      <c r="W1063" s="87"/>
      <c r="X1063" s="87"/>
      <c r="Y1063" s="87"/>
      <c r="Z1063" s="87"/>
      <c r="AA1063" s="87"/>
      <c r="AB1063" s="87"/>
      <c r="AC1063" s="87"/>
      <c r="AD1063" s="87"/>
      <c r="AE1063" s="87"/>
      <c r="AF1063" s="87"/>
      <c r="AG1063" s="87"/>
      <c r="AH1063" s="87"/>
      <c r="AI1063" s="87"/>
      <c r="AJ1063" s="87"/>
      <c r="AK1063" s="87"/>
      <c r="AL1063" s="87"/>
      <c r="AM1063" s="87"/>
      <c r="AN1063" s="87"/>
      <c r="AO1063" s="87"/>
      <c r="AP1063" s="87"/>
      <c r="AQ1063" s="87"/>
      <c r="AR1063" s="87"/>
      <c r="AS1063" s="87"/>
      <c r="AT1063" s="87"/>
      <c r="AU1063" s="87"/>
      <c r="AV1063" s="87"/>
      <c r="AW1063" s="87"/>
      <c r="AX1063" s="87"/>
      <c r="AY1063" s="87"/>
      <c r="AZ1063" s="87"/>
      <c r="BA1063" s="87"/>
      <c r="BB1063" s="87"/>
      <c r="BC1063" s="87"/>
      <c r="BD1063" s="87"/>
      <c r="BE1063" s="87"/>
    </row>
    <row r="1064" spans="1:57" s="69" customFormat="1" x14ac:dyDescent="0.25">
      <c r="A1064" s="87"/>
      <c r="B1064" s="87"/>
      <c r="C1064" s="87"/>
      <c r="D1064" s="87"/>
      <c r="E1064" s="87"/>
      <c r="F1064" s="87"/>
      <c r="G1064" s="87"/>
      <c r="H1064" s="87"/>
      <c r="I1064" s="87"/>
      <c r="J1064" s="87"/>
      <c r="K1064" s="87"/>
      <c r="L1064" s="87"/>
      <c r="M1064" s="87"/>
      <c r="N1064" s="87"/>
      <c r="O1064" s="87"/>
      <c r="P1064" s="87"/>
      <c r="Q1064" s="87"/>
      <c r="R1064" s="87"/>
      <c r="S1064" s="87"/>
      <c r="T1064" s="87"/>
      <c r="U1064" s="87"/>
      <c r="V1064" s="87"/>
      <c r="W1064" s="87"/>
      <c r="X1064" s="87"/>
      <c r="Y1064" s="87"/>
      <c r="Z1064" s="87"/>
      <c r="AA1064" s="87"/>
      <c r="AB1064" s="87"/>
      <c r="AC1064" s="87"/>
      <c r="AD1064" s="87"/>
      <c r="AE1064" s="87"/>
      <c r="AF1064" s="87"/>
      <c r="AG1064" s="87"/>
      <c r="AH1064" s="87"/>
      <c r="AI1064" s="87"/>
      <c r="AJ1064" s="87"/>
      <c r="AK1064" s="87"/>
      <c r="AL1064" s="87"/>
      <c r="AM1064" s="87"/>
      <c r="AN1064" s="87"/>
      <c r="AO1064" s="87"/>
      <c r="AP1064" s="87"/>
      <c r="AQ1064" s="87"/>
      <c r="AR1064" s="87"/>
      <c r="AS1064" s="87"/>
      <c r="AT1064" s="87"/>
      <c r="AU1064" s="87"/>
      <c r="AV1064" s="87"/>
      <c r="AW1064" s="87"/>
      <c r="AX1064" s="87"/>
      <c r="AY1064" s="87"/>
      <c r="AZ1064" s="87"/>
      <c r="BA1064" s="87"/>
      <c r="BB1064" s="87"/>
      <c r="BC1064" s="87"/>
      <c r="BD1064" s="87"/>
      <c r="BE1064" s="87"/>
    </row>
    <row r="1065" spans="1:57" s="69" customFormat="1" x14ac:dyDescent="0.25">
      <c r="A1065" s="87"/>
      <c r="B1065" s="87"/>
      <c r="C1065" s="87"/>
      <c r="D1065" s="87"/>
      <c r="E1065" s="87"/>
      <c r="F1065" s="87"/>
      <c r="G1065" s="87"/>
      <c r="H1065" s="87"/>
      <c r="I1065" s="87"/>
      <c r="J1065" s="87"/>
      <c r="K1065" s="87"/>
      <c r="L1065" s="87"/>
      <c r="M1065" s="87"/>
      <c r="N1065" s="87"/>
      <c r="O1065" s="87"/>
      <c r="P1065" s="87"/>
      <c r="Q1065" s="87"/>
      <c r="R1065" s="87"/>
      <c r="S1065" s="87"/>
      <c r="T1065" s="87"/>
      <c r="U1065" s="87"/>
      <c r="V1065" s="87"/>
      <c r="W1065" s="87"/>
      <c r="X1065" s="87"/>
      <c r="Y1065" s="87"/>
      <c r="Z1065" s="87"/>
      <c r="AA1065" s="87"/>
      <c r="AB1065" s="87"/>
      <c r="AC1065" s="87"/>
      <c r="AD1065" s="87"/>
      <c r="AE1065" s="87"/>
      <c r="AF1065" s="87"/>
      <c r="AG1065" s="87"/>
      <c r="AH1065" s="87"/>
      <c r="AI1065" s="87"/>
      <c r="AJ1065" s="87"/>
      <c r="AK1065" s="87"/>
      <c r="AL1065" s="87"/>
      <c r="AM1065" s="87"/>
      <c r="AN1065" s="87"/>
      <c r="AO1065" s="87"/>
      <c r="AP1065" s="87"/>
      <c r="AQ1065" s="87"/>
      <c r="AR1065" s="87"/>
      <c r="AS1065" s="87"/>
      <c r="AT1065" s="87"/>
      <c r="AU1065" s="87"/>
      <c r="AV1065" s="87"/>
      <c r="AW1065" s="87"/>
      <c r="AX1065" s="87"/>
      <c r="AY1065" s="87"/>
      <c r="AZ1065" s="87"/>
      <c r="BA1065" s="87"/>
      <c r="BB1065" s="87"/>
      <c r="BC1065" s="87"/>
      <c r="BD1065" s="87"/>
      <c r="BE1065" s="87"/>
    </row>
    <row r="1066" spans="1:57" s="69" customFormat="1" x14ac:dyDescent="0.25">
      <c r="A1066" s="87"/>
      <c r="B1066" s="87"/>
      <c r="C1066" s="87"/>
      <c r="D1066" s="87"/>
      <c r="E1066" s="87"/>
      <c r="F1066" s="87"/>
      <c r="G1066" s="87"/>
      <c r="H1066" s="87"/>
      <c r="I1066" s="87"/>
      <c r="J1066" s="87"/>
      <c r="K1066" s="87"/>
      <c r="L1066" s="87"/>
      <c r="M1066" s="87"/>
      <c r="N1066" s="87"/>
      <c r="O1066" s="87"/>
      <c r="P1066" s="87"/>
      <c r="Q1066" s="87"/>
      <c r="R1066" s="87"/>
      <c r="S1066" s="87"/>
      <c r="T1066" s="87"/>
      <c r="U1066" s="87"/>
      <c r="V1066" s="87"/>
      <c r="W1066" s="87"/>
      <c r="X1066" s="87"/>
      <c r="Y1066" s="87"/>
      <c r="Z1066" s="87"/>
      <c r="AA1066" s="87"/>
      <c r="AB1066" s="87"/>
      <c r="AC1066" s="87"/>
      <c r="AD1066" s="87"/>
      <c r="AE1066" s="87"/>
      <c r="AF1066" s="87"/>
      <c r="AG1066" s="87"/>
      <c r="AH1066" s="87"/>
      <c r="AI1066" s="87"/>
      <c r="AJ1066" s="87"/>
      <c r="AK1066" s="87"/>
      <c r="AL1066" s="87"/>
      <c r="AM1066" s="87"/>
      <c r="AN1066" s="87"/>
      <c r="AO1066" s="87"/>
      <c r="AP1066" s="87"/>
      <c r="AQ1066" s="87"/>
      <c r="AR1066" s="87"/>
      <c r="AS1066" s="87"/>
      <c r="AT1066" s="87"/>
      <c r="AU1066" s="87"/>
      <c r="AV1066" s="87"/>
      <c r="AW1066" s="87"/>
      <c r="AX1066" s="87"/>
      <c r="AY1066" s="87"/>
      <c r="AZ1066" s="87"/>
      <c r="BA1066" s="87"/>
      <c r="BB1066" s="87"/>
      <c r="BC1066" s="87"/>
      <c r="BD1066" s="87"/>
      <c r="BE1066" s="87"/>
    </row>
    <row r="1067" spans="1:57" s="69" customFormat="1" x14ac:dyDescent="0.25">
      <c r="A1067" s="87"/>
      <c r="B1067" s="87"/>
      <c r="C1067" s="87"/>
      <c r="D1067" s="87"/>
      <c r="E1067" s="87"/>
      <c r="F1067" s="87"/>
      <c r="G1067" s="87"/>
      <c r="H1067" s="87"/>
      <c r="I1067" s="87"/>
      <c r="J1067" s="87"/>
      <c r="K1067" s="87"/>
      <c r="L1067" s="87"/>
      <c r="M1067" s="87"/>
      <c r="N1067" s="87"/>
      <c r="O1067" s="87"/>
      <c r="P1067" s="87"/>
      <c r="Q1067" s="87"/>
      <c r="R1067" s="87"/>
      <c r="S1067" s="87"/>
      <c r="T1067" s="87"/>
      <c r="U1067" s="87"/>
      <c r="V1067" s="87"/>
      <c r="W1067" s="87"/>
      <c r="X1067" s="87"/>
      <c r="Y1067" s="87"/>
      <c r="Z1067" s="87"/>
      <c r="AA1067" s="87"/>
      <c r="AB1067" s="87"/>
      <c r="AC1067" s="87"/>
      <c r="AD1067" s="87"/>
      <c r="AE1067" s="87"/>
      <c r="AF1067" s="87"/>
      <c r="AG1067" s="87"/>
      <c r="AH1067" s="87"/>
      <c r="AI1067" s="87"/>
      <c r="AJ1067" s="87"/>
      <c r="AK1067" s="87"/>
      <c r="AL1067" s="87"/>
      <c r="AM1067" s="87"/>
      <c r="AN1067" s="87"/>
      <c r="AO1067" s="87"/>
      <c r="AP1067" s="87"/>
      <c r="AQ1067" s="87"/>
      <c r="AR1067" s="87"/>
      <c r="AS1067" s="87"/>
      <c r="AT1067" s="87"/>
      <c r="AU1067" s="87"/>
      <c r="AV1067" s="87"/>
      <c r="AW1067" s="87"/>
      <c r="AX1067" s="87"/>
      <c r="AY1067" s="87"/>
      <c r="AZ1067" s="87"/>
      <c r="BA1067" s="87"/>
      <c r="BB1067" s="87"/>
      <c r="BC1067" s="87"/>
      <c r="BD1067" s="87"/>
      <c r="BE1067" s="87"/>
    </row>
    <row r="1068" spans="1:57" s="69" customFormat="1" x14ac:dyDescent="0.25">
      <c r="A1068" s="87"/>
      <c r="B1068" s="87"/>
      <c r="C1068" s="87"/>
      <c r="D1068" s="87"/>
      <c r="E1068" s="87"/>
      <c r="F1068" s="87"/>
      <c r="G1068" s="87"/>
      <c r="H1068" s="87"/>
      <c r="I1068" s="87"/>
      <c r="J1068" s="87"/>
      <c r="K1068" s="87"/>
      <c r="L1068" s="87"/>
      <c r="M1068" s="87"/>
      <c r="N1068" s="87"/>
      <c r="O1068" s="87"/>
      <c r="P1068" s="87"/>
      <c r="Q1068" s="87"/>
      <c r="R1068" s="87"/>
      <c r="S1068" s="87"/>
      <c r="T1068" s="87"/>
      <c r="U1068" s="87"/>
      <c r="V1068" s="87"/>
      <c r="W1068" s="87"/>
      <c r="X1068" s="87"/>
      <c r="Y1068" s="87"/>
      <c r="Z1068" s="87"/>
      <c r="AA1068" s="87"/>
      <c r="AB1068" s="87"/>
      <c r="AC1068" s="87"/>
      <c r="AD1068" s="87"/>
      <c r="AE1068" s="87"/>
      <c r="AF1068" s="87"/>
      <c r="AG1068" s="87"/>
      <c r="AH1068" s="87"/>
      <c r="AI1068" s="87"/>
      <c r="AJ1068" s="87"/>
      <c r="AK1068" s="87"/>
      <c r="AL1068" s="87"/>
      <c r="AM1068" s="87"/>
      <c r="AN1068" s="87"/>
      <c r="AO1068" s="87"/>
      <c r="AP1068" s="87"/>
      <c r="AQ1068" s="87"/>
      <c r="AR1068" s="87"/>
      <c r="AS1068" s="87"/>
      <c r="AT1068" s="87"/>
      <c r="AU1068" s="87"/>
      <c r="AV1068" s="87"/>
      <c r="AW1068" s="87"/>
      <c r="AX1068" s="87"/>
      <c r="AY1068" s="87"/>
      <c r="AZ1068" s="87"/>
      <c r="BA1068" s="87"/>
      <c r="BB1068" s="87"/>
      <c r="BC1068" s="87"/>
      <c r="BD1068" s="87"/>
      <c r="BE1068" s="87"/>
    </row>
    <row r="1069" spans="1:57" s="69" customFormat="1" x14ac:dyDescent="0.25">
      <c r="A1069" s="87"/>
      <c r="B1069" s="87"/>
      <c r="C1069" s="87"/>
      <c r="D1069" s="87"/>
      <c r="E1069" s="87"/>
      <c r="F1069" s="87"/>
      <c r="G1069" s="87"/>
      <c r="H1069" s="87"/>
      <c r="I1069" s="87"/>
      <c r="J1069" s="87"/>
      <c r="K1069" s="87"/>
      <c r="L1069" s="87"/>
      <c r="M1069" s="87"/>
      <c r="N1069" s="87"/>
      <c r="O1069" s="87"/>
      <c r="P1069" s="87"/>
      <c r="Q1069" s="87"/>
      <c r="R1069" s="87"/>
      <c r="S1069" s="87"/>
      <c r="T1069" s="87"/>
      <c r="U1069" s="87"/>
      <c r="V1069" s="87"/>
      <c r="W1069" s="87"/>
      <c r="X1069" s="87"/>
      <c r="Y1069" s="87"/>
      <c r="Z1069" s="87"/>
      <c r="AA1069" s="87"/>
      <c r="AB1069" s="87"/>
      <c r="AC1069" s="87"/>
      <c r="AD1069" s="87"/>
      <c r="AE1069" s="87"/>
      <c r="AF1069" s="87"/>
      <c r="AG1069" s="87"/>
      <c r="AH1069" s="87"/>
      <c r="AI1069" s="87"/>
      <c r="AJ1069" s="87"/>
      <c r="AK1069" s="87"/>
      <c r="AL1069" s="87"/>
      <c r="AM1069" s="87"/>
      <c r="AN1069" s="87"/>
      <c r="AO1069" s="87"/>
      <c r="AP1069" s="87"/>
      <c r="AQ1069" s="87"/>
      <c r="AR1069" s="87"/>
      <c r="AS1069" s="87"/>
      <c r="AT1069" s="87"/>
      <c r="AU1069" s="87"/>
      <c r="AV1069" s="87"/>
      <c r="AW1069" s="87"/>
      <c r="AX1069" s="87"/>
      <c r="AY1069" s="87"/>
      <c r="AZ1069" s="87"/>
      <c r="BA1069" s="87"/>
      <c r="BB1069" s="87"/>
      <c r="BC1069" s="87"/>
      <c r="BD1069" s="87"/>
      <c r="BE1069" s="87"/>
    </row>
    <row r="1070" spans="1:57" s="69" customFormat="1" x14ac:dyDescent="0.25">
      <c r="A1070" s="87"/>
      <c r="B1070" s="87"/>
      <c r="C1070" s="87"/>
      <c r="D1070" s="87"/>
      <c r="E1070" s="87"/>
      <c r="F1070" s="87"/>
      <c r="G1070" s="87"/>
      <c r="H1070" s="87"/>
      <c r="I1070" s="87"/>
      <c r="J1070" s="87"/>
      <c r="K1070" s="87"/>
      <c r="L1070" s="87"/>
      <c r="M1070" s="87"/>
      <c r="N1070" s="87"/>
      <c r="O1070" s="87"/>
      <c r="P1070" s="87"/>
      <c r="Q1070" s="87"/>
      <c r="R1070" s="87"/>
      <c r="S1070" s="87"/>
      <c r="T1070" s="87"/>
      <c r="U1070" s="87"/>
      <c r="V1070" s="87"/>
      <c r="W1070" s="87"/>
      <c r="X1070" s="87"/>
      <c r="Y1070" s="87"/>
      <c r="Z1070" s="87"/>
      <c r="AA1070" s="87"/>
      <c r="AB1070" s="87"/>
      <c r="AC1070" s="87"/>
      <c r="AD1070" s="87"/>
      <c r="AE1070" s="87"/>
      <c r="AF1070" s="87"/>
      <c r="AG1070" s="87"/>
      <c r="AH1070" s="87"/>
      <c r="AI1070" s="87"/>
      <c r="AJ1070" s="87"/>
      <c r="AK1070" s="87"/>
      <c r="AL1070" s="87"/>
      <c r="AM1070" s="87"/>
      <c r="AN1070" s="87"/>
      <c r="AO1070" s="87"/>
      <c r="AP1070" s="87"/>
      <c r="AQ1070" s="87"/>
      <c r="AR1070" s="87"/>
      <c r="AS1070" s="87"/>
      <c r="AT1070" s="87"/>
      <c r="AU1070" s="87"/>
      <c r="AV1070" s="87"/>
      <c r="AW1070" s="87"/>
      <c r="AX1070" s="87"/>
      <c r="AY1070" s="87"/>
      <c r="AZ1070" s="87"/>
      <c r="BA1070" s="87"/>
      <c r="BB1070" s="87"/>
      <c r="BC1070" s="87"/>
      <c r="BD1070" s="87"/>
      <c r="BE1070" s="87"/>
    </row>
    <row r="1071" spans="1:57" s="69" customFormat="1" x14ac:dyDescent="0.25">
      <c r="A1071" s="87"/>
      <c r="B1071" s="87"/>
      <c r="C1071" s="87"/>
      <c r="D1071" s="87"/>
      <c r="E1071" s="87"/>
      <c r="F1071" s="87"/>
      <c r="G1071" s="87"/>
      <c r="H1071" s="87"/>
      <c r="I1071" s="87"/>
      <c r="J1071" s="87"/>
      <c r="K1071" s="87"/>
      <c r="L1071" s="87"/>
      <c r="M1071" s="87"/>
      <c r="N1071" s="87"/>
      <c r="O1071" s="87"/>
      <c r="P1071" s="87"/>
      <c r="Q1071" s="87"/>
      <c r="R1071" s="87"/>
      <c r="S1071" s="87"/>
      <c r="T1071" s="87"/>
      <c r="U1071" s="87"/>
      <c r="V1071" s="87"/>
      <c r="W1071" s="87"/>
      <c r="X1071" s="87"/>
      <c r="Y1071" s="87"/>
      <c r="Z1071" s="87"/>
      <c r="AA1071" s="87"/>
      <c r="AB1071" s="87"/>
      <c r="AC1071" s="87"/>
      <c r="AD1071" s="87"/>
      <c r="AE1071" s="87"/>
      <c r="AF1071" s="87"/>
      <c r="AG1071" s="87"/>
      <c r="AH1071" s="87"/>
      <c r="AI1071" s="87"/>
      <c r="AJ1071" s="87"/>
      <c r="AK1071" s="87"/>
      <c r="AL1071" s="87"/>
      <c r="AM1071" s="87"/>
      <c r="AN1071" s="87"/>
      <c r="AO1071" s="87"/>
      <c r="AP1071" s="87"/>
      <c r="AQ1071" s="87"/>
      <c r="AR1071" s="87"/>
      <c r="AS1071" s="87"/>
      <c r="AT1071" s="87"/>
      <c r="AU1071" s="87"/>
      <c r="AV1071" s="87"/>
      <c r="AW1071" s="87"/>
      <c r="AX1071" s="87"/>
      <c r="AY1071" s="87"/>
      <c r="AZ1071" s="87"/>
      <c r="BA1071" s="87"/>
      <c r="BB1071" s="87"/>
      <c r="BC1071" s="87"/>
      <c r="BD1071" s="87"/>
      <c r="BE1071" s="87"/>
    </row>
    <row r="1072" spans="1:57" s="69" customFormat="1" x14ac:dyDescent="0.25">
      <c r="A1072" s="87"/>
      <c r="B1072" s="87"/>
      <c r="C1072" s="87"/>
      <c r="D1072" s="87"/>
      <c r="E1072" s="87"/>
      <c r="F1072" s="87"/>
      <c r="G1072" s="87"/>
      <c r="H1072" s="87"/>
      <c r="I1072" s="87"/>
      <c r="J1072" s="87"/>
      <c r="K1072" s="87"/>
      <c r="L1072" s="87"/>
      <c r="M1072" s="87"/>
      <c r="N1072" s="87"/>
      <c r="O1072" s="87"/>
      <c r="P1072" s="87"/>
      <c r="Q1072" s="87"/>
      <c r="R1072" s="87"/>
      <c r="S1072" s="87"/>
      <c r="T1072" s="87"/>
      <c r="U1072" s="87"/>
      <c r="V1072" s="87"/>
      <c r="W1072" s="87"/>
      <c r="X1072" s="87"/>
      <c r="Y1072" s="87"/>
      <c r="Z1072" s="87"/>
      <c r="AA1072" s="87"/>
      <c r="AB1072" s="87"/>
      <c r="AC1072" s="87"/>
      <c r="AD1072" s="87"/>
      <c r="AE1072" s="87"/>
      <c r="AF1072" s="87"/>
      <c r="AG1072" s="87"/>
      <c r="AH1072" s="87"/>
      <c r="AI1072" s="87"/>
      <c r="AJ1072" s="87"/>
      <c r="AK1072" s="87"/>
      <c r="AL1072" s="87"/>
      <c r="AM1072" s="87"/>
      <c r="AN1072" s="87"/>
      <c r="AO1072" s="87"/>
      <c r="AP1072" s="87"/>
      <c r="AQ1072" s="87"/>
      <c r="AR1072" s="87"/>
      <c r="AS1072" s="87"/>
      <c r="AT1072" s="87"/>
      <c r="AU1072" s="87"/>
      <c r="AV1072" s="87"/>
      <c r="AW1072" s="87"/>
      <c r="AX1072" s="87"/>
      <c r="AY1072" s="87"/>
      <c r="AZ1072" s="87"/>
      <c r="BA1072" s="87"/>
      <c r="BB1072" s="87"/>
      <c r="BC1072" s="87"/>
      <c r="BD1072" s="87"/>
      <c r="BE1072" s="87"/>
    </row>
    <row r="1073" spans="1:57" s="69" customFormat="1" x14ac:dyDescent="0.25">
      <c r="A1073" s="87"/>
      <c r="B1073" s="87"/>
      <c r="C1073" s="87"/>
      <c r="D1073" s="87"/>
      <c r="E1073" s="87"/>
      <c r="F1073" s="87"/>
      <c r="G1073" s="87"/>
      <c r="H1073" s="87"/>
      <c r="I1073" s="87"/>
      <c r="J1073" s="87"/>
      <c r="K1073" s="87"/>
      <c r="L1073" s="87"/>
      <c r="M1073" s="87"/>
      <c r="N1073" s="87"/>
      <c r="O1073" s="87"/>
      <c r="P1073" s="87"/>
      <c r="Q1073" s="87"/>
      <c r="R1073" s="87"/>
      <c r="S1073" s="87"/>
      <c r="T1073" s="87"/>
      <c r="U1073" s="87"/>
      <c r="V1073" s="87"/>
      <c r="W1073" s="87"/>
      <c r="X1073" s="87"/>
      <c r="Y1073" s="87"/>
      <c r="Z1073" s="87"/>
      <c r="AA1073" s="87"/>
      <c r="AB1073" s="87"/>
      <c r="AC1073" s="87"/>
      <c r="AD1073" s="87"/>
      <c r="AE1073" s="87"/>
      <c r="AF1073" s="87"/>
      <c r="AG1073" s="87"/>
      <c r="AH1073" s="87"/>
      <c r="AI1073" s="87"/>
      <c r="AJ1073" s="87"/>
      <c r="AK1073" s="87"/>
      <c r="AL1073" s="87"/>
      <c r="AM1073" s="87"/>
      <c r="AN1073" s="87"/>
      <c r="AO1073" s="87"/>
      <c r="AP1073" s="87"/>
      <c r="AQ1073" s="87"/>
      <c r="AR1073" s="87"/>
      <c r="AS1073" s="87"/>
      <c r="AT1073" s="87"/>
      <c r="AU1073" s="87"/>
      <c r="AV1073" s="87"/>
      <c r="AW1073" s="87"/>
      <c r="AX1073" s="87"/>
      <c r="AY1073" s="87"/>
      <c r="AZ1073" s="87"/>
      <c r="BA1073" s="87"/>
      <c r="BB1073" s="87"/>
      <c r="BC1073" s="87"/>
      <c r="BD1073" s="87"/>
      <c r="BE1073" s="87"/>
    </row>
    <row r="1074" spans="1:57" s="69" customFormat="1" x14ac:dyDescent="0.25">
      <c r="A1074" s="87"/>
      <c r="B1074" s="87"/>
      <c r="C1074" s="87"/>
      <c r="D1074" s="87"/>
      <c r="E1074" s="87"/>
      <c r="F1074" s="87"/>
      <c r="G1074" s="87"/>
      <c r="H1074" s="87"/>
      <c r="I1074" s="87"/>
      <c r="J1074" s="87"/>
      <c r="K1074" s="87"/>
      <c r="L1074" s="87"/>
      <c r="M1074" s="87"/>
      <c r="N1074" s="87"/>
      <c r="O1074" s="87"/>
      <c r="P1074" s="87"/>
      <c r="Q1074" s="87"/>
      <c r="R1074" s="87"/>
      <c r="S1074" s="87"/>
      <c r="T1074" s="87"/>
      <c r="U1074" s="87"/>
      <c r="V1074" s="87"/>
      <c r="W1074" s="87"/>
      <c r="X1074" s="87"/>
      <c r="Y1074" s="87"/>
      <c r="Z1074" s="87"/>
      <c r="AA1074" s="87"/>
      <c r="AB1074" s="87"/>
      <c r="AC1074" s="87"/>
      <c r="AD1074" s="87"/>
      <c r="AE1074" s="87"/>
      <c r="AF1074" s="87"/>
      <c r="AG1074" s="87"/>
      <c r="AH1074" s="87"/>
      <c r="AI1074" s="87"/>
      <c r="AJ1074" s="87"/>
      <c r="AK1074" s="87"/>
      <c r="AL1074" s="87"/>
      <c r="AM1074" s="87"/>
      <c r="AN1074" s="87"/>
      <c r="AO1074" s="87"/>
      <c r="AP1074" s="87"/>
      <c r="AQ1074" s="87"/>
      <c r="AR1074" s="87"/>
      <c r="AS1074" s="87"/>
      <c r="AT1074" s="87"/>
      <c r="AU1074" s="87"/>
      <c r="AV1074" s="87"/>
      <c r="AW1074" s="87"/>
      <c r="AX1074" s="87"/>
      <c r="AY1074" s="87"/>
      <c r="AZ1074" s="87"/>
      <c r="BA1074" s="87"/>
      <c r="BB1074" s="87"/>
      <c r="BC1074" s="87"/>
      <c r="BD1074" s="87"/>
      <c r="BE1074" s="87"/>
    </row>
    <row r="1075" spans="1:57" s="69" customFormat="1" x14ac:dyDescent="0.25">
      <c r="A1075" s="87"/>
      <c r="B1075" s="87"/>
      <c r="C1075" s="87"/>
      <c r="D1075" s="87"/>
      <c r="E1075" s="87"/>
      <c r="F1075" s="87"/>
      <c r="G1075" s="87"/>
      <c r="H1075" s="87"/>
      <c r="I1075" s="87"/>
      <c r="J1075" s="87"/>
      <c r="K1075" s="87"/>
      <c r="L1075" s="87"/>
      <c r="M1075" s="87"/>
      <c r="N1075" s="87"/>
      <c r="O1075" s="87"/>
      <c r="P1075" s="87"/>
      <c r="Q1075" s="87"/>
      <c r="R1075" s="87"/>
      <c r="S1075" s="87"/>
      <c r="T1075" s="87"/>
      <c r="U1075" s="87"/>
      <c r="V1075" s="87"/>
      <c r="W1075" s="87"/>
      <c r="X1075" s="87"/>
      <c r="Y1075" s="87"/>
      <c r="Z1075" s="87"/>
      <c r="AA1075" s="87"/>
      <c r="AB1075" s="87"/>
      <c r="AC1075" s="87"/>
      <c r="AD1075" s="87"/>
      <c r="AE1075" s="87"/>
      <c r="AF1075" s="87"/>
      <c r="AG1075" s="87"/>
      <c r="AH1075" s="87"/>
      <c r="AI1075" s="87"/>
      <c r="AJ1075" s="87"/>
      <c r="AK1075" s="87"/>
      <c r="AL1075" s="87"/>
      <c r="AM1075" s="87"/>
      <c r="AN1075" s="87"/>
      <c r="AO1075" s="87"/>
      <c r="AP1075" s="87"/>
      <c r="AQ1075" s="87"/>
      <c r="AR1075" s="87"/>
      <c r="AS1075" s="87"/>
      <c r="AT1075" s="87"/>
      <c r="AU1075" s="87"/>
      <c r="AV1075" s="87"/>
      <c r="AW1075" s="87"/>
      <c r="AX1075" s="87"/>
      <c r="AY1075" s="87"/>
      <c r="AZ1075" s="87"/>
      <c r="BA1075" s="87"/>
      <c r="BB1075" s="87"/>
      <c r="BC1075" s="87"/>
      <c r="BD1075" s="87"/>
      <c r="BE1075" s="87"/>
    </row>
    <row r="1076" spans="1:57" s="69" customFormat="1" x14ac:dyDescent="0.25">
      <c r="A1076" s="87"/>
      <c r="B1076" s="87"/>
      <c r="C1076" s="87"/>
      <c r="D1076" s="87"/>
      <c r="E1076" s="87"/>
      <c r="F1076" s="87"/>
      <c r="G1076" s="87"/>
      <c r="H1076" s="87"/>
      <c r="I1076" s="87"/>
      <c r="J1076" s="87"/>
      <c r="K1076" s="87"/>
      <c r="L1076" s="87"/>
      <c r="M1076" s="87"/>
      <c r="N1076" s="87"/>
      <c r="O1076" s="87"/>
      <c r="P1076" s="87"/>
      <c r="Q1076" s="87"/>
      <c r="R1076" s="87"/>
      <c r="S1076" s="87"/>
      <c r="T1076" s="87"/>
      <c r="U1076" s="87"/>
      <c r="V1076" s="87"/>
      <c r="W1076" s="87"/>
      <c r="X1076" s="87"/>
      <c r="Y1076" s="87"/>
      <c r="Z1076" s="87"/>
      <c r="AA1076" s="87"/>
      <c r="AB1076" s="87"/>
      <c r="AC1076" s="87"/>
      <c r="AD1076" s="87"/>
      <c r="AE1076" s="87"/>
      <c r="AF1076" s="87"/>
      <c r="AG1076" s="87"/>
      <c r="AH1076" s="87"/>
      <c r="AI1076" s="87"/>
      <c r="AJ1076" s="87"/>
      <c r="AK1076" s="87"/>
      <c r="AL1076" s="87"/>
      <c r="AM1076" s="87"/>
      <c r="AN1076" s="87"/>
      <c r="AO1076" s="87"/>
      <c r="AP1076" s="87"/>
      <c r="AQ1076" s="87"/>
      <c r="AR1076" s="87"/>
      <c r="AS1076" s="87"/>
      <c r="AT1076" s="87"/>
      <c r="AU1076" s="87"/>
      <c r="AV1076" s="87"/>
      <c r="AW1076" s="87"/>
      <c r="AX1076" s="87"/>
      <c r="AY1076" s="87"/>
      <c r="AZ1076" s="87"/>
      <c r="BA1076" s="87"/>
      <c r="BB1076" s="87"/>
      <c r="BC1076" s="87"/>
      <c r="BD1076" s="87"/>
      <c r="BE1076" s="87"/>
    </row>
    <row r="1077" spans="1:57" s="69" customFormat="1" x14ac:dyDescent="0.25">
      <c r="A1077" s="87"/>
      <c r="B1077" s="87"/>
      <c r="C1077" s="87"/>
      <c r="D1077" s="87"/>
      <c r="E1077" s="87"/>
      <c r="F1077" s="87"/>
      <c r="G1077" s="87"/>
      <c r="H1077" s="87"/>
      <c r="I1077" s="87"/>
      <c r="J1077" s="87"/>
      <c r="K1077" s="87"/>
      <c r="L1077" s="87"/>
      <c r="M1077" s="87"/>
      <c r="N1077" s="87"/>
      <c r="O1077" s="87"/>
      <c r="P1077" s="87"/>
      <c r="Q1077" s="87"/>
      <c r="R1077" s="87"/>
      <c r="S1077" s="87"/>
      <c r="T1077" s="87"/>
      <c r="U1077" s="87"/>
      <c r="V1077" s="87"/>
      <c r="W1077" s="87"/>
      <c r="X1077" s="87"/>
      <c r="Y1077" s="87"/>
      <c r="Z1077" s="87"/>
      <c r="AA1077" s="87"/>
      <c r="AB1077" s="87"/>
      <c r="AC1077" s="87"/>
      <c r="AD1077" s="87"/>
      <c r="AE1077" s="87"/>
      <c r="AF1077" s="87"/>
      <c r="AG1077" s="87"/>
      <c r="AH1077" s="87"/>
      <c r="AI1077" s="87"/>
      <c r="AJ1077" s="87"/>
      <c r="AK1077" s="87"/>
      <c r="AL1077" s="87"/>
      <c r="AM1077" s="87"/>
      <c r="AN1077" s="87"/>
      <c r="AO1077" s="87"/>
      <c r="AP1077" s="87"/>
      <c r="AQ1077" s="87"/>
      <c r="AR1077" s="87"/>
      <c r="AS1077" s="87"/>
      <c r="AT1077" s="87"/>
      <c r="AU1077" s="87"/>
      <c r="AV1077" s="87"/>
      <c r="AW1077" s="87"/>
      <c r="AX1077" s="87"/>
      <c r="AY1077" s="87"/>
      <c r="AZ1077" s="87"/>
      <c r="BA1077" s="87"/>
      <c r="BB1077" s="87"/>
      <c r="BC1077" s="87"/>
      <c r="BD1077" s="87"/>
      <c r="BE1077" s="87"/>
    </row>
    <row r="1078" spans="1:57" s="69" customFormat="1" x14ac:dyDescent="0.25">
      <c r="A1078" s="87"/>
      <c r="B1078" s="87"/>
      <c r="C1078" s="87"/>
      <c r="D1078" s="87"/>
      <c r="E1078" s="87"/>
      <c r="F1078" s="87"/>
      <c r="G1078" s="87"/>
      <c r="H1078" s="87"/>
      <c r="I1078" s="87"/>
      <c r="J1078" s="87"/>
      <c r="K1078" s="87"/>
      <c r="L1078" s="87"/>
      <c r="M1078" s="87"/>
      <c r="N1078" s="87"/>
      <c r="O1078" s="87"/>
      <c r="P1078" s="87"/>
      <c r="Q1078" s="87"/>
      <c r="R1078" s="87"/>
      <c r="S1078" s="87"/>
      <c r="T1078" s="87"/>
      <c r="U1078" s="87"/>
      <c r="V1078" s="87"/>
      <c r="W1078" s="87"/>
      <c r="X1078" s="87"/>
      <c r="Y1078" s="87"/>
      <c r="Z1078" s="87"/>
      <c r="AA1078" s="87"/>
      <c r="AB1078" s="87"/>
      <c r="AC1078" s="87"/>
      <c r="AD1078" s="87"/>
      <c r="AE1078" s="87"/>
      <c r="AF1078" s="87"/>
      <c r="AG1078" s="87"/>
      <c r="AH1078" s="87"/>
      <c r="AI1078" s="87"/>
      <c r="AJ1078" s="87"/>
      <c r="AK1078" s="87"/>
      <c r="AL1078" s="87"/>
      <c r="AM1078" s="87"/>
      <c r="AN1078" s="87"/>
      <c r="AO1078" s="87"/>
      <c r="AP1078" s="87"/>
      <c r="AQ1078" s="87"/>
      <c r="AR1078" s="87"/>
      <c r="AS1078" s="87"/>
      <c r="AT1078" s="87"/>
      <c r="AU1078" s="87"/>
      <c r="AV1078" s="87"/>
      <c r="AW1078" s="87"/>
      <c r="AX1078" s="87"/>
      <c r="AY1078" s="87"/>
      <c r="AZ1078" s="87"/>
      <c r="BA1078" s="87"/>
      <c r="BB1078" s="87"/>
      <c r="BC1078" s="87"/>
      <c r="BD1078" s="87"/>
      <c r="BE1078" s="87"/>
    </row>
    <row r="1079" spans="1:57" s="69" customFormat="1" x14ac:dyDescent="0.25">
      <c r="A1079" s="87"/>
      <c r="B1079" s="87"/>
      <c r="C1079" s="87"/>
      <c r="D1079" s="87"/>
      <c r="E1079" s="87"/>
      <c r="F1079" s="87"/>
      <c r="G1079" s="87"/>
      <c r="H1079" s="87"/>
      <c r="I1079" s="87"/>
      <c r="J1079" s="87"/>
      <c r="K1079" s="87"/>
      <c r="L1079" s="87"/>
      <c r="M1079" s="87"/>
      <c r="N1079" s="87"/>
      <c r="O1079" s="87"/>
      <c r="P1079" s="87"/>
      <c r="Q1079" s="87"/>
      <c r="R1079" s="87"/>
      <c r="S1079" s="87"/>
      <c r="T1079" s="87"/>
      <c r="U1079" s="87"/>
      <c r="V1079" s="87"/>
      <c r="W1079" s="87"/>
      <c r="X1079" s="87"/>
      <c r="Y1079" s="87"/>
      <c r="Z1079" s="87"/>
      <c r="AA1079" s="87"/>
      <c r="AB1079" s="87"/>
      <c r="AC1079" s="87"/>
      <c r="AD1079" s="87"/>
      <c r="AE1079" s="87"/>
      <c r="AF1079" s="87"/>
      <c r="AG1079" s="87"/>
      <c r="AH1079" s="87"/>
      <c r="AI1079" s="87"/>
      <c r="AJ1079" s="87"/>
      <c r="AK1079" s="87"/>
      <c r="AL1079" s="87"/>
      <c r="AM1079" s="87"/>
      <c r="AN1079" s="87"/>
      <c r="AO1079" s="87"/>
      <c r="AP1079" s="87"/>
      <c r="AQ1079" s="87"/>
      <c r="AR1079" s="87"/>
      <c r="AS1079" s="87"/>
      <c r="AT1079" s="87"/>
      <c r="AU1079" s="87"/>
      <c r="AV1079" s="87"/>
      <c r="AW1079" s="87"/>
      <c r="AX1079" s="87"/>
      <c r="AY1079" s="87"/>
      <c r="AZ1079" s="87"/>
      <c r="BA1079" s="87"/>
      <c r="BB1079" s="87"/>
      <c r="BC1079" s="87"/>
      <c r="BD1079" s="87"/>
      <c r="BE1079" s="87"/>
    </row>
    <row r="1080" spans="1:57" s="69" customFormat="1" x14ac:dyDescent="0.25">
      <c r="A1080" s="87"/>
      <c r="B1080" s="87"/>
      <c r="C1080" s="87"/>
      <c r="D1080" s="87"/>
      <c r="E1080" s="87"/>
      <c r="F1080" s="87"/>
      <c r="G1080" s="87"/>
      <c r="H1080" s="87"/>
      <c r="I1080" s="87"/>
      <c r="J1080" s="87"/>
      <c r="K1080" s="87"/>
      <c r="L1080" s="87"/>
      <c r="M1080" s="87"/>
      <c r="N1080" s="87"/>
      <c r="O1080" s="87"/>
      <c r="P1080" s="87"/>
      <c r="Q1080" s="87"/>
      <c r="R1080" s="87"/>
      <c r="S1080" s="87"/>
      <c r="T1080" s="87"/>
      <c r="U1080" s="87"/>
      <c r="V1080" s="87"/>
      <c r="W1080" s="87"/>
      <c r="X1080" s="87"/>
      <c r="Y1080" s="87"/>
      <c r="Z1080" s="87"/>
      <c r="AA1080" s="87"/>
      <c r="AB1080" s="87"/>
      <c r="AC1080" s="87"/>
      <c r="AD1080" s="87"/>
      <c r="AE1080" s="87"/>
      <c r="AF1080" s="87"/>
      <c r="AG1080" s="87"/>
      <c r="AH1080" s="87"/>
      <c r="AI1080" s="87"/>
      <c r="AJ1080" s="87"/>
      <c r="AK1080" s="87"/>
      <c r="AL1080" s="87"/>
      <c r="AM1080" s="87"/>
      <c r="AN1080" s="87"/>
      <c r="AO1080" s="87"/>
      <c r="AP1080" s="87"/>
      <c r="AQ1080" s="87"/>
      <c r="AR1080" s="87"/>
      <c r="AS1080" s="87"/>
      <c r="AT1080" s="87"/>
      <c r="AU1080" s="87"/>
      <c r="AV1080" s="87"/>
      <c r="AW1080" s="87"/>
      <c r="AX1080" s="87"/>
      <c r="AY1080" s="87"/>
      <c r="AZ1080" s="87"/>
      <c r="BA1080" s="87"/>
      <c r="BB1080" s="87"/>
      <c r="BC1080" s="87"/>
      <c r="BD1080" s="87"/>
      <c r="BE1080" s="87"/>
    </row>
    <row r="1081" spans="1:57" s="69" customFormat="1" x14ac:dyDescent="0.25">
      <c r="A1081" s="87"/>
      <c r="B1081" s="87"/>
      <c r="C1081" s="87"/>
      <c r="D1081" s="87"/>
      <c r="E1081" s="87"/>
      <c r="F1081" s="87"/>
      <c r="G1081" s="87"/>
      <c r="H1081" s="87"/>
      <c r="I1081" s="87"/>
      <c r="J1081" s="87"/>
      <c r="K1081" s="87"/>
      <c r="L1081" s="87"/>
      <c r="M1081" s="87"/>
      <c r="N1081" s="87"/>
      <c r="O1081" s="87"/>
      <c r="P1081" s="87"/>
      <c r="Q1081" s="87"/>
      <c r="R1081" s="87"/>
      <c r="S1081" s="87"/>
      <c r="T1081" s="87"/>
      <c r="U1081" s="87"/>
      <c r="V1081" s="87"/>
      <c r="W1081" s="87"/>
      <c r="X1081" s="87"/>
      <c r="Y1081" s="87"/>
      <c r="Z1081" s="87"/>
      <c r="AA1081" s="87"/>
      <c r="AB1081" s="87"/>
      <c r="AC1081" s="87"/>
      <c r="AD1081" s="87"/>
      <c r="AE1081" s="87"/>
      <c r="AF1081" s="87"/>
      <c r="AG1081" s="87"/>
      <c r="AH1081" s="87"/>
      <c r="AI1081" s="87"/>
      <c r="AJ1081" s="87"/>
      <c r="AK1081" s="87"/>
      <c r="AL1081" s="87"/>
      <c r="AM1081" s="87"/>
      <c r="AN1081" s="87"/>
      <c r="AO1081" s="87"/>
      <c r="AP1081" s="87"/>
      <c r="AQ1081" s="87"/>
      <c r="AR1081" s="87"/>
      <c r="AS1081" s="87"/>
      <c r="AT1081" s="87"/>
      <c r="AU1081" s="87"/>
      <c r="AV1081" s="87"/>
      <c r="AW1081" s="87"/>
      <c r="AX1081" s="87"/>
      <c r="AY1081" s="87"/>
      <c r="AZ1081" s="87"/>
      <c r="BA1081" s="87"/>
      <c r="BB1081" s="87"/>
      <c r="BC1081" s="87"/>
      <c r="BD1081" s="87"/>
      <c r="BE1081" s="87"/>
    </row>
    <row r="1082" spans="1:57" s="69" customFormat="1" x14ac:dyDescent="0.25">
      <c r="A1082" s="87"/>
      <c r="B1082" s="87"/>
      <c r="C1082" s="87"/>
      <c r="D1082" s="87"/>
      <c r="E1082" s="87"/>
      <c r="F1082" s="87"/>
      <c r="G1082" s="87"/>
      <c r="H1082" s="87"/>
      <c r="I1082" s="87"/>
      <c r="J1082" s="87"/>
      <c r="K1082" s="87"/>
      <c r="L1082" s="87"/>
      <c r="M1082" s="87"/>
      <c r="N1082" s="87"/>
      <c r="O1082" s="87"/>
      <c r="P1082" s="87"/>
      <c r="Q1082" s="87"/>
      <c r="R1082" s="87"/>
      <c r="S1082" s="87"/>
      <c r="T1082" s="87"/>
      <c r="U1082" s="87"/>
      <c r="V1082" s="87"/>
      <c r="W1082" s="87"/>
      <c r="X1082" s="87"/>
      <c r="Y1082" s="87"/>
      <c r="Z1082" s="87"/>
      <c r="AA1082" s="87"/>
      <c r="AB1082" s="87"/>
      <c r="AC1082" s="87"/>
      <c r="AD1082" s="87"/>
      <c r="AE1082" s="87"/>
      <c r="AF1082" s="87"/>
      <c r="AG1082" s="87"/>
      <c r="AH1082" s="87"/>
      <c r="AI1082" s="87"/>
      <c r="AJ1082" s="87"/>
      <c r="AK1082" s="87"/>
      <c r="AL1082" s="87"/>
      <c r="AM1082" s="87"/>
      <c r="AN1082" s="87"/>
      <c r="AO1082" s="87"/>
      <c r="AP1082" s="87"/>
      <c r="AQ1082" s="87"/>
      <c r="AR1082" s="87"/>
      <c r="AS1082" s="87"/>
      <c r="AT1082" s="87"/>
      <c r="AU1082" s="87"/>
      <c r="AV1082" s="87"/>
      <c r="AW1082" s="87"/>
      <c r="AX1082" s="87"/>
      <c r="AY1082" s="87"/>
      <c r="AZ1082" s="87"/>
      <c r="BA1082" s="87"/>
      <c r="BB1082" s="87"/>
      <c r="BC1082" s="87"/>
      <c r="BD1082" s="87"/>
      <c r="BE1082" s="87"/>
    </row>
    <row r="1083" spans="1:57" s="69" customFormat="1" x14ac:dyDescent="0.25">
      <c r="A1083" s="87"/>
      <c r="B1083" s="87"/>
      <c r="C1083" s="87"/>
      <c r="D1083" s="87"/>
      <c r="E1083" s="87"/>
      <c r="F1083" s="87"/>
      <c r="G1083" s="87"/>
      <c r="H1083" s="87"/>
      <c r="I1083" s="87"/>
      <c r="J1083" s="87"/>
      <c r="K1083" s="87"/>
      <c r="L1083" s="87"/>
      <c r="M1083" s="87"/>
      <c r="N1083" s="87"/>
      <c r="O1083" s="87"/>
      <c r="P1083" s="87"/>
      <c r="Q1083" s="87"/>
      <c r="R1083" s="87"/>
      <c r="S1083" s="87"/>
      <c r="T1083" s="87"/>
      <c r="U1083" s="87"/>
      <c r="V1083" s="87"/>
      <c r="W1083" s="87"/>
      <c r="X1083" s="87"/>
      <c r="Y1083" s="87"/>
      <c r="Z1083" s="87"/>
      <c r="AA1083" s="87"/>
      <c r="AB1083" s="87"/>
      <c r="AC1083" s="87"/>
      <c r="AD1083" s="87"/>
      <c r="AE1083" s="87"/>
      <c r="AF1083" s="87"/>
      <c r="AG1083" s="87"/>
      <c r="AH1083" s="87"/>
      <c r="AI1083" s="87"/>
      <c r="AJ1083" s="87"/>
      <c r="AK1083" s="87"/>
      <c r="AL1083" s="87"/>
      <c r="AM1083" s="87"/>
      <c r="AN1083" s="87"/>
      <c r="AO1083" s="87"/>
      <c r="AP1083" s="87"/>
      <c r="AQ1083" s="87"/>
      <c r="AR1083" s="87"/>
      <c r="AS1083" s="87"/>
      <c r="AT1083" s="87"/>
      <c r="AU1083" s="87"/>
      <c r="AV1083" s="87"/>
      <c r="AW1083" s="87"/>
      <c r="AX1083" s="87"/>
      <c r="AY1083" s="87"/>
      <c r="AZ1083" s="87"/>
      <c r="BA1083" s="87"/>
      <c r="BB1083" s="87"/>
      <c r="BC1083" s="87"/>
      <c r="BD1083" s="87"/>
      <c r="BE1083" s="87"/>
    </row>
    <row r="1084" spans="1:57" s="69" customFormat="1" x14ac:dyDescent="0.25">
      <c r="A1084" s="87"/>
      <c r="B1084" s="87"/>
      <c r="C1084" s="87"/>
      <c r="D1084" s="87"/>
      <c r="E1084" s="87"/>
      <c r="F1084" s="87"/>
      <c r="G1084" s="87"/>
      <c r="H1084" s="87"/>
      <c r="I1084" s="87"/>
      <c r="J1084" s="87"/>
      <c r="K1084" s="87"/>
      <c r="L1084" s="87"/>
      <c r="M1084" s="87"/>
      <c r="N1084" s="87"/>
      <c r="O1084" s="87"/>
      <c r="P1084" s="87"/>
      <c r="Q1084" s="87"/>
      <c r="R1084" s="87"/>
      <c r="S1084" s="87"/>
      <c r="T1084" s="87"/>
      <c r="U1084" s="87"/>
      <c r="V1084" s="87"/>
      <c r="W1084" s="87"/>
      <c r="X1084" s="87"/>
      <c r="Y1084" s="87"/>
      <c r="Z1084" s="87"/>
      <c r="AA1084" s="87"/>
      <c r="AB1084" s="87"/>
      <c r="AC1084" s="87"/>
      <c r="AD1084" s="87"/>
      <c r="AE1084" s="87"/>
      <c r="AF1084" s="87"/>
      <c r="AG1084" s="87"/>
      <c r="AH1084" s="87"/>
      <c r="AI1084" s="87"/>
      <c r="AJ1084" s="87"/>
      <c r="AK1084" s="87"/>
      <c r="AL1084" s="87"/>
      <c r="AM1084" s="87"/>
      <c r="AN1084" s="87"/>
      <c r="AO1084" s="87"/>
      <c r="AP1084" s="87"/>
      <c r="AQ1084" s="87"/>
      <c r="AR1084" s="87"/>
      <c r="AS1084" s="87"/>
      <c r="AT1084" s="87"/>
      <c r="AU1084" s="87"/>
      <c r="AV1084" s="87"/>
      <c r="AW1084" s="87"/>
      <c r="AX1084" s="87"/>
      <c r="AY1084" s="87"/>
      <c r="AZ1084" s="87"/>
      <c r="BA1084" s="87"/>
      <c r="BB1084" s="87"/>
      <c r="BC1084" s="87"/>
      <c r="BD1084" s="87"/>
      <c r="BE1084" s="87"/>
    </row>
    <row r="1085" spans="1:57" s="69" customFormat="1" x14ac:dyDescent="0.25">
      <c r="A1085" s="87"/>
      <c r="B1085" s="87"/>
      <c r="C1085" s="87"/>
      <c r="D1085" s="87"/>
      <c r="E1085" s="87"/>
      <c r="F1085" s="87"/>
      <c r="G1085" s="87"/>
      <c r="H1085" s="87"/>
      <c r="I1085" s="87"/>
      <c r="J1085" s="87"/>
      <c r="K1085" s="87"/>
      <c r="L1085" s="87"/>
      <c r="M1085" s="87"/>
      <c r="N1085" s="87"/>
      <c r="O1085" s="87"/>
      <c r="P1085" s="87"/>
      <c r="Q1085" s="87"/>
      <c r="R1085" s="87"/>
      <c r="S1085" s="87"/>
      <c r="T1085" s="87"/>
      <c r="U1085" s="87"/>
      <c r="V1085" s="87"/>
      <c r="W1085" s="87"/>
      <c r="X1085" s="87"/>
      <c r="Y1085" s="87"/>
      <c r="Z1085" s="87"/>
      <c r="AA1085" s="87"/>
      <c r="AB1085" s="87"/>
      <c r="AC1085" s="87"/>
      <c r="AD1085" s="87"/>
      <c r="AE1085" s="87"/>
      <c r="AF1085" s="87"/>
      <c r="AG1085" s="87"/>
      <c r="AH1085" s="87"/>
      <c r="AI1085" s="87"/>
      <c r="AJ1085" s="87"/>
      <c r="AK1085" s="87"/>
      <c r="AL1085" s="87"/>
      <c r="AM1085" s="87"/>
      <c r="AN1085" s="87"/>
      <c r="AO1085" s="87"/>
      <c r="AP1085" s="87"/>
      <c r="AQ1085" s="87"/>
      <c r="AR1085" s="87"/>
      <c r="AS1085" s="87"/>
      <c r="AT1085" s="87"/>
      <c r="AU1085" s="87"/>
      <c r="AV1085" s="87"/>
      <c r="AW1085" s="87"/>
      <c r="AX1085" s="87"/>
      <c r="AY1085" s="87"/>
      <c r="AZ1085" s="87"/>
      <c r="BA1085" s="87"/>
      <c r="BB1085" s="87"/>
      <c r="BC1085" s="87"/>
      <c r="BD1085" s="87"/>
      <c r="BE1085" s="87"/>
    </row>
    <row r="1086" spans="1:57" s="69" customFormat="1" x14ac:dyDescent="0.25">
      <c r="A1086" s="87"/>
      <c r="B1086" s="87"/>
      <c r="C1086" s="87"/>
      <c r="D1086" s="87"/>
      <c r="E1086" s="87"/>
      <c r="F1086" s="87"/>
      <c r="G1086" s="87"/>
      <c r="H1086" s="87"/>
      <c r="I1086" s="87"/>
      <c r="J1086" s="87"/>
      <c r="K1086" s="87"/>
      <c r="L1086" s="87"/>
      <c r="M1086" s="87"/>
      <c r="N1086" s="87"/>
      <c r="O1086" s="87"/>
      <c r="P1086" s="87"/>
      <c r="Q1086" s="87"/>
      <c r="R1086" s="87"/>
      <c r="S1086" s="87"/>
      <c r="T1086" s="87"/>
      <c r="U1086" s="87"/>
      <c r="V1086" s="87"/>
      <c r="W1086" s="87"/>
      <c r="X1086" s="87"/>
      <c r="Y1086" s="87"/>
      <c r="Z1086" s="87"/>
      <c r="AA1086" s="87"/>
      <c r="AB1086" s="87"/>
      <c r="AC1086" s="87"/>
      <c r="AD1086" s="87"/>
      <c r="AE1086" s="87"/>
      <c r="AF1086" s="87"/>
      <c r="AG1086" s="87"/>
      <c r="AH1086" s="87"/>
      <c r="AI1086" s="87"/>
      <c r="AJ1086" s="87"/>
      <c r="AK1086" s="87"/>
      <c r="AL1086" s="87"/>
      <c r="AM1086" s="87"/>
      <c r="AN1086" s="87"/>
      <c r="AO1086" s="87"/>
      <c r="AP1086" s="87"/>
      <c r="AQ1086" s="87"/>
      <c r="AR1086" s="87"/>
      <c r="AS1086" s="87"/>
      <c r="AT1086" s="87"/>
      <c r="AU1086" s="87"/>
      <c r="AV1086" s="87"/>
      <c r="AW1086" s="87"/>
      <c r="AX1086" s="87"/>
      <c r="AY1086" s="87"/>
      <c r="AZ1086" s="87"/>
      <c r="BA1086" s="87"/>
      <c r="BB1086" s="87"/>
      <c r="BC1086" s="87"/>
      <c r="BD1086" s="87"/>
      <c r="BE1086" s="87"/>
    </row>
    <row r="1087" spans="1:57" s="69" customFormat="1" x14ac:dyDescent="0.25">
      <c r="A1087" s="87"/>
      <c r="B1087" s="87"/>
      <c r="C1087" s="87"/>
      <c r="D1087" s="87"/>
      <c r="E1087" s="87"/>
      <c r="F1087" s="87"/>
      <c r="G1087" s="87"/>
      <c r="H1087" s="87"/>
      <c r="I1087" s="87"/>
      <c r="J1087" s="87"/>
      <c r="K1087" s="87"/>
      <c r="L1087" s="87"/>
      <c r="M1087" s="87"/>
      <c r="N1087" s="87"/>
      <c r="O1087" s="87"/>
      <c r="P1087" s="87"/>
      <c r="Q1087" s="87"/>
      <c r="R1087" s="87"/>
      <c r="S1087" s="87"/>
      <c r="T1087" s="87"/>
      <c r="U1087" s="87"/>
      <c r="V1087" s="87"/>
      <c r="W1087" s="87"/>
      <c r="X1087" s="87"/>
      <c r="Y1087" s="87"/>
      <c r="Z1087" s="87"/>
      <c r="AA1087" s="87"/>
      <c r="AB1087" s="87"/>
      <c r="AC1087" s="87"/>
      <c r="AD1087" s="87"/>
      <c r="AE1087" s="87"/>
      <c r="AF1087" s="87"/>
      <c r="AG1087" s="87"/>
      <c r="AH1087" s="87"/>
      <c r="AI1087" s="87"/>
      <c r="AJ1087" s="87"/>
      <c r="AK1087" s="87"/>
      <c r="AL1087" s="87"/>
      <c r="AM1087" s="87"/>
      <c r="AN1087" s="87"/>
      <c r="AO1087" s="87"/>
      <c r="AP1087" s="87"/>
      <c r="AQ1087" s="87"/>
      <c r="AR1087" s="87"/>
      <c r="AS1087" s="87"/>
      <c r="AT1087" s="87"/>
      <c r="AU1087" s="87"/>
      <c r="AV1087" s="87"/>
      <c r="AW1087" s="87"/>
      <c r="AX1087" s="87"/>
      <c r="AY1087" s="87"/>
      <c r="AZ1087" s="87"/>
      <c r="BA1087" s="87"/>
      <c r="BB1087" s="87"/>
      <c r="BC1087" s="87"/>
      <c r="BD1087" s="87"/>
      <c r="BE1087" s="87"/>
    </row>
    <row r="1088" spans="1:57" s="69" customFormat="1" x14ac:dyDescent="0.25">
      <c r="A1088" s="87"/>
      <c r="B1088" s="87"/>
      <c r="C1088" s="87"/>
      <c r="D1088" s="87"/>
      <c r="E1088" s="87"/>
      <c r="F1088" s="87"/>
      <c r="G1088" s="87"/>
      <c r="H1088" s="87"/>
      <c r="I1088" s="87"/>
      <c r="J1088" s="87"/>
      <c r="K1088" s="87"/>
      <c r="L1088" s="87"/>
      <c r="M1088" s="87"/>
      <c r="N1088" s="87"/>
      <c r="O1088" s="87"/>
      <c r="P1088" s="87"/>
      <c r="Q1088" s="87"/>
      <c r="R1088" s="87"/>
      <c r="S1088" s="87"/>
      <c r="T1088" s="87"/>
      <c r="U1088" s="87"/>
      <c r="V1088" s="87"/>
      <c r="W1088" s="87"/>
      <c r="X1088" s="87"/>
      <c r="Y1088" s="87"/>
      <c r="Z1088" s="87"/>
      <c r="AA1088" s="87"/>
      <c r="AB1088" s="87"/>
      <c r="AC1088" s="87"/>
      <c r="AD1088" s="87"/>
      <c r="AE1088" s="87"/>
      <c r="AF1088" s="87"/>
      <c r="AG1088" s="87"/>
      <c r="AH1088" s="87"/>
      <c r="AI1088" s="87"/>
      <c r="AJ1088" s="87"/>
      <c r="AK1088" s="87"/>
      <c r="AL1088" s="87"/>
      <c r="AM1088" s="87"/>
      <c r="AN1088" s="87"/>
      <c r="AO1088" s="87"/>
      <c r="AP1088" s="87"/>
      <c r="AQ1088" s="87"/>
      <c r="AR1088" s="87"/>
      <c r="AS1088" s="87"/>
      <c r="AT1088" s="87"/>
      <c r="AU1088" s="87"/>
      <c r="AV1088" s="87"/>
      <c r="AW1088" s="87"/>
      <c r="AX1088" s="87"/>
      <c r="AY1088" s="87"/>
      <c r="AZ1088" s="87"/>
      <c r="BA1088" s="87"/>
      <c r="BB1088" s="87"/>
      <c r="BC1088" s="87"/>
      <c r="BD1088" s="87"/>
      <c r="BE1088" s="87"/>
    </row>
    <row r="1089" spans="1:57" s="69" customFormat="1" x14ac:dyDescent="0.25">
      <c r="A1089" s="87"/>
      <c r="B1089" s="87"/>
      <c r="C1089" s="87"/>
      <c r="D1089" s="87"/>
      <c r="E1089" s="87"/>
      <c r="F1089" s="87"/>
      <c r="G1089" s="87"/>
      <c r="H1089" s="87"/>
      <c r="I1089" s="87"/>
      <c r="J1089" s="87"/>
      <c r="K1089" s="87"/>
      <c r="L1089" s="87"/>
      <c r="M1089" s="87"/>
      <c r="N1089" s="87"/>
      <c r="O1089" s="87"/>
      <c r="P1089" s="87"/>
      <c r="Q1089" s="87"/>
      <c r="R1089" s="87"/>
      <c r="S1089" s="87"/>
      <c r="T1089" s="87"/>
      <c r="U1089" s="87"/>
      <c r="V1089" s="87"/>
      <c r="W1089" s="87"/>
      <c r="X1089" s="87"/>
      <c r="Y1089" s="87"/>
      <c r="Z1089" s="87"/>
      <c r="AA1089" s="87"/>
      <c r="AB1089" s="87"/>
      <c r="AC1089" s="87"/>
      <c r="AD1089" s="87"/>
      <c r="AE1089" s="87"/>
      <c r="AF1089" s="87"/>
      <c r="AG1089" s="87"/>
      <c r="AH1089" s="87"/>
      <c r="AI1089" s="87"/>
      <c r="AJ1089" s="87"/>
      <c r="AK1089" s="87"/>
      <c r="AL1089" s="87"/>
      <c r="AM1089" s="87"/>
      <c r="AN1089" s="87"/>
      <c r="AO1089" s="87"/>
      <c r="AP1089" s="87"/>
      <c r="AQ1089" s="87"/>
      <c r="AR1089" s="87"/>
      <c r="AS1089" s="87"/>
      <c r="AT1089" s="87"/>
      <c r="AU1089" s="87"/>
      <c r="AV1089" s="87"/>
      <c r="AW1089" s="87"/>
      <c r="AX1089" s="87"/>
      <c r="AY1089" s="87"/>
      <c r="AZ1089" s="87"/>
      <c r="BA1089" s="87"/>
      <c r="BB1089" s="87"/>
      <c r="BC1089" s="87"/>
      <c r="BD1089" s="87"/>
      <c r="BE1089" s="87"/>
    </row>
    <row r="1090" spans="1:57" s="69" customFormat="1" x14ac:dyDescent="0.25">
      <c r="A1090" s="87"/>
      <c r="B1090" s="87"/>
      <c r="C1090" s="87"/>
      <c r="D1090" s="87"/>
      <c r="E1090" s="87"/>
      <c r="F1090" s="87"/>
      <c r="G1090" s="87"/>
      <c r="H1090" s="87"/>
      <c r="I1090" s="87"/>
      <c r="J1090" s="87"/>
      <c r="K1090" s="87"/>
      <c r="L1090" s="87"/>
      <c r="M1090" s="87"/>
      <c r="N1090" s="87"/>
      <c r="O1090" s="87"/>
      <c r="P1090" s="87"/>
      <c r="Q1090" s="87"/>
      <c r="R1090" s="87"/>
      <c r="S1090" s="87"/>
      <c r="T1090" s="87"/>
      <c r="U1090" s="87"/>
      <c r="V1090" s="87"/>
      <c r="W1090" s="87"/>
      <c r="X1090" s="87"/>
      <c r="Y1090" s="87"/>
      <c r="Z1090" s="87"/>
      <c r="AA1090" s="87"/>
      <c r="AB1090" s="87"/>
      <c r="AC1090" s="87"/>
      <c r="AD1090" s="87"/>
      <c r="AE1090" s="87"/>
      <c r="AF1090" s="87"/>
      <c r="AG1090" s="87"/>
      <c r="AH1090" s="87"/>
      <c r="AI1090" s="87"/>
      <c r="AJ1090" s="87"/>
      <c r="AK1090" s="87"/>
      <c r="AL1090" s="87"/>
      <c r="AM1090" s="87"/>
      <c r="AN1090" s="87"/>
      <c r="AO1090" s="87"/>
      <c r="AP1090" s="87"/>
      <c r="AQ1090" s="87"/>
      <c r="AR1090" s="87"/>
      <c r="AS1090" s="87"/>
      <c r="AT1090" s="87"/>
      <c r="AU1090" s="87"/>
      <c r="AV1090" s="87"/>
      <c r="AW1090" s="87"/>
      <c r="AX1090" s="87"/>
      <c r="AY1090" s="87"/>
      <c r="AZ1090" s="87"/>
      <c r="BA1090" s="87"/>
      <c r="BB1090" s="87"/>
      <c r="BC1090" s="87"/>
      <c r="BD1090" s="87"/>
      <c r="BE1090" s="87"/>
    </row>
    <row r="1091" spans="1:57" s="69" customFormat="1" x14ac:dyDescent="0.25">
      <c r="A1091" s="87"/>
      <c r="B1091" s="87"/>
      <c r="C1091" s="87"/>
      <c r="D1091" s="87"/>
      <c r="E1091" s="87"/>
      <c r="F1091" s="87"/>
      <c r="G1091" s="87"/>
      <c r="H1091" s="87"/>
      <c r="I1091" s="87"/>
      <c r="J1091" s="87"/>
      <c r="K1091" s="87"/>
      <c r="L1091" s="87"/>
      <c r="M1091" s="87"/>
      <c r="N1091" s="87"/>
      <c r="O1091" s="87"/>
      <c r="P1091" s="87"/>
      <c r="Q1091" s="87"/>
      <c r="R1091" s="87"/>
      <c r="S1091" s="87"/>
      <c r="T1091" s="87"/>
      <c r="U1091" s="87"/>
      <c r="V1091" s="87"/>
      <c r="W1091" s="87"/>
      <c r="X1091" s="87"/>
      <c r="Y1091" s="87"/>
      <c r="Z1091" s="87"/>
      <c r="AA1091" s="87"/>
      <c r="AB1091" s="87"/>
      <c r="AC1091" s="87"/>
      <c r="AD1091" s="87"/>
      <c r="AE1091" s="87"/>
      <c r="AF1091" s="87"/>
      <c r="AG1091" s="87"/>
      <c r="AH1091" s="87"/>
      <c r="AI1091" s="87"/>
      <c r="AJ1091" s="87"/>
      <c r="AK1091" s="87"/>
      <c r="AL1091" s="87"/>
      <c r="AM1091" s="87"/>
      <c r="AN1091" s="87"/>
      <c r="AO1091" s="87"/>
      <c r="AP1091" s="87"/>
      <c r="AQ1091" s="87"/>
      <c r="AR1091" s="87"/>
      <c r="AS1091" s="87"/>
      <c r="AT1091" s="87"/>
      <c r="AU1091" s="87"/>
      <c r="AV1091" s="87"/>
      <c r="AW1091" s="87"/>
      <c r="AX1091" s="87"/>
      <c r="AY1091" s="87"/>
      <c r="AZ1091" s="87"/>
      <c r="BA1091" s="87"/>
      <c r="BB1091" s="87"/>
      <c r="BC1091" s="87"/>
      <c r="BD1091" s="87"/>
      <c r="BE1091" s="87"/>
    </row>
    <row r="1092" spans="1:57" s="69" customFormat="1" x14ac:dyDescent="0.25">
      <c r="A1092" s="87"/>
      <c r="B1092" s="87"/>
      <c r="C1092" s="87"/>
      <c r="D1092" s="87"/>
      <c r="E1092" s="87"/>
      <c r="F1092" s="87"/>
      <c r="G1092" s="87"/>
      <c r="H1092" s="87"/>
      <c r="I1092" s="87"/>
      <c r="J1092" s="87"/>
      <c r="K1092" s="87"/>
      <c r="L1092" s="87"/>
      <c r="M1092" s="87"/>
      <c r="N1092" s="87"/>
      <c r="O1092" s="87"/>
      <c r="P1092" s="87"/>
      <c r="Q1092" s="87"/>
      <c r="R1092" s="87"/>
      <c r="S1092" s="87"/>
      <c r="T1092" s="87"/>
      <c r="U1092" s="87"/>
      <c r="V1092" s="87"/>
      <c r="W1092" s="87"/>
      <c r="X1092" s="87"/>
      <c r="Y1092" s="87"/>
      <c r="Z1092" s="87"/>
      <c r="AA1092" s="87"/>
      <c r="AB1092" s="87"/>
      <c r="AC1092" s="87"/>
      <c r="AD1092" s="87"/>
      <c r="AE1092" s="87"/>
      <c r="AF1092" s="87"/>
      <c r="AG1092" s="87"/>
      <c r="AH1092" s="87"/>
      <c r="AI1092" s="87"/>
      <c r="AJ1092" s="87"/>
      <c r="AK1092" s="87"/>
      <c r="AL1092" s="87"/>
      <c r="AM1092" s="87"/>
      <c r="AN1092" s="87"/>
      <c r="AO1092" s="87"/>
      <c r="AP1092" s="87"/>
      <c r="AQ1092" s="87"/>
      <c r="AR1092" s="87"/>
      <c r="AS1092" s="87"/>
      <c r="AT1092" s="87"/>
      <c r="AU1092" s="87"/>
      <c r="AV1092" s="87"/>
      <c r="AW1092" s="87"/>
      <c r="AX1092" s="87"/>
      <c r="AY1092" s="87"/>
      <c r="AZ1092" s="87"/>
      <c r="BA1092" s="87"/>
      <c r="BB1092" s="87"/>
      <c r="BC1092" s="87"/>
      <c r="BD1092" s="87"/>
      <c r="BE1092" s="87"/>
    </row>
    <row r="1093" spans="1:57" s="69" customFormat="1" x14ac:dyDescent="0.25">
      <c r="A1093" s="87"/>
      <c r="B1093" s="87"/>
      <c r="C1093" s="87"/>
      <c r="D1093" s="87"/>
      <c r="E1093" s="87"/>
      <c r="F1093" s="87"/>
      <c r="G1093" s="87"/>
      <c r="H1093" s="87"/>
      <c r="I1093" s="87"/>
      <c r="J1093" s="87"/>
      <c r="K1093" s="87"/>
      <c r="L1093" s="87"/>
      <c r="M1093" s="87"/>
      <c r="N1093" s="87"/>
      <c r="O1093" s="87"/>
      <c r="P1093" s="87"/>
      <c r="Q1093" s="87"/>
      <c r="R1093" s="87"/>
      <c r="S1093" s="87"/>
      <c r="T1093" s="87"/>
      <c r="U1093" s="87"/>
      <c r="V1093" s="87"/>
      <c r="W1093" s="87"/>
      <c r="X1093" s="87"/>
      <c r="Y1093" s="87"/>
      <c r="Z1093" s="87"/>
      <c r="AA1093" s="87"/>
      <c r="AB1093" s="87"/>
      <c r="AC1093" s="87"/>
      <c r="AD1093" s="87"/>
      <c r="AE1093" s="87"/>
      <c r="AF1093" s="87"/>
      <c r="AG1093" s="87"/>
      <c r="AH1093" s="87"/>
      <c r="AI1093" s="87"/>
      <c r="AJ1093" s="87"/>
      <c r="AK1093" s="87"/>
      <c r="AL1093" s="87"/>
      <c r="AM1093" s="87"/>
      <c r="AN1093" s="87"/>
      <c r="AO1093" s="87"/>
      <c r="AP1093" s="87"/>
      <c r="AQ1093" s="87"/>
      <c r="AR1093" s="87"/>
      <c r="AS1093" s="87"/>
      <c r="AT1093" s="87"/>
      <c r="AU1093" s="87"/>
      <c r="AV1093" s="87"/>
      <c r="AW1093" s="87"/>
      <c r="AX1093" s="87"/>
      <c r="AY1093" s="87"/>
      <c r="AZ1093" s="87"/>
      <c r="BA1093" s="87"/>
      <c r="BB1093" s="87"/>
      <c r="BC1093" s="87"/>
      <c r="BD1093" s="87"/>
      <c r="BE1093" s="87"/>
    </row>
    <row r="1094" spans="1:57" s="69" customFormat="1" x14ac:dyDescent="0.25">
      <c r="A1094" s="87"/>
      <c r="B1094" s="87"/>
      <c r="C1094" s="87"/>
      <c r="D1094" s="87"/>
      <c r="E1094" s="87"/>
      <c r="F1094" s="87"/>
      <c r="G1094" s="87"/>
      <c r="H1094" s="87"/>
      <c r="I1094" s="87"/>
      <c r="J1094" s="87"/>
      <c r="K1094" s="87"/>
      <c r="L1094" s="87"/>
      <c r="M1094" s="87"/>
      <c r="N1094" s="87"/>
      <c r="O1094" s="87"/>
      <c r="P1094" s="87"/>
      <c r="Q1094" s="87"/>
      <c r="R1094" s="87"/>
      <c r="S1094" s="87"/>
      <c r="T1094" s="87"/>
      <c r="U1094" s="87"/>
      <c r="V1094" s="87"/>
      <c r="W1094" s="87"/>
      <c r="X1094" s="87"/>
      <c r="Y1094" s="87"/>
      <c r="Z1094" s="87"/>
      <c r="AA1094" s="87"/>
      <c r="AB1094" s="87"/>
      <c r="AC1094" s="87"/>
      <c r="AD1094" s="87"/>
      <c r="AE1094" s="87"/>
      <c r="AF1094" s="87"/>
      <c r="AG1094" s="87"/>
      <c r="AH1094" s="87"/>
      <c r="AI1094" s="87"/>
      <c r="AJ1094" s="87"/>
      <c r="AK1094" s="87"/>
      <c r="AL1094" s="87"/>
      <c r="AM1094" s="87"/>
      <c r="AN1094" s="87"/>
      <c r="AO1094" s="87"/>
      <c r="AP1094" s="87"/>
      <c r="AQ1094" s="87"/>
      <c r="AR1094" s="87"/>
      <c r="AS1094" s="87"/>
      <c r="AT1094" s="87"/>
      <c r="AU1094" s="87"/>
      <c r="AV1094" s="87"/>
      <c r="AW1094" s="87"/>
      <c r="AX1094" s="87"/>
      <c r="AY1094" s="87"/>
      <c r="AZ1094" s="87"/>
      <c r="BA1094" s="87"/>
      <c r="BB1094" s="87"/>
      <c r="BC1094" s="87"/>
      <c r="BD1094" s="87"/>
      <c r="BE1094" s="87"/>
    </row>
    <row r="1095" spans="1:57" s="69" customFormat="1" x14ac:dyDescent="0.25">
      <c r="A1095" s="87"/>
      <c r="B1095" s="87"/>
      <c r="C1095" s="87"/>
      <c r="D1095" s="87"/>
      <c r="E1095" s="87"/>
      <c r="F1095" s="87"/>
      <c r="G1095" s="87"/>
      <c r="H1095" s="87"/>
      <c r="I1095" s="87"/>
      <c r="J1095" s="87"/>
      <c r="K1095" s="87"/>
      <c r="L1095" s="87"/>
      <c r="M1095" s="87"/>
      <c r="N1095" s="87"/>
      <c r="O1095" s="87"/>
      <c r="P1095" s="87"/>
      <c r="Q1095" s="87"/>
      <c r="R1095" s="87"/>
      <c r="S1095" s="87"/>
      <c r="T1095" s="87"/>
      <c r="U1095" s="87"/>
      <c r="V1095" s="87"/>
      <c r="W1095" s="87"/>
      <c r="X1095" s="87"/>
      <c r="Y1095" s="87"/>
      <c r="Z1095" s="87"/>
      <c r="AA1095" s="87"/>
      <c r="AB1095" s="87"/>
      <c r="AC1095" s="87"/>
      <c r="AD1095" s="87"/>
      <c r="AE1095" s="87"/>
      <c r="AF1095" s="87"/>
      <c r="AG1095" s="87"/>
      <c r="AH1095" s="87"/>
      <c r="AI1095" s="87"/>
      <c r="AJ1095" s="87"/>
      <c r="AK1095" s="87"/>
      <c r="AL1095" s="87"/>
      <c r="AM1095" s="87"/>
      <c r="AN1095" s="87"/>
      <c r="AO1095" s="87"/>
      <c r="AP1095" s="87"/>
      <c r="AQ1095" s="87"/>
      <c r="AR1095" s="87"/>
      <c r="AS1095" s="87"/>
      <c r="AT1095" s="87"/>
      <c r="AU1095" s="87"/>
      <c r="AV1095" s="87"/>
      <c r="AW1095" s="87"/>
      <c r="AX1095" s="87"/>
      <c r="AY1095" s="87"/>
      <c r="AZ1095" s="87"/>
      <c r="BA1095" s="87"/>
      <c r="BB1095" s="87"/>
      <c r="BC1095" s="87"/>
      <c r="BD1095" s="87"/>
      <c r="BE1095" s="87"/>
    </row>
    <row r="1096" spans="1:57" s="69" customFormat="1" x14ac:dyDescent="0.25">
      <c r="A1096" s="87"/>
      <c r="B1096" s="87"/>
      <c r="C1096" s="87"/>
      <c r="D1096" s="87"/>
      <c r="E1096" s="87"/>
      <c r="F1096" s="87"/>
      <c r="G1096" s="87"/>
      <c r="H1096" s="87"/>
      <c r="I1096" s="87"/>
      <c r="J1096" s="87"/>
      <c r="K1096" s="87"/>
      <c r="L1096" s="87"/>
      <c r="M1096" s="87"/>
      <c r="N1096" s="87"/>
      <c r="O1096" s="87"/>
      <c r="P1096" s="87"/>
      <c r="Q1096" s="87"/>
      <c r="R1096" s="87"/>
      <c r="S1096" s="87"/>
      <c r="T1096" s="87"/>
      <c r="U1096" s="87"/>
      <c r="V1096" s="87"/>
      <c r="W1096" s="87"/>
      <c r="X1096" s="87"/>
      <c r="Y1096" s="87"/>
      <c r="Z1096" s="87"/>
      <c r="AA1096" s="87"/>
      <c r="AB1096" s="87"/>
      <c r="AC1096" s="87"/>
      <c r="AD1096" s="87"/>
      <c r="AE1096" s="87"/>
      <c r="AF1096" s="87"/>
      <c r="AG1096" s="87"/>
      <c r="AH1096" s="87"/>
      <c r="AI1096" s="87"/>
      <c r="AJ1096" s="87"/>
      <c r="AK1096" s="87"/>
      <c r="AL1096" s="87"/>
      <c r="AM1096" s="87"/>
      <c r="AN1096" s="87"/>
      <c r="AO1096" s="87"/>
      <c r="AP1096" s="87"/>
      <c r="AQ1096" s="87"/>
      <c r="AR1096" s="87"/>
      <c r="AS1096" s="87"/>
      <c r="AT1096" s="87"/>
      <c r="AU1096" s="87"/>
      <c r="AV1096" s="87"/>
      <c r="AW1096" s="87"/>
      <c r="AX1096" s="87"/>
      <c r="AY1096" s="87"/>
      <c r="AZ1096" s="87"/>
      <c r="BA1096" s="87"/>
      <c r="BB1096" s="87"/>
      <c r="BC1096" s="87"/>
      <c r="BD1096" s="87"/>
      <c r="BE1096" s="87"/>
    </row>
    <row r="1097" spans="1:57" s="69" customFormat="1" x14ac:dyDescent="0.25">
      <c r="A1097" s="87"/>
      <c r="B1097" s="87"/>
      <c r="C1097" s="87"/>
      <c r="D1097" s="87"/>
      <c r="E1097" s="87"/>
      <c r="F1097" s="87"/>
      <c r="G1097" s="87"/>
      <c r="H1097" s="87"/>
      <c r="I1097" s="87"/>
      <c r="J1097" s="87"/>
      <c r="K1097" s="87"/>
      <c r="L1097" s="87"/>
      <c r="M1097" s="87"/>
      <c r="N1097" s="87"/>
      <c r="O1097" s="87"/>
      <c r="P1097" s="87"/>
      <c r="Q1097" s="87"/>
      <c r="R1097" s="87"/>
      <c r="S1097" s="87"/>
      <c r="T1097" s="87"/>
      <c r="U1097" s="87"/>
      <c r="V1097" s="87"/>
      <c r="W1097" s="87"/>
      <c r="X1097" s="87"/>
      <c r="Y1097" s="87"/>
      <c r="Z1097" s="87"/>
      <c r="AA1097" s="87"/>
      <c r="AB1097" s="87"/>
      <c r="AC1097" s="87"/>
      <c r="AD1097" s="87"/>
      <c r="AE1097" s="87"/>
      <c r="AF1097" s="87"/>
      <c r="AG1097" s="87"/>
      <c r="AH1097" s="87"/>
      <c r="AI1097" s="87"/>
      <c r="AJ1097" s="87"/>
      <c r="AK1097" s="87"/>
      <c r="AL1097" s="87"/>
      <c r="AM1097" s="87"/>
      <c r="AN1097" s="87"/>
      <c r="AO1097" s="87"/>
      <c r="AP1097" s="87"/>
      <c r="AQ1097" s="87"/>
      <c r="AR1097" s="87"/>
      <c r="AS1097" s="87"/>
      <c r="AT1097" s="87"/>
      <c r="AU1097" s="87"/>
      <c r="AV1097" s="87"/>
      <c r="AW1097" s="87"/>
      <c r="AX1097" s="87"/>
      <c r="AY1097" s="87"/>
      <c r="AZ1097" s="87"/>
      <c r="BA1097" s="87"/>
      <c r="BB1097" s="87"/>
      <c r="BC1097" s="87"/>
      <c r="BD1097" s="87"/>
      <c r="BE1097" s="87"/>
    </row>
    <row r="1098" spans="1:57" s="69" customFormat="1" x14ac:dyDescent="0.25">
      <c r="A1098" s="87"/>
      <c r="B1098" s="87"/>
      <c r="C1098" s="87"/>
      <c r="D1098" s="87"/>
      <c r="E1098" s="87"/>
      <c r="F1098" s="87"/>
      <c r="G1098" s="87"/>
      <c r="H1098" s="87"/>
      <c r="I1098" s="87"/>
      <c r="J1098" s="87"/>
      <c r="K1098" s="87"/>
      <c r="L1098" s="87"/>
      <c r="M1098" s="87"/>
      <c r="N1098" s="87"/>
      <c r="O1098" s="87"/>
      <c r="P1098" s="87"/>
      <c r="Q1098" s="87"/>
      <c r="R1098" s="87"/>
      <c r="S1098" s="87"/>
      <c r="T1098" s="87"/>
      <c r="U1098" s="87"/>
      <c r="V1098" s="87"/>
      <c r="W1098" s="87"/>
      <c r="X1098" s="87"/>
      <c r="Y1098" s="87"/>
      <c r="Z1098" s="87"/>
      <c r="AA1098" s="87"/>
      <c r="AB1098" s="87"/>
      <c r="AC1098" s="87"/>
      <c r="AD1098" s="87"/>
      <c r="AE1098" s="87"/>
      <c r="AF1098" s="87"/>
      <c r="AG1098" s="87"/>
      <c r="AH1098" s="87"/>
      <c r="AI1098" s="87"/>
      <c r="AJ1098" s="87"/>
      <c r="AK1098" s="87"/>
      <c r="AL1098" s="87"/>
      <c r="AM1098" s="87"/>
      <c r="AN1098" s="87"/>
      <c r="AO1098" s="87"/>
      <c r="AP1098" s="87"/>
      <c r="AQ1098" s="87"/>
      <c r="AR1098" s="87"/>
      <c r="AS1098" s="87"/>
      <c r="AT1098" s="87"/>
      <c r="AU1098" s="87"/>
      <c r="AV1098" s="87"/>
      <c r="AW1098" s="87"/>
      <c r="AX1098" s="87"/>
      <c r="AY1098" s="87"/>
      <c r="AZ1098" s="87"/>
      <c r="BA1098" s="87"/>
      <c r="BB1098" s="87"/>
      <c r="BC1098" s="87"/>
      <c r="BD1098" s="87"/>
      <c r="BE1098" s="87"/>
    </row>
    <row r="1099" spans="1:57" s="69" customFormat="1" x14ac:dyDescent="0.25">
      <c r="A1099" s="87"/>
      <c r="B1099" s="87"/>
      <c r="C1099" s="87"/>
      <c r="D1099" s="87"/>
      <c r="E1099" s="87"/>
      <c r="F1099" s="87"/>
      <c r="G1099" s="87"/>
      <c r="H1099" s="87"/>
      <c r="I1099" s="87"/>
      <c r="J1099" s="87"/>
      <c r="K1099" s="87"/>
      <c r="L1099" s="87"/>
      <c r="M1099" s="87"/>
      <c r="N1099" s="87"/>
      <c r="O1099" s="87"/>
      <c r="P1099" s="87"/>
      <c r="Q1099" s="87"/>
      <c r="R1099" s="87"/>
      <c r="S1099" s="87"/>
      <c r="T1099" s="87"/>
      <c r="U1099" s="87"/>
      <c r="V1099" s="87"/>
      <c r="W1099" s="87"/>
      <c r="X1099" s="87"/>
      <c r="Y1099" s="87"/>
      <c r="Z1099" s="87"/>
      <c r="AA1099" s="87"/>
      <c r="AB1099" s="87"/>
      <c r="AC1099" s="87"/>
      <c r="AD1099" s="87"/>
      <c r="AE1099" s="87"/>
      <c r="AF1099" s="87"/>
      <c r="AG1099" s="87"/>
      <c r="AH1099" s="87"/>
      <c r="AI1099" s="87"/>
      <c r="AJ1099" s="87"/>
      <c r="AK1099" s="87"/>
      <c r="AL1099" s="87"/>
      <c r="AM1099" s="87"/>
      <c r="AN1099" s="87"/>
      <c r="AO1099" s="87"/>
      <c r="AP1099" s="87"/>
      <c r="AQ1099" s="87"/>
      <c r="AR1099" s="87"/>
      <c r="AS1099" s="87"/>
      <c r="AT1099" s="87"/>
      <c r="AU1099" s="87"/>
      <c r="AV1099" s="87"/>
      <c r="AW1099" s="87"/>
      <c r="AX1099" s="87"/>
      <c r="AY1099" s="87"/>
      <c r="AZ1099" s="87"/>
      <c r="BA1099" s="87"/>
      <c r="BB1099" s="87"/>
      <c r="BC1099" s="87"/>
      <c r="BD1099" s="87"/>
      <c r="BE1099" s="87"/>
    </row>
    <row r="1100" spans="1:57" s="69" customFormat="1" x14ac:dyDescent="0.25">
      <c r="A1100" s="87"/>
      <c r="B1100" s="87"/>
      <c r="C1100" s="87"/>
      <c r="D1100" s="87"/>
      <c r="E1100" s="87"/>
      <c r="F1100" s="87"/>
      <c r="G1100" s="87"/>
      <c r="H1100" s="87"/>
      <c r="I1100" s="87"/>
      <c r="J1100" s="87"/>
      <c r="K1100" s="87"/>
      <c r="L1100" s="87"/>
      <c r="M1100" s="87"/>
      <c r="N1100" s="87"/>
      <c r="O1100" s="87"/>
      <c r="P1100" s="87"/>
      <c r="Q1100" s="87"/>
      <c r="R1100" s="87"/>
      <c r="S1100" s="87"/>
      <c r="T1100" s="87"/>
      <c r="U1100" s="87"/>
      <c r="V1100" s="87"/>
      <c r="W1100" s="87"/>
      <c r="X1100" s="87"/>
      <c r="Y1100" s="87"/>
      <c r="Z1100" s="87"/>
      <c r="AA1100" s="87"/>
      <c r="AB1100" s="87"/>
      <c r="AC1100" s="87"/>
      <c r="AD1100" s="87"/>
      <c r="AE1100" s="87"/>
      <c r="AF1100" s="87"/>
      <c r="AG1100" s="87"/>
      <c r="AH1100" s="87"/>
      <c r="AI1100" s="87"/>
      <c r="AJ1100" s="87"/>
      <c r="AK1100" s="87"/>
      <c r="AL1100" s="87"/>
      <c r="AM1100" s="87"/>
      <c r="AN1100" s="87"/>
      <c r="AO1100" s="87"/>
      <c r="AP1100" s="87"/>
      <c r="AQ1100" s="87"/>
      <c r="AR1100" s="87"/>
      <c r="AS1100" s="87"/>
      <c r="AT1100" s="87"/>
      <c r="AU1100" s="87"/>
      <c r="AV1100" s="87"/>
      <c r="AW1100" s="87"/>
      <c r="AX1100" s="87"/>
      <c r="AY1100" s="87"/>
      <c r="AZ1100" s="87"/>
      <c r="BA1100" s="87"/>
      <c r="BB1100" s="87"/>
      <c r="BC1100" s="87"/>
      <c r="BD1100" s="87"/>
      <c r="BE1100" s="87"/>
    </row>
    <row r="1101" spans="1:57" s="69" customFormat="1" x14ac:dyDescent="0.25">
      <c r="A1101" s="87"/>
      <c r="B1101" s="87"/>
      <c r="C1101" s="87"/>
      <c r="D1101" s="87"/>
      <c r="E1101" s="87"/>
      <c r="F1101" s="87"/>
      <c r="G1101" s="87"/>
      <c r="H1101" s="87"/>
      <c r="I1101" s="87"/>
      <c r="J1101" s="87"/>
      <c r="K1101" s="87"/>
      <c r="L1101" s="87"/>
      <c r="M1101" s="87"/>
      <c r="N1101" s="87"/>
      <c r="O1101" s="87"/>
      <c r="P1101" s="87"/>
      <c r="Q1101" s="87"/>
      <c r="R1101" s="87"/>
      <c r="S1101" s="87"/>
      <c r="T1101" s="87"/>
      <c r="U1101" s="87"/>
      <c r="V1101" s="87"/>
      <c r="W1101" s="87"/>
      <c r="X1101" s="87"/>
      <c r="Y1101" s="87"/>
      <c r="Z1101" s="87"/>
      <c r="AA1101" s="87"/>
      <c r="AB1101" s="87"/>
      <c r="AC1101" s="87"/>
      <c r="AD1101" s="87"/>
      <c r="AE1101" s="87"/>
      <c r="AF1101" s="87"/>
      <c r="AG1101" s="87"/>
      <c r="AH1101" s="87"/>
      <c r="AI1101" s="87"/>
      <c r="AJ1101" s="87"/>
      <c r="AK1101" s="87"/>
      <c r="AL1101" s="87"/>
      <c r="AM1101" s="87"/>
      <c r="AN1101" s="87"/>
      <c r="AO1101" s="87"/>
      <c r="AP1101" s="87"/>
      <c r="AQ1101" s="87"/>
      <c r="AR1101" s="87"/>
      <c r="AS1101" s="87"/>
      <c r="AT1101" s="87"/>
      <c r="AU1101" s="87"/>
      <c r="AV1101" s="87"/>
      <c r="AW1101" s="87"/>
      <c r="AX1101" s="87"/>
      <c r="AY1101" s="87"/>
      <c r="AZ1101" s="87"/>
      <c r="BA1101" s="87"/>
      <c r="BB1101" s="87"/>
      <c r="BC1101" s="87"/>
      <c r="BD1101" s="87"/>
      <c r="BE1101" s="87"/>
    </row>
    <row r="1102" spans="1:57" s="69" customFormat="1" x14ac:dyDescent="0.25">
      <c r="A1102" s="87"/>
      <c r="B1102" s="87"/>
      <c r="C1102" s="87"/>
      <c r="D1102" s="87"/>
      <c r="E1102" s="87"/>
      <c r="F1102" s="87"/>
      <c r="G1102" s="87"/>
      <c r="H1102" s="87"/>
      <c r="I1102" s="87"/>
      <c r="J1102" s="87"/>
      <c r="K1102" s="87"/>
      <c r="L1102" s="87"/>
      <c r="M1102" s="87"/>
      <c r="N1102" s="87"/>
      <c r="O1102" s="87"/>
      <c r="P1102" s="87"/>
      <c r="Q1102" s="87"/>
      <c r="R1102" s="87"/>
      <c r="S1102" s="87"/>
      <c r="T1102" s="87"/>
      <c r="U1102" s="87"/>
      <c r="V1102" s="87"/>
      <c r="W1102" s="87"/>
      <c r="X1102" s="87"/>
      <c r="Y1102" s="87"/>
      <c r="Z1102" s="87"/>
      <c r="AA1102" s="87"/>
      <c r="AB1102" s="87"/>
      <c r="AC1102" s="87"/>
      <c r="AD1102" s="87"/>
      <c r="AE1102" s="87"/>
      <c r="AF1102" s="87"/>
      <c r="AG1102" s="87"/>
      <c r="AH1102" s="87"/>
      <c r="AI1102" s="87"/>
      <c r="AJ1102" s="87"/>
      <c r="AK1102" s="87"/>
      <c r="AL1102" s="87"/>
      <c r="AM1102" s="87"/>
      <c r="AN1102" s="87"/>
      <c r="AO1102" s="87"/>
      <c r="AP1102" s="87"/>
      <c r="AQ1102" s="87"/>
      <c r="AR1102" s="87"/>
      <c r="AS1102" s="87"/>
      <c r="AT1102" s="87"/>
      <c r="AU1102" s="87"/>
      <c r="AV1102" s="87"/>
      <c r="AW1102" s="87"/>
      <c r="AX1102" s="87"/>
      <c r="AY1102" s="87"/>
      <c r="AZ1102" s="87"/>
      <c r="BA1102" s="87"/>
      <c r="BB1102" s="87"/>
      <c r="BC1102" s="87"/>
      <c r="BD1102" s="87"/>
      <c r="BE1102" s="87"/>
    </row>
    <row r="1103" spans="1:57" s="69" customFormat="1" x14ac:dyDescent="0.25">
      <c r="A1103" s="87"/>
      <c r="B1103" s="87"/>
      <c r="C1103" s="87"/>
      <c r="D1103" s="87"/>
      <c r="E1103" s="87"/>
      <c r="F1103" s="87"/>
      <c r="G1103" s="87"/>
      <c r="H1103" s="87"/>
      <c r="I1103" s="87"/>
      <c r="J1103" s="87"/>
      <c r="K1103" s="87"/>
      <c r="L1103" s="87"/>
      <c r="M1103" s="87"/>
      <c r="N1103" s="87"/>
      <c r="O1103" s="87"/>
      <c r="P1103" s="87"/>
      <c r="Q1103" s="87"/>
      <c r="R1103" s="87"/>
      <c r="S1103" s="87"/>
      <c r="T1103" s="87"/>
      <c r="U1103" s="87"/>
      <c r="V1103" s="87"/>
      <c r="W1103" s="87"/>
      <c r="X1103" s="87"/>
      <c r="Y1103" s="87"/>
      <c r="Z1103" s="87"/>
      <c r="AA1103" s="87"/>
      <c r="AB1103" s="87"/>
      <c r="AC1103" s="87"/>
      <c r="AD1103" s="87"/>
      <c r="AE1103" s="87"/>
      <c r="AF1103" s="87"/>
      <c r="AG1103" s="87"/>
      <c r="AH1103" s="87"/>
      <c r="AI1103" s="87"/>
      <c r="AJ1103" s="87"/>
      <c r="AK1103" s="87"/>
      <c r="AL1103" s="87"/>
      <c r="AM1103" s="87"/>
      <c r="AN1103" s="87"/>
      <c r="AO1103" s="87"/>
      <c r="AP1103" s="87"/>
      <c r="AQ1103" s="87"/>
      <c r="AR1103" s="87"/>
      <c r="AS1103" s="87"/>
      <c r="AT1103" s="87"/>
      <c r="AU1103" s="87"/>
      <c r="AV1103" s="87"/>
      <c r="AW1103" s="87"/>
      <c r="AX1103" s="87"/>
      <c r="AY1103" s="87"/>
      <c r="AZ1103" s="87"/>
      <c r="BA1103" s="87"/>
      <c r="BB1103" s="87"/>
      <c r="BC1103" s="87"/>
      <c r="BD1103" s="87"/>
      <c r="BE1103" s="87"/>
    </row>
    <row r="1104" spans="1:57" s="69" customFormat="1" x14ac:dyDescent="0.25">
      <c r="A1104" s="87"/>
      <c r="B1104" s="87"/>
      <c r="C1104" s="87"/>
      <c r="D1104" s="87"/>
      <c r="E1104" s="87"/>
      <c r="F1104" s="87"/>
      <c r="G1104" s="87"/>
      <c r="H1104" s="87"/>
      <c r="I1104" s="87"/>
      <c r="J1104" s="87"/>
      <c r="K1104" s="87"/>
      <c r="L1104" s="87"/>
      <c r="M1104" s="87"/>
      <c r="N1104" s="87"/>
      <c r="O1104" s="87"/>
      <c r="P1104" s="87"/>
      <c r="Q1104" s="87"/>
      <c r="R1104" s="87"/>
      <c r="S1104" s="87"/>
      <c r="T1104" s="87"/>
      <c r="U1104" s="87"/>
      <c r="V1104" s="87"/>
      <c r="W1104" s="87"/>
      <c r="X1104" s="87"/>
      <c r="Y1104" s="87"/>
      <c r="Z1104" s="87"/>
      <c r="AA1104" s="87"/>
      <c r="AB1104" s="87"/>
      <c r="AC1104" s="87"/>
      <c r="AD1104" s="87"/>
      <c r="AE1104" s="87"/>
      <c r="AF1104" s="87"/>
      <c r="AG1104" s="87"/>
      <c r="AH1104" s="87"/>
      <c r="AI1104" s="87"/>
      <c r="AJ1104" s="87"/>
      <c r="AK1104" s="87"/>
      <c r="AL1104" s="87"/>
      <c r="AM1104" s="87"/>
      <c r="AN1104" s="87"/>
      <c r="AO1104" s="87"/>
      <c r="AP1104" s="87"/>
      <c r="AQ1104" s="87"/>
      <c r="AR1104" s="87"/>
      <c r="AS1104" s="87"/>
      <c r="AT1104" s="87"/>
      <c r="AU1104" s="87"/>
      <c r="AV1104" s="87"/>
      <c r="AW1104" s="87"/>
      <c r="AX1104" s="87"/>
      <c r="AY1104" s="87"/>
      <c r="AZ1104" s="87"/>
      <c r="BA1104" s="87"/>
      <c r="BB1104" s="87"/>
      <c r="BC1104" s="87"/>
      <c r="BD1104" s="87"/>
      <c r="BE1104" s="87"/>
    </row>
    <row r="1105" spans="1:57" s="69" customFormat="1" x14ac:dyDescent="0.25">
      <c r="A1105" s="87"/>
      <c r="B1105" s="87"/>
      <c r="C1105" s="87"/>
      <c r="D1105" s="87"/>
      <c r="E1105" s="87"/>
      <c r="F1105" s="87"/>
      <c r="G1105" s="87"/>
      <c r="H1105" s="87"/>
      <c r="I1105" s="87"/>
      <c r="J1105" s="87"/>
      <c r="K1105" s="87"/>
      <c r="L1105" s="87"/>
      <c r="M1105" s="87"/>
      <c r="N1105" s="87"/>
      <c r="O1105" s="87"/>
      <c r="P1105" s="87"/>
      <c r="Q1105" s="87"/>
      <c r="R1105" s="87"/>
      <c r="S1105" s="87"/>
      <c r="T1105" s="87"/>
      <c r="U1105" s="87"/>
      <c r="V1105" s="87"/>
      <c r="W1105" s="87"/>
      <c r="X1105" s="87"/>
      <c r="Y1105" s="87"/>
      <c r="Z1105" s="87"/>
      <c r="AA1105" s="87"/>
      <c r="AB1105" s="87"/>
      <c r="AC1105" s="87"/>
      <c r="AD1105" s="87"/>
      <c r="AE1105" s="87"/>
      <c r="AF1105" s="87"/>
      <c r="AG1105" s="87"/>
      <c r="AH1105" s="87"/>
      <c r="AI1105" s="87"/>
      <c r="AJ1105" s="87"/>
      <c r="AK1105" s="87"/>
      <c r="AL1105" s="87"/>
      <c r="AM1105" s="87"/>
      <c r="AN1105" s="87"/>
      <c r="AO1105" s="87"/>
      <c r="AP1105" s="87"/>
      <c r="AQ1105" s="87"/>
      <c r="AR1105" s="87"/>
      <c r="AS1105" s="87"/>
      <c r="AT1105" s="87"/>
      <c r="AU1105" s="87"/>
      <c r="AV1105" s="87"/>
      <c r="AW1105" s="87"/>
      <c r="AX1105" s="87"/>
      <c r="AY1105" s="87"/>
      <c r="AZ1105" s="87"/>
      <c r="BA1105" s="87"/>
      <c r="BB1105" s="87"/>
      <c r="BC1105" s="87"/>
      <c r="BD1105" s="87"/>
      <c r="BE1105" s="87"/>
    </row>
    <row r="1106" spans="1:57" s="69" customFormat="1" x14ac:dyDescent="0.25">
      <c r="A1106" s="87"/>
      <c r="B1106" s="87"/>
      <c r="C1106" s="87"/>
      <c r="D1106" s="87"/>
      <c r="E1106" s="87"/>
      <c r="F1106" s="87"/>
      <c r="G1106" s="87"/>
      <c r="H1106" s="87"/>
      <c r="I1106" s="87"/>
      <c r="J1106" s="87"/>
      <c r="K1106" s="87"/>
      <c r="L1106" s="87"/>
      <c r="M1106" s="87"/>
      <c r="N1106" s="87"/>
      <c r="O1106" s="87"/>
      <c r="P1106" s="87"/>
      <c r="Q1106" s="87"/>
      <c r="R1106" s="87"/>
      <c r="S1106" s="87"/>
      <c r="T1106" s="87"/>
      <c r="U1106" s="87"/>
      <c r="V1106" s="87"/>
      <c r="W1106" s="87"/>
      <c r="X1106" s="87"/>
      <c r="Y1106" s="87"/>
      <c r="Z1106" s="87"/>
      <c r="AA1106" s="87"/>
      <c r="AB1106" s="87"/>
      <c r="AC1106" s="87"/>
      <c r="AD1106" s="87"/>
      <c r="AE1106" s="87"/>
      <c r="AF1106" s="87"/>
      <c r="AG1106" s="87"/>
      <c r="AH1106" s="87"/>
      <c r="AI1106" s="87"/>
      <c r="AJ1106" s="87"/>
      <c r="AK1106" s="87"/>
      <c r="AL1106" s="87"/>
      <c r="AM1106" s="87"/>
      <c r="AN1106" s="87"/>
      <c r="AO1106" s="87"/>
      <c r="AP1106" s="87"/>
      <c r="AQ1106" s="87"/>
      <c r="AR1106" s="87"/>
      <c r="AS1106" s="87"/>
      <c r="AT1106" s="87"/>
      <c r="AU1106" s="87"/>
      <c r="AV1106" s="87"/>
      <c r="AW1106" s="87"/>
      <c r="AX1106" s="87"/>
      <c r="AY1106" s="87"/>
      <c r="AZ1106" s="87"/>
      <c r="BA1106" s="87"/>
      <c r="BB1106" s="87"/>
      <c r="BC1106" s="87"/>
      <c r="BD1106" s="87"/>
      <c r="BE1106" s="87"/>
    </row>
    <row r="1107" spans="1:57" s="69" customFormat="1" x14ac:dyDescent="0.25">
      <c r="A1107" s="87"/>
      <c r="B1107" s="87"/>
      <c r="C1107" s="87"/>
      <c r="D1107" s="87"/>
      <c r="E1107" s="87"/>
      <c r="F1107" s="87"/>
      <c r="G1107" s="87"/>
      <c r="H1107" s="87"/>
      <c r="I1107" s="87"/>
      <c r="J1107" s="87"/>
      <c r="K1107" s="87"/>
      <c r="L1107" s="87"/>
      <c r="M1107" s="87"/>
      <c r="N1107" s="87"/>
      <c r="O1107" s="87"/>
      <c r="P1107" s="87"/>
      <c r="Q1107" s="87"/>
      <c r="R1107" s="87"/>
      <c r="S1107" s="87"/>
      <c r="T1107" s="87"/>
      <c r="U1107" s="87"/>
      <c r="V1107" s="87"/>
      <c r="W1107" s="87"/>
      <c r="X1107" s="87"/>
      <c r="Y1107" s="87"/>
      <c r="Z1107" s="87"/>
      <c r="AA1107" s="87"/>
      <c r="AB1107" s="87"/>
      <c r="AC1107" s="87"/>
      <c r="AD1107" s="87"/>
      <c r="AE1107" s="87"/>
      <c r="AF1107" s="87"/>
      <c r="AG1107" s="87"/>
      <c r="AH1107" s="87"/>
      <c r="AI1107" s="87"/>
      <c r="AJ1107" s="87"/>
      <c r="AK1107" s="87"/>
      <c r="AL1107" s="87"/>
      <c r="AM1107" s="87"/>
      <c r="AN1107" s="87"/>
      <c r="AO1107" s="87"/>
      <c r="AP1107" s="87"/>
      <c r="AQ1107" s="87"/>
      <c r="AR1107" s="87"/>
      <c r="AS1107" s="87"/>
      <c r="AT1107" s="87"/>
      <c r="AU1107" s="87"/>
      <c r="AV1107" s="87"/>
      <c r="AW1107" s="87"/>
      <c r="AX1107" s="87"/>
      <c r="AY1107" s="87"/>
      <c r="AZ1107" s="87"/>
      <c r="BA1107" s="87"/>
      <c r="BB1107" s="87"/>
      <c r="BC1107" s="87"/>
      <c r="BD1107" s="87"/>
      <c r="BE1107" s="87"/>
    </row>
    <row r="1108" spans="1:57" s="69" customFormat="1" x14ac:dyDescent="0.25">
      <c r="A1108" s="87"/>
      <c r="B1108" s="87"/>
      <c r="C1108" s="87"/>
      <c r="D1108" s="87"/>
      <c r="E1108" s="87"/>
      <c r="F1108" s="87"/>
      <c r="G1108" s="87"/>
      <c r="H1108" s="87"/>
      <c r="I1108" s="87"/>
      <c r="J1108" s="87"/>
      <c r="K1108" s="87"/>
      <c r="L1108" s="87"/>
      <c r="M1108" s="87"/>
      <c r="N1108" s="87"/>
      <c r="O1108" s="87"/>
      <c r="P1108" s="87"/>
      <c r="Q1108" s="87"/>
      <c r="R1108" s="87"/>
      <c r="S1108" s="87"/>
      <c r="T1108" s="87"/>
      <c r="U1108" s="87"/>
      <c r="V1108" s="87"/>
      <c r="W1108" s="87"/>
      <c r="X1108" s="87"/>
      <c r="Y1108" s="87"/>
      <c r="Z1108" s="87"/>
      <c r="AA1108" s="87"/>
      <c r="AB1108" s="87"/>
      <c r="AC1108" s="87"/>
      <c r="AD1108" s="87"/>
      <c r="AE1108" s="87"/>
      <c r="AF1108" s="87"/>
      <c r="AG1108" s="87"/>
      <c r="AH1108" s="87"/>
      <c r="AI1108" s="87"/>
      <c r="AJ1108" s="87"/>
      <c r="AK1108" s="87"/>
      <c r="AL1108" s="87"/>
      <c r="AM1108" s="87"/>
      <c r="AN1108" s="87"/>
      <c r="AO1108" s="87"/>
      <c r="AP1108" s="87"/>
      <c r="AQ1108" s="87"/>
      <c r="AR1108" s="87"/>
      <c r="AS1108" s="87"/>
      <c r="AT1108" s="87"/>
      <c r="AU1108" s="87"/>
      <c r="AV1108" s="87"/>
      <c r="AW1108" s="87"/>
      <c r="AX1108" s="87"/>
      <c r="AY1108" s="87"/>
      <c r="AZ1108" s="87"/>
      <c r="BA1108" s="87"/>
      <c r="BB1108" s="87"/>
      <c r="BC1108" s="87"/>
      <c r="BD1108" s="87"/>
      <c r="BE1108" s="87"/>
    </row>
    <row r="1109" spans="1:57" s="69" customFormat="1" x14ac:dyDescent="0.25">
      <c r="A1109" s="87"/>
      <c r="B1109" s="87"/>
      <c r="C1109" s="87"/>
      <c r="D1109" s="87"/>
      <c r="E1109" s="87"/>
      <c r="F1109" s="87"/>
      <c r="G1109" s="87"/>
      <c r="H1109" s="87"/>
      <c r="I1109" s="87"/>
      <c r="J1109" s="87"/>
      <c r="K1109" s="87"/>
      <c r="L1109" s="87"/>
      <c r="M1109" s="87"/>
      <c r="N1109" s="87"/>
      <c r="O1109" s="87"/>
      <c r="P1109" s="87"/>
      <c r="Q1109" s="87"/>
      <c r="R1109" s="87"/>
      <c r="S1109" s="87"/>
      <c r="T1109" s="87"/>
      <c r="U1109" s="87"/>
      <c r="V1109" s="87"/>
      <c r="W1109" s="87"/>
      <c r="X1109" s="87"/>
      <c r="Y1109" s="87"/>
      <c r="Z1109" s="87"/>
      <c r="AA1109" s="87"/>
      <c r="AB1109" s="87"/>
      <c r="AC1109" s="87"/>
      <c r="AD1109" s="87"/>
      <c r="AE1109" s="87"/>
      <c r="AF1109" s="87"/>
      <c r="AG1109" s="87"/>
      <c r="AH1109" s="87"/>
      <c r="AI1109" s="87"/>
      <c r="AJ1109" s="87"/>
      <c r="AK1109" s="87"/>
      <c r="AL1109" s="87"/>
      <c r="AM1109" s="87"/>
      <c r="AN1109" s="87"/>
      <c r="AO1109" s="87"/>
      <c r="AP1109" s="87"/>
      <c r="AQ1109" s="87"/>
      <c r="AR1109" s="87"/>
      <c r="AS1109" s="87"/>
      <c r="AT1109" s="87"/>
      <c r="AU1109" s="87"/>
      <c r="AV1109" s="87"/>
      <c r="AW1109" s="87"/>
      <c r="AX1109" s="87"/>
      <c r="AY1109" s="87"/>
      <c r="AZ1109" s="87"/>
      <c r="BA1109" s="87"/>
      <c r="BB1109" s="87"/>
      <c r="BC1109" s="87"/>
      <c r="BD1109" s="87"/>
      <c r="BE1109" s="87"/>
    </row>
    <row r="1110" spans="1:57" s="69" customFormat="1" x14ac:dyDescent="0.25">
      <c r="A1110" s="87"/>
      <c r="B1110" s="87"/>
      <c r="C1110" s="87"/>
      <c r="D1110" s="87"/>
      <c r="E1110" s="87"/>
      <c r="F1110" s="87"/>
      <c r="G1110" s="87"/>
      <c r="H1110" s="87"/>
      <c r="I1110" s="87"/>
      <c r="J1110" s="87"/>
      <c r="K1110" s="87"/>
      <c r="L1110" s="87"/>
      <c r="M1110" s="87"/>
      <c r="N1110" s="87"/>
      <c r="O1110" s="87"/>
      <c r="P1110" s="87"/>
      <c r="Q1110" s="87"/>
      <c r="R1110" s="87"/>
      <c r="S1110" s="87"/>
      <c r="T1110" s="87"/>
      <c r="U1110" s="87"/>
      <c r="V1110" s="87"/>
      <c r="W1110" s="87"/>
      <c r="X1110" s="87"/>
      <c r="Y1110" s="87"/>
      <c r="Z1110" s="87"/>
      <c r="AA1110" s="87"/>
      <c r="AB1110" s="87"/>
      <c r="AC1110" s="87"/>
      <c r="AD1110" s="87"/>
      <c r="AE1110" s="87"/>
      <c r="AF1110" s="87"/>
      <c r="AG1110" s="87"/>
      <c r="AH1110" s="87"/>
      <c r="AI1110" s="87"/>
      <c r="AJ1110" s="87"/>
      <c r="AK1110" s="87"/>
      <c r="AL1110" s="87"/>
      <c r="AM1110" s="87"/>
      <c r="AN1110" s="87"/>
      <c r="AO1110" s="87"/>
      <c r="AP1110" s="87"/>
      <c r="AQ1110" s="87"/>
      <c r="AR1110" s="87"/>
      <c r="AS1110" s="87"/>
      <c r="AT1110" s="87"/>
      <c r="AU1110" s="87"/>
      <c r="AV1110" s="87"/>
      <c r="AW1110" s="87"/>
      <c r="AX1110" s="87"/>
      <c r="AY1110" s="87"/>
      <c r="AZ1110" s="87"/>
      <c r="BA1110" s="87"/>
      <c r="BB1110" s="87"/>
      <c r="BC1110" s="87"/>
      <c r="BD1110" s="87"/>
      <c r="BE1110" s="87"/>
    </row>
    <row r="1111" spans="1:57" s="69" customFormat="1" x14ac:dyDescent="0.25">
      <c r="A1111" s="87"/>
      <c r="B1111" s="87"/>
      <c r="C1111" s="87"/>
      <c r="D1111" s="87"/>
      <c r="E1111" s="87"/>
      <c r="F1111" s="87"/>
      <c r="G1111" s="87"/>
      <c r="H1111" s="87"/>
      <c r="I1111" s="87"/>
      <c r="J1111" s="87"/>
      <c r="K1111" s="87"/>
      <c r="L1111" s="87"/>
      <c r="M1111" s="87"/>
      <c r="N1111" s="87"/>
      <c r="O1111" s="87"/>
      <c r="P1111" s="87"/>
      <c r="Q1111" s="87"/>
      <c r="R1111" s="87"/>
      <c r="S1111" s="87"/>
      <c r="T1111" s="87"/>
      <c r="U1111" s="87"/>
      <c r="V1111" s="87"/>
      <c r="W1111" s="87"/>
      <c r="X1111" s="87"/>
      <c r="Y1111" s="87"/>
      <c r="Z1111" s="87"/>
      <c r="AA1111" s="87"/>
      <c r="AB1111" s="87"/>
      <c r="AC1111" s="87"/>
      <c r="AD1111" s="87"/>
      <c r="AE1111" s="87"/>
      <c r="AF1111" s="87"/>
      <c r="AG1111" s="87"/>
      <c r="AH1111" s="87"/>
      <c r="AI1111" s="87"/>
      <c r="AJ1111" s="87"/>
      <c r="AK1111" s="87"/>
      <c r="AL1111" s="87"/>
      <c r="AM1111" s="87"/>
      <c r="AN1111" s="87"/>
      <c r="AO1111" s="87"/>
      <c r="AP1111" s="87"/>
      <c r="AQ1111" s="87"/>
      <c r="AR1111" s="87"/>
      <c r="AS1111" s="87"/>
      <c r="AT1111" s="87"/>
      <c r="AU1111" s="87"/>
      <c r="AV1111" s="87"/>
      <c r="AW1111" s="87"/>
      <c r="AX1111" s="87"/>
      <c r="AY1111" s="87"/>
      <c r="AZ1111" s="87"/>
      <c r="BA1111" s="87"/>
      <c r="BB1111" s="87"/>
      <c r="BC1111" s="87"/>
      <c r="BD1111" s="87"/>
      <c r="BE1111" s="87"/>
    </row>
    <row r="1112" spans="1:57" s="69" customFormat="1" x14ac:dyDescent="0.25">
      <c r="A1112" s="87"/>
      <c r="B1112" s="87"/>
      <c r="C1112" s="87"/>
      <c r="D1112" s="87"/>
      <c r="E1112" s="87"/>
      <c r="F1112" s="87"/>
      <c r="G1112" s="87"/>
      <c r="H1112" s="87"/>
      <c r="I1112" s="87"/>
      <c r="J1112" s="87"/>
      <c r="K1112" s="87"/>
      <c r="L1112" s="87"/>
      <c r="M1112" s="87"/>
      <c r="N1112" s="87"/>
      <c r="O1112" s="87"/>
      <c r="P1112" s="87"/>
      <c r="Q1112" s="87"/>
      <c r="R1112" s="87"/>
      <c r="S1112" s="87"/>
      <c r="T1112" s="87"/>
      <c r="U1112" s="87"/>
      <c r="V1112" s="87"/>
      <c r="W1112" s="87"/>
      <c r="X1112" s="87"/>
      <c r="Y1112" s="87"/>
      <c r="Z1112" s="87"/>
      <c r="AA1112" s="87"/>
      <c r="AB1112" s="87"/>
      <c r="AC1112" s="87"/>
      <c r="AD1112" s="87"/>
      <c r="AE1112" s="87"/>
      <c r="AF1112" s="87"/>
      <c r="AG1112" s="87"/>
      <c r="AH1112" s="87"/>
      <c r="AI1112" s="87"/>
      <c r="AJ1112" s="87"/>
      <c r="AK1112" s="87"/>
      <c r="AL1112" s="87"/>
      <c r="AM1112" s="87"/>
      <c r="AN1112" s="87"/>
      <c r="AO1112" s="87"/>
      <c r="AP1112" s="87"/>
      <c r="AQ1112" s="87"/>
      <c r="AR1112" s="87"/>
      <c r="AS1112" s="87"/>
      <c r="AT1112" s="87"/>
      <c r="AU1112" s="87"/>
      <c r="AV1112" s="87"/>
      <c r="AW1112" s="87"/>
      <c r="AX1112" s="87"/>
      <c r="AY1112" s="87"/>
      <c r="AZ1112" s="87"/>
      <c r="BA1112" s="87"/>
      <c r="BB1112" s="87"/>
      <c r="BC1112" s="87"/>
      <c r="BD1112" s="87"/>
      <c r="BE1112" s="87"/>
    </row>
    <row r="1113" spans="1:57" s="69" customFormat="1" x14ac:dyDescent="0.25">
      <c r="A1113" s="87"/>
      <c r="B1113" s="87"/>
      <c r="C1113" s="87"/>
      <c r="D1113" s="87"/>
      <c r="E1113" s="87"/>
      <c r="F1113" s="87"/>
      <c r="G1113" s="87"/>
      <c r="H1113" s="87"/>
      <c r="I1113" s="87"/>
      <c r="J1113" s="87"/>
      <c r="K1113" s="87"/>
      <c r="L1113" s="87"/>
      <c r="M1113" s="87"/>
      <c r="N1113" s="87"/>
      <c r="O1113" s="87"/>
      <c r="P1113" s="87"/>
      <c r="Q1113" s="87"/>
      <c r="R1113" s="87"/>
      <c r="S1113" s="87"/>
      <c r="T1113" s="87"/>
      <c r="U1113" s="87"/>
      <c r="V1113" s="87"/>
      <c r="W1113" s="87"/>
      <c r="X1113" s="87"/>
      <c r="Y1113" s="87"/>
      <c r="Z1113" s="87"/>
      <c r="AA1113" s="87"/>
      <c r="AB1113" s="87"/>
      <c r="AC1113" s="87"/>
      <c r="AD1113" s="87"/>
      <c r="AE1113" s="87"/>
      <c r="AF1113" s="87"/>
      <c r="AG1113" s="87"/>
      <c r="AH1113" s="87"/>
      <c r="AI1113" s="87"/>
      <c r="AJ1113" s="87"/>
      <c r="AK1113" s="87"/>
      <c r="AL1113" s="87"/>
      <c r="AM1113" s="87"/>
      <c r="AN1113" s="87"/>
      <c r="AO1113" s="87"/>
      <c r="AP1113" s="87"/>
      <c r="AQ1113" s="87"/>
      <c r="AR1113" s="87"/>
      <c r="AS1113" s="87"/>
      <c r="AT1113" s="87"/>
      <c r="AU1113" s="87"/>
      <c r="AV1113" s="87"/>
      <c r="AW1113" s="87"/>
      <c r="AX1113" s="87"/>
      <c r="AY1113" s="87"/>
      <c r="AZ1113" s="87"/>
      <c r="BA1113" s="87"/>
      <c r="BB1113" s="87"/>
      <c r="BC1113" s="87"/>
      <c r="BD1113" s="87"/>
      <c r="BE1113" s="87"/>
    </row>
    <row r="1114" spans="1:57" s="69" customFormat="1" x14ac:dyDescent="0.25">
      <c r="A1114" s="87"/>
      <c r="B1114" s="87"/>
      <c r="C1114" s="87"/>
      <c r="D1114" s="87"/>
      <c r="E1114" s="87"/>
      <c r="F1114" s="87"/>
      <c r="G1114" s="87"/>
      <c r="H1114" s="87"/>
      <c r="I1114" s="87"/>
      <c r="J1114" s="87"/>
      <c r="K1114" s="87"/>
      <c r="L1114" s="87"/>
      <c r="M1114" s="87"/>
      <c r="N1114" s="87"/>
      <c r="O1114" s="87"/>
      <c r="P1114" s="87"/>
      <c r="Q1114" s="87"/>
      <c r="R1114" s="87"/>
      <c r="S1114" s="87"/>
      <c r="T1114" s="87"/>
      <c r="U1114" s="87"/>
      <c r="V1114" s="87"/>
      <c r="W1114" s="87"/>
      <c r="X1114" s="87"/>
      <c r="Y1114" s="87"/>
      <c r="Z1114" s="87"/>
      <c r="AA1114" s="87"/>
      <c r="AB1114" s="87"/>
      <c r="AC1114" s="87"/>
      <c r="AD1114" s="87"/>
      <c r="AE1114" s="87"/>
      <c r="AF1114" s="87"/>
      <c r="AG1114" s="87"/>
      <c r="AH1114" s="87"/>
      <c r="AI1114" s="87"/>
      <c r="AJ1114" s="87"/>
      <c r="AK1114" s="87"/>
      <c r="AL1114" s="87"/>
      <c r="AM1114" s="87"/>
      <c r="AN1114" s="87"/>
      <c r="AO1114" s="87"/>
      <c r="AP1114" s="87"/>
      <c r="AQ1114" s="87"/>
      <c r="AR1114" s="87"/>
      <c r="AS1114" s="87"/>
      <c r="AT1114" s="87"/>
      <c r="AU1114" s="87"/>
      <c r="AV1114" s="87"/>
      <c r="AW1114" s="87"/>
      <c r="AX1114" s="87"/>
      <c r="AY1114" s="87"/>
      <c r="AZ1114" s="87"/>
      <c r="BA1114" s="87"/>
      <c r="BB1114" s="87"/>
      <c r="BC1114" s="87"/>
      <c r="BD1114" s="87"/>
      <c r="BE1114" s="87"/>
    </row>
    <row r="1115" spans="1:57" s="69" customFormat="1" x14ac:dyDescent="0.25">
      <c r="A1115" s="87"/>
      <c r="B1115" s="87"/>
      <c r="C1115" s="87"/>
      <c r="D1115" s="87"/>
      <c r="E1115" s="87"/>
      <c r="F1115" s="87"/>
      <c r="G1115" s="87"/>
      <c r="H1115" s="87"/>
      <c r="I1115" s="87"/>
      <c r="J1115" s="87"/>
      <c r="K1115" s="87"/>
      <c r="L1115" s="87"/>
      <c r="M1115" s="87"/>
      <c r="N1115" s="87"/>
      <c r="O1115" s="87"/>
      <c r="P1115" s="87"/>
      <c r="Q1115" s="87"/>
      <c r="R1115" s="87"/>
      <c r="S1115" s="87"/>
      <c r="T1115" s="87"/>
      <c r="U1115" s="87"/>
      <c r="V1115" s="87"/>
      <c r="W1115" s="87"/>
      <c r="X1115" s="87"/>
      <c r="Y1115" s="87"/>
      <c r="Z1115" s="87"/>
      <c r="AA1115" s="87"/>
      <c r="AB1115" s="87"/>
      <c r="AC1115" s="87"/>
      <c r="AD1115" s="87"/>
      <c r="AE1115" s="87"/>
      <c r="AF1115" s="87"/>
      <c r="AG1115" s="87"/>
      <c r="AH1115" s="87"/>
      <c r="AI1115" s="87"/>
      <c r="AJ1115" s="87"/>
      <c r="AK1115" s="87"/>
      <c r="AL1115" s="87"/>
      <c r="AM1115" s="87"/>
      <c r="AN1115" s="87"/>
      <c r="AO1115" s="87"/>
      <c r="AP1115" s="87"/>
      <c r="AQ1115" s="87"/>
      <c r="AR1115" s="87"/>
      <c r="AS1115" s="87"/>
      <c r="AT1115" s="87"/>
      <c r="AU1115" s="87"/>
      <c r="AV1115" s="87"/>
      <c r="AW1115" s="87"/>
      <c r="AX1115" s="87"/>
      <c r="AY1115" s="87"/>
      <c r="AZ1115" s="87"/>
      <c r="BA1115" s="87"/>
      <c r="BB1115" s="87"/>
      <c r="BC1115" s="87"/>
      <c r="BD1115" s="87"/>
      <c r="BE1115" s="87"/>
    </row>
    <row r="1116" spans="1:57" s="69" customFormat="1" x14ac:dyDescent="0.25">
      <c r="A1116" s="87"/>
      <c r="B1116" s="87"/>
      <c r="C1116" s="87"/>
      <c r="D1116" s="87"/>
      <c r="E1116" s="87"/>
      <c r="F1116" s="87"/>
      <c r="G1116" s="87"/>
      <c r="H1116" s="87"/>
      <c r="I1116" s="87"/>
      <c r="J1116" s="87"/>
      <c r="K1116" s="87"/>
      <c r="L1116" s="87"/>
      <c r="M1116" s="87"/>
      <c r="N1116" s="87"/>
      <c r="O1116" s="87"/>
      <c r="P1116" s="87"/>
      <c r="Q1116" s="87"/>
      <c r="R1116" s="87"/>
      <c r="S1116" s="87"/>
      <c r="T1116" s="87"/>
      <c r="U1116" s="87"/>
      <c r="V1116" s="87"/>
      <c r="W1116" s="87"/>
      <c r="X1116" s="87"/>
      <c r="Y1116" s="87"/>
      <c r="Z1116" s="87"/>
      <c r="AA1116" s="87"/>
      <c r="AB1116" s="87"/>
      <c r="AC1116" s="87"/>
      <c r="AD1116" s="87"/>
      <c r="AE1116" s="87"/>
      <c r="AF1116" s="87"/>
      <c r="AG1116" s="87"/>
      <c r="AH1116" s="87"/>
      <c r="AI1116" s="87"/>
      <c r="AJ1116" s="87"/>
      <c r="AK1116" s="87"/>
      <c r="AL1116" s="87"/>
      <c r="AM1116" s="87"/>
      <c r="AN1116" s="87"/>
      <c r="AO1116" s="87"/>
      <c r="AP1116" s="87"/>
      <c r="AQ1116" s="87"/>
      <c r="AR1116" s="87"/>
      <c r="AS1116" s="87"/>
      <c r="AT1116" s="87"/>
      <c r="AU1116" s="87"/>
      <c r="AV1116" s="87"/>
      <c r="AW1116" s="87"/>
      <c r="AX1116" s="87"/>
      <c r="AY1116" s="87"/>
      <c r="AZ1116" s="87"/>
      <c r="BA1116" s="87"/>
      <c r="BB1116" s="87"/>
      <c r="BC1116" s="87"/>
      <c r="BD1116" s="87"/>
      <c r="BE1116" s="87"/>
    </row>
    <row r="1117" spans="1:57" s="69" customFormat="1" x14ac:dyDescent="0.25">
      <c r="A1117" s="87"/>
      <c r="B1117" s="87"/>
      <c r="C1117" s="87"/>
      <c r="D1117" s="87"/>
      <c r="E1117" s="87"/>
      <c r="F1117" s="87"/>
      <c r="G1117" s="87"/>
      <c r="H1117" s="87"/>
      <c r="I1117" s="87"/>
      <c r="J1117" s="87"/>
      <c r="K1117" s="87"/>
      <c r="L1117" s="87"/>
      <c r="M1117" s="87"/>
      <c r="N1117" s="87"/>
      <c r="O1117" s="87"/>
      <c r="P1117" s="87"/>
      <c r="Q1117" s="87"/>
      <c r="R1117" s="87"/>
      <c r="S1117" s="87"/>
      <c r="T1117" s="87"/>
      <c r="U1117" s="87"/>
      <c r="V1117" s="87"/>
      <c r="W1117" s="87"/>
      <c r="X1117" s="87"/>
      <c r="Y1117" s="87"/>
      <c r="Z1117" s="87"/>
      <c r="AA1117" s="87"/>
      <c r="AB1117" s="87"/>
      <c r="AC1117" s="87"/>
      <c r="AD1117" s="87"/>
      <c r="AE1117" s="87"/>
      <c r="AF1117" s="87"/>
      <c r="AG1117" s="87"/>
      <c r="AH1117" s="87"/>
      <c r="AI1117" s="87"/>
      <c r="AJ1117" s="87"/>
      <c r="AK1117" s="87"/>
      <c r="AL1117" s="87"/>
      <c r="AM1117" s="87"/>
      <c r="AN1117" s="87"/>
      <c r="AO1117" s="87"/>
      <c r="AP1117" s="87"/>
      <c r="AQ1117" s="87"/>
      <c r="AR1117" s="87"/>
      <c r="AS1117" s="87"/>
      <c r="AT1117" s="87"/>
      <c r="AU1117" s="87"/>
      <c r="AV1117" s="87"/>
      <c r="AW1117" s="87"/>
      <c r="AX1117" s="87"/>
      <c r="AY1117" s="87"/>
      <c r="AZ1117" s="87"/>
      <c r="BA1117" s="87"/>
      <c r="BB1117" s="87"/>
      <c r="BC1117" s="87"/>
      <c r="BD1117" s="87"/>
      <c r="BE1117" s="87"/>
    </row>
    <row r="1118" spans="1:57" s="69" customFormat="1" x14ac:dyDescent="0.25">
      <c r="A1118" s="87"/>
      <c r="B1118" s="87"/>
      <c r="C1118" s="87"/>
      <c r="D1118" s="87"/>
      <c r="E1118" s="87"/>
      <c r="F1118" s="87"/>
      <c r="G1118" s="87"/>
      <c r="H1118" s="87"/>
      <c r="I1118" s="87"/>
      <c r="J1118" s="87"/>
      <c r="K1118" s="87"/>
      <c r="L1118" s="87"/>
      <c r="M1118" s="87"/>
      <c r="N1118" s="87"/>
      <c r="O1118" s="87"/>
      <c r="P1118" s="87"/>
      <c r="Q1118" s="87"/>
      <c r="R1118" s="87"/>
      <c r="S1118" s="87"/>
      <c r="T1118" s="87"/>
      <c r="U1118" s="87"/>
      <c r="V1118" s="87"/>
      <c r="W1118" s="87"/>
      <c r="X1118" s="87"/>
      <c r="Y1118" s="87"/>
      <c r="Z1118" s="87"/>
      <c r="AA1118" s="87"/>
      <c r="AB1118" s="87"/>
      <c r="AC1118" s="87"/>
      <c r="AD1118" s="87"/>
      <c r="AE1118" s="87"/>
      <c r="AF1118" s="87"/>
      <c r="AG1118" s="87"/>
      <c r="AH1118" s="87"/>
      <c r="AI1118" s="87"/>
      <c r="AJ1118" s="87"/>
      <c r="AK1118" s="87"/>
      <c r="AL1118" s="87"/>
      <c r="AM1118" s="87"/>
      <c r="AN1118" s="87"/>
      <c r="AO1118" s="87"/>
      <c r="AP1118" s="87"/>
      <c r="AQ1118" s="87"/>
      <c r="AR1118" s="87"/>
      <c r="AS1118" s="87"/>
      <c r="AT1118" s="87"/>
      <c r="AU1118" s="87"/>
      <c r="AV1118" s="87"/>
      <c r="AW1118" s="87"/>
      <c r="AX1118" s="87"/>
      <c r="AY1118" s="87"/>
      <c r="AZ1118" s="87"/>
      <c r="BA1118" s="87"/>
      <c r="BB1118" s="87"/>
      <c r="BC1118" s="87"/>
      <c r="BD1118" s="87"/>
      <c r="BE1118" s="87"/>
    </row>
    <row r="1119" spans="1:57" s="69" customFormat="1" x14ac:dyDescent="0.25">
      <c r="A1119" s="87"/>
      <c r="B1119" s="87"/>
      <c r="C1119" s="87"/>
      <c r="D1119" s="87"/>
      <c r="E1119" s="87"/>
      <c r="F1119" s="87"/>
      <c r="G1119" s="87"/>
      <c r="H1119" s="87"/>
      <c r="I1119" s="87"/>
      <c r="J1119" s="87"/>
      <c r="K1119" s="87"/>
      <c r="L1119" s="87"/>
      <c r="M1119" s="87"/>
      <c r="N1119" s="87"/>
      <c r="O1119" s="87"/>
      <c r="P1119" s="87"/>
      <c r="Q1119" s="87"/>
      <c r="R1119" s="87"/>
      <c r="S1119" s="87"/>
      <c r="T1119" s="87"/>
      <c r="U1119" s="87"/>
      <c r="V1119" s="87"/>
      <c r="W1119" s="87"/>
      <c r="X1119" s="87"/>
      <c r="Y1119" s="87"/>
      <c r="Z1119" s="87"/>
      <c r="AA1119" s="87"/>
      <c r="AB1119" s="87"/>
      <c r="AC1119" s="87"/>
      <c r="AD1119" s="87"/>
      <c r="AE1119" s="87"/>
      <c r="AF1119" s="87"/>
      <c r="AG1119" s="87"/>
      <c r="AH1119" s="87"/>
      <c r="AI1119" s="87"/>
      <c r="AJ1119" s="87"/>
      <c r="AK1119" s="87"/>
      <c r="AL1119" s="87"/>
      <c r="AM1119" s="87"/>
      <c r="AN1119" s="87"/>
      <c r="AO1119" s="87"/>
      <c r="AP1119" s="87"/>
      <c r="AQ1119" s="87"/>
      <c r="AR1119" s="87"/>
      <c r="AS1119" s="87"/>
      <c r="AT1119" s="87"/>
      <c r="AU1119" s="87"/>
      <c r="AV1119" s="87"/>
      <c r="AW1119" s="87"/>
      <c r="AX1119" s="87"/>
      <c r="AY1119" s="87"/>
      <c r="AZ1119" s="87"/>
      <c r="BA1119" s="87"/>
      <c r="BB1119" s="87"/>
      <c r="BC1119" s="87"/>
      <c r="BD1119" s="87"/>
      <c r="BE1119" s="87"/>
    </row>
    <row r="1120" spans="1:57" s="69" customFormat="1" x14ac:dyDescent="0.25">
      <c r="A1120" s="87"/>
      <c r="B1120" s="87"/>
      <c r="C1120" s="87"/>
      <c r="D1120" s="87"/>
      <c r="E1120" s="87"/>
      <c r="F1120" s="87"/>
      <c r="G1120" s="87"/>
      <c r="H1120" s="87"/>
      <c r="I1120" s="87"/>
      <c r="J1120" s="87"/>
      <c r="K1120" s="87"/>
      <c r="L1120" s="87"/>
      <c r="M1120" s="87"/>
      <c r="N1120" s="87"/>
      <c r="O1120" s="87"/>
      <c r="P1120" s="87"/>
      <c r="Q1120" s="87"/>
      <c r="R1120" s="87"/>
      <c r="S1120" s="87"/>
      <c r="T1120" s="87"/>
      <c r="U1120" s="87"/>
      <c r="V1120" s="87"/>
      <c r="W1120" s="87"/>
      <c r="X1120" s="87"/>
      <c r="Y1120" s="87"/>
      <c r="Z1120" s="87"/>
      <c r="AA1120" s="87"/>
      <c r="AB1120" s="87"/>
      <c r="AC1120" s="87"/>
      <c r="AD1120" s="87"/>
      <c r="AE1120" s="87"/>
      <c r="AF1120" s="87"/>
      <c r="AG1120" s="87"/>
      <c r="AH1120" s="87"/>
      <c r="AI1120" s="87"/>
      <c r="AJ1120" s="87"/>
      <c r="AK1120" s="87"/>
      <c r="AL1120" s="87"/>
      <c r="AM1120" s="87"/>
      <c r="AN1120" s="87"/>
      <c r="AO1120" s="87"/>
      <c r="AP1120" s="87"/>
      <c r="AQ1120" s="87"/>
      <c r="AR1120" s="87"/>
      <c r="AS1120" s="87"/>
      <c r="AT1120" s="87"/>
      <c r="AU1120" s="87"/>
      <c r="AV1120" s="87"/>
      <c r="AW1120" s="87"/>
      <c r="AX1120" s="87"/>
      <c r="AY1120" s="87"/>
      <c r="AZ1120" s="87"/>
      <c r="BA1120" s="87"/>
      <c r="BB1120" s="87"/>
      <c r="BC1120" s="87"/>
      <c r="BD1120" s="87"/>
      <c r="BE1120" s="87"/>
    </row>
    <row r="1121" spans="1:57" s="69" customFormat="1" x14ac:dyDescent="0.25">
      <c r="A1121" s="87"/>
      <c r="B1121" s="87"/>
      <c r="C1121" s="87"/>
      <c r="D1121" s="87"/>
      <c r="E1121" s="87"/>
      <c r="F1121" s="87"/>
      <c r="G1121" s="87"/>
      <c r="H1121" s="87"/>
      <c r="I1121" s="87"/>
      <c r="J1121" s="87"/>
      <c r="K1121" s="87"/>
      <c r="L1121" s="87"/>
      <c r="M1121" s="87"/>
      <c r="N1121" s="87"/>
      <c r="O1121" s="87"/>
      <c r="P1121" s="87"/>
      <c r="Q1121" s="87"/>
      <c r="R1121" s="87"/>
      <c r="S1121" s="87"/>
      <c r="T1121" s="87"/>
      <c r="U1121" s="87"/>
      <c r="V1121" s="87"/>
      <c r="W1121" s="87"/>
      <c r="X1121" s="87"/>
      <c r="Y1121" s="87"/>
      <c r="Z1121" s="87"/>
      <c r="AA1121" s="87"/>
      <c r="AB1121" s="87"/>
      <c r="AC1121" s="87"/>
      <c r="AD1121" s="87"/>
      <c r="AE1121" s="87"/>
      <c r="AF1121" s="87"/>
      <c r="AG1121" s="87"/>
      <c r="AH1121" s="87"/>
      <c r="AI1121" s="87"/>
      <c r="AJ1121" s="87"/>
      <c r="AK1121" s="87"/>
      <c r="AL1121" s="87"/>
      <c r="AM1121" s="87"/>
      <c r="AN1121" s="87"/>
      <c r="AO1121" s="87"/>
      <c r="AP1121" s="87"/>
      <c r="AQ1121" s="87"/>
      <c r="AR1121" s="87"/>
      <c r="AS1121" s="87"/>
      <c r="AT1121" s="87"/>
      <c r="AU1121" s="87"/>
      <c r="AV1121" s="87"/>
      <c r="AW1121" s="87"/>
      <c r="AX1121" s="87"/>
      <c r="AY1121" s="87"/>
      <c r="AZ1121" s="87"/>
      <c r="BA1121" s="87"/>
      <c r="BB1121" s="87"/>
      <c r="BC1121" s="87"/>
      <c r="BD1121" s="87"/>
      <c r="BE1121" s="87"/>
    </row>
    <row r="1122" spans="1:57" s="69" customFormat="1" x14ac:dyDescent="0.25">
      <c r="A1122" s="87"/>
      <c r="B1122" s="87"/>
      <c r="C1122" s="87"/>
      <c r="D1122" s="87"/>
      <c r="E1122" s="87"/>
      <c r="F1122" s="87"/>
      <c r="G1122" s="87"/>
      <c r="H1122" s="87"/>
      <c r="I1122" s="87"/>
      <c r="J1122" s="87"/>
      <c r="K1122" s="87"/>
      <c r="L1122" s="87"/>
      <c r="M1122" s="87"/>
      <c r="N1122" s="87"/>
      <c r="O1122" s="87"/>
      <c r="P1122" s="87"/>
      <c r="Q1122" s="87"/>
      <c r="R1122" s="87"/>
      <c r="S1122" s="87"/>
      <c r="T1122" s="87"/>
      <c r="U1122" s="87"/>
      <c r="V1122" s="87"/>
      <c r="W1122" s="87"/>
      <c r="X1122" s="87"/>
      <c r="Y1122" s="87"/>
      <c r="Z1122" s="87"/>
      <c r="AA1122" s="87"/>
      <c r="AB1122" s="87"/>
      <c r="AC1122" s="87"/>
      <c r="AD1122" s="87"/>
      <c r="AE1122" s="87"/>
      <c r="AF1122" s="87"/>
      <c r="AG1122" s="87"/>
      <c r="AH1122" s="87"/>
      <c r="AI1122" s="87"/>
      <c r="AJ1122" s="87"/>
      <c r="AK1122" s="87"/>
      <c r="AL1122" s="87"/>
      <c r="AM1122" s="87"/>
      <c r="AN1122" s="87"/>
      <c r="AO1122" s="87"/>
      <c r="AP1122" s="87"/>
      <c r="AQ1122" s="87"/>
      <c r="AR1122" s="87"/>
      <c r="AS1122" s="87"/>
      <c r="AT1122" s="87"/>
      <c r="AU1122" s="87"/>
      <c r="AV1122" s="87"/>
      <c r="AW1122" s="87"/>
      <c r="AX1122" s="87"/>
      <c r="AY1122" s="87"/>
      <c r="AZ1122" s="87"/>
      <c r="BA1122" s="87"/>
      <c r="BB1122" s="87"/>
      <c r="BC1122" s="87"/>
      <c r="BD1122" s="87"/>
      <c r="BE1122" s="87"/>
    </row>
    <row r="1123" spans="1:57" s="69" customFormat="1" x14ac:dyDescent="0.25">
      <c r="A1123" s="87"/>
      <c r="B1123" s="87"/>
      <c r="C1123" s="87"/>
      <c r="D1123" s="87"/>
      <c r="E1123" s="87"/>
      <c r="F1123" s="87"/>
      <c r="G1123" s="87"/>
      <c r="H1123" s="87"/>
      <c r="I1123" s="87"/>
      <c r="J1123" s="87"/>
      <c r="K1123" s="87"/>
      <c r="L1123" s="87"/>
      <c r="M1123" s="87"/>
      <c r="N1123" s="87"/>
      <c r="O1123" s="87"/>
      <c r="P1123" s="87"/>
      <c r="Q1123" s="87"/>
      <c r="R1123" s="87"/>
      <c r="S1123" s="87"/>
      <c r="T1123" s="87"/>
      <c r="U1123" s="87"/>
      <c r="V1123" s="87"/>
      <c r="W1123" s="87"/>
      <c r="X1123" s="87"/>
      <c r="Y1123" s="87"/>
      <c r="Z1123" s="87"/>
      <c r="AA1123" s="87"/>
      <c r="AB1123" s="87"/>
      <c r="AC1123" s="87"/>
      <c r="AD1123" s="87"/>
      <c r="AE1123" s="87"/>
      <c r="AF1123" s="87"/>
      <c r="AG1123" s="87"/>
      <c r="AH1123" s="87"/>
      <c r="AI1123" s="87"/>
      <c r="AJ1123" s="87"/>
      <c r="AK1123" s="87"/>
      <c r="AL1123" s="87"/>
      <c r="AM1123" s="87"/>
      <c r="AN1123" s="87"/>
      <c r="AO1123" s="87"/>
      <c r="AP1123" s="87"/>
      <c r="AQ1123" s="87"/>
      <c r="AR1123" s="87"/>
      <c r="AS1123" s="87"/>
      <c r="AT1123" s="87"/>
      <c r="AU1123" s="87"/>
      <c r="AV1123" s="87"/>
      <c r="AW1123" s="87"/>
      <c r="AX1123" s="87"/>
      <c r="AY1123" s="87"/>
      <c r="AZ1123" s="87"/>
      <c r="BA1123" s="87"/>
      <c r="BB1123" s="87"/>
      <c r="BC1123" s="87"/>
      <c r="BD1123" s="87"/>
      <c r="BE1123" s="87"/>
    </row>
    <row r="1124" spans="1:57" s="69" customFormat="1" x14ac:dyDescent="0.25">
      <c r="A1124" s="87"/>
      <c r="B1124" s="87"/>
      <c r="C1124" s="87"/>
      <c r="D1124" s="87"/>
      <c r="E1124" s="87"/>
      <c r="F1124" s="87"/>
      <c r="G1124" s="87"/>
      <c r="H1124" s="87"/>
      <c r="I1124" s="87"/>
      <c r="J1124" s="87"/>
      <c r="K1124" s="87"/>
      <c r="L1124" s="87"/>
      <c r="M1124" s="87"/>
      <c r="N1124" s="87"/>
      <c r="O1124" s="87"/>
      <c r="P1124" s="87"/>
      <c r="Q1124" s="87"/>
      <c r="R1124" s="87"/>
      <c r="S1124" s="87"/>
      <c r="T1124" s="87"/>
      <c r="U1124" s="87"/>
      <c r="V1124" s="87"/>
      <c r="W1124" s="87"/>
      <c r="X1124" s="87"/>
      <c r="Y1124" s="87"/>
      <c r="Z1124" s="87"/>
      <c r="AA1124" s="87"/>
      <c r="AB1124" s="87"/>
      <c r="AC1124" s="87"/>
      <c r="AD1124" s="87"/>
      <c r="AE1124" s="87"/>
      <c r="AF1124" s="87"/>
      <c r="AG1124" s="87"/>
      <c r="AH1124" s="87"/>
      <c r="AI1124" s="87"/>
      <c r="AJ1124" s="87"/>
      <c r="AK1124" s="87"/>
      <c r="AL1124" s="87"/>
      <c r="AM1124" s="87"/>
      <c r="AN1124" s="87"/>
      <c r="AO1124" s="87"/>
      <c r="AP1124" s="87"/>
      <c r="AQ1124" s="87"/>
      <c r="AR1124" s="87"/>
      <c r="AS1124" s="87"/>
      <c r="AT1124" s="87"/>
      <c r="AU1124" s="87"/>
      <c r="AV1124" s="87"/>
      <c r="AW1124" s="87"/>
      <c r="AX1124" s="87"/>
      <c r="AY1124" s="87"/>
      <c r="AZ1124" s="87"/>
      <c r="BA1124" s="87"/>
      <c r="BB1124" s="87"/>
      <c r="BC1124" s="87"/>
      <c r="BD1124" s="87"/>
      <c r="BE1124" s="87"/>
    </row>
    <row r="1125" spans="1:57" s="69" customFormat="1" x14ac:dyDescent="0.25">
      <c r="A1125" s="87"/>
      <c r="B1125" s="87"/>
      <c r="C1125" s="87"/>
      <c r="D1125" s="87"/>
      <c r="E1125" s="87"/>
      <c r="F1125" s="87"/>
      <c r="G1125" s="87"/>
      <c r="H1125" s="87"/>
      <c r="I1125" s="87"/>
      <c r="J1125" s="87"/>
      <c r="K1125" s="87"/>
      <c r="L1125" s="87"/>
      <c r="M1125" s="87"/>
      <c r="N1125" s="87"/>
      <c r="O1125" s="87"/>
      <c r="P1125" s="87"/>
      <c r="Q1125" s="87"/>
      <c r="R1125" s="87"/>
      <c r="S1125" s="87"/>
      <c r="T1125" s="87"/>
      <c r="U1125" s="87"/>
      <c r="V1125" s="87"/>
      <c r="W1125" s="87"/>
      <c r="X1125" s="87"/>
      <c r="Y1125" s="87"/>
      <c r="Z1125" s="87"/>
      <c r="AA1125" s="87"/>
      <c r="AB1125" s="87"/>
      <c r="AC1125" s="87"/>
      <c r="AD1125" s="87"/>
      <c r="AE1125" s="87"/>
      <c r="AF1125" s="87"/>
      <c r="AG1125" s="87"/>
      <c r="AH1125" s="87"/>
      <c r="AI1125" s="87"/>
      <c r="AJ1125" s="87"/>
      <c r="AK1125" s="87"/>
      <c r="AL1125" s="87"/>
      <c r="AM1125" s="87"/>
      <c r="AN1125" s="87"/>
      <c r="AO1125" s="87"/>
      <c r="AP1125" s="87"/>
      <c r="AQ1125" s="87"/>
      <c r="AR1125" s="87"/>
      <c r="AS1125" s="87"/>
      <c r="AT1125" s="87"/>
      <c r="AU1125" s="87"/>
      <c r="AV1125" s="87"/>
      <c r="AW1125" s="87"/>
      <c r="AX1125" s="87"/>
      <c r="AY1125" s="87"/>
      <c r="AZ1125" s="87"/>
      <c r="BA1125" s="87"/>
      <c r="BB1125" s="87"/>
      <c r="BC1125" s="87"/>
      <c r="BD1125" s="87"/>
      <c r="BE1125" s="87"/>
    </row>
    <row r="1126" spans="1:57" s="69" customFormat="1" x14ac:dyDescent="0.25">
      <c r="A1126" s="87"/>
      <c r="B1126" s="87"/>
      <c r="C1126" s="87"/>
      <c r="D1126" s="87"/>
      <c r="E1126" s="87"/>
      <c r="F1126" s="87"/>
      <c r="G1126" s="87"/>
      <c r="H1126" s="87"/>
      <c r="I1126" s="87"/>
      <c r="J1126" s="87"/>
      <c r="K1126" s="87"/>
      <c r="L1126" s="87"/>
      <c r="M1126" s="87"/>
      <c r="N1126" s="87"/>
      <c r="O1126" s="87"/>
      <c r="P1126" s="87"/>
      <c r="Q1126" s="87"/>
      <c r="R1126" s="87"/>
      <c r="S1126" s="87"/>
      <c r="T1126" s="87"/>
      <c r="U1126" s="87"/>
      <c r="V1126" s="87"/>
      <c r="W1126" s="87"/>
      <c r="X1126" s="87"/>
      <c r="Y1126" s="87"/>
      <c r="Z1126" s="87"/>
      <c r="AA1126" s="87"/>
      <c r="AB1126" s="87"/>
      <c r="AC1126" s="87"/>
      <c r="AD1126" s="87"/>
      <c r="AE1126" s="87"/>
      <c r="AF1126" s="87"/>
      <c r="AG1126" s="87"/>
      <c r="AH1126" s="87"/>
      <c r="AI1126" s="87"/>
      <c r="AJ1126" s="87"/>
      <c r="AK1126" s="87"/>
      <c r="AL1126" s="87"/>
      <c r="AM1126" s="87"/>
      <c r="AN1126" s="87"/>
      <c r="AO1126" s="87"/>
      <c r="AP1126" s="87"/>
      <c r="AQ1126" s="87"/>
      <c r="AR1126" s="87"/>
      <c r="AS1126" s="87"/>
      <c r="AT1126" s="87"/>
      <c r="AU1126" s="87"/>
      <c r="AV1126" s="87"/>
      <c r="AW1126" s="87"/>
      <c r="AX1126" s="87"/>
      <c r="AY1126" s="87"/>
      <c r="AZ1126" s="87"/>
      <c r="BA1126" s="87"/>
      <c r="BB1126" s="87"/>
      <c r="BC1126" s="87"/>
      <c r="BD1126" s="87"/>
      <c r="BE1126" s="87"/>
    </row>
    <row r="1127" spans="1:57" s="69" customFormat="1" x14ac:dyDescent="0.25">
      <c r="A1127" s="87"/>
      <c r="B1127" s="87"/>
      <c r="C1127" s="87"/>
      <c r="D1127" s="87"/>
      <c r="E1127" s="87"/>
      <c r="F1127" s="87"/>
      <c r="G1127" s="87"/>
      <c r="H1127" s="87"/>
      <c r="I1127" s="87"/>
      <c r="J1127" s="87"/>
      <c r="K1127" s="87"/>
      <c r="L1127" s="87"/>
      <c r="M1127" s="87"/>
      <c r="N1127" s="87"/>
      <c r="O1127" s="87"/>
      <c r="P1127" s="87"/>
      <c r="Q1127" s="87"/>
      <c r="R1127" s="87"/>
      <c r="S1127" s="87"/>
      <c r="T1127" s="87"/>
      <c r="U1127" s="87"/>
      <c r="V1127" s="87"/>
      <c r="W1127" s="87"/>
      <c r="X1127" s="87"/>
      <c r="Y1127" s="87"/>
      <c r="Z1127" s="87"/>
      <c r="AA1127" s="87"/>
      <c r="AB1127" s="87"/>
      <c r="AC1127" s="87"/>
      <c r="AD1127" s="87"/>
      <c r="AE1127" s="87"/>
      <c r="AF1127" s="87"/>
      <c r="AG1127" s="87"/>
      <c r="AH1127" s="87"/>
      <c r="AI1127" s="87"/>
      <c r="AJ1127" s="87"/>
      <c r="AK1127" s="87"/>
      <c r="AL1127" s="87"/>
      <c r="AM1127" s="87"/>
      <c r="AN1127" s="87"/>
      <c r="AO1127" s="87"/>
      <c r="AP1127" s="87"/>
      <c r="AQ1127" s="87"/>
      <c r="AR1127" s="87"/>
      <c r="AS1127" s="87"/>
      <c r="AT1127" s="87"/>
      <c r="AU1127" s="87"/>
      <c r="AV1127" s="87"/>
      <c r="AW1127" s="87"/>
      <c r="AX1127" s="87"/>
      <c r="AY1127" s="87"/>
      <c r="AZ1127" s="87"/>
      <c r="BA1127" s="87"/>
      <c r="BB1127" s="87"/>
      <c r="BC1127" s="87"/>
      <c r="BD1127" s="87"/>
      <c r="BE1127" s="87"/>
    </row>
    <row r="1128" spans="1:57" s="69" customFormat="1" x14ac:dyDescent="0.25">
      <c r="A1128" s="87"/>
      <c r="B1128" s="87"/>
      <c r="C1128" s="87"/>
      <c r="D1128" s="87"/>
      <c r="E1128" s="87"/>
      <c r="F1128" s="87"/>
      <c r="G1128" s="87"/>
      <c r="H1128" s="87"/>
      <c r="I1128" s="87"/>
      <c r="J1128" s="87"/>
      <c r="K1128" s="87"/>
      <c r="L1128" s="87"/>
      <c r="M1128" s="87"/>
      <c r="N1128" s="87"/>
      <c r="O1128" s="87"/>
      <c r="P1128" s="87"/>
      <c r="Q1128" s="87"/>
      <c r="R1128" s="87"/>
      <c r="S1128" s="87"/>
      <c r="T1128" s="87"/>
      <c r="U1128" s="87"/>
      <c r="V1128" s="87"/>
      <c r="W1128" s="87"/>
      <c r="X1128" s="87"/>
      <c r="Y1128" s="87"/>
      <c r="Z1128" s="87"/>
      <c r="AA1128" s="87"/>
      <c r="AB1128" s="87"/>
      <c r="AC1128" s="87"/>
      <c r="AD1128" s="87"/>
      <c r="AE1128" s="87"/>
      <c r="AF1128" s="87"/>
      <c r="AG1128" s="87"/>
      <c r="AH1128" s="87"/>
      <c r="AI1128" s="87"/>
      <c r="AJ1128" s="87"/>
      <c r="AK1128" s="87"/>
      <c r="AL1128" s="87"/>
      <c r="AM1128" s="87"/>
      <c r="AN1128" s="87"/>
      <c r="AO1128" s="87"/>
      <c r="AP1128" s="87"/>
      <c r="AQ1128" s="87"/>
      <c r="AR1128" s="87"/>
      <c r="AS1128" s="87"/>
      <c r="AT1128" s="87"/>
      <c r="AU1128" s="87"/>
      <c r="AV1128" s="87"/>
      <c r="AW1128" s="87"/>
      <c r="AX1128" s="87"/>
      <c r="AY1128" s="87"/>
      <c r="AZ1128" s="87"/>
      <c r="BA1128" s="87"/>
      <c r="BB1128" s="87"/>
      <c r="BC1128" s="87"/>
      <c r="BD1128" s="87"/>
      <c r="BE1128" s="87"/>
    </row>
    <row r="1129" spans="1:57" s="69" customFormat="1" x14ac:dyDescent="0.25">
      <c r="A1129" s="87"/>
      <c r="B1129" s="87"/>
      <c r="C1129" s="87"/>
      <c r="D1129" s="87"/>
      <c r="E1129" s="87"/>
      <c r="F1129" s="87"/>
      <c r="G1129" s="87"/>
      <c r="H1129" s="87"/>
      <c r="I1129" s="87"/>
      <c r="J1129" s="87"/>
      <c r="K1129" s="87"/>
      <c r="L1129" s="87"/>
      <c r="M1129" s="87"/>
      <c r="N1129" s="87"/>
      <c r="O1129" s="87"/>
      <c r="P1129" s="87"/>
      <c r="Q1129" s="87"/>
      <c r="R1129" s="87"/>
      <c r="S1129" s="87"/>
      <c r="T1129" s="87"/>
      <c r="U1129" s="87"/>
      <c r="V1129" s="87"/>
      <c r="W1129" s="87"/>
      <c r="X1129" s="87"/>
      <c r="Y1129" s="87"/>
      <c r="Z1129" s="87"/>
      <c r="AA1129" s="87"/>
      <c r="AB1129" s="87"/>
      <c r="AC1129" s="87"/>
      <c r="AD1129" s="87"/>
      <c r="AE1129" s="87"/>
      <c r="AF1129" s="87"/>
      <c r="AG1129" s="87"/>
      <c r="AH1129" s="87"/>
      <c r="AI1129" s="87"/>
      <c r="AJ1129" s="87"/>
      <c r="AK1129" s="87"/>
      <c r="AL1129" s="87"/>
      <c r="AM1129" s="87"/>
      <c r="AN1129" s="87"/>
      <c r="AO1129" s="87"/>
      <c r="AP1129" s="87"/>
      <c r="AQ1129" s="87"/>
      <c r="AR1129" s="87"/>
      <c r="AS1129" s="87"/>
      <c r="AT1129" s="87"/>
      <c r="AU1129" s="87"/>
      <c r="AV1129" s="87"/>
      <c r="AW1129" s="87"/>
      <c r="AX1129" s="87"/>
      <c r="AY1129" s="87"/>
      <c r="AZ1129" s="87"/>
      <c r="BA1129" s="87"/>
      <c r="BB1129" s="87"/>
      <c r="BC1129" s="87"/>
      <c r="BD1129" s="87"/>
      <c r="BE1129" s="87"/>
    </row>
    <row r="1130" spans="1:57" s="69" customFormat="1" x14ac:dyDescent="0.25">
      <c r="A1130" s="87"/>
      <c r="B1130" s="87"/>
      <c r="C1130" s="87"/>
      <c r="D1130" s="87"/>
      <c r="E1130" s="87"/>
      <c r="F1130" s="87"/>
      <c r="G1130" s="87"/>
      <c r="H1130" s="87"/>
      <c r="I1130" s="87"/>
      <c r="J1130" s="87"/>
      <c r="K1130" s="87"/>
      <c r="L1130" s="87"/>
      <c r="M1130" s="87"/>
      <c r="N1130" s="87"/>
      <c r="O1130" s="87"/>
      <c r="P1130" s="87"/>
      <c r="Q1130" s="87"/>
      <c r="R1130" s="87"/>
      <c r="S1130" s="87"/>
      <c r="T1130" s="87"/>
      <c r="U1130" s="87"/>
      <c r="V1130" s="87"/>
      <c r="W1130" s="87"/>
      <c r="X1130" s="87"/>
      <c r="Y1130" s="87"/>
      <c r="Z1130" s="87"/>
      <c r="AA1130" s="87"/>
      <c r="AB1130" s="87"/>
      <c r="AC1130" s="87"/>
      <c r="AD1130" s="87"/>
      <c r="AE1130" s="87"/>
      <c r="AF1130" s="87"/>
      <c r="AG1130" s="87"/>
      <c r="AH1130" s="87"/>
      <c r="AI1130" s="87"/>
      <c r="AJ1130" s="87"/>
      <c r="AK1130" s="87"/>
      <c r="AL1130" s="87"/>
      <c r="AM1130" s="87"/>
      <c r="AN1130" s="87"/>
      <c r="AO1130" s="87"/>
      <c r="AP1130" s="87"/>
      <c r="AQ1130" s="87"/>
      <c r="AR1130" s="87"/>
      <c r="AS1130" s="87"/>
      <c r="AT1130" s="87"/>
      <c r="AU1130" s="87"/>
      <c r="AV1130" s="87"/>
      <c r="AW1130" s="87"/>
      <c r="AX1130" s="87"/>
      <c r="AY1130" s="87"/>
      <c r="AZ1130" s="87"/>
      <c r="BA1130" s="87"/>
      <c r="BB1130" s="87"/>
      <c r="BC1130" s="87"/>
      <c r="BD1130" s="87"/>
      <c r="BE1130" s="87"/>
    </row>
    <row r="1131" spans="1:57" s="69" customFormat="1" x14ac:dyDescent="0.25">
      <c r="A1131" s="87"/>
      <c r="B1131" s="87"/>
      <c r="C1131" s="87"/>
      <c r="D1131" s="87"/>
      <c r="E1131" s="87"/>
      <c r="F1131" s="87"/>
      <c r="G1131" s="87"/>
      <c r="H1131" s="87"/>
      <c r="I1131" s="87"/>
      <c r="J1131" s="87"/>
      <c r="K1131" s="87"/>
      <c r="L1131" s="87"/>
      <c r="M1131" s="87"/>
      <c r="N1131" s="87"/>
      <c r="O1131" s="87"/>
      <c r="P1131" s="87"/>
      <c r="Q1131" s="87"/>
      <c r="R1131" s="87"/>
      <c r="S1131" s="87"/>
      <c r="T1131" s="87"/>
      <c r="U1131" s="87"/>
      <c r="V1131" s="87"/>
      <c r="W1131" s="87"/>
      <c r="X1131" s="87"/>
      <c r="Y1131" s="87"/>
      <c r="Z1131" s="87"/>
      <c r="AA1131" s="87"/>
      <c r="AB1131" s="87"/>
      <c r="AC1131" s="87"/>
      <c r="AD1131" s="87"/>
      <c r="AE1131" s="87"/>
      <c r="AF1131" s="87"/>
      <c r="AG1131" s="87"/>
      <c r="AH1131" s="87"/>
      <c r="AI1131" s="87"/>
      <c r="AJ1131" s="87"/>
      <c r="AK1131" s="87"/>
      <c r="AL1131" s="87"/>
      <c r="AM1131" s="87"/>
      <c r="AN1131" s="87"/>
      <c r="AO1131" s="87"/>
      <c r="AP1131" s="87"/>
      <c r="AQ1131" s="87"/>
      <c r="AR1131" s="87"/>
      <c r="AS1131" s="87"/>
      <c r="AT1131" s="87"/>
      <c r="AU1131" s="87"/>
      <c r="AV1131" s="87"/>
      <c r="AW1131" s="87"/>
      <c r="AX1131" s="87"/>
      <c r="AY1131" s="87"/>
      <c r="AZ1131" s="87"/>
      <c r="BA1131" s="87"/>
      <c r="BB1131" s="87"/>
      <c r="BC1131" s="87"/>
      <c r="BD1131" s="87"/>
      <c r="BE1131" s="87"/>
    </row>
    <row r="1132" spans="1:57" s="69" customFormat="1" x14ac:dyDescent="0.25">
      <c r="A1132" s="87"/>
      <c r="B1132" s="87"/>
      <c r="C1132" s="87"/>
      <c r="D1132" s="87"/>
      <c r="E1132" s="87"/>
      <c r="F1132" s="87"/>
      <c r="G1132" s="87"/>
      <c r="H1132" s="87"/>
      <c r="I1132" s="87"/>
      <c r="J1132" s="87"/>
      <c r="K1132" s="87"/>
      <c r="L1132" s="87"/>
      <c r="M1132" s="87"/>
      <c r="N1132" s="87"/>
      <c r="O1132" s="87"/>
      <c r="P1132" s="87"/>
      <c r="Q1132" s="87"/>
      <c r="R1132" s="87"/>
      <c r="S1132" s="87"/>
      <c r="T1132" s="87"/>
      <c r="U1132" s="87"/>
      <c r="V1132" s="87"/>
      <c r="W1132" s="87"/>
      <c r="X1132" s="87"/>
      <c r="Y1132" s="87"/>
      <c r="Z1132" s="87"/>
      <c r="AA1132" s="87"/>
      <c r="AB1132" s="87"/>
      <c r="AC1132" s="87"/>
      <c r="AD1132" s="87"/>
      <c r="AE1132" s="87"/>
      <c r="AF1132" s="87"/>
      <c r="AG1132" s="87"/>
      <c r="AH1132" s="87"/>
      <c r="AI1132" s="87"/>
      <c r="AJ1132" s="87"/>
      <c r="AK1132" s="87"/>
      <c r="AL1132" s="87"/>
      <c r="AM1132" s="87"/>
      <c r="AN1132" s="87"/>
      <c r="AO1132" s="87"/>
      <c r="AP1132" s="87"/>
      <c r="AQ1132" s="87"/>
      <c r="AR1132" s="87"/>
      <c r="AS1132" s="87"/>
      <c r="AT1132" s="87"/>
      <c r="AU1132" s="87"/>
      <c r="AV1132" s="87"/>
      <c r="AW1132" s="87"/>
      <c r="AX1132" s="87"/>
      <c r="AY1132" s="87"/>
      <c r="AZ1132" s="87"/>
      <c r="BA1132" s="87"/>
      <c r="BB1132" s="87"/>
      <c r="BC1132" s="87"/>
      <c r="BD1132" s="87"/>
      <c r="BE1132" s="87"/>
    </row>
    <row r="1133" spans="1:57" s="69" customFormat="1" x14ac:dyDescent="0.25">
      <c r="A1133" s="87"/>
      <c r="B1133" s="87"/>
      <c r="C1133" s="87"/>
      <c r="D1133" s="87"/>
      <c r="E1133" s="87"/>
      <c r="F1133" s="87"/>
      <c r="G1133" s="87"/>
      <c r="H1133" s="87"/>
      <c r="I1133" s="87"/>
      <c r="J1133" s="87"/>
      <c r="K1133" s="87"/>
      <c r="L1133" s="87"/>
      <c r="M1133" s="87"/>
      <c r="N1133" s="87"/>
      <c r="O1133" s="87"/>
      <c r="P1133" s="87"/>
      <c r="Q1133" s="87"/>
      <c r="R1133" s="87"/>
      <c r="S1133" s="87"/>
      <c r="T1133" s="87"/>
      <c r="U1133" s="87"/>
      <c r="V1133" s="87"/>
      <c r="W1133" s="87"/>
      <c r="X1133" s="87"/>
      <c r="Y1133" s="87"/>
      <c r="Z1133" s="87"/>
      <c r="AA1133" s="87"/>
      <c r="AB1133" s="87"/>
      <c r="AC1133" s="87"/>
      <c r="AD1133" s="87"/>
      <c r="AE1133" s="87"/>
      <c r="AF1133" s="87"/>
      <c r="AG1133" s="87"/>
      <c r="AH1133" s="87"/>
      <c r="AI1133" s="87"/>
      <c r="AJ1133" s="87"/>
      <c r="AK1133" s="87"/>
      <c r="AL1133" s="87"/>
      <c r="AM1133" s="87"/>
      <c r="AN1133" s="87"/>
      <c r="AO1133" s="87"/>
      <c r="AP1133" s="87"/>
      <c r="AQ1133" s="87"/>
      <c r="AR1133" s="87"/>
      <c r="AS1133" s="87"/>
      <c r="AT1133" s="87"/>
      <c r="AU1133" s="87"/>
      <c r="AV1133" s="87"/>
      <c r="AW1133" s="87"/>
      <c r="AX1133" s="87"/>
      <c r="AY1133" s="87"/>
      <c r="AZ1133" s="87"/>
      <c r="BA1133" s="87"/>
      <c r="BB1133" s="87"/>
      <c r="BC1133" s="87"/>
      <c r="BD1133" s="87"/>
      <c r="BE1133" s="87"/>
    </row>
    <row r="1134" spans="1:57" s="69" customFormat="1" x14ac:dyDescent="0.25">
      <c r="A1134" s="87"/>
      <c r="B1134" s="87"/>
      <c r="C1134" s="87"/>
      <c r="D1134" s="87"/>
      <c r="E1134" s="87"/>
      <c r="F1134" s="87"/>
      <c r="G1134" s="87"/>
      <c r="H1134" s="87"/>
      <c r="I1134" s="87"/>
      <c r="J1134" s="87"/>
      <c r="K1134" s="87"/>
      <c r="L1134" s="87"/>
      <c r="M1134" s="87"/>
      <c r="N1134" s="87"/>
      <c r="O1134" s="87"/>
      <c r="P1134" s="87"/>
      <c r="Q1134" s="87"/>
      <c r="R1134" s="87"/>
      <c r="S1134" s="87"/>
      <c r="T1134" s="87"/>
      <c r="U1134" s="87"/>
      <c r="V1134" s="87"/>
      <c r="W1134" s="87"/>
      <c r="X1134" s="87"/>
      <c r="Y1134" s="87"/>
      <c r="Z1134" s="87"/>
      <c r="AA1134" s="87"/>
      <c r="AB1134" s="87"/>
      <c r="AC1134" s="87"/>
      <c r="AD1134" s="87"/>
      <c r="AE1134" s="87"/>
      <c r="AF1134" s="87"/>
      <c r="AG1134" s="87"/>
      <c r="AH1134" s="87"/>
      <c r="AI1134" s="87"/>
      <c r="AJ1134" s="87"/>
      <c r="AK1134" s="87"/>
      <c r="AL1134" s="87"/>
      <c r="AM1134" s="87"/>
      <c r="AN1134" s="87"/>
      <c r="AO1134" s="87"/>
      <c r="AP1134" s="87"/>
      <c r="AQ1134" s="87"/>
      <c r="AR1134" s="87"/>
      <c r="AS1134" s="87"/>
      <c r="AT1134" s="87"/>
      <c r="AU1134" s="87"/>
      <c r="AV1134" s="87"/>
      <c r="AW1134" s="87"/>
      <c r="AX1134" s="87"/>
      <c r="AY1134" s="87"/>
      <c r="AZ1134" s="87"/>
      <c r="BA1134" s="87"/>
      <c r="BB1134" s="87"/>
      <c r="BC1134" s="87"/>
      <c r="BD1134" s="87"/>
      <c r="BE1134" s="87"/>
    </row>
    <row r="1135" spans="1:57" s="69" customFormat="1" x14ac:dyDescent="0.25">
      <c r="A1135" s="87"/>
      <c r="B1135" s="87"/>
      <c r="C1135" s="87"/>
      <c r="D1135" s="87"/>
      <c r="E1135" s="87"/>
      <c r="F1135" s="87"/>
      <c r="G1135" s="87"/>
      <c r="H1135" s="87"/>
      <c r="I1135" s="87"/>
      <c r="J1135" s="87"/>
      <c r="K1135" s="87"/>
      <c r="L1135" s="87"/>
      <c r="M1135" s="87"/>
      <c r="N1135" s="87"/>
      <c r="O1135" s="87"/>
      <c r="P1135" s="87"/>
      <c r="Q1135" s="87"/>
      <c r="R1135" s="87"/>
      <c r="S1135" s="87"/>
      <c r="T1135" s="87"/>
      <c r="U1135" s="87"/>
      <c r="V1135" s="87"/>
      <c r="W1135" s="87"/>
      <c r="X1135" s="87"/>
      <c r="Y1135" s="87"/>
      <c r="Z1135" s="87"/>
      <c r="AA1135" s="87"/>
      <c r="AB1135" s="87"/>
      <c r="AC1135" s="87"/>
      <c r="AD1135" s="87"/>
      <c r="AE1135" s="87"/>
      <c r="AF1135" s="87"/>
      <c r="AG1135" s="87"/>
      <c r="AH1135" s="87"/>
      <c r="AI1135" s="87"/>
      <c r="AJ1135" s="87"/>
      <c r="AK1135" s="87"/>
      <c r="AL1135" s="87"/>
      <c r="AM1135" s="87"/>
      <c r="AN1135" s="87"/>
      <c r="AO1135" s="87"/>
      <c r="AP1135" s="87"/>
      <c r="AQ1135" s="87"/>
      <c r="AR1135" s="87"/>
      <c r="AS1135" s="87"/>
      <c r="AT1135" s="87"/>
      <c r="AU1135" s="87"/>
      <c r="AV1135" s="87"/>
      <c r="AW1135" s="87"/>
      <c r="AX1135" s="87"/>
      <c r="AY1135" s="87"/>
      <c r="AZ1135" s="87"/>
      <c r="BA1135" s="87"/>
      <c r="BB1135" s="87"/>
      <c r="BC1135" s="87"/>
      <c r="BD1135" s="87"/>
      <c r="BE1135" s="87"/>
    </row>
    <row r="1136" spans="1:57" s="69" customFormat="1" x14ac:dyDescent="0.25">
      <c r="A1136" s="87"/>
      <c r="B1136" s="87"/>
      <c r="C1136" s="87"/>
      <c r="D1136" s="87"/>
      <c r="E1136" s="87"/>
      <c r="F1136" s="87"/>
      <c r="G1136" s="87"/>
      <c r="H1136" s="87"/>
      <c r="I1136" s="87"/>
      <c r="J1136" s="87"/>
      <c r="K1136" s="87"/>
      <c r="L1136" s="87"/>
      <c r="M1136" s="87"/>
      <c r="N1136" s="87"/>
      <c r="O1136" s="87"/>
      <c r="P1136" s="87"/>
      <c r="Q1136" s="87"/>
      <c r="R1136" s="87"/>
      <c r="S1136" s="87"/>
      <c r="T1136" s="87"/>
      <c r="U1136" s="87"/>
      <c r="V1136" s="87"/>
      <c r="W1136" s="87"/>
      <c r="X1136" s="87"/>
      <c r="Y1136" s="87"/>
      <c r="Z1136" s="87"/>
      <c r="AA1136" s="87"/>
      <c r="AB1136" s="87"/>
      <c r="AC1136" s="87"/>
      <c r="AD1136" s="87"/>
      <c r="AE1136" s="87"/>
      <c r="AF1136" s="87"/>
      <c r="AG1136" s="87"/>
      <c r="AH1136" s="87"/>
      <c r="AI1136" s="87"/>
      <c r="AJ1136" s="87"/>
      <c r="AK1136" s="87"/>
      <c r="AL1136" s="87"/>
      <c r="AM1136" s="87"/>
      <c r="AN1136" s="87"/>
      <c r="AO1136" s="87"/>
      <c r="AP1136" s="87"/>
      <c r="AQ1136" s="87"/>
      <c r="AR1136" s="87"/>
      <c r="AS1136" s="87"/>
      <c r="AT1136" s="87"/>
      <c r="AU1136" s="87"/>
      <c r="AV1136" s="87"/>
      <c r="AW1136" s="87"/>
      <c r="AX1136" s="87"/>
      <c r="AY1136" s="87"/>
      <c r="AZ1136" s="87"/>
      <c r="BA1136" s="87"/>
      <c r="BB1136" s="87"/>
      <c r="BC1136" s="87"/>
      <c r="BD1136" s="87"/>
      <c r="BE1136" s="87"/>
    </row>
    <row r="1137" spans="1:57" s="69" customFormat="1" x14ac:dyDescent="0.25">
      <c r="A1137" s="87"/>
      <c r="B1137" s="87"/>
      <c r="C1137" s="87"/>
      <c r="D1137" s="87"/>
      <c r="E1137" s="87"/>
      <c r="F1137" s="87"/>
      <c r="G1137" s="87"/>
      <c r="H1137" s="87"/>
      <c r="I1137" s="87"/>
      <c r="J1137" s="87"/>
      <c r="K1137" s="87"/>
      <c r="L1137" s="87"/>
      <c r="M1137" s="87"/>
      <c r="N1137" s="87"/>
      <c r="O1137" s="87"/>
      <c r="P1137" s="87"/>
      <c r="Q1137" s="87"/>
      <c r="R1137" s="87"/>
      <c r="S1137" s="87"/>
      <c r="T1137" s="87"/>
      <c r="U1137" s="87"/>
      <c r="V1137" s="87"/>
      <c r="W1137" s="87"/>
      <c r="X1137" s="87"/>
      <c r="Y1137" s="87"/>
      <c r="Z1137" s="87"/>
      <c r="AA1137" s="87"/>
      <c r="AB1137" s="87"/>
      <c r="AC1137" s="87"/>
      <c r="AD1137" s="87"/>
      <c r="AE1137" s="87"/>
      <c r="AF1137" s="87"/>
      <c r="AG1137" s="87"/>
      <c r="AH1137" s="87"/>
      <c r="AI1137" s="87"/>
      <c r="AJ1137" s="87"/>
      <c r="AK1137" s="87"/>
      <c r="AL1137" s="87"/>
      <c r="AM1137" s="87"/>
      <c r="AN1137" s="87"/>
      <c r="AO1137" s="87"/>
      <c r="AP1137" s="87"/>
      <c r="AQ1137" s="87"/>
      <c r="AR1137" s="87"/>
      <c r="AS1137" s="87"/>
      <c r="AT1137" s="87"/>
      <c r="AU1137" s="87"/>
      <c r="AV1137" s="87"/>
      <c r="AW1137" s="87"/>
      <c r="AX1137" s="87"/>
      <c r="AY1137" s="87"/>
      <c r="AZ1137" s="87"/>
      <c r="BA1137" s="87"/>
      <c r="BB1137" s="87"/>
      <c r="BC1137" s="87"/>
      <c r="BD1137" s="87"/>
      <c r="BE1137" s="87"/>
    </row>
    <row r="1138" spans="1:57" s="69" customFormat="1" x14ac:dyDescent="0.25">
      <c r="A1138" s="87"/>
      <c r="B1138" s="87"/>
      <c r="C1138" s="87"/>
      <c r="D1138" s="87"/>
      <c r="E1138" s="87"/>
      <c r="F1138" s="87"/>
      <c r="G1138" s="87"/>
      <c r="H1138" s="87"/>
      <c r="I1138" s="87"/>
      <c r="J1138" s="87"/>
      <c r="K1138" s="87"/>
      <c r="L1138" s="87"/>
      <c r="M1138" s="87"/>
      <c r="N1138" s="87"/>
      <c r="O1138" s="87"/>
      <c r="P1138" s="87"/>
      <c r="Q1138" s="87"/>
      <c r="R1138" s="87"/>
      <c r="S1138" s="87"/>
      <c r="T1138" s="87"/>
      <c r="U1138" s="87"/>
      <c r="V1138" s="87"/>
      <c r="W1138" s="87"/>
      <c r="X1138" s="87"/>
      <c r="Y1138" s="87"/>
      <c r="Z1138" s="87"/>
      <c r="AA1138" s="87"/>
      <c r="AB1138" s="87"/>
      <c r="AC1138" s="87"/>
      <c r="AD1138" s="87"/>
      <c r="AE1138" s="87"/>
      <c r="AF1138" s="87"/>
      <c r="AG1138" s="87"/>
      <c r="AH1138" s="87"/>
      <c r="AI1138" s="87"/>
      <c r="AJ1138" s="87"/>
      <c r="AK1138" s="87"/>
      <c r="AL1138" s="87"/>
      <c r="AM1138" s="87"/>
      <c r="AN1138" s="87"/>
      <c r="AO1138" s="87"/>
      <c r="AP1138" s="87"/>
      <c r="AQ1138" s="87"/>
      <c r="AR1138" s="87"/>
      <c r="AS1138" s="87"/>
      <c r="AT1138" s="87"/>
      <c r="AU1138" s="87"/>
      <c r="AV1138" s="87"/>
      <c r="AW1138" s="87"/>
      <c r="AX1138" s="87"/>
      <c r="AY1138" s="87"/>
      <c r="AZ1138" s="87"/>
      <c r="BA1138" s="87"/>
      <c r="BB1138" s="87"/>
      <c r="BC1138" s="87"/>
      <c r="BD1138" s="87"/>
      <c r="BE1138" s="87"/>
    </row>
    <row r="1139" spans="1:57" s="69" customFormat="1" x14ac:dyDescent="0.25">
      <c r="A1139" s="87"/>
      <c r="B1139" s="87"/>
      <c r="C1139" s="87"/>
      <c r="D1139" s="87"/>
      <c r="E1139" s="87"/>
      <c r="F1139" s="87"/>
      <c r="G1139" s="87"/>
      <c r="H1139" s="87"/>
      <c r="I1139" s="87"/>
      <c r="J1139" s="87"/>
      <c r="K1139" s="87"/>
      <c r="L1139" s="87"/>
      <c r="M1139" s="87"/>
      <c r="N1139" s="87"/>
      <c r="O1139" s="87"/>
      <c r="P1139" s="87"/>
      <c r="Q1139" s="87"/>
      <c r="R1139" s="87"/>
      <c r="S1139" s="87"/>
      <c r="T1139" s="87"/>
      <c r="U1139" s="87"/>
      <c r="V1139" s="87"/>
      <c r="W1139" s="87"/>
      <c r="X1139" s="87"/>
      <c r="Y1139" s="87"/>
      <c r="Z1139" s="87"/>
      <c r="AA1139" s="87"/>
      <c r="AB1139" s="87"/>
      <c r="AC1139" s="87"/>
      <c r="AD1139" s="87"/>
      <c r="AE1139" s="87"/>
      <c r="AF1139" s="87"/>
      <c r="AG1139" s="87"/>
      <c r="AH1139" s="87"/>
      <c r="AI1139" s="87"/>
      <c r="AJ1139" s="87"/>
      <c r="AK1139" s="87"/>
      <c r="AL1139" s="87"/>
      <c r="AM1139" s="87"/>
      <c r="AN1139" s="87"/>
      <c r="AO1139" s="87"/>
      <c r="AP1139" s="87"/>
      <c r="AQ1139" s="87"/>
      <c r="AR1139" s="87"/>
      <c r="AS1139" s="87"/>
      <c r="AT1139" s="87"/>
      <c r="AU1139" s="87"/>
      <c r="AV1139" s="87"/>
      <c r="AW1139" s="87"/>
      <c r="AX1139" s="87"/>
      <c r="AY1139" s="87"/>
      <c r="AZ1139" s="87"/>
      <c r="BA1139" s="87"/>
      <c r="BB1139" s="87"/>
      <c r="BC1139" s="87"/>
      <c r="BD1139" s="87"/>
      <c r="BE1139" s="87"/>
    </row>
    <row r="1140" spans="1:57" s="69" customFormat="1" x14ac:dyDescent="0.25">
      <c r="A1140" s="87"/>
      <c r="B1140" s="87"/>
      <c r="C1140" s="87"/>
      <c r="D1140" s="87"/>
      <c r="E1140" s="87"/>
      <c r="F1140" s="87"/>
      <c r="G1140" s="87"/>
      <c r="H1140" s="87"/>
      <c r="I1140" s="87"/>
      <c r="J1140" s="87"/>
      <c r="K1140" s="87"/>
      <c r="L1140" s="87"/>
      <c r="M1140" s="87"/>
      <c r="N1140" s="87"/>
      <c r="O1140" s="87"/>
      <c r="P1140" s="87"/>
      <c r="Q1140" s="87"/>
      <c r="R1140" s="87"/>
      <c r="S1140" s="87"/>
      <c r="T1140" s="87"/>
      <c r="U1140" s="87"/>
      <c r="V1140" s="87"/>
      <c r="W1140" s="87"/>
      <c r="X1140" s="87"/>
      <c r="Y1140" s="87"/>
      <c r="Z1140" s="87"/>
      <c r="AA1140" s="87"/>
      <c r="AB1140" s="87"/>
      <c r="AC1140" s="87"/>
      <c r="AD1140" s="87"/>
      <c r="AE1140" s="87"/>
      <c r="AF1140" s="87"/>
      <c r="AG1140" s="87"/>
      <c r="AH1140" s="87"/>
      <c r="AI1140" s="87"/>
      <c r="AJ1140" s="87"/>
      <c r="AK1140" s="87"/>
      <c r="AL1140" s="87"/>
      <c r="AM1140" s="87"/>
      <c r="AN1140" s="87"/>
      <c r="AO1140" s="87"/>
      <c r="AP1140" s="87"/>
      <c r="AQ1140" s="87"/>
      <c r="AR1140" s="87"/>
      <c r="AS1140" s="87"/>
      <c r="AT1140" s="87"/>
      <c r="AU1140" s="87"/>
      <c r="AV1140" s="87"/>
      <c r="AW1140" s="87"/>
      <c r="AX1140" s="87"/>
      <c r="AY1140" s="87"/>
      <c r="AZ1140" s="87"/>
      <c r="BA1140" s="87"/>
      <c r="BB1140" s="87"/>
      <c r="BC1140" s="87"/>
      <c r="BD1140" s="87"/>
      <c r="BE1140" s="87"/>
    </row>
    <row r="1141" spans="1:57" s="69" customFormat="1" x14ac:dyDescent="0.25">
      <c r="A1141" s="87"/>
      <c r="B1141" s="87"/>
      <c r="C1141" s="87"/>
      <c r="D1141" s="87"/>
      <c r="E1141" s="87"/>
      <c r="F1141" s="87"/>
      <c r="G1141" s="87"/>
      <c r="H1141" s="87"/>
      <c r="I1141" s="87"/>
      <c r="J1141" s="87"/>
      <c r="K1141" s="87"/>
      <c r="L1141" s="87"/>
      <c r="M1141" s="87"/>
      <c r="N1141" s="87"/>
      <c r="O1141" s="87"/>
      <c r="P1141" s="87"/>
      <c r="Q1141" s="87"/>
      <c r="R1141" s="87"/>
      <c r="S1141" s="87"/>
      <c r="T1141" s="87"/>
      <c r="U1141" s="87"/>
      <c r="V1141" s="87"/>
      <c r="W1141" s="87"/>
      <c r="X1141" s="87"/>
      <c r="Y1141" s="87"/>
      <c r="Z1141" s="87"/>
      <c r="AA1141" s="87"/>
      <c r="AB1141" s="87"/>
      <c r="AC1141" s="87"/>
      <c r="AD1141" s="87"/>
      <c r="AE1141" s="87"/>
      <c r="AF1141" s="87"/>
      <c r="AG1141" s="87"/>
      <c r="AH1141" s="87"/>
      <c r="AI1141" s="87"/>
      <c r="AJ1141" s="87"/>
      <c r="AK1141" s="87"/>
      <c r="AL1141" s="87"/>
      <c r="AM1141" s="87"/>
      <c r="AN1141" s="87"/>
      <c r="AO1141" s="87"/>
      <c r="AP1141" s="87"/>
      <c r="AQ1141" s="87"/>
      <c r="AR1141" s="87"/>
      <c r="AS1141" s="87"/>
      <c r="AT1141" s="87"/>
      <c r="AU1141" s="87"/>
      <c r="AV1141" s="87"/>
      <c r="AW1141" s="87"/>
      <c r="AX1141" s="87"/>
      <c r="AY1141" s="87"/>
      <c r="AZ1141" s="87"/>
      <c r="BA1141" s="87"/>
      <c r="BB1141" s="87"/>
      <c r="BC1141" s="87"/>
      <c r="BD1141" s="87"/>
      <c r="BE1141" s="87"/>
    </row>
    <row r="1142" spans="1:57" s="69" customFormat="1" x14ac:dyDescent="0.25">
      <c r="A1142" s="87"/>
      <c r="B1142" s="87"/>
      <c r="C1142" s="87"/>
      <c r="D1142" s="87"/>
      <c r="E1142" s="87"/>
      <c r="F1142" s="87"/>
      <c r="G1142" s="87"/>
      <c r="H1142" s="87"/>
      <c r="I1142" s="87"/>
      <c r="J1142" s="87"/>
      <c r="K1142" s="87"/>
      <c r="L1142" s="87"/>
      <c r="M1142" s="87"/>
      <c r="N1142" s="87"/>
      <c r="O1142" s="87"/>
      <c r="P1142" s="87"/>
      <c r="Q1142" s="87"/>
      <c r="R1142" s="87"/>
      <c r="S1142" s="87"/>
      <c r="T1142" s="87"/>
      <c r="U1142" s="87"/>
      <c r="V1142" s="87"/>
      <c r="W1142" s="87"/>
      <c r="X1142" s="87"/>
      <c r="Y1142" s="87"/>
      <c r="Z1142" s="87"/>
      <c r="AA1142" s="87"/>
      <c r="AB1142" s="87"/>
      <c r="AC1142" s="87"/>
      <c r="AD1142" s="87"/>
      <c r="AE1142" s="87"/>
      <c r="AF1142" s="87"/>
      <c r="AG1142" s="87"/>
      <c r="AH1142" s="87"/>
      <c r="AI1142" s="87"/>
      <c r="AJ1142" s="87"/>
      <c r="AK1142" s="87"/>
      <c r="AL1142" s="87"/>
      <c r="AM1142" s="87"/>
      <c r="AN1142" s="87"/>
      <c r="AO1142" s="87"/>
      <c r="AP1142" s="87"/>
      <c r="AQ1142" s="87"/>
      <c r="AR1142" s="87"/>
      <c r="AS1142" s="87"/>
      <c r="AT1142" s="87"/>
      <c r="AU1142" s="87"/>
      <c r="AV1142" s="87"/>
      <c r="AW1142" s="87"/>
      <c r="AX1142" s="87"/>
      <c r="AY1142" s="87"/>
      <c r="AZ1142" s="87"/>
      <c r="BA1142" s="87"/>
      <c r="BB1142" s="87"/>
      <c r="BC1142" s="87"/>
      <c r="BD1142" s="87"/>
      <c r="BE1142" s="87"/>
    </row>
    <row r="1143" spans="1:57" s="69" customFormat="1" x14ac:dyDescent="0.25">
      <c r="A1143" s="87"/>
      <c r="B1143" s="87"/>
      <c r="C1143" s="87"/>
      <c r="D1143" s="87"/>
      <c r="E1143" s="87"/>
      <c r="F1143" s="87"/>
      <c r="G1143" s="87"/>
      <c r="H1143" s="87"/>
      <c r="I1143" s="87"/>
      <c r="J1143" s="87"/>
      <c r="K1143" s="87"/>
      <c r="L1143" s="87"/>
      <c r="M1143" s="87"/>
      <c r="N1143" s="87"/>
      <c r="O1143" s="87"/>
      <c r="P1143" s="87"/>
      <c r="Q1143" s="87"/>
      <c r="R1143" s="87"/>
      <c r="S1143" s="87"/>
      <c r="T1143" s="87"/>
      <c r="U1143" s="87"/>
      <c r="V1143" s="87"/>
      <c r="W1143" s="87"/>
      <c r="X1143" s="87"/>
      <c r="Y1143" s="87"/>
      <c r="Z1143" s="87"/>
      <c r="AA1143" s="87"/>
      <c r="AB1143" s="87"/>
      <c r="AC1143" s="87"/>
      <c r="AD1143" s="87"/>
      <c r="AE1143" s="87"/>
      <c r="AF1143" s="87"/>
      <c r="AG1143" s="87"/>
      <c r="AH1143" s="87"/>
      <c r="AI1143" s="87"/>
      <c r="AJ1143" s="87"/>
      <c r="AK1143" s="87"/>
      <c r="AL1143" s="87"/>
      <c r="AM1143" s="87"/>
      <c r="AN1143" s="87"/>
      <c r="AO1143" s="87"/>
      <c r="AP1143" s="87"/>
      <c r="AQ1143" s="87"/>
      <c r="AR1143" s="87"/>
      <c r="AS1143" s="87"/>
      <c r="AT1143" s="87"/>
      <c r="AU1143" s="87"/>
      <c r="AV1143" s="87"/>
      <c r="AW1143" s="87"/>
      <c r="AX1143" s="87"/>
      <c r="AY1143" s="87"/>
      <c r="AZ1143" s="87"/>
      <c r="BA1143" s="87"/>
      <c r="BB1143" s="87"/>
      <c r="BC1143" s="87"/>
      <c r="BD1143" s="87"/>
      <c r="BE1143" s="87"/>
    </row>
    <row r="1144" spans="1:57" s="69" customFormat="1" x14ac:dyDescent="0.25">
      <c r="A1144" s="87"/>
      <c r="B1144" s="87"/>
      <c r="C1144" s="87"/>
      <c r="D1144" s="87"/>
      <c r="E1144" s="87"/>
      <c r="F1144" s="87"/>
      <c r="G1144" s="87"/>
      <c r="H1144" s="87"/>
      <c r="I1144" s="87"/>
      <c r="J1144" s="87"/>
      <c r="K1144" s="87"/>
      <c r="L1144" s="87"/>
      <c r="M1144" s="87"/>
      <c r="N1144" s="87"/>
      <c r="O1144" s="87"/>
      <c r="P1144" s="87"/>
      <c r="Q1144" s="87"/>
      <c r="R1144" s="87"/>
      <c r="S1144" s="87"/>
      <c r="T1144" s="87"/>
      <c r="U1144" s="87"/>
      <c r="V1144" s="87"/>
      <c r="W1144" s="87"/>
      <c r="X1144" s="87"/>
      <c r="Y1144" s="87"/>
      <c r="Z1144" s="87"/>
      <c r="AA1144" s="87"/>
      <c r="AB1144" s="87"/>
      <c r="AC1144" s="87"/>
      <c r="AD1144" s="87"/>
      <c r="AE1144" s="87"/>
      <c r="AF1144" s="87"/>
      <c r="AG1144" s="87"/>
      <c r="AH1144" s="87"/>
      <c r="AI1144" s="87"/>
      <c r="AJ1144" s="87"/>
      <c r="AK1144" s="87"/>
      <c r="AL1144" s="87"/>
      <c r="AM1144" s="87"/>
      <c r="AN1144" s="87"/>
      <c r="AO1144" s="87"/>
      <c r="AP1144" s="87"/>
      <c r="AQ1144" s="87"/>
      <c r="AR1144" s="87"/>
      <c r="AS1144" s="87"/>
      <c r="AT1144" s="87"/>
      <c r="AU1144" s="87"/>
      <c r="AV1144" s="87"/>
      <c r="AW1144" s="87"/>
      <c r="AX1144" s="87"/>
      <c r="AY1144" s="87"/>
      <c r="AZ1144" s="87"/>
      <c r="BA1144" s="87"/>
      <c r="BB1144" s="87"/>
      <c r="BC1144" s="87"/>
      <c r="BD1144" s="87"/>
      <c r="BE1144" s="87"/>
    </row>
    <row r="1145" spans="1:57" s="69" customFormat="1" x14ac:dyDescent="0.25">
      <c r="A1145" s="87"/>
      <c r="B1145" s="87"/>
      <c r="C1145" s="87"/>
      <c r="D1145" s="87"/>
      <c r="E1145" s="87"/>
      <c r="F1145" s="87"/>
      <c r="G1145" s="87"/>
      <c r="H1145" s="87"/>
      <c r="I1145" s="87"/>
      <c r="J1145" s="87"/>
      <c r="K1145" s="87"/>
      <c r="L1145" s="87"/>
      <c r="M1145" s="87"/>
      <c r="N1145" s="87"/>
      <c r="O1145" s="87"/>
      <c r="P1145" s="87"/>
      <c r="Q1145" s="87"/>
      <c r="R1145" s="87"/>
      <c r="S1145" s="87"/>
      <c r="T1145" s="87"/>
      <c r="U1145" s="87"/>
      <c r="V1145" s="87"/>
      <c r="W1145" s="87"/>
      <c r="X1145" s="87"/>
      <c r="Y1145" s="87"/>
      <c r="Z1145" s="87"/>
      <c r="AA1145" s="87"/>
      <c r="AB1145" s="87"/>
      <c r="AC1145" s="87"/>
      <c r="AD1145" s="87"/>
      <c r="AE1145" s="87"/>
      <c r="AF1145" s="87"/>
      <c r="AG1145" s="87"/>
      <c r="AH1145" s="87"/>
      <c r="AI1145" s="87"/>
      <c r="AJ1145" s="87"/>
      <c r="AK1145" s="87"/>
      <c r="AL1145" s="87"/>
      <c r="AM1145" s="87"/>
      <c r="AN1145" s="87"/>
      <c r="AO1145" s="87"/>
      <c r="AP1145" s="87"/>
      <c r="AQ1145" s="87"/>
      <c r="AR1145" s="87"/>
      <c r="AS1145" s="87"/>
      <c r="AT1145" s="87"/>
      <c r="AU1145" s="87"/>
      <c r="AV1145" s="87"/>
      <c r="AW1145" s="87"/>
      <c r="AX1145" s="87"/>
      <c r="AY1145" s="87"/>
      <c r="AZ1145" s="87"/>
      <c r="BA1145" s="87"/>
      <c r="BB1145" s="87"/>
      <c r="BC1145" s="87"/>
      <c r="BD1145" s="87"/>
      <c r="BE1145" s="87"/>
    </row>
    <row r="1146" spans="1:57" s="69" customFormat="1" x14ac:dyDescent="0.25">
      <c r="A1146" s="87"/>
      <c r="B1146" s="87"/>
      <c r="C1146" s="87"/>
      <c r="D1146" s="87"/>
      <c r="E1146" s="87"/>
      <c r="F1146" s="87"/>
      <c r="G1146" s="87"/>
      <c r="H1146" s="87"/>
      <c r="I1146" s="87"/>
      <c r="J1146" s="87"/>
      <c r="K1146" s="87"/>
      <c r="L1146" s="87"/>
      <c r="M1146" s="87"/>
      <c r="N1146" s="87"/>
      <c r="O1146" s="87"/>
      <c r="P1146" s="87"/>
      <c r="Q1146" s="87"/>
      <c r="R1146" s="87"/>
      <c r="S1146" s="87"/>
      <c r="T1146" s="87"/>
      <c r="U1146" s="87"/>
      <c r="V1146" s="87"/>
      <c r="W1146" s="87"/>
      <c r="X1146" s="87"/>
      <c r="Y1146" s="87"/>
      <c r="Z1146" s="87"/>
      <c r="AA1146" s="87"/>
      <c r="AB1146" s="87"/>
      <c r="AC1146" s="87"/>
      <c r="AD1146" s="87"/>
      <c r="AE1146" s="87"/>
      <c r="AF1146" s="87"/>
      <c r="AG1146" s="87"/>
      <c r="AH1146" s="87"/>
      <c r="AI1146" s="87"/>
      <c r="AJ1146" s="87"/>
      <c r="AK1146" s="87"/>
      <c r="AL1146" s="87"/>
      <c r="AM1146" s="87"/>
      <c r="AN1146" s="87"/>
      <c r="AO1146" s="87"/>
      <c r="AP1146" s="87"/>
      <c r="AQ1146" s="87"/>
      <c r="AR1146" s="87"/>
      <c r="AS1146" s="87"/>
      <c r="AT1146" s="87"/>
      <c r="AU1146" s="87"/>
      <c r="AV1146" s="87"/>
      <c r="AW1146" s="87"/>
      <c r="AX1146" s="87"/>
      <c r="AY1146" s="87"/>
      <c r="AZ1146" s="87"/>
      <c r="BA1146" s="87"/>
      <c r="BB1146" s="87"/>
      <c r="BC1146" s="87"/>
      <c r="BD1146" s="87"/>
      <c r="BE1146" s="87"/>
    </row>
    <row r="1147" spans="1:57" s="69" customFormat="1" x14ac:dyDescent="0.25">
      <c r="A1147" s="87"/>
      <c r="B1147" s="87"/>
      <c r="C1147" s="87"/>
      <c r="D1147" s="87"/>
      <c r="E1147" s="87"/>
      <c r="F1147" s="87"/>
      <c r="G1147" s="87"/>
      <c r="H1147" s="87"/>
      <c r="I1147" s="87"/>
      <c r="J1147" s="87"/>
      <c r="K1147" s="87"/>
      <c r="L1147" s="87"/>
      <c r="M1147" s="87"/>
      <c r="N1147" s="87"/>
      <c r="O1147" s="87"/>
      <c r="P1147" s="87"/>
      <c r="Q1147" s="87"/>
      <c r="R1147" s="87"/>
      <c r="S1147" s="87"/>
      <c r="T1147" s="87"/>
      <c r="U1147" s="87"/>
      <c r="V1147" s="87"/>
      <c r="W1147" s="87"/>
      <c r="X1147" s="87"/>
      <c r="Y1147" s="87"/>
      <c r="Z1147" s="87"/>
      <c r="AA1147" s="87"/>
      <c r="AB1147" s="87"/>
      <c r="AC1147" s="87"/>
      <c r="AD1147" s="87"/>
      <c r="AE1147" s="87"/>
      <c r="AF1147" s="87"/>
      <c r="AG1147" s="87"/>
      <c r="AH1147" s="87"/>
      <c r="AI1147" s="87"/>
      <c r="AJ1147" s="87"/>
      <c r="AK1147" s="87"/>
      <c r="AL1147" s="87"/>
      <c r="AM1147" s="87"/>
      <c r="AN1147" s="87"/>
      <c r="AO1147" s="87"/>
      <c r="AP1147" s="87"/>
      <c r="AQ1147" s="87"/>
      <c r="AR1147" s="87"/>
      <c r="AS1147" s="87"/>
      <c r="AT1147" s="87"/>
      <c r="AU1147" s="87"/>
      <c r="AV1147" s="87"/>
      <c r="AW1147" s="87"/>
      <c r="AX1147" s="87"/>
      <c r="AY1147" s="87"/>
      <c r="AZ1147" s="87"/>
      <c r="BA1147" s="87"/>
      <c r="BB1147" s="87"/>
      <c r="BC1147" s="87"/>
      <c r="BD1147" s="87"/>
      <c r="BE1147" s="87"/>
    </row>
    <row r="1148" spans="1:57" s="69" customFormat="1" x14ac:dyDescent="0.25">
      <c r="A1148" s="87"/>
      <c r="B1148" s="87"/>
      <c r="C1148" s="87"/>
      <c r="D1148" s="87"/>
      <c r="E1148" s="87"/>
      <c r="F1148" s="87"/>
      <c r="G1148" s="87"/>
      <c r="H1148" s="87"/>
      <c r="I1148" s="87"/>
      <c r="J1148" s="87"/>
      <c r="K1148" s="87"/>
      <c r="L1148" s="87"/>
      <c r="M1148" s="87"/>
      <c r="N1148" s="87"/>
      <c r="O1148" s="87"/>
      <c r="P1148" s="87"/>
      <c r="Q1148" s="87"/>
      <c r="R1148" s="87"/>
      <c r="S1148" s="87"/>
      <c r="T1148" s="87"/>
      <c r="U1148" s="87"/>
      <c r="V1148" s="87"/>
      <c r="W1148" s="87"/>
      <c r="X1148" s="87"/>
      <c r="Y1148" s="87"/>
      <c r="Z1148" s="87"/>
      <c r="AA1148" s="87"/>
      <c r="AB1148" s="87"/>
      <c r="AC1148" s="87"/>
      <c r="AD1148" s="87"/>
      <c r="AE1148" s="87"/>
      <c r="AF1148" s="87"/>
      <c r="AG1148" s="87"/>
      <c r="AH1148" s="87"/>
      <c r="AI1148" s="87"/>
      <c r="AJ1148" s="87"/>
      <c r="AK1148" s="87"/>
      <c r="AL1148" s="87"/>
      <c r="AM1148" s="87"/>
      <c r="AN1148" s="87"/>
      <c r="AO1148" s="87"/>
      <c r="AP1148" s="87"/>
      <c r="AQ1148" s="87"/>
      <c r="AR1148" s="87"/>
      <c r="AS1148" s="87"/>
      <c r="AT1148" s="87"/>
      <c r="AU1148" s="87"/>
      <c r="AV1148" s="87"/>
      <c r="AW1148" s="87"/>
      <c r="AX1148" s="87"/>
      <c r="AY1148" s="87"/>
      <c r="AZ1148" s="87"/>
      <c r="BA1148" s="87"/>
      <c r="BB1148" s="87"/>
      <c r="BC1148" s="87"/>
      <c r="BD1148" s="87"/>
      <c r="BE1148" s="87"/>
    </row>
    <row r="1149" spans="1:57" s="69" customFormat="1" x14ac:dyDescent="0.25">
      <c r="A1149" s="87"/>
      <c r="B1149" s="87"/>
      <c r="C1149" s="87"/>
      <c r="D1149" s="87"/>
      <c r="E1149" s="87"/>
      <c r="F1149" s="87"/>
      <c r="G1149" s="87"/>
      <c r="H1149" s="87"/>
      <c r="I1149" s="87"/>
      <c r="J1149" s="87"/>
      <c r="K1149" s="87"/>
      <c r="L1149" s="87"/>
      <c r="M1149" s="87"/>
      <c r="N1149" s="87"/>
      <c r="O1149" s="87"/>
      <c r="P1149" s="87"/>
      <c r="Q1149" s="87"/>
      <c r="R1149" s="87"/>
      <c r="S1149" s="87"/>
      <c r="T1149" s="87"/>
      <c r="U1149" s="87"/>
      <c r="V1149" s="87"/>
      <c r="W1149" s="87"/>
      <c r="X1149" s="87"/>
      <c r="Y1149" s="87"/>
      <c r="Z1149" s="87"/>
      <c r="AA1149" s="87"/>
      <c r="AB1149" s="87"/>
      <c r="AC1149" s="87"/>
      <c r="AD1149" s="87"/>
      <c r="AE1149" s="87"/>
      <c r="AF1149" s="87"/>
      <c r="AG1149" s="87"/>
      <c r="AH1149" s="87"/>
      <c r="AI1149" s="87"/>
      <c r="AJ1149" s="87"/>
      <c r="AK1149" s="87"/>
      <c r="AL1149" s="87"/>
      <c r="AM1149" s="87"/>
      <c r="AN1149" s="87"/>
      <c r="AO1149" s="87"/>
      <c r="AP1149" s="87"/>
      <c r="AQ1149" s="87"/>
      <c r="AR1149" s="87"/>
      <c r="AS1149" s="87"/>
      <c r="AT1149" s="87"/>
      <c r="AU1149" s="87"/>
      <c r="AV1149" s="87"/>
      <c r="AW1149" s="87"/>
      <c r="AX1149" s="87"/>
      <c r="AY1149" s="87"/>
      <c r="AZ1149" s="87"/>
      <c r="BA1149" s="87"/>
      <c r="BB1149" s="87"/>
      <c r="BC1149" s="87"/>
      <c r="BD1149" s="87"/>
      <c r="BE1149" s="87"/>
    </row>
    <row r="1150" spans="1:57" s="69" customFormat="1" x14ac:dyDescent="0.25">
      <c r="A1150" s="87"/>
      <c r="B1150" s="87"/>
      <c r="C1150" s="87"/>
      <c r="D1150" s="87"/>
      <c r="E1150" s="87"/>
      <c r="F1150" s="87"/>
      <c r="G1150" s="87"/>
      <c r="H1150" s="87"/>
      <c r="I1150" s="87"/>
      <c r="J1150" s="87"/>
      <c r="K1150" s="87"/>
      <c r="L1150" s="87"/>
      <c r="M1150" s="87"/>
      <c r="N1150" s="87"/>
      <c r="O1150" s="87"/>
      <c r="P1150" s="87"/>
      <c r="Q1150" s="87"/>
      <c r="R1150" s="87"/>
      <c r="S1150" s="87"/>
      <c r="T1150" s="87"/>
      <c r="U1150" s="87"/>
      <c r="V1150" s="87"/>
      <c r="W1150" s="87"/>
      <c r="X1150" s="87"/>
      <c r="Y1150" s="87"/>
      <c r="Z1150" s="87"/>
      <c r="AA1150" s="87"/>
      <c r="AB1150" s="87"/>
      <c r="AC1150" s="87"/>
      <c r="AD1150" s="87"/>
      <c r="AE1150" s="87"/>
      <c r="AF1150" s="87"/>
      <c r="AG1150" s="87"/>
      <c r="AH1150" s="87"/>
      <c r="AI1150" s="87"/>
      <c r="AJ1150" s="87"/>
      <c r="AK1150" s="87"/>
      <c r="AL1150" s="87"/>
      <c r="AM1150" s="87"/>
      <c r="AN1150" s="87"/>
      <c r="AO1150" s="87"/>
      <c r="AP1150" s="87"/>
      <c r="AQ1150" s="87"/>
      <c r="AR1150" s="87"/>
      <c r="AS1150" s="87"/>
      <c r="AT1150" s="87"/>
      <c r="AU1150" s="87"/>
      <c r="AV1150" s="87"/>
      <c r="AW1150" s="87"/>
      <c r="AX1150" s="87"/>
      <c r="AY1150" s="87"/>
      <c r="AZ1150" s="87"/>
      <c r="BA1150" s="87"/>
      <c r="BB1150" s="87"/>
      <c r="BC1150" s="87"/>
      <c r="BD1150" s="87"/>
      <c r="BE1150" s="87"/>
    </row>
    <row r="1151" spans="1:57" s="69" customFormat="1" x14ac:dyDescent="0.25">
      <c r="A1151" s="87"/>
      <c r="B1151" s="87"/>
      <c r="C1151" s="87"/>
      <c r="D1151" s="87"/>
      <c r="E1151" s="87"/>
      <c r="F1151" s="87"/>
      <c r="G1151" s="87"/>
      <c r="H1151" s="87"/>
      <c r="I1151" s="87"/>
      <c r="J1151" s="87"/>
      <c r="K1151" s="87"/>
      <c r="L1151" s="87"/>
      <c r="M1151" s="87"/>
      <c r="N1151" s="87"/>
      <c r="O1151" s="87"/>
      <c r="P1151" s="87"/>
      <c r="Q1151" s="87"/>
      <c r="R1151" s="87"/>
      <c r="S1151" s="87"/>
      <c r="T1151" s="87"/>
      <c r="U1151" s="87"/>
      <c r="V1151" s="87"/>
      <c r="W1151" s="87"/>
      <c r="X1151" s="87"/>
      <c r="Y1151" s="87"/>
      <c r="Z1151" s="87"/>
      <c r="AA1151" s="87"/>
      <c r="AB1151" s="87"/>
      <c r="AC1151" s="87"/>
      <c r="AD1151" s="87"/>
      <c r="AE1151" s="87"/>
      <c r="AF1151" s="87"/>
      <c r="AG1151" s="87"/>
      <c r="AH1151" s="87"/>
      <c r="AI1151" s="87"/>
      <c r="AJ1151" s="87"/>
      <c r="AK1151" s="87"/>
      <c r="AL1151" s="87"/>
      <c r="AM1151" s="87"/>
      <c r="AN1151" s="87"/>
      <c r="AO1151" s="87"/>
      <c r="AP1151" s="87"/>
      <c r="AQ1151" s="87"/>
      <c r="AR1151" s="87"/>
      <c r="AS1151" s="87"/>
      <c r="AT1151" s="87"/>
      <c r="AU1151" s="87"/>
      <c r="AV1151" s="87"/>
      <c r="AW1151" s="87"/>
      <c r="AX1151" s="87"/>
      <c r="AY1151" s="87"/>
      <c r="AZ1151" s="87"/>
      <c r="BA1151" s="87"/>
      <c r="BB1151" s="87"/>
      <c r="BC1151" s="87"/>
      <c r="BD1151" s="87"/>
      <c r="BE1151" s="87"/>
    </row>
    <row r="1152" spans="1:57" s="69" customFormat="1" x14ac:dyDescent="0.25">
      <c r="A1152" s="87"/>
      <c r="B1152" s="87"/>
      <c r="C1152" s="87"/>
      <c r="D1152" s="87"/>
      <c r="E1152" s="87"/>
      <c r="F1152" s="87"/>
      <c r="G1152" s="87"/>
      <c r="H1152" s="87"/>
      <c r="I1152" s="87"/>
      <c r="J1152" s="87"/>
      <c r="K1152" s="87"/>
      <c r="L1152" s="87"/>
      <c r="M1152" s="87"/>
      <c r="N1152" s="87"/>
      <c r="O1152" s="87"/>
      <c r="P1152" s="87"/>
      <c r="Q1152" s="87"/>
      <c r="R1152" s="87"/>
      <c r="S1152" s="87"/>
      <c r="T1152" s="87"/>
      <c r="U1152" s="87"/>
      <c r="V1152" s="87"/>
      <c r="W1152" s="87"/>
      <c r="X1152" s="87"/>
      <c r="Y1152" s="87"/>
      <c r="Z1152" s="87"/>
      <c r="AA1152" s="87"/>
      <c r="AB1152" s="87"/>
      <c r="AC1152" s="87"/>
      <c r="AD1152" s="87"/>
      <c r="AE1152" s="87"/>
      <c r="AF1152" s="87"/>
      <c r="AG1152" s="87"/>
      <c r="AH1152" s="87"/>
      <c r="AI1152" s="87"/>
      <c r="AJ1152" s="87"/>
      <c r="AK1152" s="87"/>
      <c r="AL1152" s="87"/>
      <c r="AM1152" s="87"/>
      <c r="AN1152" s="87"/>
      <c r="AO1152" s="87"/>
      <c r="AP1152" s="87"/>
      <c r="AQ1152" s="87"/>
      <c r="AR1152" s="87"/>
      <c r="AS1152" s="87"/>
      <c r="AT1152" s="87"/>
      <c r="AU1152" s="87"/>
      <c r="AV1152" s="87"/>
      <c r="AW1152" s="87"/>
      <c r="AX1152" s="87"/>
      <c r="AY1152" s="87"/>
      <c r="AZ1152" s="87"/>
      <c r="BA1152" s="87"/>
      <c r="BB1152" s="87"/>
      <c r="BC1152" s="87"/>
      <c r="BD1152" s="87"/>
      <c r="BE1152" s="87"/>
    </row>
    <row r="1153" spans="1:57" s="69" customFormat="1" x14ac:dyDescent="0.25">
      <c r="A1153" s="87"/>
      <c r="B1153" s="87"/>
      <c r="C1153" s="87"/>
      <c r="D1153" s="87"/>
      <c r="E1153" s="87"/>
      <c r="F1153" s="87"/>
      <c r="G1153" s="87"/>
      <c r="H1153" s="87"/>
      <c r="I1153" s="87"/>
      <c r="J1153" s="87"/>
      <c r="K1153" s="87"/>
      <c r="L1153" s="87"/>
      <c r="M1153" s="87"/>
      <c r="N1153" s="87"/>
      <c r="O1153" s="87"/>
      <c r="P1153" s="87"/>
      <c r="Q1153" s="87"/>
      <c r="R1153" s="87"/>
      <c r="S1153" s="87"/>
      <c r="T1153" s="87"/>
      <c r="U1153" s="87"/>
      <c r="V1153" s="87"/>
      <c r="W1153" s="87"/>
      <c r="X1153" s="87"/>
      <c r="Y1153" s="87"/>
      <c r="Z1153" s="87"/>
      <c r="AA1153" s="87"/>
      <c r="AB1153" s="87"/>
      <c r="AC1153" s="87"/>
      <c r="AD1153" s="87"/>
      <c r="AE1153" s="87"/>
      <c r="AF1153" s="87"/>
      <c r="AG1153" s="87"/>
      <c r="AH1153" s="87"/>
      <c r="AI1153" s="87"/>
      <c r="AJ1153" s="87"/>
      <c r="AK1153" s="87"/>
      <c r="AL1153" s="87"/>
      <c r="AM1153" s="87"/>
      <c r="AN1153" s="87"/>
      <c r="AO1153" s="87"/>
      <c r="AP1153" s="87"/>
      <c r="AQ1153" s="87"/>
      <c r="AR1153" s="87"/>
      <c r="AS1153" s="87"/>
      <c r="AT1153" s="87"/>
      <c r="AU1153" s="87"/>
      <c r="AV1153" s="87"/>
      <c r="AW1153" s="87"/>
      <c r="AX1153" s="87"/>
      <c r="AY1153" s="87"/>
      <c r="AZ1153" s="87"/>
      <c r="BA1153" s="87"/>
      <c r="BB1153" s="87"/>
      <c r="BC1153" s="87"/>
      <c r="BD1153" s="87"/>
      <c r="BE1153" s="87"/>
    </row>
    <row r="1154" spans="1:57" s="69" customFormat="1" x14ac:dyDescent="0.25">
      <c r="A1154" s="87"/>
      <c r="B1154" s="87"/>
      <c r="C1154" s="87"/>
      <c r="D1154" s="87"/>
      <c r="E1154" s="87"/>
      <c r="F1154" s="87"/>
      <c r="G1154" s="87"/>
      <c r="H1154" s="87"/>
      <c r="I1154" s="87"/>
      <c r="J1154" s="87"/>
      <c r="K1154" s="87"/>
      <c r="L1154" s="87"/>
      <c r="M1154" s="87"/>
      <c r="N1154" s="87"/>
      <c r="O1154" s="87"/>
      <c r="P1154" s="87"/>
      <c r="Q1154" s="87"/>
      <c r="R1154" s="87"/>
      <c r="S1154" s="87"/>
      <c r="T1154" s="87"/>
      <c r="U1154" s="87"/>
      <c r="V1154" s="87"/>
      <c r="W1154" s="87"/>
      <c r="X1154" s="87"/>
      <c r="Y1154" s="87"/>
      <c r="Z1154" s="87"/>
      <c r="AA1154" s="87"/>
      <c r="AB1154" s="87"/>
      <c r="AC1154" s="87"/>
      <c r="AD1154" s="87"/>
      <c r="AE1154" s="87"/>
      <c r="AF1154" s="87"/>
      <c r="AG1154" s="87"/>
      <c r="AH1154" s="87"/>
      <c r="AI1154" s="87"/>
      <c r="AJ1154" s="87"/>
      <c r="AK1154" s="87"/>
      <c r="AL1154" s="87"/>
      <c r="AM1154" s="87"/>
      <c r="AN1154" s="87"/>
      <c r="AO1154" s="87"/>
      <c r="AP1154" s="87"/>
      <c r="AQ1154" s="87"/>
      <c r="AR1154" s="87"/>
      <c r="AS1154" s="87"/>
      <c r="AT1154" s="87"/>
      <c r="AU1154" s="87"/>
      <c r="AV1154" s="87"/>
      <c r="AW1154" s="87"/>
      <c r="AX1154" s="87"/>
      <c r="AY1154" s="87"/>
      <c r="AZ1154" s="87"/>
      <c r="BA1154" s="87"/>
      <c r="BB1154" s="87"/>
      <c r="BC1154" s="87"/>
      <c r="BD1154" s="87"/>
      <c r="BE1154" s="87"/>
    </row>
    <row r="1155" spans="1:57" s="69" customFormat="1" x14ac:dyDescent="0.25">
      <c r="A1155" s="87"/>
      <c r="B1155" s="87"/>
      <c r="C1155" s="87"/>
      <c r="D1155" s="87"/>
      <c r="E1155" s="87"/>
      <c r="F1155" s="87"/>
      <c r="G1155" s="87"/>
      <c r="H1155" s="87"/>
      <c r="I1155" s="87"/>
      <c r="J1155" s="87"/>
      <c r="K1155" s="87"/>
      <c r="L1155" s="87"/>
      <c r="M1155" s="87"/>
      <c r="N1155" s="87"/>
      <c r="O1155" s="87"/>
      <c r="P1155" s="87"/>
      <c r="Q1155" s="87"/>
      <c r="R1155" s="87"/>
      <c r="S1155" s="87"/>
      <c r="T1155" s="87"/>
      <c r="U1155" s="87"/>
      <c r="V1155" s="87"/>
      <c r="W1155" s="87"/>
      <c r="X1155" s="87"/>
      <c r="Y1155" s="87"/>
      <c r="Z1155" s="87"/>
      <c r="AA1155" s="87"/>
      <c r="AB1155" s="87"/>
      <c r="AC1155" s="87"/>
      <c r="AD1155" s="87"/>
      <c r="AE1155" s="87"/>
      <c r="AF1155" s="87"/>
      <c r="AG1155" s="87"/>
      <c r="AH1155" s="87"/>
      <c r="AI1155" s="87"/>
      <c r="AJ1155" s="87"/>
      <c r="AK1155" s="87"/>
      <c r="AL1155" s="87"/>
      <c r="AM1155" s="87"/>
      <c r="AN1155" s="87"/>
      <c r="AO1155" s="87"/>
      <c r="AP1155" s="87"/>
      <c r="AQ1155" s="87"/>
      <c r="AR1155" s="87"/>
      <c r="AS1155" s="87"/>
      <c r="AT1155" s="87"/>
      <c r="AU1155" s="87"/>
      <c r="AV1155" s="87"/>
      <c r="AW1155" s="87"/>
      <c r="AX1155" s="87"/>
      <c r="AY1155" s="87"/>
      <c r="AZ1155" s="87"/>
      <c r="BA1155" s="87"/>
      <c r="BB1155" s="87"/>
      <c r="BC1155" s="87"/>
      <c r="BD1155" s="87"/>
      <c r="BE1155" s="87"/>
    </row>
    <row r="1156" spans="1:57" s="69" customFormat="1" x14ac:dyDescent="0.25">
      <c r="A1156" s="87"/>
      <c r="B1156" s="87"/>
      <c r="C1156" s="87"/>
      <c r="D1156" s="87"/>
      <c r="E1156" s="87"/>
      <c r="F1156" s="87"/>
      <c r="G1156" s="87"/>
      <c r="H1156" s="87"/>
      <c r="I1156" s="87"/>
      <c r="J1156" s="87"/>
      <c r="K1156" s="87"/>
      <c r="L1156" s="87"/>
      <c r="M1156" s="87"/>
      <c r="N1156" s="87"/>
      <c r="O1156" s="87"/>
      <c r="P1156" s="87"/>
      <c r="Q1156" s="87"/>
      <c r="R1156" s="87"/>
      <c r="S1156" s="87"/>
      <c r="T1156" s="87"/>
      <c r="U1156" s="87"/>
      <c r="V1156" s="87"/>
      <c r="W1156" s="87"/>
      <c r="X1156" s="87"/>
      <c r="Y1156" s="87"/>
      <c r="Z1156" s="87"/>
      <c r="AA1156" s="87"/>
      <c r="AB1156" s="87"/>
      <c r="AC1156" s="87"/>
      <c r="AD1156" s="87"/>
      <c r="AE1156" s="87"/>
      <c r="AF1156" s="87"/>
      <c r="AG1156" s="87"/>
      <c r="AH1156" s="87"/>
      <c r="AI1156" s="87"/>
      <c r="AJ1156" s="87"/>
      <c r="AK1156" s="87"/>
      <c r="AL1156" s="87"/>
      <c r="AM1156" s="87"/>
      <c r="AN1156" s="87"/>
      <c r="AO1156" s="87"/>
      <c r="AP1156" s="87"/>
      <c r="AQ1156" s="87"/>
      <c r="AR1156" s="87"/>
      <c r="AS1156" s="87"/>
      <c r="AT1156" s="87"/>
      <c r="AU1156" s="87"/>
      <c r="AV1156" s="87"/>
      <c r="AW1156" s="87"/>
      <c r="AX1156" s="87"/>
      <c r="AY1156" s="87"/>
      <c r="AZ1156" s="87"/>
      <c r="BA1156" s="87"/>
      <c r="BB1156" s="87"/>
      <c r="BC1156" s="87"/>
      <c r="BD1156" s="87"/>
      <c r="BE1156" s="87"/>
    </row>
    <row r="1157" spans="1:57" s="69" customFormat="1" x14ac:dyDescent="0.25">
      <c r="A1157" s="87"/>
      <c r="B1157" s="87"/>
      <c r="C1157" s="87"/>
      <c r="D1157" s="87"/>
      <c r="E1157" s="87"/>
      <c r="F1157" s="87"/>
      <c r="G1157" s="87"/>
      <c r="H1157" s="87"/>
      <c r="I1157" s="87"/>
      <c r="J1157" s="87"/>
      <c r="K1157" s="87"/>
      <c r="L1157" s="87"/>
      <c r="M1157" s="87"/>
      <c r="N1157" s="87"/>
      <c r="O1157" s="87"/>
      <c r="P1157" s="87"/>
      <c r="Q1157" s="87"/>
      <c r="R1157" s="87"/>
      <c r="S1157" s="87"/>
      <c r="T1157" s="87"/>
      <c r="U1157" s="87"/>
      <c r="V1157" s="87"/>
      <c r="W1157" s="87"/>
      <c r="X1157" s="87"/>
      <c r="Y1157" s="87"/>
      <c r="Z1157" s="87"/>
      <c r="AA1157" s="87"/>
      <c r="AB1157" s="87"/>
      <c r="AC1157" s="87"/>
      <c r="AD1157" s="87"/>
      <c r="AE1157" s="87"/>
      <c r="AF1157" s="87"/>
      <c r="AG1157" s="87"/>
      <c r="AH1157" s="87"/>
      <c r="AI1157" s="87"/>
      <c r="AJ1157" s="87"/>
      <c r="AK1157" s="87"/>
      <c r="AL1157" s="87"/>
      <c r="AM1157" s="87"/>
      <c r="AN1157" s="87"/>
      <c r="AO1157" s="87"/>
      <c r="AP1157" s="87"/>
      <c r="AQ1157" s="87"/>
      <c r="AR1157" s="87"/>
      <c r="AS1157" s="87"/>
      <c r="AT1157" s="87"/>
      <c r="AU1157" s="87"/>
      <c r="AV1157" s="87"/>
      <c r="AW1157" s="87"/>
      <c r="AX1157" s="87"/>
      <c r="AY1157" s="87"/>
      <c r="AZ1157" s="87"/>
      <c r="BA1157" s="87"/>
      <c r="BB1157" s="87"/>
      <c r="BC1157" s="87"/>
      <c r="BD1157" s="87"/>
      <c r="BE1157" s="87"/>
    </row>
    <row r="1158" spans="1:57" s="69" customFormat="1" x14ac:dyDescent="0.25">
      <c r="A1158" s="87"/>
      <c r="B1158" s="87"/>
      <c r="C1158" s="87"/>
      <c r="D1158" s="87"/>
      <c r="E1158" s="87"/>
      <c r="F1158" s="87"/>
      <c r="G1158" s="87"/>
      <c r="H1158" s="87"/>
      <c r="I1158" s="87"/>
      <c r="J1158" s="87"/>
      <c r="K1158" s="87"/>
      <c r="L1158" s="87"/>
      <c r="M1158" s="87"/>
      <c r="N1158" s="87"/>
      <c r="O1158" s="87"/>
      <c r="P1158" s="87"/>
      <c r="Q1158" s="87"/>
      <c r="R1158" s="87"/>
      <c r="S1158" s="87"/>
      <c r="T1158" s="87"/>
      <c r="U1158" s="87"/>
      <c r="V1158" s="87"/>
      <c r="W1158" s="87"/>
      <c r="X1158" s="87"/>
      <c r="Y1158" s="87"/>
      <c r="Z1158" s="87"/>
      <c r="AA1158" s="87"/>
      <c r="AB1158" s="87"/>
      <c r="AC1158" s="87"/>
      <c r="AD1158" s="87"/>
      <c r="AE1158" s="87"/>
      <c r="AF1158" s="87"/>
      <c r="AG1158" s="87"/>
      <c r="AH1158" s="87"/>
      <c r="AI1158" s="87"/>
      <c r="AJ1158" s="87"/>
      <c r="AK1158" s="87"/>
      <c r="AL1158" s="87"/>
      <c r="AM1158" s="87"/>
      <c r="AN1158" s="87"/>
      <c r="AO1158" s="87"/>
      <c r="AP1158" s="87"/>
      <c r="AQ1158" s="87"/>
      <c r="AR1158" s="87"/>
      <c r="AS1158" s="87"/>
      <c r="AT1158" s="87"/>
      <c r="AU1158" s="87"/>
      <c r="AV1158" s="87"/>
      <c r="AW1158" s="87"/>
      <c r="AX1158" s="87"/>
      <c r="AY1158" s="87"/>
      <c r="AZ1158" s="87"/>
      <c r="BA1158" s="87"/>
      <c r="BB1158" s="87"/>
      <c r="BC1158" s="87"/>
      <c r="BD1158" s="87"/>
      <c r="BE1158" s="87"/>
    </row>
    <row r="1159" spans="1:57" s="69" customFormat="1" x14ac:dyDescent="0.25">
      <c r="A1159" s="87"/>
      <c r="B1159" s="87"/>
      <c r="C1159" s="87"/>
      <c r="D1159" s="87"/>
      <c r="E1159" s="87"/>
      <c r="F1159" s="87"/>
      <c r="G1159" s="87"/>
      <c r="H1159" s="87"/>
      <c r="I1159" s="87"/>
      <c r="J1159" s="87"/>
      <c r="K1159" s="87"/>
      <c r="L1159" s="87"/>
      <c r="M1159" s="87"/>
      <c r="N1159" s="87"/>
      <c r="O1159" s="87"/>
      <c r="P1159" s="87"/>
      <c r="Q1159" s="87"/>
      <c r="R1159" s="87"/>
      <c r="S1159" s="87"/>
      <c r="T1159" s="87"/>
      <c r="U1159" s="87"/>
      <c r="V1159" s="87"/>
      <c r="W1159" s="87"/>
      <c r="X1159" s="87"/>
      <c r="Y1159" s="87"/>
      <c r="Z1159" s="87"/>
      <c r="AA1159" s="87"/>
      <c r="AB1159" s="87"/>
      <c r="AC1159" s="87"/>
      <c r="AD1159" s="87"/>
      <c r="AE1159" s="87"/>
      <c r="AF1159" s="87"/>
      <c r="AG1159" s="87"/>
      <c r="AH1159" s="87"/>
      <c r="AI1159" s="87"/>
      <c r="AJ1159" s="87"/>
      <c r="AK1159" s="87"/>
      <c r="AL1159" s="87"/>
      <c r="AM1159" s="87"/>
      <c r="AN1159" s="87"/>
      <c r="AO1159" s="87"/>
      <c r="AP1159" s="87"/>
      <c r="AQ1159" s="87"/>
      <c r="AR1159" s="87"/>
      <c r="AS1159" s="87"/>
      <c r="AT1159" s="87"/>
      <c r="AU1159" s="87"/>
      <c r="AV1159" s="87"/>
      <c r="AW1159" s="87"/>
      <c r="AX1159" s="87"/>
      <c r="AY1159" s="87"/>
      <c r="AZ1159" s="87"/>
      <c r="BA1159" s="87"/>
      <c r="BB1159" s="87"/>
      <c r="BC1159" s="87"/>
      <c r="BD1159" s="87"/>
      <c r="BE1159" s="87"/>
    </row>
    <row r="1160" spans="1:57" s="69" customFormat="1" x14ac:dyDescent="0.25">
      <c r="A1160" s="87"/>
      <c r="B1160" s="87"/>
      <c r="C1160" s="87"/>
      <c r="D1160" s="87"/>
      <c r="E1160" s="87"/>
      <c r="F1160" s="87"/>
      <c r="G1160" s="87"/>
      <c r="H1160" s="87"/>
      <c r="I1160" s="87"/>
      <c r="J1160" s="87"/>
      <c r="K1160" s="87"/>
      <c r="L1160" s="87"/>
      <c r="M1160" s="87"/>
      <c r="N1160" s="87"/>
      <c r="O1160" s="87"/>
      <c r="P1160" s="87"/>
      <c r="Q1160" s="87"/>
      <c r="R1160" s="87"/>
      <c r="S1160" s="87"/>
      <c r="T1160" s="87"/>
      <c r="U1160" s="87"/>
      <c r="V1160" s="87"/>
      <c r="W1160" s="87"/>
      <c r="X1160" s="87"/>
      <c r="Y1160" s="87"/>
      <c r="Z1160" s="87"/>
      <c r="AA1160" s="87"/>
      <c r="AB1160" s="87"/>
      <c r="AC1160" s="87"/>
      <c r="AD1160" s="87"/>
      <c r="AE1160" s="87"/>
      <c r="AF1160" s="87"/>
      <c r="AG1160" s="87"/>
      <c r="AH1160" s="87"/>
      <c r="AI1160" s="87"/>
      <c r="AJ1160" s="87"/>
      <c r="AK1160" s="87"/>
      <c r="AL1160" s="87"/>
      <c r="AM1160" s="87"/>
      <c r="AN1160" s="87"/>
      <c r="AO1160" s="87"/>
      <c r="AP1160" s="87"/>
      <c r="AQ1160" s="87"/>
      <c r="AR1160" s="87"/>
      <c r="AS1160" s="87"/>
      <c r="AT1160" s="87"/>
      <c r="AU1160" s="87"/>
      <c r="AV1160" s="87"/>
      <c r="AW1160" s="87"/>
      <c r="AX1160" s="87"/>
      <c r="AY1160" s="87"/>
      <c r="AZ1160" s="87"/>
      <c r="BA1160" s="87"/>
      <c r="BB1160" s="87"/>
      <c r="BC1160" s="87"/>
      <c r="BD1160" s="87"/>
      <c r="BE1160" s="87"/>
    </row>
    <row r="1161" spans="1:57" s="69" customFormat="1" x14ac:dyDescent="0.25">
      <c r="A1161" s="87"/>
      <c r="B1161" s="87"/>
      <c r="C1161" s="87"/>
      <c r="D1161" s="87"/>
      <c r="E1161" s="87"/>
      <c r="F1161" s="87"/>
      <c r="G1161" s="87"/>
      <c r="H1161" s="87"/>
      <c r="I1161" s="87"/>
      <c r="J1161" s="87"/>
      <c r="K1161" s="87"/>
      <c r="L1161" s="87"/>
      <c r="M1161" s="87"/>
      <c r="N1161" s="87"/>
      <c r="O1161" s="87"/>
      <c r="P1161" s="87"/>
      <c r="Q1161" s="87"/>
      <c r="R1161" s="87"/>
      <c r="S1161" s="87"/>
      <c r="T1161" s="87"/>
      <c r="U1161" s="87"/>
      <c r="V1161" s="87"/>
      <c r="W1161" s="87"/>
      <c r="X1161" s="87"/>
      <c r="Y1161" s="87"/>
      <c r="Z1161" s="87"/>
      <c r="AA1161" s="87"/>
      <c r="AB1161" s="87"/>
      <c r="AC1161" s="87"/>
      <c r="AD1161" s="87"/>
      <c r="AE1161" s="87"/>
      <c r="AF1161" s="87"/>
      <c r="AG1161" s="87"/>
      <c r="AH1161" s="87"/>
      <c r="AI1161" s="87"/>
      <c r="AJ1161" s="87"/>
      <c r="AK1161" s="87"/>
      <c r="AL1161" s="87"/>
      <c r="AM1161" s="87"/>
      <c r="AN1161" s="87"/>
      <c r="AO1161" s="87"/>
      <c r="AP1161" s="87"/>
      <c r="AQ1161" s="87"/>
      <c r="AR1161" s="87"/>
      <c r="AS1161" s="87"/>
      <c r="AT1161" s="87"/>
      <c r="AU1161" s="87"/>
      <c r="AV1161" s="87"/>
      <c r="AW1161" s="87"/>
      <c r="AX1161" s="87"/>
      <c r="AY1161" s="87"/>
      <c r="AZ1161" s="87"/>
      <c r="BA1161" s="87"/>
      <c r="BB1161" s="87"/>
      <c r="BC1161" s="87"/>
      <c r="BD1161" s="87"/>
      <c r="BE1161" s="87"/>
    </row>
    <row r="1162" spans="1:57" s="69" customFormat="1" x14ac:dyDescent="0.25">
      <c r="A1162" s="87"/>
      <c r="B1162" s="87"/>
      <c r="C1162" s="87"/>
      <c r="D1162" s="87"/>
      <c r="E1162" s="87"/>
      <c r="F1162" s="87"/>
      <c r="G1162" s="87"/>
      <c r="H1162" s="87"/>
      <c r="I1162" s="87"/>
      <c r="J1162" s="87"/>
      <c r="K1162" s="87"/>
      <c r="L1162" s="87"/>
      <c r="M1162" s="87"/>
      <c r="N1162" s="87"/>
      <c r="O1162" s="87"/>
      <c r="P1162" s="87"/>
      <c r="Q1162" s="87"/>
      <c r="R1162" s="87"/>
      <c r="S1162" s="87"/>
      <c r="T1162" s="87"/>
      <c r="U1162" s="87"/>
      <c r="V1162" s="87"/>
      <c r="W1162" s="87"/>
      <c r="X1162" s="87"/>
      <c r="Y1162" s="87"/>
      <c r="Z1162" s="87"/>
      <c r="AA1162" s="87"/>
      <c r="AB1162" s="87"/>
      <c r="AC1162" s="87"/>
      <c r="AD1162" s="87"/>
      <c r="AE1162" s="87"/>
      <c r="AF1162" s="87"/>
      <c r="AG1162" s="87"/>
      <c r="AH1162" s="87"/>
      <c r="AI1162" s="87"/>
      <c r="AJ1162" s="87"/>
      <c r="AK1162" s="87"/>
      <c r="AL1162" s="87"/>
      <c r="AM1162" s="87"/>
      <c r="AN1162" s="87"/>
      <c r="AO1162" s="87"/>
      <c r="AP1162" s="87"/>
      <c r="AQ1162" s="87"/>
      <c r="AR1162" s="87"/>
      <c r="AS1162" s="87"/>
      <c r="AT1162" s="87"/>
      <c r="AU1162" s="87"/>
      <c r="AV1162" s="87"/>
      <c r="AW1162" s="87"/>
      <c r="AX1162" s="87"/>
      <c r="AY1162" s="87"/>
      <c r="AZ1162" s="87"/>
      <c r="BA1162" s="87"/>
      <c r="BB1162" s="87"/>
      <c r="BC1162" s="87"/>
      <c r="BD1162" s="87"/>
      <c r="BE1162" s="87"/>
    </row>
    <row r="1163" spans="1:57" s="69" customFormat="1" x14ac:dyDescent="0.25">
      <c r="A1163" s="87"/>
      <c r="B1163" s="87"/>
      <c r="C1163" s="87"/>
      <c r="D1163" s="87"/>
      <c r="E1163" s="87"/>
      <c r="F1163" s="87"/>
      <c r="G1163" s="87"/>
      <c r="H1163" s="87"/>
      <c r="I1163" s="87"/>
      <c r="J1163" s="87"/>
      <c r="K1163" s="87"/>
      <c r="L1163" s="87"/>
      <c r="M1163" s="87"/>
      <c r="N1163" s="87"/>
      <c r="O1163" s="87"/>
      <c r="P1163" s="87"/>
      <c r="Q1163" s="87"/>
      <c r="R1163" s="87"/>
      <c r="S1163" s="87"/>
      <c r="T1163" s="87"/>
      <c r="U1163" s="87"/>
      <c r="V1163" s="87"/>
      <c r="W1163" s="87"/>
      <c r="X1163" s="87"/>
      <c r="Y1163" s="87"/>
      <c r="Z1163" s="87"/>
      <c r="AA1163" s="87"/>
      <c r="AB1163" s="87"/>
      <c r="AC1163" s="87"/>
      <c r="AD1163" s="87"/>
      <c r="AE1163" s="87"/>
      <c r="AF1163" s="87"/>
      <c r="AG1163" s="87"/>
      <c r="AH1163" s="87"/>
      <c r="AI1163" s="87"/>
      <c r="AJ1163" s="87"/>
      <c r="AK1163" s="87"/>
      <c r="AL1163" s="87"/>
      <c r="AM1163" s="87"/>
      <c r="AN1163" s="87"/>
      <c r="AO1163" s="87"/>
      <c r="AP1163" s="87"/>
      <c r="AQ1163" s="87"/>
      <c r="AR1163" s="87"/>
      <c r="AS1163" s="87"/>
      <c r="AT1163" s="87"/>
      <c r="AU1163" s="87"/>
      <c r="AV1163" s="87"/>
      <c r="AW1163" s="87"/>
      <c r="AX1163" s="87"/>
      <c r="AY1163" s="87"/>
      <c r="AZ1163" s="87"/>
      <c r="BA1163" s="87"/>
      <c r="BB1163" s="87"/>
      <c r="BC1163" s="87"/>
      <c r="BD1163" s="87"/>
      <c r="BE1163" s="87"/>
    </row>
    <row r="1164" spans="1:57" s="69" customFormat="1" x14ac:dyDescent="0.25">
      <c r="A1164" s="87"/>
      <c r="B1164" s="87"/>
      <c r="C1164" s="87"/>
      <c r="D1164" s="87"/>
      <c r="E1164" s="87"/>
      <c r="F1164" s="87"/>
      <c r="G1164" s="87"/>
      <c r="H1164" s="87"/>
      <c r="I1164" s="87"/>
      <c r="J1164" s="87"/>
      <c r="K1164" s="87"/>
      <c r="L1164" s="87"/>
      <c r="M1164" s="87"/>
      <c r="N1164" s="87"/>
      <c r="O1164" s="87"/>
      <c r="P1164" s="87"/>
      <c r="Q1164" s="87"/>
      <c r="R1164" s="87"/>
      <c r="S1164" s="87"/>
      <c r="T1164" s="87"/>
      <c r="U1164" s="87"/>
      <c r="V1164" s="87"/>
      <c r="W1164" s="87"/>
      <c r="X1164" s="87"/>
      <c r="Y1164" s="87"/>
      <c r="Z1164" s="87"/>
      <c r="AA1164" s="87"/>
      <c r="AB1164" s="87"/>
      <c r="AC1164" s="87"/>
      <c r="AD1164" s="87"/>
      <c r="AE1164" s="87"/>
      <c r="AF1164" s="87"/>
      <c r="AG1164" s="87"/>
      <c r="AH1164" s="87"/>
      <c r="AI1164" s="87"/>
      <c r="AJ1164" s="87"/>
      <c r="AK1164" s="87"/>
      <c r="AL1164" s="87"/>
      <c r="AM1164" s="87"/>
      <c r="AN1164" s="87"/>
      <c r="AO1164" s="87"/>
      <c r="AP1164" s="87"/>
      <c r="AQ1164" s="87"/>
      <c r="AR1164" s="87"/>
      <c r="AS1164" s="87"/>
      <c r="AT1164" s="87"/>
      <c r="AU1164" s="87"/>
      <c r="AV1164" s="87"/>
      <c r="AW1164" s="87"/>
      <c r="AX1164" s="87"/>
      <c r="AY1164" s="87"/>
      <c r="AZ1164" s="87"/>
      <c r="BA1164" s="87"/>
      <c r="BB1164" s="87"/>
      <c r="BC1164" s="87"/>
      <c r="BD1164" s="87"/>
      <c r="BE1164" s="87"/>
    </row>
    <row r="1165" spans="1:57" s="69" customFormat="1" x14ac:dyDescent="0.25">
      <c r="A1165" s="87"/>
      <c r="B1165" s="87"/>
      <c r="C1165" s="87"/>
      <c r="D1165" s="87"/>
      <c r="E1165" s="87"/>
      <c r="F1165" s="87"/>
      <c r="G1165" s="87"/>
      <c r="H1165" s="87"/>
      <c r="I1165" s="87"/>
      <c r="J1165" s="87"/>
      <c r="K1165" s="87"/>
      <c r="L1165" s="87"/>
      <c r="M1165" s="87"/>
      <c r="N1165" s="87"/>
      <c r="O1165" s="87"/>
      <c r="P1165" s="87"/>
      <c r="Q1165" s="87"/>
      <c r="R1165" s="87"/>
      <c r="S1165" s="87"/>
      <c r="T1165" s="87"/>
      <c r="U1165" s="87"/>
      <c r="V1165" s="87"/>
      <c r="W1165" s="87"/>
      <c r="X1165" s="87"/>
      <c r="Y1165" s="87"/>
      <c r="Z1165" s="87"/>
      <c r="AA1165" s="87"/>
      <c r="AB1165" s="87"/>
      <c r="AC1165" s="87"/>
      <c r="AD1165" s="87"/>
      <c r="AE1165" s="87"/>
      <c r="AF1165" s="87"/>
      <c r="AG1165" s="87"/>
      <c r="AH1165" s="87"/>
      <c r="AI1165" s="87"/>
      <c r="AJ1165" s="87"/>
      <c r="AK1165" s="87"/>
      <c r="AL1165" s="87"/>
      <c r="AM1165" s="87"/>
      <c r="AN1165" s="87"/>
      <c r="AO1165" s="87"/>
      <c r="AP1165" s="87"/>
      <c r="AQ1165" s="87"/>
      <c r="AR1165" s="87"/>
      <c r="AS1165" s="87"/>
      <c r="AT1165" s="87"/>
      <c r="AU1165" s="87"/>
      <c r="AV1165" s="87"/>
      <c r="AW1165" s="87"/>
      <c r="AX1165" s="87"/>
      <c r="AY1165" s="87"/>
      <c r="AZ1165" s="87"/>
      <c r="BA1165" s="87"/>
      <c r="BB1165" s="87"/>
      <c r="BC1165" s="87"/>
      <c r="BD1165" s="87"/>
      <c r="BE1165" s="87"/>
    </row>
    <row r="1166" spans="1:57" s="69" customFormat="1" x14ac:dyDescent="0.25">
      <c r="A1166" s="87"/>
      <c r="B1166" s="87"/>
      <c r="C1166" s="87"/>
      <c r="D1166" s="87"/>
      <c r="E1166" s="87"/>
      <c r="F1166" s="87"/>
      <c r="G1166" s="87"/>
      <c r="H1166" s="87"/>
      <c r="I1166" s="87"/>
      <c r="J1166" s="87"/>
      <c r="K1166" s="87"/>
      <c r="L1166" s="87"/>
      <c r="M1166" s="87"/>
      <c r="N1166" s="87"/>
      <c r="O1166" s="87"/>
      <c r="P1166" s="87"/>
      <c r="Q1166" s="87"/>
      <c r="R1166" s="87"/>
      <c r="S1166" s="87"/>
      <c r="T1166" s="87"/>
      <c r="U1166" s="87"/>
      <c r="V1166" s="87"/>
      <c r="W1166" s="87"/>
      <c r="X1166" s="87"/>
      <c r="Y1166" s="87"/>
      <c r="Z1166" s="87"/>
      <c r="AA1166" s="87"/>
      <c r="AB1166" s="87"/>
      <c r="AC1166" s="87"/>
      <c r="AD1166" s="87"/>
      <c r="AE1166" s="87"/>
      <c r="AF1166" s="87"/>
      <c r="AG1166" s="87"/>
      <c r="AH1166" s="87"/>
      <c r="AI1166" s="87"/>
      <c r="AJ1166" s="87"/>
      <c r="AK1166" s="87"/>
      <c r="AL1166" s="87"/>
      <c r="AM1166" s="87"/>
      <c r="AN1166" s="87"/>
      <c r="AO1166" s="87"/>
      <c r="AP1166" s="87"/>
      <c r="AQ1166" s="87"/>
      <c r="AR1166" s="87"/>
      <c r="AS1166" s="87"/>
      <c r="AT1166" s="87"/>
      <c r="AU1166" s="87"/>
      <c r="AV1166" s="87"/>
      <c r="AW1166" s="87"/>
      <c r="AX1166" s="87"/>
      <c r="AY1166" s="87"/>
      <c r="AZ1166" s="87"/>
      <c r="BA1166" s="87"/>
      <c r="BB1166" s="87"/>
      <c r="BC1166" s="87"/>
      <c r="BD1166" s="87"/>
      <c r="BE1166" s="87"/>
    </row>
    <row r="1167" spans="1:57" s="69" customFormat="1" x14ac:dyDescent="0.25">
      <c r="A1167" s="87"/>
      <c r="B1167" s="87"/>
      <c r="C1167" s="87"/>
      <c r="D1167" s="87"/>
      <c r="E1167" s="87"/>
      <c r="F1167" s="87"/>
      <c r="G1167" s="87"/>
      <c r="H1167" s="87"/>
      <c r="I1167" s="87"/>
      <c r="J1167" s="87"/>
      <c r="K1167" s="87"/>
      <c r="L1167" s="87"/>
      <c r="M1167" s="87"/>
      <c r="N1167" s="87"/>
      <c r="O1167" s="87"/>
      <c r="P1167" s="87"/>
      <c r="Q1167" s="87"/>
      <c r="R1167" s="87"/>
      <c r="S1167" s="87"/>
      <c r="T1167" s="87"/>
      <c r="U1167" s="87"/>
      <c r="V1167" s="87"/>
      <c r="W1167" s="87"/>
      <c r="X1167" s="87"/>
      <c r="Y1167" s="87"/>
      <c r="Z1167" s="87"/>
      <c r="AA1167" s="87"/>
      <c r="AB1167" s="87"/>
      <c r="AC1167" s="87"/>
      <c r="AD1167" s="87"/>
      <c r="AE1167" s="87"/>
      <c r="AF1167" s="87"/>
      <c r="AG1167" s="87"/>
      <c r="AH1167" s="87"/>
      <c r="AI1167" s="87"/>
      <c r="AJ1167" s="87"/>
      <c r="AK1167" s="87"/>
      <c r="AL1167" s="87"/>
      <c r="AM1167" s="87"/>
      <c r="AN1167" s="87"/>
      <c r="AO1167" s="87"/>
      <c r="AP1167" s="87"/>
      <c r="AQ1167" s="87"/>
      <c r="AR1167" s="87"/>
      <c r="AS1167" s="87"/>
      <c r="AT1167" s="87"/>
      <c r="AU1167" s="87"/>
      <c r="AV1167" s="87"/>
      <c r="AW1167" s="87"/>
      <c r="AX1167" s="87"/>
      <c r="AY1167" s="87"/>
      <c r="AZ1167" s="87"/>
      <c r="BA1167" s="87"/>
      <c r="BB1167" s="87"/>
      <c r="BC1167" s="87"/>
      <c r="BD1167" s="87"/>
      <c r="BE1167" s="87"/>
    </row>
    <row r="1168" spans="1:57" s="69" customFormat="1" x14ac:dyDescent="0.25">
      <c r="A1168" s="87"/>
      <c r="B1168" s="87"/>
      <c r="C1168" s="87"/>
      <c r="D1168" s="87"/>
      <c r="E1168" s="87"/>
      <c r="F1168" s="87"/>
      <c r="G1168" s="87"/>
      <c r="H1168" s="87"/>
      <c r="I1168" s="87"/>
      <c r="J1168" s="87"/>
      <c r="K1168" s="87"/>
      <c r="L1168" s="87"/>
      <c r="M1168" s="87"/>
      <c r="N1168" s="87"/>
      <c r="O1168" s="87"/>
      <c r="P1168" s="87"/>
      <c r="Q1168" s="87"/>
      <c r="R1168" s="87"/>
      <c r="S1168" s="87"/>
      <c r="T1168" s="87"/>
      <c r="U1168" s="87"/>
      <c r="V1168" s="87"/>
      <c r="W1168" s="87"/>
      <c r="X1168" s="87"/>
      <c r="Y1168" s="87"/>
      <c r="Z1168" s="87"/>
      <c r="AA1168" s="87"/>
      <c r="AB1168" s="87"/>
      <c r="AC1168" s="87"/>
      <c r="AD1168" s="87"/>
      <c r="AE1168" s="87"/>
      <c r="AF1168" s="87"/>
      <c r="AG1168" s="87"/>
      <c r="AH1168" s="87"/>
      <c r="AI1168" s="87"/>
      <c r="AJ1168" s="87"/>
      <c r="AK1168" s="87"/>
      <c r="AL1168" s="87"/>
      <c r="AM1168" s="87"/>
      <c r="AN1168" s="87"/>
      <c r="AO1168" s="87"/>
      <c r="AP1168" s="87"/>
      <c r="AQ1168" s="87"/>
      <c r="AR1168" s="87"/>
      <c r="AS1168" s="87"/>
      <c r="AT1168" s="87"/>
      <c r="AU1168" s="87"/>
      <c r="AV1168" s="87"/>
      <c r="AW1168" s="87"/>
      <c r="AX1168" s="87"/>
      <c r="AY1168" s="87"/>
      <c r="AZ1168" s="87"/>
      <c r="BA1168" s="87"/>
      <c r="BB1168" s="87"/>
      <c r="BC1168" s="87"/>
      <c r="BD1168" s="87"/>
      <c r="BE1168" s="87"/>
    </row>
    <row r="1169" spans="1:57" s="69" customFormat="1" x14ac:dyDescent="0.25">
      <c r="A1169" s="87"/>
      <c r="B1169" s="87"/>
      <c r="C1169" s="87"/>
      <c r="D1169" s="87"/>
      <c r="E1169" s="87"/>
      <c r="F1169" s="87"/>
      <c r="G1169" s="87"/>
      <c r="H1169" s="87"/>
      <c r="I1169" s="87"/>
      <c r="J1169" s="87"/>
      <c r="K1169" s="87"/>
      <c r="L1169" s="87"/>
      <c r="M1169" s="87"/>
      <c r="N1169" s="87"/>
      <c r="O1169" s="87"/>
      <c r="P1169" s="87"/>
      <c r="Q1169" s="87"/>
      <c r="R1169" s="87"/>
      <c r="S1169" s="87"/>
      <c r="T1169" s="87"/>
      <c r="U1169" s="87"/>
      <c r="V1169" s="87"/>
      <c r="W1169" s="87"/>
      <c r="X1169" s="87"/>
      <c r="Y1169" s="87"/>
      <c r="Z1169" s="87"/>
      <c r="AA1169" s="87"/>
      <c r="AB1169" s="87"/>
      <c r="AC1169" s="87"/>
      <c r="AD1169" s="87"/>
      <c r="AE1169" s="87"/>
      <c r="AF1169" s="87"/>
      <c r="AG1169" s="87"/>
      <c r="AH1169" s="87"/>
      <c r="AI1169" s="87"/>
      <c r="AJ1169" s="87"/>
      <c r="AK1169" s="87"/>
      <c r="AL1169" s="87"/>
      <c r="AM1169" s="87"/>
      <c r="AN1169" s="87"/>
      <c r="AO1169" s="87"/>
      <c r="AP1169" s="87"/>
      <c r="AQ1169" s="87"/>
      <c r="AR1169" s="87"/>
      <c r="AS1169" s="87"/>
      <c r="AT1169" s="87"/>
      <c r="AU1169" s="87"/>
      <c r="AV1169" s="87"/>
      <c r="AW1169" s="87"/>
      <c r="AX1169" s="87"/>
      <c r="AY1169" s="87"/>
      <c r="AZ1169" s="87"/>
      <c r="BA1169" s="87"/>
      <c r="BB1169" s="87"/>
      <c r="BC1169" s="87"/>
      <c r="BD1169" s="87"/>
      <c r="BE1169" s="87"/>
    </row>
    <row r="1170" spans="1:57" s="69" customFormat="1" x14ac:dyDescent="0.25">
      <c r="A1170" s="87"/>
      <c r="B1170" s="87"/>
      <c r="C1170" s="87"/>
      <c r="D1170" s="87"/>
      <c r="E1170" s="87"/>
      <c r="F1170" s="87"/>
      <c r="G1170" s="87"/>
      <c r="H1170" s="87"/>
      <c r="I1170" s="87"/>
      <c r="J1170" s="87"/>
      <c r="K1170" s="87"/>
      <c r="L1170" s="87"/>
      <c r="M1170" s="87"/>
      <c r="N1170" s="87"/>
      <c r="O1170" s="87"/>
      <c r="P1170" s="87"/>
      <c r="Q1170" s="87"/>
      <c r="R1170" s="87"/>
      <c r="S1170" s="87"/>
      <c r="T1170" s="87"/>
      <c r="U1170" s="87"/>
      <c r="V1170" s="87"/>
      <c r="W1170" s="87"/>
      <c r="X1170" s="87"/>
      <c r="Y1170" s="87"/>
      <c r="Z1170" s="87"/>
      <c r="AA1170" s="87"/>
      <c r="AB1170" s="87"/>
      <c r="AC1170" s="87"/>
      <c r="AD1170" s="87"/>
      <c r="AE1170" s="87"/>
      <c r="AF1170" s="87"/>
      <c r="AG1170" s="87"/>
      <c r="AH1170" s="87"/>
      <c r="AI1170" s="87"/>
      <c r="AJ1170" s="87"/>
      <c r="AK1170" s="87"/>
      <c r="AL1170" s="87"/>
      <c r="AM1170" s="87"/>
      <c r="AN1170" s="87"/>
      <c r="AO1170" s="87"/>
      <c r="AP1170" s="87"/>
      <c r="AQ1170" s="87"/>
      <c r="AR1170" s="87"/>
      <c r="AS1170" s="87"/>
      <c r="AT1170" s="87"/>
      <c r="AU1170" s="87"/>
      <c r="AV1170" s="87"/>
      <c r="AW1170" s="87"/>
      <c r="AX1170" s="87"/>
      <c r="AY1170" s="87"/>
      <c r="AZ1170" s="87"/>
      <c r="BA1170" s="87"/>
      <c r="BB1170" s="87"/>
      <c r="BC1170" s="87"/>
      <c r="BD1170" s="87"/>
      <c r="BE1170" s="87"/>
    </row>
    <row r="1171" spans="1:57" s="69" customFormat="1" x14ac:dyDescent="0.25">
      <c r="A1171" s="87"/>
      <c r="B1171" s="87"/>
      <c r="C1171" s="87"/>
      <c r="D1171" s="87"/>
      <c r="E1171" s="87"/>
      <c r="F1171" s="87"/>
      <c r="G1171" s="87"/>
      <c r="H1171" s="87"/>
      <c r="I1171" s="87"/>
      <c r="J1171" s="87"/>
      <c r="K1171" s="87"/>
      <c r="L1171" s="87"/>
      <c r="M1171" s="87"/>
      <c r="N1171" s="87"/>
      <c r="O1171" s="87"/>
      <c r="P1171" s="87"/>
      <c r="Q1171" s="87"/>
      <c r="R1171" s="87"/>
      <c r="S1171" s="87"/>
      <c r="T1171" s="87"/>
      <c r="U1171" s="87"/>
      <c r="V1171" s="87"/>
      <c r="W1171" s="87"/>
      <c r="X1171" s="87"/>
      <c r="Y1171" s="87"/>
      <c r="Z1171" s="87"/>
      <c r="AA1171" s="87"/>
      <c r="AB1171" s="87"/>
      <c r="AC1171" s="87"/>
      <c r="AD1171" s="87"/>
      <c r="AE1171" s="87"/>
      <c r="AF1171" s="87"/>
      <c r="AG1171" s="87"/>
      <c r="AH1171" s="87"/>
      <c r="AI1171" s="87"/>
      <c r="AJ1171" s="87"/>
      <c r="AK1171" s="87"/>
      <c r="AL1171" s="87"/>
      <c r="AM1171" s="87"/>
      <c r="AN1171" s="87"/>
      <c r="AO1171" s="87"/>
      <c r="AP1171" s="87"/>
      <c r="AQ1171" s="87"/>
      <c r="AR1171" s="87"/>
      <c r="AS1171" s="87"/>
      <c r="AT1171" s="87"/>
      <c r="AU1171" s="87"/>
      <c r="AV1171" s="87"/>
      <c r="AW1171" s="87"/>
      <c r="AX1171" s="87"/>
      <c r="AY1171" s="87"/>
      <c r="AZ1171" s="87"/>
      <c r="BA1171" s="87"/>
      <c r="BB1171" s="87"/>
      <c r="BC1171" s="87"/>
      <c r="BD1171" s="87"/>
      <c r="BE1171" s="87"/>
    </row>
    <row r="1172" spans="1:57" s="69" customFormat="1" x14ac:dyDescent="0.25">
      <c r="A1172" s="87"/>
      <c r="B1172" s="87"/>
      <c r="C1172" s="87"/>
      <c r="D1172" s="87"/>
      <c r="E1172" s="87"/>
      <c r="F1172" s="87"/>
      <c r="G1172" s="87"/>
      <c r="H1172" s="87"/>
      <c r="I1172" s="87"/>
      <c r="J1172" s="87"/>
      <c r="K1172" s="87"/>
      <c r="L1172" s="87"/>
      <c r="M1172" s="87"/>
      <c r="N1172" s="87"/>
      <c r="O1172" s="87"/>
      <c r="P1172" s="87"/>
      <c r="Q1172" s="87"/>
      <c r="R1172" s="87"/>
      <c r="S1172" s="87"/>
      <c r="T1172" s="87"/>
      <c r="U1172" s="87"/>
      <c r="V1172" s="87"/>
      <c r="W1172" s="87"/>
      <c r="X1172" s="87"/>
      <c r="Y1172" s="87"/>
      <c r="Z1172" s="87"/>
      <c r="AA1172" s="87"/>
      <c r="AB1172" s="87"/>
      <c r="AC1172" s="87"/>
      <c r="AD1172" s="87"/>
      <c r="AE1172" s="87"/>
      <c r="AF1172" s="87"/>
      <c r="AG1172" s="87"/>
      <c r="AH1172" s="87"/>
      <c r="AI1172" s="87"/>
      <c r="AJ1172" s="87"/>
      <c r="AK1172" s="87"/>
      <c r="AL1172" s="87"/>
      <c r="AM1172" s="87"/>
      <c r="AN1172" s="87"/>
      <c r="AO1172" s="87"/>
      <c r="AP1172" s="87"/>
      <c r="AQ1172" s="87"/>
      <c r="AR1172" s="87"/>
      <c r="AS1172" s="87"/>
      <c r="AT1172" s="87"/>
      <c r="AU1172" s="87"/>
      <c r="AV1172" s="87"/>
      <c r="AW1172" s="87"/>
      <c r="AX1172" s="87"/>
      <c r="AY1172" s="87"/>
      <c r="AZ1172" s="87"/>
      <c r="BA1172" s="87"/>
      <c r="BB1172" s="87"/>
      <c r="BC1172" s="87"/>
      <c r="BD1172" s="87"/>
      <c r="BE1172" s="87"/>
    </row>
    <row r="1173" spans="1:57" s="69" customFormat="1" x14ac:dyDescent="0.25">
      <c r="A1173" s="87"/>
      <c r="B1173" s="87"/>
      <c r="C1173" s="87"/>
      <c r="D1173" s="87"/>
      <c r="E1173" s="87"/>
      <c r="F1173" s="87"/>
      <c r="G1173" s="87"/>
      <c r="H1173" s="87"/>
      <c r="I1173" s="87"/>
      <c r="J1173" s="87"/>
      <c r="K1173" s="87"/>
      <c r="L1173" s="87"/>
      <c r="M1173" s="87"/>
      <c r="N1173" s="87"/>
      <c r="O1173" s="87"/>
      <c r="P1173" s="87"/>
      <c r="Q1173" s="87"/>
      <c r="R1173" s="87"/>
      <c r="S1173" s="87"/>
      <c r="T1173" s="87"/>
      <c r="U1173" s="87"/>
      <c r="V1173" s="87"/>
      <c r="W1173" s="87"/>
      <c r="X1173" s="87"/>
      <c r="Y1173" s="87"/>
      <c r="Z1173" s="87"/>
      <c r="AA1173" s="87"/>
      <c r="AB1173" s="87"/>
      <c r="AC1173" s="87"/>
      <c r="AD1173" s="87"/>
      <c r="AE1173" s="87"/>
      <c r="AF1173" s="87"/>
      <c r="AG1173" s="87"/>
      <c r="AH1173" s="87"/>
      <c r="AI1173" s="87"/>
      <c r="AJ1173" s="87"/>
      <c r="AK1173" s="87"/>
      <c r="AL1173" s="87"/>
      <c r="AM1173" s="87"/>
      <c r="AN1173" s="87"/>
      <c r="AO1173" s="87"/>
      <c r="AP1173" s="87"/>
      <c r="AQ1173" s="87"/>
      <c r="AR1173" s="87"/>
      <c r="AS1173" s="87"/>
      <c r="AT1173" s="87"/>
      <c r="AU1173" s="87"/>
      <c r="AV1173" s="87"/>
      <c r="AW1173" s="87"/>
      <c r="AX1173" s="87"/>
      <c r="AY1173" s="87"/>
      <c r="AZ1173" s="87"/>
      <c r="BA1173" s="87"/>
      <c r="BB1173" s="87"/>
      <c r="BC1173" s="87"/>
      <c r="BD1173" s="87"/>
      <c r="BE1173" s="87"/>
    </row>
    <row r="1174" spans="1:57" s="69" customFormat="1" x14ac:dyDescent="0.25">
      <c r="A1174" s="87"/>
      <c r="B1174" s="87"/>
      <c r="C1174" s="87"/>
      <c r="D1174" s="87"/>
      <c r="E1174" s="87"/>
      <c r="F1174" s="87"/>
      <c r="G1174" s="87"/>
      <c r="H1174" s="87"/>
      <c r="I1174" s="87"/>
      <c r="J1174" s="87"/>
      <c r="K1174" s="87"/>
      <c r="L1174" s="87"/>
      <c r="M1174" s="87"/>
      <c r="N1174" s="87"/>
      <c r="O1174" s="87"/>
      <c r="P1174" s="87"/>
      <c r="Q1174" s="87"/>
      <c r="R1174" s="87"/>
      <c r="S1174" s="87"/>
      <c r="T1174" s="87"/>
      <c r="U1174" s="87"/>
      <c r="V1174" s="87"/>
      <c r="W1174" s="87"/>
      <c r="X1174" s="87"/>
      <c r="Y1174" s="87"/>
      <c r="Z1174" s="87"/>
      <c r="AA1174" s="87"/>
      <c r="AB1174" s="87"/>
      <c r="AC1174" s="87"/>
      <c r="AD1174" s="87"/>
      <c r="AE1174" s="87"/>
      <c r="AF1174" s="87"/>
      <c r="AG1174" s="87"/>
      <c r="AH1174" s="87"/>
      <c r="AI1174" s="87"/>
      <c r="AJ1174" s="87"/>
      <c r="AK1174" s="87"/>
      <c r="AL1174" s="87"/>
      <c r="AM1174" s="87"/>
      <c r="AN1174" s="87"/>
      <c r="AO1174" s="87"/>
      <c r="AP1174" s="87"/>
      <c r="AQ1174" s="87"/>
      <c r="AR1174" s="87"/>
      <c r="AS1174" s="87"/>
      <c r="AT1174" s="87"/>
      <c r="AU1174" s="87"/>
      <c r="AV1174" s="87"/>
      <c r="AW1174" s="87"/>
      <c r="AX1174" s="87"/>
      <c r="AY1174" s="87"/>
      <c r="AZ1174" s="87"/>
      <c r="BA1174" s="87"/>
      <c r="BB1174" s="87"/>
      <c r="BC1174" s="87"/>
      <c r="BD1174" s="87"/>
      <c r="BE1174" s="87"/>
    </row>
    <row r="1175" spans="1:57" s="69" customFormat="1" x14ac:dyDescent="0.25">
      <c r="A1175" s="87"/>
      <c r="B1175" s="87"/>
      <c r="C1175" s="87"/>
      <c r="D1175" s="87"/>
      <c r="E1175" s="87"/>
      <c r="F1175" s="87"/>
      <c r="G1175" s="87"/>
      <c r="H1175" s="87"/>
      <c r="I1175" s="87"/>
      <c r="J1175" s="87"/>
      <c r="K1175" s="87"/>
      <c r="L1175" s="87"/>
      <c r="M1175" s="87"/>
      <c r="N1175" s="87"/>
      <c r="O1175" s="87"/>
      <c r="P1175" s="87"/>
      <c r="Q1175" s="87"/>
      <c r="R1175" s="87"/>
      <c r="S1175" s="87"/>
      <c r="T1175" s="87"/>
      <c r="U1175" s="87"/>
      <c r="V1175" s="87"/>
      <c r="W1175" s="87"/>
      <c r="X1175" s="87"/>
      <c r="Y1175" s="87"/>
      <c r="Z1175" s="87"/>
      <c r="AA1175" s="87"/>
      <c r="AB1175" s="87"/>
      <c r="AC1175" s="87"/>
      <c r="AD1175" s="87"/>
      <c r="AE1175" s="87"/>
      <c r="AF1175" s="87"/>
      <c r="AG1175" s="87"/>
      <c r="AH1175" s="87"/>
      <c r="AI1175" s="87"/>
      <c r="AJ1175" s="87"/>
      <c r="AK1175" s="87"/>
      <c r="AL1175" s="87"/>
      <c r="AM1175" s="87"/>
      <c r="AN1175" s="87"/>
      <c r="AO1175" s="87"/>
      <c r="AP1175" s="87"/>
      <c r="AQ1175" s="87"/>
      <c r="AR1175" s="87"/>
      <c r="AS1175" s="87"/>
      <c r="AT1175" s="87"/>
      <c r="AU1175" s="87"/>
      <c r="AV1175" s="87"/>
      <c r="AW1175" s="87"/>
      <c r="AX1175" s="87"/>
      <c r="AY1175" s="87"/>
      <c r="AZ1175" s="87"/>
      <c r="BA1175" s="87"/>
      <c r="BB1175" s="87"/>
      <c r="BC1175" s="87"/>
      <c r="BD1175" s="87"/>
      <c r="BE1175" s="87"/>
    </row>
    <row r="1176" spans="1:57" s="69" customFormat="1" x14ac:dyDescent="0.25">
      <c r="A1176" s="87"/>
      <c r="B1176" s="87"/>
      <c r="C1176" s="87"/>
      <c r="D1176" s="87"/>
      <c r="E1176" s="87"/>
      <c r="F1176" s="87"/>
      <c r="G1176" s="87"/>
      <c r="H1176" s="87"/>
      <c r="I1176" s="87"/>
      <c r="J1176" s="87"/>
      <c r="K1176" s="87"/>
      <c r="L1176" s="87"/>
      <c r="M1176" s="87"/>
      <c r="N1176" s="87"/>
      <c r="O1176" s="87"/>
      <c r="P1176" s="87"/>
      <c r="Q1176" s="87"/>
      <c r="R1176" s="87"/>
      <c r="S1176" s="87"/>
      <c r="T1176" s="87"/>
      <c r="U1176" s="87"/>
      <c r="V1176" s="87"/>
      <c r="W1176" s="87"/>
      <c r="X1176" s="87"/>
      <c r="Y1176" s="87"/>
      <c r="Z1176" s="87"/>
      <c r="AA1176" s="87"/>
      <c r="AB1176" s="87"/>
      <c r="AC1176" s="87"/>
      <c r="AD1176" s="87"/>
      <c r="AE1176" s="87"/>
      <c r="AF1176" s="87"/>
      <c r="AG1176" s="87"/>
      <c r="AH1176" s="87"/>
      <c r="AI1176" s="87"/>
      <c r="AJ1176" s="87"/>
      <c r="AK1176" s="87"/>
      <c r="AL1176" s="87"/>
      <c r="AM1176" s="87"/>
      <c r="AN1176" s="87"/>
      <c r="AO1176" s="87"/>
      <c r="AP1176" s="87"/>
      <c r="AQ1176" s="87"/>
      <c r="AR1176" s="87"/>
      <c r="AS1176" s="87"/>
      <c r="AT1176" s="87"/>
      <c r="AU1176" s="87"/>
      <c r="AV1176" s="87"/>
      <c r="AW1176" s="87"/>
      <c r="AX1176" s="87"/>
      <c r="AY1176" s="87"/>
      <c r="AZ1176" s="87"/>
      <c r="BA1176" s="87"/>
      <c r="BB1176" s="87"/>
      <c r="BC1176" s="87"/>
      <c r="BD1176" s="87"/>
      <c r="BE1176" s="87"/>
    </row>
    <row r="1177" spans="1:57" s="69" customFormat="1" x14ac:dyDescent="0.25">
      <c r="A1177" s="87"/>
      <c r="B1177" s="87"/>
      <c r="C1177" s="87"/>
      <c r="D1177" s="87"/>
      <c r="E1177" s="87"/>
      <c r="F1177" s="87"/>
      <c r="G1177" s="87"/>
      <c r="H1177" s="87"/>
      <c r="I1177" s="87"/>
      <c r="J1177" s="87"/>
      <c r="K1177" s="87"/>
      <c r="L1177" s="87"/>
      <c r="M1177" s="87"/>
      <c r="N1177" s="87"/>
      <c r="O1177" s="87"/>
      <c r="P1177" s="87"/>
      <c r="Q1177" s="87"/>
      <c r="R1177" s="87"/>
      <c r="S1177" s="87"/>
      <c r="T1177" s="87"/>
      <c r="U1177" s="87"/>
      <c r="V1177" s="87"/>
      <c r="W1177" s="87"/>
      <c r="X1177" s="87"/>
      <c r="Y1177" s="87"/>
      <c r="Z1177" s="87"/>
      <c r="AA1177" s="87"/>
      <c r="AB1177" s="87"/>
      <c r="AC1177" s="87"/>
      <c r="AD1177" s="87"/>
      <c r="AE1177" s="87"/>
      <c r="AF1177" s="87"/>
      <c r="AG1177" s="87"/>
      <c r="AH1177" s="87"/>
      <c r="AI1177" s="87"/>
      <c r="AJ1177" s="87"/>
      <c r="AK1177" s="87"/>
      <c r="AL1177" s="87"/>
      <c r="AM1177" s="87"/>
      <c r="AN1177" s="87"/>
      <c r="AO1177" s="87"/>
      <c r="AP1177" s="87"/>
      <c r="AQ1177" s="87"/>
      <c r="AR1177" s="87"/>
      <c r="AS1177" s="87"/>
      <c r="AT1177" s="87"/>
      <c r="AU1177" s="87"/>
      <c r="AV1177" s="87"/>
      <c r="AW1177" s="87"/>
      <c r="AX1177" s="87"/>
      <c r="AY1177" s="87"/>
      <c r="AZ1177" s="87"/>
      <c r="BA1177" s="87"/>
      <c r="BB1177" s="87"/>
      <c r="BC1177" s="87"/>
      <c r="BD1177" s="87"/>
      <c r="BE1177" s="87"/>
    </row>
    <row r="1178" spans="1:57" s="69" customFormat="1" x14ac:dyDescent="0.25">
      <c r="A1178" s="87"/>
      <c r="B1178" s="87"/>
      <c r="C1178" s="87"/>
      <c r="D1178" s="87"/>
      <c r="E1178" s="87"/>
      <c r="F1178" s="87"/>
      <c r="G1178" s="87"/>
      <c r="H1178" s="87"/>
      <c r="I1178" s="87"/>
      <c r="J1178" s="87"/>
      <c r="K1178" s="87"/>
      <c r="L1178" s="87"/>
      <c r="M1178" s="87"/>
      <c r="N1178" s="87"/>
      <c r="O1178" s="87"/>
      <c r="P1178" s="87"/>
      <c r="Q1178" s="87"/>
      <c r="R1178" s="87"/>
      <c r="S1178" s="87"/>
      <c r="T1178" s="87"/>
      <c r="U1178" s="87"/>
      <c r="V1178" s="87"/>
      <c r="W1178" s="87"/>
      <c r="X1178" s="87"/>
      <c r="Y1178" s="87"/>
      <c r="Z1178" s="87"/>
      <c r="AA1178" s="87"/>
      <c r="AB1178" s="87"/>
      <c r="AC1178" s="87"/>
      <c r="AD1178" s="87"/>
      <c r="AE1178" s="87"/>
      <c r="AF1178" s="87"/>
      <c r="AG1178" s="87"/>
      <c r="AH1178" s="87"/>
      <c r="AI1178" s="87"/>
      <c r="AJ1178" s="87"/>
      <c r="AK1178" s="87"/>
      <c r="AL1178" s="87"/>
      <c r="AM1178" s="87"/>
      <c r="AN1178" s="87"/>
      <c r="AO1178" s="87"/>
      <c r="AP1178" s="87"/>
      <c r="AQ1178" s="87"/>
      <c r="AR1178" s="87"/>
      <c r="AS1178" s="87"/>
      <c r="AT1178" s="87"/>
      <c r="AU1178" s="87"/>
      <c r="AV1178" s="87"/>
      <c r="AW1178" s="87"/>
      <c r="AX1178" s="87"/>
      <c r="AY1178" s="87"/>
      <c r="AZ1178" s="87"/>
      <c r="BA1178" s="87"/>
      <c r="BB1178" s="87"/>
      <c r="BC1178" s="87"/>
      <c r="BD1178" s="87"/>
      <c r="BE1178" s="87"/>
    </row>
    <row r="1179" spans="1:57" s="69" customFormat="1" x14ac:dyDescent="0.25">
      <c r="A1179" s="87"/>
      <c r="B1179" s="87"/>
      <c r="C1179" s="87"/>
      <c r="D1179" s="87"/>
      <c r="E1179" s="87"/>
      <c r="F1179" s="87"/>
      <c r="G1179" s="87"/>
      <c r="H1179" s="87"/>
      <c r="I1179" s="87"/>
      <c r="J1179" s="87"/>
      <c r="K1179" s="87"/>
      <c r="L1179" s="87"/>
      <c r="M1179" s="87"/>
      <c r="N1179" s="87"/>
      <c r="O1179" s="87"/>
      <c r="P1179" s="87"/>
      <c r="Q1179" s="87"/>
      <c r="R1179" s="87"/>
      <c r="S1179" s="87"/>
      <c r="T1179" s="87"/>
      <c r="U1179" s="87"/>
      <c r="V1179" s="87"/>
      <c r="W1179" s="87"/>
      <c r="X1179" s="87"/>
      <c r="Y1179" s="87"/>
      <c r="Z1179" s="87"/>
      <c r="AA1179" s="87"/>
      <c r="AB1179" s="87"/>
      <c r="AC1179" s="87"/>
      <c r="AD1179" s="87"/>
      <c r="AE1179" s="87"/>
      <c r="AF1179" s="87"/>
      <c r="AG1179" s="87"/>
      <c r="AH1179" s="87"/>
      <c r="AI1179" s="87"/>
      <c r="AJ1179" s="87"/>
      <c r="AK1179" s="87"/>
      <c r="AL1179" s="87"/>
      <c r="AM1179" s="87"/>
      <c r="AN1179" s="87"/>
      <c r="AO1179" s="87"/>
      <c r="AP1179" s="87"/>
      <c r="AQ1179" s="87"/>
      <c r="AR1179" s="87"/>
      <c r="AS1179" s="87"/>
      <c r="AT1179" s="87"/>
      <c r="AU1179" s="87"/>
      <c r="AV1179" s="87"/>
      <c r="AW1179" s="87"/>
      <c r="AX1179" s="87"/>
      <c r="AY1179" s="87"/>
      <c r="AZ1179" s="87"/>
      <c r="BA1179" s="87"/>
      <c r="BB1179" s="87"/>
      <c r="BC1179" s="87"/>
      <c r="BD1179" s="87"/>
      <c r="BE1179" s="87"/>
    </row>
    <row r="1180" spans="1:57" s="69" customFormat="1" x14ac:dyDescent="0.25">
      <c r="A1180" s="87"/>
      <c r="B1180" s="87"/>
      <c r="C1180" s="87"/>
      <c r="D1180" s="87"/>
      <c r="E1180" s="87"/>
      <c r="F1180" s="87"/>
      <c r="G1180" s="87"/>
      <c r="H1180" s="87"/>
      <c r="I1180" s="87"/>
      <c r="J1180" s="87"/>
      <c r="K1180" s="87"/>
      <c r="L1180" s="87"/>
      <c r="M1180" s="87"/>
      <c r="N1180" s="87"/>
      <c r="O1180" s="87"/>
      <c r="P1180" s="87"/>
      <c r="Q1180" s="87"/>
      <c r="R1180" s="87"/>
      <c r="S1180" s="87"/>
      <c r="T1180" s="87"/>
      <c r="U1180" s="87"/>
      <c r="V1180" s="87"/>
      <c r="W1180" s="87"/>
      <c r="X1180" s="87"/>
      <c r="Y1180" s="87"/>
      <c r="Z1180" s="87"/>
      <c r="AA1180" s="87"/>
      <c r="AB1180" s="87"/>
      <c r="AC1180" s="87"/>
      <c r="AD1180" s="87"/>
      <c r="AE1180" s="87"/>
      <c r="AF1180" s="87"/>
      <c r="AG1180" s="87"/>
      <c r="AH1180" s="87"/>
      <c r="AI1180" s="87"/>
      <c r="AJ1180" s="87"/>
      <c r="AK1180" s="87"/>
      <c r="AL1180" s="87"/>
      <c r="AM1180" s="87"/>
      <c r="AN1180" s="87"/>
      <c r="AO1180" s="87"/>
      <c r="AP1180" s="87"/>
      <c r="AQ1180" s="87"/>
      <c r="AR1180" s="87"/>
      <c r="AS1180" s="87"/>
      <c r="AT1180" s="87"/>
      <c r="AU1180" s="87"/>
      <c r="AV1180" s="87"/>
      <c r="AW1180" s="87"/>
      <c r="AX1180" s="87"/>
      <c r="AY1180" s="87"/>
      <c r="AZ1180" s="87"/>
      <c r="BA1180" s="87"/>
      <c r="BB1180" s="87"/>
      <c r="BC1180" s="87"/>
      <c r="BD1180" s="87"/>
      <c r="BE1180" s="87"/>
    </row>
    <row r="1181" spans="1:57" s="69" customFormat="1" x14ac:dyDescent="0.25">
      <c r="A1181" s="87"/>
      <c r="B1181" s="87"/>
      <c r="C1181" s="87"/>
      <c r="D1181" s="87"/>
      <c r="E1181" s="87"/>
      <c r="F1181" s="87"/>
      <c r="G1181" s="87"/>
      <c r="H1181" s="87"/>
      <c r="I1181" s="87"/>
      <c r="J1181" s="87"/>
      <c r="K1181" s="87"/>
      <c r="L1181" s="87"/>
      <c r="M1181" s="87"/>
      <c r="N1181" s="87"/>
      <c r="O1181" s="87"/>
      <c r="P1181" s="87"/>
      <c r="Q1181" s="87"/>
      <c r="R1181" s="87"/>
      <c r="S1181" s="87"/>
      <c r="T1181" s="87"/>
      <c r="U1181" s="87"/>
      <c r="V1181" s="87"/>
      <c r="W1181" s="87"/>
      <c r="X1181" s="87"/>
      <c r="Y1181" s="87"/>
      <c r="Z1181" s="87"/>
      <c r="AA1181" s="87"/>
      <c r="AB1181" s="87"/>
      <c r="AC1181" s="87"/>
      <c r="AD1181" s="87"/>
      <c r="AE1181" s="87"/>
      <c r="AF1181" s="87"/>
      <c r="AG1181" s="87"/>
      <c r="AH1181" s="87"/>
      <c r="AI1181" s="87"/>
      <c r="AJ1181" s="87"/>
      <c r="AK1181" s="87"/>
      <c r="AL1181" s="87"/>
      <c r="AM1181" s="87"/>
      <c r="AN1181" s="87"/>
      <c r="AO1181" s="87"/>
      <c r="AP1181" s="87"/>
      <c r="AQ1181" s="87"/>
      <c r="AR1181" s="87"/>
      <c r="AS1181" s="87"/>
      <c r="AT1181" s="87"/>
      <c r="AU1181" s="87"/>
      <c r="AV1181" s="87"/>
      <c r="AW1181" s="87"/>
      <c r="AX1181" s="87"/>
      <c r="AY1181" s="87"/>
      <c r="AZ1181" s="87"/>
      <c r="BA1181" s="87"/>
      <c r="BB1181" s="87"/>
      <c r="BC1181" s="87"/>
      <c r="BD1181" s="87"/>
      <c r="BE1181" s="87"/>
    </row>
    <row r="1182" spans="1:57" s="69" customFormat="1" x14ac:dyDescent="0.25">
      <c r="A1182" s="87"/>
      <c r="B1182" s="87"/>
      <c r="C1182" s="87"/>
      <c r="D1182" s="87"/>
      <c r="E1182" s="87"/>
      <c r="F1182" s="87"/>
      <c r="G1182" s="87"/>
      <c r="H1182" s="87"/>
      <c r="I1182" s="87"/>
      <c r="J1182" s="87"/>
      <c r="K1182" s="87"/>
      <c r="L1182" s="87"/>
      <c r="M1182" s="87"/>
      <c r="N1182" s="87"/>
      <c r="O1182" s="87"/>
      <c r="P1182" s="87"/>
      <c r="Q1182" s="87"/>
      <c r="R1182" s="87"/>
      <c r="S1182" s="87"/>
      <c r="T1182" s="87"/>
      <c r="U1182" s="87"/>
      <c r="V1182" s="87"/>
      <c r="W1182" s="87"/>
      <c r="X1182" s="87"/>
      <c r="Y1182" s="87"/>
      <c r="Z1182" s="87"/>
      <c r="AA1182" s="87"/>
      <c r="AB1182" s="87"/>
      <c r="AC1182" s="87"/>
      <c r="AD1182" s="87"/>
      <c r="AE1182" s="87"/>
      <c r="AF1182" s="87"/>
      <c r="AG1182" s="87"/>
      <c r="AH1182" s="87"/>
      <c r="AI1182" s="87"/>
      <c r="AJ1182" s="87"/>
      <c r="AK1182" s="87"/>
      <c r="AL1182" s="87"/>
      <c r="AM1182" s="87"/>
      <c r="AN1182" s="87"/>
      <c r="AO1182" s="87"/>
      <c r="AP1182" s="87"/>
      <c r="AQ1182" s="87"/>
      <c r="AR1182" s="87"/>
      <c r="AS1182" s="87"/>
      <c r="AT1182" s="87"/>
      <c r="AU1182" s="87"/>
      <c r="AV1182" s="87"/>
      <c r="AW1182" s="87"/>
      <c r="AX1182" s="87"/>
      <c r="AY1182" s="87"/>
      <c r="AZ1182" s="87"/>
      <c r="BA1182" s="87"/>
      <c r="BB1182" s="87"/>
      <c r="BC1182" s="87"/>
      <c r="BD1182" s="87"/>
      <c r="BE1182" s="87"/>
    </row>
    <row r="1183" spans="1:57" s="69" customFormat="1" x14ac:dyDescent="0.25">
      <c r="A1183" s="87"/>
      <c r="B1183" s="87"/>
      <c r="C1183" s="87"/>
      <c r="D1183" s="87"/>
      <c r="E1183" s="87"/>
      <c r="F1183" s="87"/>
      <c r="G1183" s="87"/>
      <c r="H1183" s="87"/>
      <c r="I1183" s="87"/>
      <c r="J1183" s="87"/>
      <c r="K1183" s="87"/>
      <c r="L1183" s="87"/>
      <c r="M1183" s="87"/>
      <c r="N1183" s="87"/>
      <c r="O1183" s="87"/>
      <c r="P1183" s="87"/>
      <c r="Q1183" s="87"/>
      <c r="R1183" s="87"/>
      <c r="S1183" s="87"/>
      <c r="T1183" s="87"/>
      <c r="U1183" s="87"/>
      <c r="V1183" s="87"/>
      <c r="W1183" s="87"/>
      <c r="X1183" s="87"/>
      <c r="Y1183" s="87"/>
      <c r="Z1183" s="87"/>
      <c r="AA1183" s="87"/>
      <c r="AB1183" s="87"/>
      <c r="AC1183" s="87"/>
      <c r="AD1183" s="87"/>
      <c r="AE1183" s="87"/>
      <c r="AF1183" s="87"/>
      <c r="AG1183" s="87"/>
      <c r="AH1183" s="87"/>
      <c r="AI1183" s="87"/>
      <c r="AJ1183" s="87"/>
      <c r="AK1183" s="87"/>
      <c r="AL1183" s="87"/>
      <c r="AM1183" s="87"/>
      <c r="AN1183" s="87"/>
      <c r="AO1183" s="87"/>
      <c r="AP1183" s="87"/>
      <c r="AQ1183" s="87"/>
      <c r="AR1183" s="87"/>
      <c r="AS1183" s="87"/>
      <c r="AT1183" s="87"/>
      <c r="AU1183" s="87"/>
      <c r="AV1183" s="87"/>
      <c r="AW1183" s="87"/>
      <c r="AX1183" s="87"/>
      <c r="AY1183" s="87"/>
      <c r="AZ1183" s="87"/>
      <c r="BA1183" s="87"/>
      <c r="BB1183" s="87"/>
      <c r="BC1183" s="87"/>
      <c r="BD1183" s="87"/>
      <c r="BE1183" s="87"/>
    </row>
    <row r="1184" spans="1:57" s="69" customFormat="1" x14ac:dyDescent="0.25">
      <c r="A1184" s="87"/>
      <c r="B1184" s="87"/>
      <c r="C1184" s="87"/>
      <c r="D1184" s="87"/>
      <c r="E1184" s="87"/>
      <c r="F1184" s="87"/>
      <c r="G1184" s="87"/>
      <c r="H1184" s="87"/>
      <c r="I1184" s="87"/>
      <c r="J1184" s="87"/>
      <c r="K1184" s="87"/>
      <c r="L1184" s="87"/>
      <c r="M1184" s="87"/>
      <c r="N1184" s="87"/>
      <c r="O1184" s="87"/>
      <c r="P1184" s="87"/>
      <c r="Q1184" s="87"/>
      <c r="R1184" s="87"/>
      <c r="S1184" s="87"/>
      <c r="T1184" s="87"/>
      <c r="U1184" s="87"/>
      <c r="V1184" s="87"/>
      <c r="W1184" s="87"/>
      <c r="X1184" s="87"/>
      <c r="Y1184" s="87"/>
      <c r="Z1184" s="87"/>
      <c r="AA1184" s="87"/>
      <c r="AB1184" s="87"/>
      <c r="AC1184" s="87"/>
      <c r="AD1184" s="87"/>
      <c r="AE1184" s="87"/>
      <c r="AF1184" s="87"/>
      <c r="AG1184" s="87"/>
      <c r="AH1184" s="87"/>
      <c r="AI1184" s="87"/>
      <c r="AJ1184" s="87"/>
      <c r="AK1184" s="87"/>
      <c r="AL1184" s="87"/>
      <c r="AM1184" s="87"/>
      <c r="AN1184" s="87"/>
      <c r="AO1184" s="87"/>
      <c r="AP1184" s="87"/>
      <c r="AQ1184" s="87"/>
      <c r="AR1184" s="87"/>
      <c r="AS1184" s="87"/>
      <c r="AT1184" s="87"/>
      <c r="AU1184" s="87"/>
      <c r="AV1184" s="87"/>
      <c r="AW1184" s="87"/>
      <c r="AX1184" s="87"/>
      <c r="AY1184" s="87"/>
      <c r="AZ1184" s="87"/>
      <c r="BA1184" s="87"/>
      <c r="BB1184" s="87"/>
      <c r="BC1184" s="87"/>
      <c r="BD1184" s="87"/>
      <c r="BE1184" s="87"/>
    </row>
    <row r="1185" spans="1:57" s="69" customFormat="1" x14ac:dyDescent="0.25">
      <c r="A1185" s="87"/>
      <c r="B1185" s="87"/>
      <c r="C1185" s="87"/>
      <c r="D1185" s="87"/>
      <c r="E1185" s="87"/>
      <c r="F1185" s="87"/>
      <c r="G1185" s="87"/>
      <c r="H1185" s="87"/>
      <c r="I1185" s="87"/>
      <c r="J1185" s="87"/>
      <c r="K1185" s="87"/>
      <c r="L1185" s="87"/>
      <c r="M1185" s="87"/>
      <c r="N1185" s="87"/>
      <c r="O1185" s="87"/>
      <c r="P1185" s="87"/>
      <c r="Q1185" s="87"/>
      <c r="R1185" s="87"/>
      <c r="S1185" s="87"/>
      <c r="T1185" s="87"/>
      <c r="U1185" s="87"/>
      <c r="V1185" s="87"/>
      <c r="W1185" s="87"/>
      <c r="X1185" s="87"/>
      <c r="Y1185" s="87"/>
      <c r="Z1185" s="87"/>
      <c r="AA1185" s="87"/>
      <c r="AB1185" s="87"/>
      <c r="AC1185" s="87"/>
      <c r="AD1185" s="87"/>
      <c r="AE1185" s="87"/>
      <c r="AF1185" s="87"/>
      <c r="AG1185" s="87"/>
      <c r="AH1185" s="87"/>
      <c r="AI1185" s="87"/>
      <c r="AJ1185" s="87"/>
      <c r="AK1185" s="87"/>
      <c r="AL1185" s="87"/>
      <c r="AM1185" s="87"/>
      <c r="AN1185" s="87"/>
      <c r="AO1185" s="87"/>
      <c r="AP1185" s="87"/>
      <c r="AQ1185" s="87"/>
      <c r="AR1185" s="87"/>
      <c r="AS1185" s="87"/>
      <c r="AT1185" s="87"/>
      <c r="AU1185" s="87"/>
      <c r="AV1185" s="87"/>
      <c r="AW1185" s="87"/>
      <c r="AX1185" s="87"/>
      <c r="AY1185" s="87"/>
      <c r="AZ1185" s="87"/>
      <c r="BA1185" s="87"/>
      <c r="BB1185" s="87"/>
      <c r="BC1185" s="87"/>
      <c r="BD1185" s="87"/>
      <c r="BE1185" s="87"/>
    </row>
    <row r="1186" spans="1:57" s="69" customFormat="1" x14ac:dyDescent="0.25">
      <c r="A1186" s="87"/>
      <c r="B1186" s="87"/>
      <c r="C1186" s="87"/>
      <c r="D1186" s="87"/>
      <c r="E1186" s="87"/>
      <c r="F1186" s="87"/>
      <c r="G1186" s="87"/>
      <c r="H1186" s="87"/>
      <c r="I1186" s="87"/>
      <c r="J1186" s="87"/>
      <c r="K1186" s="87"/>
      <c r="L1186" s="87"/>
      <c r="M1186" s="87"/>
      <c r="N1186" s="87"/>
      <c r="O1186" s="87"/>
      <c r="P1186" s="87"/>
      <c r="Q1186" s="87"/>
      <c r="R1186" s="87"/>
      <c r="S1186" s="87"/>
      <c r="T1186" s="87"/>
      <c r="U1186" s="87"/>
      <c r="V1186" s="87"/>
      <c r="W1186" s="87"/>
      <c r="X1186" s="87"/>
      <c r="Y1186" s="87"/>
      <c r="Z1186" s="87"/>
      <c r="AA1186" s="87"/>
      <c r="AB1186" s="87"/>
      <c r="AC1186" s="87"/>
      <c r="AD1186" s="87"/>
      <c r="AE1186" s="87"/>
      <c r="AF1186" s="87"/>
      <c r="AG1186" s="87"/>
      <c r="AH1186" s="87"/>
      <c r="AI1186" s="87"/>
      <c r="AJ1186" s="87"/>
      <c r="AK1186" s="87"/>
      <c r="AL1186" s="87"/>
      <c r="AM1186" s="87"/>
      <c r="AN1186" s="87"/>
      <c r="AO1186" s="87"/>
      <c r="AP1186" s="87"/>
      <c r="AQ1186" s="87"/>
      <c r="AR1186" s="87"/>
      <c r="AS1186" s="87"/>
      <c r="AT1186" s="87"/>
      <c r="AU1186" s="87"/>
      <c r="AV1186" s="87"/>
      <c r="AW1186" s="87"/>
      <c r="AX1186" s="87"/>
      <c r="AY1186" s="87"/>
      <c r="AZ1186" s="87"/>
      <c r="BA1186" s="87"/>
      <c r="BB1186" s="87"/>
      <c r="BC1186" s="87"/>
      <c r="BD1186" s="87"/>
      <c r="BE1186" s="87"/>
    </row>
    <row r="1187" spans="1:57" s="69" customFormat="1" x14ac:dyDescent="0.25">
      <c r="A1187" s="87"/>
      <c r="B1187" s="87"/>
      <c r="C1187" s="87"/>
      <c r="D1187" s="87"/>
      <c r="E1187" s="87"/>
      <c r="F1187" s="87"/>
      <c r="G1187" s="87"/>
      <c r="H1187" s="87"/>
      <c r="I1187" s="87"/>
      <c r="J1187" s="87"/>
      <c r="K1187" s="87"/>
      <c r="L1187" s="87"/>
      <c r="M1187" s="87"/>
      <c r="N1187" s="87"/>
      <c r="O1187" s="87"/>
      <c r="P1187" s="87"/>
      <c r="Q1187" s="87"/>
      <c r="R1187" s="87"/>
      <c r="S1187" s="87"/>
      <c r="T1187" s="87"/>
      <c r="U1187" s="87"/>
      <c r="V1187" s="87"/>
      <c r="W1187" s="87"/>
      <c r="X1187" s="87"/>
      <c r="Y1187" s="87"/>
      <c r="Z1187" s="87"/>
      <c r="AA1187" s="87"/>
      <c r="AB1187" s="87"/>
      <c r="AC1187" s="87"/>
      <c r="AD1187" s="87"/>
      <c r="AE1187" s="87"/>
      <c r="AF1187" s="87"/>
      <c r="AG1187" s="87"/>
      <c r="AH1187" s="87"/>
      <c r="AI1187" s="87"/>
      <c r="AJ1187" s="87"/>
      <c r="AK1187" s="87"/>
      <c r="AL1187" s="87"/>
      <c r="AM1187" s="87"/>
      <c r="AN1187" s="87"/>
      <c r="AO1187" s="87"/>
      <c r="AP1187" s="87"/>
      <c r="AQ1187" s="87"/>
      <c r="AR1187" s="87"/>
      <c r="AS1187" s="87"/>
      <c r="AT1187" s="87"/>
      <c r="AU1187" s="87"/>
      <c r="AV1187" s="87"/>
      <c r="AW1187" s="87"/>
      <c r="AX1187" s="87"/>
      <c r="AY1187" s="87"/>
      <c r="AZ1187" s="87"/>
      <c r="BA1187" s="87"/>
      <c r="BB1187" s="87"/>
      <c r="BC1187" s="87"/>
      <c r="BD1187" s="87"/>
      <c r="BE1187" s="87"/>
    </row>
    <row r="1188" spans="1:57" s="69" customFormat="1" x14ac:dyDescent="0.25">
      <c r="A1188" s="87"/>
      <c r="B1188" s="87"/>
      <c r="C1188" s="87"/>
      <c r="D1188" s="87"/>
      <c r="E1188" s="87"/>
      <c r="F1188" s="87"/>
      <c r="G1188" s="87"/>
      <c r="H1188" s="87"/>
      <c r="I1188" s="87"/>
      <c r="J1188" s="87"/>
      <c r="K1188" s="87"/>
      <c r="L1188" s="87"/>
      <c r="M1188" s="87"/>
      <c r="N1188" s="87"/>
      <c r="O1188" s="87"/>
      <c r="P1188" s="87"/>
      <c r="Q1188" s="87"/>
      <c r="R1188" s="87"/>
      <c r="S1188" s="87"/>
      <c r="T1188" s="87"/>
      <c r="U1188" s="87"/>
      <c r="V1188" s="87"/>
      <c r="W1188" s="87"/>
      <c r="X1188" s="87"/>
      <c r="Y1188" s="87"/>
      <c r="Z1188" s="87"/>
      <c r="AA1188" s="87"/>
      <c r="AB1188" s="87"/>
      <c r="AC1188" s="87"/>
      <c r="AD1188" s="87"/>
      <c r="AE1188" s="87"/>
      <c r="AF1188" s="87"/>
      <c r="AG1188" s="87"/>
      <c r="AH1188" s="87"/>
      <c r="AI1188" s="87"/>
      <c r="AJ1188" s="87"/>
      <c r="AK1188" s="87"/>
      <c r="AL1188" s="87"/>
      <c r="AM1188" s="87"/>
      <c r="AN1188" s="87"/>
      <c r="AO1188" s="87"/>
      <c r="AP1188" s="87"/>
      <c r="AQ1188" s="87"/>
      <c r="AR1188" s="87"/>
      <c r="AS1188" s="87"/>
      <c r="AT1188" s="87"/>
      <c r="AU1188" s="87"/>
      <c r="AV1188" s="87"/>
      <c r="AW1188" s="87"/>
      <c r="AX1188" s="87"/>
      <c r="AY1188" s="87"/>
      <c r="AZ1188" s="87"/>
      <c r="BA1188" s="87"/>
      <c r="BB1188" s="87"/>
      <c r="BC1188" s="87"/>
      <c r="BD1188" s="87"/>
      <c r="BE1188" s="87"/>
    </row>
    <row r="1189" spans="1:57" s="69" customFormat="1" x14ac:dyDescent="0.25">
      <c r="A1189" s="87"/>
      <c r="B1189" s="87"/>
      <c r="C1189" s="87"/>
      <c r="D1189" s="87"/>
      <c r="E1189" s="87"/>
      <c r="F1189" s="87"/>
      <c r="G1189" s="87"/>
      <c r="H1189" s="87"/>
      <c r="I1189" s="87"/>
      <c r="J1189" s="87"/>
      <c r="K1189" s="87"/>
      <c r="L1189" s="87"/>
      <c r="M1189" s="87"/>
      <c r="N1189" s="87"/>
      <c r="O1189" s="87"/>
      <c r="P1189" s="87"/>
      <c r="Q1189" s="87"/>
      <c r="R1189" s="87"/>
      <c r="S1189" s="87"/>
      <c r="T1189" s="87"/>
      <c r="U1189" s="87"/>
      <c r="V1189" s="87"/>
      <c r="W1189" s="87"/>
      <c r="X1189" s="87"/>
      <c r="Y1189" s="87"/>
      <c r="Z1189" s="87"/>
      <c r="AA1189" s="87"/>
      <c r="AB1189" s="87"/>
      <c r="AC1189" s="87"/>
      <c r="AD1189" s="87"/>
      <c r="AE1189" s="87"/>
      <c r="AF1189" s="87"/>
      <c r="AG1189" s="87"/>
      <c r="AH1189" s="87"/>
      <c r="AI1189" s="87"/>
      <c r="AJ1189" s="87"/>
      <c r="AK1189" s="87"/>
      <c r="AL1189" s="87"/>
      <c r="AM1189" s="87"/>
      <c r="AN1189" s="87"/>
      <c r="AO1189" s="87"/>
      <c r="AP1189" s="87"/>
      <c r="AQ1189" s="87"/>
      <c r="AR1189" s="87"/>
      <c r="AS1189" s="87"/>
      <c r="AT1189" s="87"/>
      <c r="AU1189" s="87"/>
      <c r="AV1189" s="87"/>
      <c r="AW1189" s="87"/>
      <c r="AX1189" s="87"/>
      <c r="AY1189" s="87"/>
      <c r="AZ1189" s="87"/>
      <c r="BA1189" s="87"/>
      <c r="BB1189" s="87"/>
      <c r="BC1189" s="87"/>
      <c r="BD1189" s="87"/>
      <c r="BE1189" s="87"/>
    </row>
    <row r="1190" spans="1:57" s="69" customFormat="1" x14ac:dyDescent="0.25">
      <c r="A1190" s="87"/>
      <c r="B1190" s="87"/>
      <c r="C1190" s="87"/>
      <c r="D1190" s="87"/>
      <c r="E1190" s="87"/>
      <c r="F1190" s="87"/>
      <c r="G1190" s="87"/>
      <c r="H1190" s="87"/>
      <c r="I1190" s="87"/>
      <c r="J1190" s="87"/>
      <c r="K1190" s="87"/>
      <c r="L1190" s="87"/>
      <c r="M1190" s="87"/>
      <c r="N1190" s="87"/>
      <c r="O1190" s="87"/>
      <c r="P1190" s="87"/>
      <c r="Q1190" s="87"/>
      <c r="R1190" s="87"/>
      <c r="S1190" s="87"/>
      <c r="T1190" s="87"/>
      <c r="U1190" s="87"/>
      <c r="V1190" s="87"/>
      <c r="W1190" s="87"/>
      <c r="X1190" s="87"/>
      <c r="Y1190" s="87"/>
      <c r="Z1190" s="87"/>
      <c r="AA1190" s="87"/>
      <c r="AB1190" s="87"/>
      <c r="AC1190" s="87"/>
      <c r="AD1190" s="87"/>
      <c r="AE1190" s="87"/>
      <c r="AF1190" s="87"/>
      <c r="AG1190" s="87"/>
      <c r="AH1190" s="87"/>
      <c r="AI1190" s="87"/>
      <c r="AJ1190" s="87"/>
      <c r="AK1190" s="87"/>
      <c r="AL1190" s="87"/>
      <c r="AM1190" s="87"/>
      <c r="AN1190" s="87"/>
      <c r="AO1190" s="87"/>
      <c r="AP1190" s="87"/>
      <c r="AQ1190" s="87"/>
      <c r="AR1190" s="87"/>
      <c r="AS1190" s="87"/>
      <c r="AT1190" s="87"/>
      <c r="AU1190" s="87"/>
      <c r="AV1190" s="87"/>
      <c r="AW1190" s="87"/>
      <c r="AX1190" s="87"/>
      <c r="AY1190" s="87"/>
      <c r="AZ1190" s="87"/>
      <c r="BA1190" s="87"/>
      <c r="BB1190" s="87"/>
      <c r="BC1190" s="87"/>
      <c r="BD1190" s="87"/>
      <c r="BE1190" s="87"/>
    </row>
    <row r="1191" spans="1:57" s="69" customFormat="1" x14ac:dyDescent="0.25">
      <c r="A1191" s="87"/>
      <c r="B1191" s="87"/>
      <c r="C1191" s="87"/>
      <c r="D1191" s="87"/>
      <c r="E1191" s="87"/>
      <c r="F1191" s="87"/>
      <c r="G1191" s="87"/>
      <c r="H1191" s="87"/>
      <c r="I1191" s="87"/>
      <c r="J1191" s="87"/>
      <c r="K1191" s="87"/>
      <c r="L1191" s="87"/>
      <c r="M1191" s="87"/>
      <c r="N1191" s="87"/>
      <c r="O1191" s="87"/>
      <c r="P1191" s="87"/>
      <c r="Q1191" s="87"/>
      <c r="R1191" s="87"/>
      <c r="S1191" s="87"/>
      <c r="T1191" s="87"/>
      <c r="U1191" s="87"/>
      <c r="V1191" s="87"/>
      <c r="W1191" s="87"/>
      <c r="X1191" s="87"/>
      <c r="Y1191" s="87"/>
      <c r="Z1191" s="87"/>
      <c r="AA1191" s="87"/>
      <c r="AB1191" s="87"/>
      <c r="AC1191" s="87"/>
      <c r="AD1191" s="87"/>
      <c r="AE1191" s="87"/>
      <c r="AF1191" s="87"/>
      <c r="AG1191" s="87"/>
      <c r="AH1191" s="87"/>
      <c r="AI1191" s="87"/>
      <c r="AJ1191" s="87"/>
      <c r="AK1191" s="87"/>
      <c r="AL1191" s="87"/>
      <c r="AM1191" s="87"/>
      <c r="AN1191" s="87"/>
      <c r="AO1191" s="87"/>
      <c r="AP1191" s="87"/>
      <c r="AQ1191" s="87"/>
      <c r="AR1191" s="87"/>
      <c r="AS1191" s="87"/>
      <c r="AT1191" s="87"/>
      <c r="AU1191" s="87"/>
      <c r="AV1191" s="87"/>
      <c r="AW1191" s="87"/>
      <c r="AX1191" s="87"/>
      <c r="AY1191" s="87"/>
      <c r="AZ1191" s="87"/>
      <c r="BA1191" s="87"/>
      <c r="BB1191" s="87"/>
      <c r="BC1191" s="87"/>
      <c r="BD1191" s="87"/>
      <c r="BE1191" s="87"/>
    </row>
    <row r="1192" spans="1:57" s="69" customFormat="1" x14ac:dyDescent="0.25">
      <c r="A1192" s="87"/>
      <c r="B1192" s="87"/>
      <c r="C1192" s="87"/>
      <c r="D1192" s="87"/>
      <c r="E1192" s="87"/>
      <c r="F1192" s="87"/>
      <c r="G1192" s="87"/>
      <c r="H1192" s="87"/>
      <c r="I1192" s="87"/>
      <c r="J1192" s="87"/>
      <c r="K1192" s="87"/>
      <c r="L1192" s="87"/>
      <c r="M1192" s="87"/>
      <c r="N1192" s="87"/>
      <c r="O1192" s="87"/>
      <c r="P1192" s="87"/>
      <c r="Q1192" s="87"/>
      <c r="R1192" s="87"/>
      <c r="S1192" s="87"/>
      <c r="T1192" s="87"/>
      <c r="U1192" s="87"/>
      <c r="V1192" s="87"/>
      <c r="W1192" s="87"/>
      <c r="X1192" s="87"/>
      <c r="Y1192" s="87"/>
      <c r="Z1192" s="87"/>
      <c r="AA1192" s="87"/>
      <c r="AB1192" s="87"/>
      <c r="AC1192" s="87"/>
      <c r="AD1192" s="87"/>
      <c r="AE1192" s="87"/>
      <c r="AF1192" s="87"/>
      <c r="AG1192" s="87"/>
      <c r="AH1192" s="87"/>
      <c r="AI1192" s="87"/>
      <c r="AJ1192" s="87"/>
      <c r="AK1192" s="87"/>
      <c r="AL1192" s="87"/>
      <c r="AM1192" s="87"/>
      <c r="AN1192" s="87"/>
      <c r="AO1192" s="87"/>
      <c r="AP1192" s="87"/>
      <c r="AQ1192" s="87"/>
      <c r="AR1192" s="87"/>
      <c r="AS1192" s="87"/>
      <c r="AT1192" s="87"/>
      <c r="AU1192" s="87"/>
      <c r="AV1192" s="87"/>
      <c r="AW1192" s="87"/>
      <c r="AX1192" s="87"/>
      <c r="AY1192" s="87"/>
      <c r="AZ1192" s="87"/>
      <c r="BA1192" s="87"/>
      <c r="BB1192" s="87"/>
      <c r="BC1192" s="87"/>
      <c r="BD1192" s="87"/>
      <c r="BE1192" s="87"/>
    </row>
    <row r="1193" spans="1:57" s="69" customFormat="1" x14ac:dyDescent="0.25">
      <c r="A1193" s="87"/>
      <c r="B1193" s="87"/>
      <c r="C1193" s="87"/>
      <c r="D1193" s="87"/>
      <c r="E1193" s="87"/>
      <c r="F1193" s="87"/>
      <c r="G1193" s="87"/>
      <c r="H1193" s="87"/>
      <c r="I1193" s="87"/>
      <c r="J1193" s="87"/>
      <c r="K1193" s="87"/>
      <c r="L1193" s="87"/>
      <c r="M1193" s="87"/>
      <c r="N1193" s="87"/>
      <c r="O1193" s="87"/>
      <c r="P1193" s="87"/>
      <c r="Q1193" s="87"/>
      <c r="R1193" s="87"/>
      <c r="S1193" s="87"/>
      <c r="T1193" s="87"/>
      <c r="U1193" s="87"/>
      <c r="V1193" s="87"/>
      <c r="W1193" s="87"/>
      <c r="X1193" s="87"/>
      <c r="Y1193" s="87"/>
      <c r="Z1193" s="87"/>
      <c r="AA1193" s="87"/>
      <c r="AB1193" s="87"/>
      <c r="AC1193" s="87"/>
      <c r="AD1193" s="87"/>
      <c r="AE1193" s="87"/>
      <c r="AF1193" s="87"/>
      <c r="AG1193" s="87"/>
      <c r="AH1193" s="87"/>
      <c r="AI1193" s="87"/>
      <c r="AJ1193" s="87"/>
      <c r="AK1193" s="87"/>
      <c r="AL1193" s="87"/>
      <c r="AM1193" s="87"/>
      <c r="AN1193" s="87"/>
      <c r="AO1193" s="87"/>
      <c r="AP1193" s="87"/>
      <c r="AQ1193" s="87"/>
      <c r="AR1193" s="87"/>
      <c r="AS1193" s="87"/>
      <c r="AT1193" s="87"/>
      <c r="AU1193" s="87"/>
      <c r="AV1193" s="87"/>
      <c r="AW1193" s="87"/>
      <c r="AX1193" s="87"/>
      <c r="AY1193" s="87"/>
      <c r="AZ1193" s="87"/>
      <c r="BA1193" s="87"/>
      <c r="BB1193" s="87"/>
      <c r="BC1193" s="87"/>
      <c r="BD1193" s="87"/>
      <c r="BE1193" s="87"/>
    </row>
    <row r="1194" spans="1:57" s="69" customFormat="1" x14ac:dyDescent="0.25">
      <c r="A1194" s="87"/>
      <c r="B1194" s="87"/>
      <c r="C1194" s="87"/>
      <c r="D1194" s="87"/>
      <c r="E1194" s="87"/>
      <c r="F1194" s="87"/>
      <c r="G1194" s="87"/>
      <c r="H1194" s="87"/>
      <c r="I1194" s="87"/>
      <c r="J1194" s="87"/>
      <c r="K1194" s="87"/>
      <c r="L1194" s="87"/>
      <c r="M1194" s="87"/>
      <c r="N1194" s="87"/>
      <c r="O1194" s="87"/>
      <c r="P1194" s="87"/>
      <c r="Q1194" s="87"/>
      <c r="R1194" s="87"/>
      <c r="S1194" s="87"/>
      <c r="T1194" s="87"/>
      <c r="U1194" s="87"/>
      <c r="V1194" s="87"/>
      <c r="W1194" s="87"/>
      <c r="X1194" s="87"/>
      <c r="Y1194" s="87"/>
      <c r="Z1194" s="87"/>
      <c r="AA1194" s="87"/>
      <c r="AB1194" s="87"/>
      <c r="AC1194" s="87"/>
      <c r="AD1194" s="87"/>
      <c r="AE1194" s="87"/>
      <c r="AF1194" s="87"/>
      <c r="AG1194" s="87"/>
      <c r="AH1194" s="87"/>
      <c r="AI1194" s="87"/>
      <c r="AJ1194" s="87"/>
      <c r="AK1194" s="87"/>
      <c r="AL1194" s="87"/>
      <c r="AM1194" s="87"/>
      <c r="AN1194" s="87"/>
      <c r="AO1194" s="87"/>
      <c r="AP1194" s="87"/>
      <c r="AQ1194" s="87"/>
      <c r="AR1194" s="87"/>
      <c r="AS1194" s="87"/>
      <c r="AT1194" s="87"/>
      <c r="AU1194" s="87"/>
      <c r="AV1194" s="87"/>
      <c r="AW1194" s="87"/>
      <c r="AX1194" s="87"/>
      <c r="AY1194" s="87"/>
      <c r="AZ1194" s="87"/>
      <c r="BA1194" s="87"/>
      <c r="BB1194" s="87"/>
      <c r="BC1194" s="87"/>
      <c r="BD1194" s="87"/>
      <c r="BE1194" s="87"/>
    </row>
    <row r="1195" spans="1:57" s="69" customFormat="1" x14ac:dyDescent="0.25">
      <c r="A1195" s="87"/>
      <c r="B1195" s="87"/>
      <c r="C1195" s="87"/>
      <c r="D1195" s="87"/>
      <c r="E1195" s="87"/>
      <c r="F1195" s="87"/>
      <c r="G1195" s="87"/>
      <c r="H1195" s="87"/>
      <c r="I1195" s="87"/>
      <c r="J1195" s="87"/>
      <c r="K1195" s="87"/>
      <c r="L1195" s="87"/>
      <c r="M1195" s="87"/>
      <c r="N1195" s="87"/>
      <c r="O1195" s="87"/>
      <c r="P1195" s="87"/>
      <c r="Q1195" s="87"/>
      <c r="R1195" s="87"/>
      <c r="S1195" s="87"/>
      <c r="T1195" s="87"/>
      <c r="U1195" s="87"/>
      <c r="V1195" s="87"/>
      <c r="W1195" s="87"/>
      <c r="X1195" s="87"/>
      <c r="Y1195" s="87"/>
      <c r="Z1195" s="87"/>
      <c r="AA1195" s="87"/>
      <c r="AB1195" s="87"/>
      <c r="AC1195" s="87"/>
      <c r="AD1195" s="87"/>
      <c r="AE1195" s="87"/>
      <c r="AF1195" s="87"/>
      <c r="AG1195" s="87"/>
      <c r="AH1195" s="87"/>
      <c r="AI1195" s="87"/>
      <c r="AJ1195" s="87"/>
      <c r="AK1195" s="87"/>
      <c r="AL1195" s="87"/>
      <c r="AM1195" s="87"/>
      <c r="AN1195" s="87"/>
      <c r="AO1195" s="87"/>
      <c r="AP1195" s="87"/>
      <c r="AQ1195" s="87"/>
      <c r="AR1195" s="87"/>
      <c r="AS1195" s="87"/>
      <c r="AT1195" s="87"/>
      <c r="AU1195" s="87"/>
      <c r="AV1195" s="87"/>
      <c r="AW1195" s="87"/>
      <c r="AX1195" s="87"/>
      <c r="AY1195" s="87"/>
      <c r="AZ1195" s="87"/>
      <c r="BA1195" s="87"/>
      <c r="BB1195" s="87"/>
      <c r="BC1195" s="87"/>
      <c r="BD1195" s="87"/>
      <c r="BE1195" s="87"/>
    </row>
    <row r="1196" spans="1:57" s="69" customFormat="1" x14ac:dyDescent="0.25">
      <c r="A1196" s="87"/>
      <c r="B1196" s="87"/>
      <c r="C1196" s="87"/>
      <c r="D1196" s="87"/>
      <c r="E1196" s="87"/>
      <c r="F1196" s="87"/>
      <c r="G1196" s="87"/>
      <c r="H1196" s="87"/>
      <c r="I1196" s="87"/>
      <c r="J1196" s="87"/>
      <c r="K1196" s="87"/>
      <c r="L1196" s="87"/>
      <c r="M1196" s="87"/>
      <c r="N1196" s="87"/>
      <c r="O1196" s="87"/>
      <c r="P1196" s="87"/>
      <c r="Q1196" s="87"/>
      <c r="R1196" s="87"/>
      <c r="S1196" s="87"/>
      <c r="T1196" s="87"/>
      <c r="U1196" s="87"/>
      <c r="V1196" s="87"/>
      <c r="W1196" s="87"/>
      <c r="X1196" s="87"/>
      <c r="Y1196" s="87"/>
      <c r="Z1196" s="87"/>
      <c r="AA1196" s="87"/>
      <c r="AB1196" s="87"/>
      <c r="AC1196" s="87"/>
      <c r="AD1196" s="87"/>
      <c r="AE1196" s="87"/>
      <c r="AF1196" s="87"/>
      <c r="AG1196" s="87"/>
      <c r="AH1196" s="87"/>
      <c r="AI1196" s="87"/>
      <c r="AJ1196" s="87"/>
      <c r="AK1196" s="87"/>
      <c r="AL1196" s="87"/>
      <c r="AM1196" s="87"/>
      <c r="AN1196" s="87"/>
      <c r="AO1196" s="87"/>
      <c r="AP1196" s="87"/>
      <c r="AQ1196" s="87"/>
      <c r="AR1196" s="87"/>
      <c r="AS1196" s="87"/>
      <c r="AT1196" s="87"/>
      <c r="AU1196" s="87"/>
      <c r="AV1196" s="87"/>
      <c r="AW1196" s="87"/>
      <c r="AX1196" s="87"/>
      <c r="AY1196" s="87"/>
      <c r="AZ1196" s="87"/>
      <c r="BA1196" s="87"/>
      <c r="BB1196" s="87"/>
      <c r="BC1196" s="87"/>
      <c r="BD1196" s="87"/>
      <c r="BE1196" s="87"/>
    </row>
    <row r="1197" spans="1:57" s="69" customFormat="1" x14ac:dyDescent="0.25">
      <c r="A1197" s="87"/>
      <c r="B1197" s="87"/>
      <c r="C1197" s="87"/>
      <c r="D1197" s="87"/>
      <c r="E1197" s="87"/>
      <c r="F1197" s="87"/>
      <c r="G1197" s="87"/>
      <c r="H1197" s="87"/>
      <c r="I1197" s="87"/>
      <c r="J1197" s="87"/>
      <c r="K1197" s="87"/>
      <c r="L1197" s="87"/>
      <c r="M1197" s="87"/>
      <c r="N1197" s="87"/>
      <c r="O1197" s="87"/>
      <c r="P1197" s="87"/>
      <c r="Q1197" s="87"/>
      <c r="R1197" s="87"/>
      <c r="S1197" s="87"/>
      <c r="T1197" s="87"/>
      <c r="U1197" s="87"/>
      <c r="V1197" s="87"/>
      <c r="W1197" s="87"/>
      <c r="X1197" s="87"/>
      <c r="Y1197" s="87"/>
      <c r="Z1197" s="87"/>
      <c r="AA1197" s="87"/>
      <c r="AB1197" s="87"/>
      <c r="AC1197" s="87"/>
      <c r="AD1197" s="87"/>
      <c r="AE1197" s="87"/>
      <c r="AF1197" s="87"/>
      <c r="AG1197" s="87"/>
      <c r="AH1197" s="87"/>
      <c r="AI1197" s="87"/>
      <c r="AJ1197" s="87"/>
      <c r="AK1197" s="87"/>
      <c r="AL1197" s="87"/>
      <c r="AM1197" s="87"/>
      <c r="AN1197" s="87"/>
      <c r="AO1197" s="87"/>
      <c r="AP1197" s="87"/>
      <c r="AQ1197" s="87"/>
      <c r="AR1197" s="87"/>
      <c r="AS1197" s="87"/>
      <c r="AT1197" s="87"/>
      <c r="AU1197" s="87"/>
      <c r="AV1197" s="87"/>
      <c r="AW1197" s="87"/>
      <c r="AX1197" s="87"/>
      <c r="AY1197" s="87"/>
      <c r="AZ1197" s="87"/>
      <c r="BA1197" s="87"/>
      <c r="BB1197" s="87"/>
      <c r="BC1197" s="87"/>
      <c r="BD1197" s="87"/>
      <c r="BE1197" s="87"/>
    </row>
    <row r="1198" spans="1:57" s="69" customFormat="1" x14ac:dyDescent="0.25">
      <c r="A1198" s="87"/>
      <c r="B1198" s="87"/>
      <c r="C1198" s="87"/>
      <c r="D1198" s="87"/>
      <c r="E1198" s="87"/>
      <c r="F1198" s="87"/>
      <c r="G1198" s="87"/>
      <c r="H1198" s="87"/>
      <c r="I1198" s="87"/>
      <c r="J1198" s="87"/>
      <c r="K1198" s="87"/>
      <c r="L1198" s="87"/>
      <c r="M1198" s="87"/>
      <c r="N1198" s="87"/>
      <c r="O1198" s="87"/>
      <c r="P1198" s="87"/>
      <c r="Q1198" s="87"/>
      <c r="R1198" s="87"/>
      <c r="S1198" s="87"/>
      <c r="T1198" s="87"/>
      <c r="U1198" s="87"/>
      <c r="V1198" s="87"/>
      <c r="W1198" s="87"/>
      <c r="X1198" s="87"/>
      <c r="Y1198" s="87"/>
      <c r="Z1198" s="87"/>
      <c r="AA1198" s="87"/>
      <c r="AB1198" s="87"/>
      <c r="AC1198" s="87"/>
      <c r="AD1198" s="87"/>
      <c r="AE1198" s="87"/>
      <c r="AF1198" s="87"/>
      <c r="AG1198" s="87"/>
      <c r="AH1198" s="87"/>
      <c r="AI1198" s="87"/>
      <c r="AJ1198" s="87"/>
      <c r="AK1198" s="87"/>
      <c r="AL1198" s="87"/>
      <c r="AM1198" s="87"/>
      <c r="AN1198" s="87"/>
      <c r="AO1198" s="87"/>
      <c r="AP1198" s="87"/>
      <c r="AQ1198" s="87"/>
      <c r="AR1198" s="87"/>
      <c r="AS1198" s="87"/>
      <c r="AT1198" s="87"/>
      <c r="AU1198" s="87"/>
      <c r="AV1198" s="87"/>
      <c r="AW1198" s="87"/>
      <c r="AX1198" s="87"/>
      <c r="AY1198" s="87"/>
      <c r="AZ1198" s="87"/>
      <c r="BA1198" s="87"/>
      <c r="BB1198" s="87"/>
      <c r="BC1198" s="87"/>
      <c r="BD1198" s="87"/>
      <c r="BE1198" s="87"/>
    </row>
    <row r="1199" spans="1:57" s="69" customFormat="1" x14ac:dyDescent="0.25">
      <c r="A1199" s="87"/>
      <c r="B1199" s="87"/>
      <c r="C1199" s="87"/>
      <c r="D1199" s="87"/>
      <c r="E1199" s="87"/>
      <c r="F1199" s="87"/>
      <c r="G1199" s="87"/>
      <c r="H1199" s="87"/>
      <c r="I1199" s="87"/>
      <c r="J1199" s="87"/>
      <c r="K1199" s="87"/>
      <c r="L1199" s="87"/>
      <c r="M1199" s="87"/>
      <c r="N1199" s="87"/>
      <c r="O1199" s="87"/>
      <c r="P1199" s="87"/>
      <c r="Q1199" s="87"/>
      <c r="R1199" s="87"/>
      <c r="S1199" s="87"/>
      <c r="T1199" s="87"/>
      <c r="U1199" s="87"/>
      <c r="V1199" s="87"/>
      <c r="W1199" s="87"/>
      <c r="X1199" s="87"/>
      <c r="Y1199" s="87"/>
      <c r="Z1199" s="87"/>
      <c r="AA1199" s="87"/>
      <c r="AB1199" s="87"/>
      <c r="AC1199" s="87"/>
      <c r="AD1199" s="87"/>
      <c r="AE1199" s="87"/>
      <c r="AF1199" s="87"/>
      <c r="AG1199" s="87"/>
      <c r="AH1199" s="87"/>
      <c r="AI1199" s="87"/>
      <c r="AJ1199" s="87"/>
      <c r="AK1199" s="87"/>
      <c r="AL1199" s="87"/>
      <c r="AM1199" s="87"/>
      <c r="AN1199" s="87"/>
      <c r="AO1199" s="87"/>
      <c r="AP1199" s="87"/>
      <c r="AQ1199" s="87"/>
      <c r="AR1199" s="87"/>
      <c r="AS1199" s="87"/>
      <c r="AT1199" s="87"/>
      <c r="AU1199" s="87"/>
      <c r="AV1199" s="87"/>
      <c r="AW1199" s="87"/>
      <c r="AX1199" s="87"/>
      <c r="AY1199" s="87"/>
      <c r="AZ1199" s="87"/>
      <c r="BA1199" s="87"/>
      <c r="BB1199" s="87"/>
      <c r="BC1199" s="87"/>
      <c r="BD1199" s="87"/>
      <c r="BE1199" s="87"/>
    </row>
    <row r="1200" spans="1:57" s="69" customFormat="1" x14ac:dyDescent="0.25">
      <c r="A1200" s="87"/>
      <c r="B1200" s="87"/>
      <c r="C1200" s="87"/>
      <c r="D1200" s="87"/>
      <c r="E1200" s="87"/>
      <c r="F1200" s="87"/>
      <c r="G1200" s="87"/>
      <c r="H1200" s="87"/>
      <c r="I1200" s="87"/>
      <c r="J1200" s="87"/>
      <c r="K1200" s="87"/>
      <c r="L1200" s="87"/>
      <c r="M1200" s="87"/>
      <c r="N1200" s="87"/>
      <c r="O1200" s="87"/>
      <c r="P1200" s="87"/>
      <c r="Q1200" s="87"/>
      <c r="R1200" s="87"/>
      <c r="S1200" s="87"/>
      <c r="T1200" s="87"/>
      <c r="U1200" s="87"/>
      <c r="V1200" s="87"/>
      <c r="W1200" s="87"/>
      <c r="X1200" s="87"/>
      <c r="Y1200" s="87"/>
      <c r="Z1200" s="87"/>
      <c r="AA1200" s="87"/>
      <c r="AB1200" s="87"/>
      <c r="AC1200" s="87"/>
      <c r="AD1200" s="87"/>
      <c r="AE1200" s="87"/>
      <c r="AF1200" s="87"/>
      <c r="AG1200" s="87"/>
      <c r="AH1200" s="87"/>
      <c r="AI1200" s="87"/>
      <c r="AJ1200" s="87"/>
      <c r="AK1200" s="87"/>
      <c r="AL1200" s="87"/>
      <c r="AM1200" s="87"/>
      <c r="AN1200" s="87"/>
      <c r="AO1200" s="87"/>
      <c r="AP1200" s="87"/>
      <c r="AQ1200" s="87"/>
      <c r="AR1200" s="87"/>
      <c r="AS1200" s="87"/>
      <c r="AT1200" s="87"/>
      <c r="AU1200" s="87"/>
      <c r="AV1200" s="87"/>
      <c r="AW1200" s="87"/>
      <c r="AX1200" s="87"/>
      <c r="AY1200" s="87"/>
      <c r="AZ1200" s="87"/>
      <c r="BA1200" s="87"/>
      <c r="BB1200" s="87"/>
      <c r="BC1200" s="87"/>
      <c r="BD1200" s="87"/>
      <c r="BE1200" s="87"/>
    </row>
    <row r="1201" spans="1:57" s="69" customFormat="1" x14ac:dyDescent="0.25">
      <c r="A1201" s="87"/>
      <c r="B1201" s="87"/>
      <c r="C1201" s="87"/>
      <c r="D1201" s="87"/>
      <c r="E1201" s="87"/>
      <c r="F1201" s="87"/>
      <c r="G1201" s="87"/>
      <c r="H1201" s="87"/>
      <c r="I1201" s="87"/>
      <c r="J1201" s="87"/>
      <c r="K1201" s="87"/>
      <c r="L1201" s="87"/>
      <c r="M1201" s="87"/>
      <c r="N1201" s="87"/>
      <c r="O1201" s="87"/>
      <c r="P1201" s="87"/>
      <c r="Q1201" s="87"/>
      <c r="R1201" s="87"/>
      <c r="S1201" s="87"/>
      <c r="T1201" s="87"/>
      <c r="U1201" s="87"/>
      <c r="V1201" s="87"/>
      <c r="W1201" s="87"/>
      <c r="X1201" s="87"/>
      <c r="Y1201" s="87"/>
      <c r="Z1201" s="87"/>
      <c r="AA1201" s="87"/>
      <c r="AB1201" s="87"/>
      <c r="AC1201" s="87"/>
      <c r="AD1201" s="87"/>
      <c r="AE1201" s="87"/>
      <c r="AF1201" s="87"/>
      <c r="AG1201" s="87"/>
      <c r="AH1201" s="87"/>
      <c r="AI1201" s="87"/>
      <c r="AJ1201" s="87"/>
      <c r="AK1201" s="87"/>
      <c r="AL1201" s="87"/>
      <c r="AM1201" s="87"/>
      <c r="AN1201" s="87"/>
      <c r="AO1201" s="87"/>
      <c r="AP1201" s="87"/>
      <c r="AQ1201" s="87"/>
      <c r="AR1201" s="87"/>
      <c r="AS1201" s="87"/>
      <c r="AT1201" s="87"/>
      <c r="AU1201" s="87"/>
      <c r="AV1201" s="87"/>
      <c r="AW1201" s="87"/>
      <c r="AX1201" s="87"/>
      <c r="AY1201" s="87"/>
      <c r="AZ1201" s="87"/>
      <c r="BA1201" s="87"/>
      <c r="BB1201" s="87"/>
      <c r="BC1201" s="87"/>
      <c r="BD1201" s="87"/>
      <c r="BE1201" s="87"/>
    </row>
    <row r="1202" spans="1:57" s="69" customFormat="1" x14ac:dyDescent="0.25">
      <c r="A1202" s="87"/>
      <c r="B1202" s="87"/>
      <c r="C1202" s="87"/>
      <c r="D1202" s="87"/>
      <c r="E1202" s="87"/>
      <c r="F1202" s="87"/>
      <c r="G1202" s="87"/>
      <c r="H1202" s="87"/>
      <c r="I1202" s="87"/>
      <c r="J1202" s="87"/>
      <c r="K1202" s="87"/>
      <c r="L1202" s="87"/>
      <c r="M1202" s="87"/>
      <c r="N1202" s="87"/>
      <c r="O1202" s="87"/>
      <c r="P1202" s="87"/>
      <c r="Q1202" s="87"/>
      <c r="R1202" s="87"/>
      <c r="S1202" s="87"/>
      <c r="T1202" s="87"/>
      <c r="U1202" s="87"/>
      <c r="V1202" s="87"/>
      <c r="W1202" s="87"/>
      <c r="X1202" s="87"/>
      <c r="Y1202" s="87"/>
      <c r="Z1202" s="87"/>
      <c r="AA1202" s="87"/>
      <c r="AB1202" s="87"/>
      <c r="AC1202" s="87"/>
      <c r="AD1202" s="87"/>
      <c r="AE1202" s="87"/>
      <c r="AF1202" s="87"/>
      <c r="AG1202" s="87"/>
      <c r="AH1202" s="87"/>
      <c r="AI1202" s="87"/>
      <c r="AJ1202" s="87"/>
      <c r="AK1202" s="87"/>
      <c r="AL1202" s="87"/>
      <c r="AM1202" s="87"/>
      <c r="AN1202" s="87"/>
      <c r="AO1202" s="87"/>
      <c r="AP1202" s="87"/>
      <c r="AQ1202" s="87"/>
      <c r="AR1202" s="87"/>
      <c r="AS1202" s="87"/>
      <c r="AT1202" s="87"/>
      <c r="AU1202" s="87"/>
      <c r="AV1202" s="87"/>
      <c r="AW1202" s="87"/>
      <c r="AX1202" s="87"/>
      <c r="AY1202" s="87"/>
      <c r="AZ1202" s="87"/>
      <c r="BA1202" s="87"/>
      <c r="BB1202" s="87"/>
      <c r="BC1202" s="87"/>
      <c r="BD1202" s="87"/>
      <c r="BE1202" s="87"/>
    </row>
    <row r="1203" spans="1:57" s="69" customFormat="1" x14ac:dyDescent="0.25">
      <c r="A1203" s="87"/>
      <c r="B1203" s="87"/>
      <c r="C1203" s="87"/>
      <c r="D1203" s="87"/>
      <c r="E1203" s="87"/>
      <c r="F1203" s="87"/>
      <c r="G1203" s="87"/>
      <c r="H1203" s="87"/>
      <c r="I1203" s="87"/>
      <c r="J1203" s="87"/>
      <c r="K1203" s="87"/>
      <c r="L1203" s="87"/>
      <c r="M1203" s="87"/>
      <c r="N1203" s="87"/>
      <c r="O1203" s="87"/>
      <c r="P1203" s="87"/>
      <c r="Q1203" s="87"/>
      <c r="R1203" s="87"/>
      <c r="S1203" s="87"/>
      <c r="T1203" s="87"/>
      <c r="U1203" s="87"/>
      <c r="V1203" s="87"/>
      <c r="W1203" s="87"/>
      <c r="X1203" s="87"/>
      <c r="Y1203" s="87"/>
      <c r="Z1203" s="87"/>
      <c r="AA1203" s="87"/>
      <c r="AB1203" s="87"/>
      <c r="AC1203" s="87"/>
      <c r="AD1203" s="87"/>
      <c r="AE1203" s="87"/>
      <c r="AF1203" s="87"/>
      <c r="AG1203" s="87"/>
      <c r="AH1203" s="87"/>
      <c r="AI1203" s="87"/>
      <c r="AJ1203" s="87"/>
      <c r="AK1203" s="87"/>
      <c r="AL1203" s="87"/>
      <c r="AM1203" s="87"/>
      <c r="AN1203" s="87"/>
      <c r="AO1203" s="87"/>
      <c r="AP1203" s="87"/>
      <c r="AQ1203" s="87"/>
      <c r="AR1203" s="87"/>
      <c r="AS1203" s="87"/>
      <c r="AT1203" s="87"/>
      <c r="AU1203" s="87"/>
      <c r="AV1203" s="87"/>
      <c r="AW1203" s="87"/>
      <c r="AX1203" s="87"/>
      <c r="AY1203" s="87"/>
      <c r="AZ1203" s="87"/>
      <c r="BA1203" s="87"/>
      <c r="BB1203" s="87"/>
      <c r="BC1203" s="87"/>
      <c r="BD1203" s="87"/>
      <c r="BE1203" s="87"/>
    </row>
    <row r="1204" spans="1:57" s="69" customFormat="1" x14ac:dyDescent="0.25">
      <c r="A1204" s="87"/>
      <c r="B1204" s="87"/>
      <c r="C1204" s="87"/>
      <c r="D1204" s="87"/>
      <c r="E1204" s="87"/>
      <c r="F1204" s="87"/>
      <c r="G1204" s="87"/>
      <c r="H1204" s="87"/>
      <c r="I1204" s="87"/>
      <c r="J1204" s="87"/>
      <c r="K1204" s="87"/>
      <c r="L1204" s="87"/>
      <c r="M1204" s="87"/>
      <c r="N1204" s="87"/>
      <c r="O1204" s="87"/>
      <c r="P1204" s="87"/>
      <c r="Q1204" s="87"/>
      <c r="R1204" s="87"/>
      <c r="S1204" s="87"/>
      <c r="T1204" s="87"/>
      <c r="U1204" s="87"/>
      <c r="V1204" s="87"/>
      <c r="W1204" s="87"/>
      <c r="X1204" s="87"/>
      <c r="Y1204" s="87"/>
      <c r="Z1204" s="87"/>
      <c r="AA1204" s="87"/>
      <c r="AB1204" s="87"/>
      <c r="AC1204" s="87"/>
      <c r="AD1204" s="87"/>
      <c r="AE1204" s="87"/>
      <c r="AF1204" s="87"/>
      <c r="AG1204" s="87"/>
      <c r="AH1204" s="87"/>
      <c r="AI1204" s="87"/>
      <c r="AJ1204" s="87"/>
      <c r="AK1204" s="87"/>
      <c r="AL1204" s="87"/>
      <c r="AM1204" s="87"/>
      <c r="AN1204" s="87"/>
      <c r="AO1204" s="87"/>
      <c r="AP1204" s="87"/>
      <c r="AQ1204" s="87"/>
      <c r="AR1204" s="87"/>
      <c r="AS1204" s="87"/>
      <c r="AT1204" s="87"/>
      <c r="AU1204" s="87"/>
      <c r="AV1204" s="87"/>
      <c r="AW1204" s="87"/>
      <c r="AX1204" s="87"/>
      <c r="AY1204" s="87"/>
      <c r="AZ1204" s="87"/>
      <c r="BA1204" s="87"/>
      <c r="BB1204" s="87"/>
      <c r="BC1204" s="87"/>
      <c r="BD1204" s="87"/>
      <c r="BE1204" s="87"/>
    </row>
    <row r="1205" spans="1:57" s="69" customFormat="1" x14ac:dyDescent="0.25">
      <c r="A1205" s="87"/>
      <c r="B1205" s="87"/>
      <c r="C1205" s="87"/>
      <c r="D1205" s="87"/>
      <c r="E1205" s="87"/>
      <c r="F1205" s="87"/>
      <c r="G1205" s="87"/>
      <c r="H1205" s="87"/>
      <c r="I1205" s="87"/>
      <c r="J1205" s="87"/>
      <c r="K1205" s="87"/>
      <c r="L1205" s="87"/>
      <c r="M1205" s="87"/>
      <c r="N1205" s="87"/>
      <c r="O1205" s="87"/>
      <c r="P1205" s="87"/>
      <c r="Q1205" s="87"/>
      <c r="R1205" s="87"/>
      <c r="S1205" s="87"/>
      <c r="T1205" s="87"/>
      <c r="U1205" s="87"/>
      <c r="V1205" s="87"/>
      <c r="W1205" s="87"/>
      <c r="X1205" s="87"/>
      <c r="Y1205" s="87"/>
      <c r="Z1205" s="87"/>
      <c r="AA1205" s="87"/>
      <c r="AB1205" s="87"/>
      <c r="AC1205" s="87"/>
      <c r="AD1205" s="87"/>
      <c r="AE1205" s="87"/>
      <c r="AF1205" s="87"/>
      <c r="AG1205" s="87"/>
      <c r="AH1205" s="87"/>
      <c r="AI1205" s="87"/>
      <c r="AJ1205" s="87"/>
      <c r="AK1205" s="87"/>
      <c r="AL1205" s="87"/>
      <c r="AM1205" s="87"/>
      <c r="AN1205" s="87"/>
      <c r="AO1205" s="87"/>
      <c r="AP1205" s="87"/>
      <c r="AQ1205" s="87"/>
      <c r="AR1205" s="87"/>
      <c r="AS1205" s="87"/>
      <c r="AT1205" s="87"/>
      <c r="AU1205" s="87"/>
      <c r="AV1205" s="87"/>
      <c r="AW1205" s="87"/>
      <c r="AX1205" s="87"/>
      <c r="AY1205" s="87"/>
      <c r="AZ1205" s="87"/>
      <c r="BA1205" s="87"/>
      <c r="BB1205" s="87"/>
      <c r="BC1205" s="87"/>
      <c r="BD1205" s="87"/>
      <c r="BE1205" s="87"/>
    </row>
    <row r="1206" spans="1:57" s="69" customFormat="1" x14ac:dyDescent="0.25">
      <c r="A1206" s="87"/>
      <c r="B1206" s="87"/>
      <c r="C1206" s="87"/>
      <c r="D1206" s="87"/>
      <c r="E1206" s="87"/>
      <c r="F1206" s="87"/>
      <c r="G1206" s="87"/>
      <c r="H1206" s="87"/>
      <c r="I1206" s="87"/>
      <c r="J1206" s="87"/>
      <c r="K1206" s="87"/>
      <c r="L1206" s="87"/>
      <c r="M1206" s="87"/>
      <c r="N1206" s="87"/>
      <c r="O1206" s="87"/>
      <c r="P1206" s="87"/>
      <c r="Q1206" s="87"/>
      <c r="R1206" s="87"/>
      <c r="S1206" s="87"/>
      <c r="T1206" s="87"/>
      <c r="U1206" s="87"/>
      <c r="V1206" s="87"/>
      <c r="W1206" s="87"/>
      <c r="X1206" s="87"/>
      <c r="Y1206" s="87"/>
      <c r="Z1206" s="87"/>
      <c r="AA1206" s="87"/>
      <c r="AB1206" s="87"/>
      <c r="AC1206" s="87"/>
      <c r="AD1206" s="87"/>
      <c r="AE1206" s="87"/>
      <c r="AF1206" s="87"/>
      <c r="AG1206" s="87"/>
      <c r="AH1206" s="87"/>
      <c r="AI1206" s="87"/>
      <c r="AJ1206" s="87"/>
      <c r="AK1206" s="87"/>
      <c r="AL1206" s="87"/>
      <c r="AM1206" s="87"/>
      <c r="AN1206" s="87"/>
      <c r="AO1206" s="87"/>
      <c r="AP1206" s="87"/>
      <c r="AQ1206" s="87"/>
      <c r="AR1206" s="87"/>
      <c r="AS1206" s="87"/>
      <c r="AT1206" s="87"/>
      <c r="AU1206" s="87"/>
      <c r="AV1206" s="87"/>
      <c r="AW1206" s="87"/>
      <c r="AX1206" s="87"/>
      <c r="AY1206" s="87"/>
      <c r="AZ1206" s="87"/>
      <c r="BA1206" s="87"/>
      <c r="BB1206" s="87"/>
      <c r="BC1206" s="87"/>
      <c r="BD1206" s="87"/>
      <c r="BE1206" s="87"/>
    </row>
    <row r="1207" spans="1:57" s="69" customFormat="1" x14ac:dyDescent="0.25">
      <c r="A1207" s="87"/>
      <c r="B1207" s="87"/>
      <c r="C1207" s="87"/>
      <c r="D1207" s="87"/>
      <c r="E1207" s="87"/>
      <c r="F1207" s="87"/>
      <c r="G1207" s="87"/>
      <c r="H1207" s="87"/>
      <c r="I1207" s="87"/>
      <c r="J1207" s="87"/>
      <c r="K1207" s="87"/>
      <c r="L1207" s="87"/>
      <c r="M1207" s="87"/>
      <c r="N1207" s="87"/>
      <c r="O1207" s="87"/>
      <c r="P1207" s="87"/>
      <c r="Q1207" s="87"/>
      <c r="R1207" s="87"/>
      <c r="S1207" s="87"/>
      <c r="T1207" s="87"/>
      <c r="U1207" s="87"/>
      <c r="V1207" s="87"/>
      <c r="W1207" s="87"/>
      <c r="X1207" s="87"/>
      <c r="Y1207" s="87"/>
      <c r="Z1207" s="87"/>
      <c r="AA1207" s="87"/>
      <c r="AB1207" s="87"/>
      <c r="AC1207" s="87"/>
      <c r="AD1207" s="87"/>
      <c r="AE1207" s="87"/>
      <c r="AF1207" s="87"/>
      <c r="AG1207" s="87"/>
      <c r="AH1207" s="87"/>
      <c r="AI1207" s="87"/>
      <c r="AJ1207" s="87"/>
      <c r="AK1207" s="87"/>
      <c r="AL1207" s="87"/>
      <c r="AM1207" s="87"/>
      <c r="AN1207" s="87"/>
      <c r="AO1207" s="87"/>
      <c r="AP1207" s="87"/>
      <c r="AQ1207" s="87"/>
      <c r="AR1207" s="87"/>
      <c r="AS1207" s="87"/>
      <c r="AT1207" s="87"/>
      <c r="AU1207" s="87"/>
      <c r="AV1207" s="87"/>
      <c r="AW1207" s="87"/>
      <c r="AX1207" s="87"/>
      <c r="AY1207" s="87"/>
      <c r="AZ1207" s="87"/>
      <c r="BA1207" s="87"/>
      <c r="BB1207" s="87"/>
      <c r="BC1207" s="87"/>
      <c r="BD1207" s="87"/>
      <c r="BE1207" s="87"/>
    </row>
    <row r="1208" spans="1:57" s="69" customFormat="1" x14ac:dyDescent="0.25">
      <c r="A1208" s="87"/>
      <c r="B1208" s="87"/>
      <c r="C1208" s="87"/>
      <c r="D1208" s="87"/>
      <c r="E1208" s="87"/>
      <c r="F1208" s="87"/>
      <c r="G1208" s="87"/>
      <c r="H1208" s="87"/>
      <c r="I1208" s="87"/>
      <c r="J1208" s="87"/>
      <c r="K1208" s="87"/>
      <c r="L1208" s="87"/>
      <c r="M1208" s="87"/>
      <c r="N1208" s="87"/>
      <c r="O1208" s="87"/>
      <c r="P1208" s="87"/>
      <c r="Q1208" s="87"/>
      <c r="R1208" s="87"/>
      <c r="S1208" s="87"/>
      <c r="T1208" s="87"/>
      <c r="U1208" s="87"/>
      <c r="V1208" s="87"/>
      <c r="W1208" s="87"/>
      <c r="X1208" s="87"/>
      <c r="Y1208" s="87"/>
      <c r="Z1208" s="87"/>
      <c r="AA1208" s="87"/>
      <c r="AB1208" s="87"/>
      <c r="AC1208" s="87"/>
      <c r="AD1208" s="87"/>
      <c r="AE1208" s="87"/>
      <c r="AF1208" s="87"/>
      <c r="AG1208" s="87"/>
      <c r="AH1208" s="87"/>
      <c r="AI1208" s="87"/>
      <c r="AJ1208" s="87"/>
      <c r="AK1208" s="87"/>
      <c r="AL1208" s="87"/>
      <c r="AM1208" s="87"/>
      <c r="AN1208" s="87"/>
      <c r="AO1208" s="87"/>
      <c r="AP1208" s="87"/>
      <c r="AQ1208" s="87"/>
      <c r="AR1208" s="87"/>
      <c r="AS1208" s="87"/>
      <c r="AT1208" s="87"/>
      <c r="AU1208" s="87"/>
      <c r="AV1208" s="87"/>
      <c r="AW1208" s="87"/>
      <c r="AX1208" s="87"/>
      <c r="AY1208" s="87"/>
      <c r="AZ1208" s="87"/>
      <c r="BA1208" s="87"/>
      <c r="BB1208" s="87"/>
      <c r="BC1208" s="87"/>
      <c r="BD1208" s="87"/>
      <c r="BE1208" s="87"/>
    </row>
    <row r="1209" spans="1:57" s="69" customFormat="1" x14ac:dyDescent="0.25">
      <c r="A1209" s="87"/>
      <c r="B1209" s="87"/>
      <c r="C1209" s="87"/>
      <c r="D1209" s="87"/>
      <c r="E1209" s="87"/>
      <c r="F1209" s="87"/>
      <c r="G1209" s="87"/>
      <c r="H1209" s="87"/>
      <c r="I1209" s="87"/>
      <c r="J1209" s="87"/>
      <c r="K1209" s="87"/>
      <c r="L1209" s="87"/>
      <c r="M1209" s="87"/>
      <c r="N1209" s="87"/>
      <c r="O1209" s="87"/>
      <c r="P1209" s="87"/>
      <c r="Q1209" s="87"/>
      <c r="R1209" s="87"/>
      <c r="S1209" s="87"/>
      <c r="T1209" s="87"/>
      <c r="U1209" s="87"/>
      <c r="V1209" s="87"/>
      <c r="W1209" s="87"/>
      <c r="X1209" s="87"/>
      <c r="Y1209" s="87"/>
      <c r="Z1209" s="87"/>
      <c r="AA1209" s="87"/>
      <c r="AB1209" s="87"/>
      <c r="AC1209" s="87"/>
      <c r="AD1209" s="87"/>
      <c r="AE1209" s="87"/>
      <c r="AF1209" s="87"/>
      <c r="AG1209" s="87"/>
      <c r="AH1209" s="87"/>
      <c r="AI1209" s="87"/>
      <c r="AJ1209" s="87"/>
      <c r="AK1209" s="87"/>
      <c r="AL1209" s="87"/>
      <c r="AM1209" s="87"/>
      <c r="AN1209" s="87"/>
      <c r="AO1209" s="87"/>
      <c r="AP1209" s="87"/>
      <c r="AQ1209" s="87"/>
      <c r="AR1209" s="87"/>
      <c r="AS1209" s="87"/>
      <c r="AT1209" s="87"/>
      <c r="AU1209" s="87"/>
      <c r="AV1209" s="87"/>
      <c r="AW1209" s="87"/>
      <c r="AX1209" s="87"/>
      <c r="AY1209" s="87"/>
      <c r="AZ1209" s="87"/>
      <c r="BA1209" s="87"/>
      <c r="BB1209" s="87"/>
      <c r="BC1209" s="87"/>
      <c r="BD1209" s="87"/>
      <c r="BE1209" s="87"/>
    </row>
    <row r="1210" spans="1:57" s="69" customFormat="1" x14ac:dyDescent="0.25">
      <c r="A1210" s="87"/>
      <c r="B1210" s="87"/>
      <c r="C1210" s="87"/>
      <c r="D1210" s="87"/>
      <c r="E1210" s="87"/>
      <c r="F1210" s="87"/>
      <c r="G1210" s="87"/>
      <c r="H1210" s="87"/>
      <c r="I1210" s="87"/>
      <c r="J1210" s="87"/>
      <c r="K1210" s="87"/>
      <c r="L1210" s="87"/>
      <c r="M1210" s="87"/>
      <c r="N1210" s="87"/>
      <c r="O1210" s="87"/>
      <c r="P1210" s="87"/>
      <c r="Q1210" s="87"/>
      <c r="R1210" s="87"/>
      <c r="S1210" s="87"/>
      <c r="T1210" s="87"/>
      <c r="U1210" s="87"/>
      <c r="V1210" s="87"/>
      <c r="W1210" s="87"/>
      <c r="X1210" s="87"/>
      <c r="Y1210" s="87"/>
      <c r="Z1210" s="87"/>
      <c r="AA1210" s="87"/>
      <c r="AB1210" s="87"/>
      <c r="AC1210" s="87"/>
      <c r="AD1210" s="87"/>
      <c r="AE1210" s="87"/>
      <c r="AF1210" s="87"/>
      <c r="AG1210" s="87"/>
      <c r="AH1210" s="87"/>
      <c r="AI1210" s="87"/>
      <c r="AJ1210" s="87"/>
      <c r="AK1210" s="87"/>
      <c r="AL1210" s="87"/>
      <c r="AM1210" s="87"/>
      <c r="AN1210" s="87"/>
      <c r="AO1210" s="87"/>
      <c r="AP1210" s="87"/>
      <c r="AQ1210" s="87"/>
      <c r="AR1210" s="87"/>
      <c r="AS1210" s="87"/>
      <c r="AT1210" s="87"/>
      <c r="AU1210" s="87"/>
      <c r="AV1210" s="87"/>
      <c r="AW1210" s="87"/>
      <c r="AX1210" s="87"/>
      <c r="AY1210" s="87"/>
      <c r="AZ1210" s="87"/>
      <c r="BA1210" s="87"/>
      <c r="BB1210" s="87"/>
      <c r="BC1210" s="87"/>
      <c r="BD1210" s="87"/>
      <c r="BE1210" s="87"/>
    </row>
    <row r="1211" spans="1:57" s="69" customFormat="1" x14ac:dyDescent="0.25">
      <c r="A1211" s="87"/>
      <c r="B1211" s="87"/>
      <c r="C1211" s="87"/>
      <c r="D1211" s="87"/>
      <c r="E1211" s="87"/>
      <c r="F1211" s="87"/>
      <c r="G1211" s="87"/>
      <c r="H1211" s="87"/>
      <c r="I1211" s="87"/>
      <c r="J1211" s="87"/>
      <c r="K1211" s="87"/>
      <c r="L1211" s="87"/>
      <c r="M1211" s="87"/>
      <c r="N1211" s="87"/>
      <c r="O1211" s="87"/>
      <c r="P1211" s="87"/>
      <c r="Q1211" s="87"/>
      <c r="R1211" s="87"/>
      <c r="S1211" s="87"/>
      <c r="T1211" s="87"/>
      <c r="U1211" s="87"/>
      <c r="V1211" s="87"/>
      <c r="W1211" s="87"/>
      <c r="X1211" s="87"/>
      <c r="Y1211" s="87"/>
      <c r="Z1211" s="87"/>
      <c r="AA1211" s="87"/>
      <c r="AB1211" s="87"/>
      <c r="AC1211" s="87"/>
      <c r="AD1211" s="87"/>
      <c r="AE1211" s="87"/>
      <c r="AF1211" s="87"/>
      <c r="AG1211" s="87"/>
      <c r="AH1211" s="87"/>
      <c r="AI1211" s="87"/>
      <c r="AJ1211" s="87"/>
      <c r="AK1211" s="87"/>
      <c r="AL1211" s="87"/>
      <c r="AM1211" s="87"/>
      <c r="AN1211" s="87"/>
      <c r="AO1211" s="87"/>
      <c r="AP1211" s="87"/>
      <c r="AQ1211" s="87"/>
      <c r="AR1211" s="87"/>
      <c r="AS1211" s="87"/>
      <c r="AT1211" s="87"/>
      <c r="AU1211" s="87"/>
      <c r="AV1211" s="87"/>
      <c r="AW1211" s="87"/>
      <c r="AX1211" s="87"/>
      <c r="AY1211" s="87"/>
      <c r="AZ1211" s="87"/>
      <c r="BA1211" s="87"/>
      <c r="BB1211" s="87"/>
      <c r="BC1211" s="87"/>
      <c r="BD1211" s="87"/>
      <c r="BE1211" s="87"/>
    </row>
    <row r="1212" spans="1:57" s="69" customFormat="1" x14ac:dyDescent="0.25">
      <c r="A1212" s="87"/>
      <c r="B1212" s="87"/>
      <c r="C1212" s="87"/>
      <c r="D1212" s="87"/>
      <c r="E1212" s="87"/>
      <c r="F1212" s="87"/>
      <c r="G1212" s="87"/>
      <c r="H1212" s="87"/>
      <c r="I1212" s="87"/>
      <c r="J1212" s="87"/>
      <c r="K1212" s="87"/>
      <c r="L1212" s="87"/>
      <c r="M1212" s="87"/>
      <c r="N1212" s="87"/>
      <c r="O1212" s="87"/>
      <c r="P1212" s="87"/>
      <c r="Q1212" s="87"/>
      <c r="R1212" s="87"/>
      <c r="S1212" s="87"/>
      <c r="T1212" s="87"/>
      <c r="U1212" s="87"/>
      <c r="V1212" s="87"/>
      <c r="W1212" s="87"/>
      <c r="X1212" s="87"/>
      <c r="Y1212" s="87"/>
      <c r="Z1212" s="87"/>
      <c r="AA1212" s="87"/>
      <c r="AB1212" s="87"/>
      <c r="AC1212" s="87"/>
      <c r="AD1212" s="87"/>
      <c r="AE1212" s="87"/>
      <c r="AF1212" s="87"/>
      <c r="AG1212" s="87"/>
      <c r="AH1212" s="87"/>
      <c r="AI1212" s="87"/>
      <c r="AJ1212" s="87"/>
      <c r="AK1212" s="87"/>
      <c r="AL1212" s="87"/>
      <c r="AM1212" s="87"/>
      <c r="AN1212" s="87"/>
      <c r="AO1212" s="87"/>
      <c r="AP1212" s="87"/>
      <c r="AQ1212" s="87"/>
      <c r="AR1212" s="87"/>
      <c r="AS1212" s="87"/>
      <c r="AT1212" s="87"/>
      <c r="AU1212" s="87"/>
      <c r="AV1212" s="87"/>
      <c r="AW1212" s="87"/>
      <c r="AX1212" s="87"/>
      <c r="AY1212" s="87"/>
      <c r="AZ1212" s="87"/>
      <c r="BA1212" s="87"/>
      <c r="BB1212" s="87"/>
      <c r="BC1212" s="87"/>
      <c r="BD1212" s="87"/>
      <c r="BE1212" s="87"/>
    </row>
    <row r="1213" spans="1:57" s="69" customFormat="1" x14ac:dyDescent="0.25">
      <c r="A1213" s="87"/>
      <c r="B1213" s="87"/>
      <c r="C1213" s="87"/>
      <c r="D1213" s="87"/>
      <c r="E1213" s="87"/>
      <c r="F1213" s="87"/>
      <c r="G1213" s="87"/>
      <c r="H1213" s="87"/>
      <c r="I1213" s="87"/>
      <c r="J1213" s="87"/>
      <c r="K1213" s="87"/>
      <c r="L1213" s="87"/>
      <c r="M1213" s="87"/>
      <c r="N1213" s="87"/>
      <c r="O1213" s="87"/>
      <c r="P1213" s="87"/>
      <c r="Q1213" s="87"/>
      <c r="R1213" s="87"/>
      <c r="S1213" s="87"/>
      <c r="T1213" s="87"/>
      <c r="U1213" s="87"/>
      <c r="V1213" s="87"/>
      <c r="W1213" s="87"/>
      <c r="X1213" s="87"/>
      <c r="Y1213" s="87"/>
      <c r="Z1213" s="87"/>
      <c r="AA1213" s="87"/>
      <c r="AB1213" s="87"/>
      <c r="AC1213" s="87"/>
      <c r="AD1213" s="87"/>
      <c r="AE1213" s="87"/>
      <c r="AF1213" s="87"/>
      <c r="AG1213" s="87"/>
      <c r="AH1213" s="87"/>
      <c r="AI1213" s="87"/>
      <c r="AJ1213" s="87"/>
      <c r="AK1213" s="87"/>
      <c r="AL1213" s="87"/>
      <c r="AM1213" s="87"/>
      <c r="AN1213" s="87"/>
      <c r="AO1213" s="87"/>
      <c r="AP1213" s="87"/>
      <c r="AQ1213" s="87"/>
      <c r="AR1213" s="87"/>
      <c r="AS1213" s="87"/>
      <c r="AT1213" s="87"/>
      <c r="AU1213" s="87"/>
      <c r="AV1213" s="87"/>
      <c r="AW1213" s="87"/>
      <c r="AX1213" s="87"/>
      <c r="AY1213" s="87"/>
      <c r="AZ1213" s="87"/>
      <c r="BA1213" s="87"/>
      <c r="BB1213" s="87"/>
      <c r="BC1213" s="87"/>
      <c r="BD1213" s="87"/>
      <c r="BE1213" s="87"/>
    </row>
    <row r="1214" spans="1:57" s="69" customFormat="1" x14ac:dyDescent="0.25">
      <c r="A1214" s="87"/>
      <c r="B1214" s="87"/>
      <c r="C1214" s="87"/>
      <c r="D1214" s="87"/>
      <c r="E1214" s="87"/>
      <c r="F1214" s="87"/>
      <c r="G1214" s="87"/>
      <c r="H1214" s="87"/>
      <c r="I1214" s="87"/>
      <c r="J1214" s="87"/>
      <c r="K1214" s="87"/>
      <c r="L1214" s="87"/>
      <c r="M1214" s="87"/>
      <c r="N1214" s="87"/>
      <c r="O1214" s="87"/>
      <c r="P1214" s="87"/>
      <c r="Q1214" s="87"/>
      <c r="R1214" s="87"/>
      <c r="S1214" s="87"/>
      <c r="T1214" s="87"/>
      <c r="U1214" s="87"/>
      <c r="V1214" s="87"/>
      <c r="W1214" s="87"/>
      <c r="X1214" s="87"/>
      <c r="Y1214" s="87"/>
      <c r="Z1214" s="87"/>
      <c r="AA1214" s="87"/>
      <c r="AB1214" s="87"/>
      <c r="AC1214" s="87"/>
      <c r="AD1214" s="87"/>
      <c r="AE1214" s="87"/>
      <c r="AF1214" s="87"/>
      <c r="AG1214" s="87"/>
      <c r="AH1214" s="87"/>
      <c r="AI1214" s="87"/>
      <c r="AJ1214" s="87"/>
      <c r="AK1214" s="87"/>
      <c r="AL1214" s="87"/>
      <c r="AM1214" s="87"/>
      <c r="AN1214" s="87"/>
      <c r="AO1214" s="87"/>
      <c r="AP1214" s="87"/>
      <c r="AQ1214" s="87"/>
      <c r="AR1214" s="87"/>
      <c r="AS1214" s="87"/>
      <c r="AT1214" s="87"/>
      <c r="AU1214" s="87"/>
      <c r="AV1214" s="87"/>
      <c r="AW1214" s="87"/>
      <c r="AX1214" s="87"/>
      <c r="AY1214" s="87"/>
      <c r="AZ1214" s="87"/>
      <c r="BA1214" s="87"/>
      <c r="BB1214" s="87"/>
      <c r="BC1214" s="87"/>
      <c r="BD1214" s="87"/>
      <c r="BE1214" s="87"/>
    </row>
    <row r="1215" spans="1:57" s="69" customFormat="1" x14ac:dyDescent="0.25">
      <c r="A1215" s="87"/>
      <c r="B1215" s="87"/>
      <c r="C1215" s="87"/>
      <c r="D1215" s="87"/>
      <c r="E1215" s="87"/>
      <c r="F1215" s="87"/>
      <c r="G1215" s="87"/>
      <c r="H1215" s="87"/>
      <c r="I1215" s="87"/>
      <c r="J1215" s="87"/>
      <c r="K1215" s="87"/>
      <c r="L1215" s="87"/>
      <c r="M1215" s="87"/>
      <c r="N1215" s="87"/>
      <c r="O1215" s="87"/>
      <c r="P1215" s="87"/>
      <c r="Q1215" s="87"/>
      <c r="R1215" s="87"/>
      <c r="S1215" s="87"/>
      <c r="T1215" s="87"/>
      <c r="U1215" s="87"/>
      <c r="V1215" s="87"/>
      <c r="W1215" s="87"/>
      <c r="X1215" s="87"/>
      <c r="Y1215" s="87"/>
      <c r="Z1215" s="87"/>
      <c r="AA1215" s="87"/>
      <c r="AB1215" s="87"/>
      <c r="AC1215" s="87"/>
      <c r="AD1215" s="87"/>
      <c r="AE1215" s="87"/>
      <c r="AF1215" s="87"/>
      <c r="AG1215" s="87"/>
      <c r="AH1215" s="87"/>
      <c r="AI1215" s="87"/>
      <c r="AJ1215" s="87"/>
      <c r="AK1215" s="87"/>
      <c r="AL1215" s="87"/>
      <c r="AM1215" s="87"/>
      <c r="AN1215" s="87"/>
      <c r="AO1215" s="87"/>
      <c r="AP1215" s="87"/>
      <c r="AQ1215" s="87"/>
      <c r="AR1215" s="87"/>
      <c r="AS1215" s="87"/>
      <c r="AT1215" s="87"/>
      <c r="AU1215" s="87"/>
      <c r="AV1215" s="87"/>
      <c r="AW1215" s="87"/>
      <c r="AX1215" s="87"/>
      <c r="AY1215" s="87"/>
      <c r="AZ1215" s="87"/>
      <c r="BA1215" s="87"/>
      <c r="BB1215" s="87"/>
      <c r="BC1215" s="87"/>
      <c r="BD1215" s="87"/>
      <c r="BE1215" s="87"/>
    </row>
    <row r="1216" spans="1:57" s="69" customFormat="1" x14ac:dyDescent="0.25">
      <c r="A1216" s="87"/>
      <c r="B1216" s="87"/>
      <c r="C1216" s="87"/>
      <c r="D1216" s="87"/>
      <c r="E1216" s="87"/>
      <c r="F1216" s="87"/>
      <c r="G1216" s="87"/>
      <c r="H1216" s="87"/>
      <c r="I1216" s="87"/>
      <c r="J1216" s="87"/>
      <c r="K1216" s="87"/>
      <c r="L1216" s="87"/>
      <c r="M1216" s="87"/>
      <c r="N1216" s="87"/>
      <c r="O1216" s="87"/>
      <c r="P1216" s="87"/>
      <c r="Q1216" s="87"/>
      <c r="R1216" s="87"/>
      <c r="S1216" s="87"/>
      <c r="T1216" s="87"/>
      <c r="U1216" s="87"/>
      <c r="V1216" s="87"/>
      <c r="W1216" s="87"/>
      <c r="X1216" s="87"/>
      <c r="Y1216" s="87"/>
      <c r="Z1216" s="87"/>
      <c r="AA1216" s="87"/>
      <c r="AB1216" s="87"/>
      <c r="AC1216" s="87"/>
      <c r="AD1216" s="87"/>
      <c r="AE1216" s="87"/>
      <c r="AF1216" s="87"/>
      <c r="AG1216" s="87"/>
      <c r="AH1216" s="87"/>
      <c r="AI1216" s="87"/>
      <c r="AJ1216" s="87"/>
      <c r="AK1216" s="87"/>
      <c r="AL1216" s="87"/>
      <c r="AM1216" s="87"/>
      <c r="AN1216" s="87"/>
      <c r="AO1216" s="87"/>
      <c r="AP1216" s="87"/>
      <c r="AQ1216" s="87"/>
      <c r="AR1216" s="87"/>
      <c r="AS1216" s="87"/>
      <c r="AT1216" s="87"/>
      <c r="AU1216" s="87"/>
      <c r="AV1216" s="87"/>
      <c r="AW1216" s="87"/>
      <c r="AX1216" s="87"/>
      <c r="AY1216" s="87"/>
      <c r="AZ1216" s="87"/>
      <c r="BA1216" s="87"/>
      <c r="BB1216" s="87"/>
      <c r="BC1216" s="87"/>
      <c r="BD1216" s="87"/>
      <c r="BE1216" s="87"/>
    </row>
    <row r="1217" spans="1:57" s="69" customFormat="1" x14ac:dyDescent="0.25">
      <c r="A1217" s="87"/>
      <c r="B1217" s="87"/>
      <c r="C1217" s="87"/>
      <c r="D1217" s="87"/>
      <c r="E1217" s="87"/>
      <c r="F1217" s="87"/>
      <c r="G1217" s="87"/>
      <c r="H1217" s="87"/>
      <c r="I1217" s="87"/>
      <c r="J1217" s="87"/>
      <c r="K1217" s="87"/>
      <c r="L1217" s="87"/>
      <c r="M1217" s="87"/>
      <c r="N1217" s="87"/>
      <c r="O1217" s="87"/>
      <c r="P1217" s="87"/>
      <c r="Q1217" s="87"/>
      <c r="R1217" s="87"/>
      <c r="S1217" s="87"/>
      <c r="T1217" s="87"/>
      <c r="U1217" s="87"/>
      <c r="V1217" s="87"/>
      <c r="W1217" s="87"/>
      <c r="X1217" s="87"/>
      <c r="Y1217" s="87"/>
      <c r="Z1217" s="87"/>
      <c r="AA1217" s="87"/>
      <c r="AB1217" s="87"/>
      <c r="AC1217" s="87"/>
      <c r="AD1217" s="87"/>
      <c r="AE1217" s="87"/>
      <c r="AF1217" s="87"/>
      <c r="AG1217" s="87"/>
      <c r="AH1217" s="87"/>
      <c r="AI1217" s="87"/>
      <c r="AJ1217" s="87"/>
      <c r="AK1217" s="87"/>
      <c r="AL1217" s="87"/>
      <c r="AM1217" s="87"/>
      <c r="AN1217" s="87"/>
      <c r="AO1217" s="87"/>
      <c r="AP1217" s="87"/>
      <c r="AQ1217" s="87"/>
      <c r="AR1217" s="87"/>
      <c r="AS1217" s="87"/>
      <c r="AT1217" s="87"/>
      <c r="AU1217" s="87"/>
      <c r="AV1217" s="87"/>
      <c r="AW1217" s="87"/>
      <c r="AX1217" s="87"/>
      <c r="AY1217" s="87"/>
      <c r="AZ1217" s="87"/>
      <c r="BA1217" s="87"/>
      <c r="BB1217" s="87"/>
      <c r="BC1217" s="87"/>
      <c r="BD1217" s="87"/>
      <c r="BE1217" s="87"/>
    </row>
    <row r="1218" spans="1:57" s="69" customFormat="1" x14ac:dyDescent="0.25">
      <c r="A1218" s="87"/>
      <c r="B1218" s="87"/>
      <c r="C1218" s="87"/>
      <c r="D1218" s="87"/>
      <c r="E1218" s="87"/>
      <c r="F1218" s="87"/>
      <c r="G1218" s="87"/>
      <c r="H1218" s="87"/>
      <c r="I1218" s="87"/>
      <c r="J1218" s="87"/>
      <c r="K1218" s="87"/>
      <c r="L1218" s="87"/>
      <c r="M1218" s="87"/>
      <c r="N1218" s="87"/>
      <c r="O1218" s="87"/>
      <c r="P1218" s="87"/>
      <c r="Q1218" s="87"/>
      <c r="R1218" s="87"/>
      <c r="S1218" s="87"/>
      <c r="T1218" s="87"/>
      <c r="U1218" s="87"/>
      <c r="V1218" s="87"/>
      <c r="W1218" s="87"/>
      <c r="X1218" s="87"/>
      <c r="Y1218" s="87"/>
      <c r="Z1218" s="87"/>
      <c r="AA1218" s="87"/>
      <c r="AB1218" s="87"/>
      <c r="AC1218" s="87"/>
      <c r="AD1218" s="87"/>
      <c r="AE1218" s="87"/>
      <c r="AF1218" s="87"/>
      <c r="AG1218" s="87"/>
      <c r="AH1218" s="87"/>
      <c r="AI1218" s="87"/>
      <c r="AJ1218" s="87"/>
      <c r="AK1218" s="87"/>
      <c r="AL1218" s="87"/>
      <c r="AM1218" s="87"/>
      <c r="AN1218" s="87"/>
      <c r="AO1218" s="87"/>
      <c r="AP1218" s="87"/>
      <c r="AQ1218" s="87"/>
      <c r="AR1218" s="87"/>
      <c r="AS1218" s="87"/>
      <c r="AT1218" s="87"/>
      <c r="AU1218" s="87"/>
      <c r="AV1218" s="87"/>
      <c r="AW1218" s="87"/>
      <c r="AX1218" s="87"/>
      <c r="AY1218" s="87"/>
      <c r="AZ1218" s="87"/>
      <c r="BA1218" s="87"/>
      <c r="BB1218" s="87"/>
      <c r="BC1218" s="87"/>
      <c r="BD1218" s="87"/>
      <c r="BE1218" s="87"/>
    </row>
    <row r="1219" spans="1:57" s="69" customFormat="1" x14ac:dyDescent="0.25">
      <c r="A1219" s="87"/>
      <c r="B1219" s="87"/>
      <c r="C1219" s="87"/>
      <c r="D1219" s="87"/>
      <c r="E1219" s="87"/>
      <c r="F1219" s="87"/>
      <c r="G1219" s="87"/>
      <c r="H1219" s="87"/>
      <c r="I1219" s="87"/>
      <c r="J1219" s="87"/>
      <c r="K1219" s="87"/>
      <c r="L1219" s="87"/>
      <c r="M1219" s="87"/>
      <c r="N1219" s="87"/>
      <c r="O1219" s="87"/>
      <c r="P1219" s="87"/>
      <c r="Q1219" s="87"/>
      <c r="R1219" s="87"/>
      <c r="S1219" s="87"/>
      <c r="T1219" s="87"/>
      <c r="U1219" s="87"/>
      <c r="V1219" s="87"/>
      <c r="W1219" s="87"/>
      <c r="X1219" s="87"/>
      <c r="Y1219" s="87"/>
      <c r="Z1219" s="87"/>
      <c r="AA1219" s="87"/>
      <c r="AB1219" s="87"/>
      <c r="AC1219" s="87"/>
      <c r="AD1219" s="87"/>
      <c r="AE1219" s="87"/>
      <c r="AF1219" s="87"/>
      <c r="AG1219" s="87"/>
      <c r="AH1219" s="87"/>
      <c r="AI1219" s="87"/>
      <c r="AJ1219" s="87"/>
      <c r="AK1219" s="87"/>
      <c r="AL1219" s="87"/>
      <c r="AM1219" s="87"/>
      <c r="AN1219" s="87"/>
      <c r="AO1219" s="87"/>
      <c r="AP1219" s="87"/>
      <c r="AQ1219" s="87"/>
      <c r="AR1219" s="87"/>
      <c r="AS1219" s="87"/>
      <c r="AT1219" s="87"/>
      <c r="AU1219" s="87"/>
      <c r="AV1219" s="87"/>
      <c r="AW1219" s="87"/>
      <c r="AX1219" s="87"/>
      <c r="AY1219" s="87"/>
      <c r="AZ1219" s="87"/>
      <c r="BA1219" s="87"/>
      <c r="BB1219" s="87"/>
      <c r="BC1219" s="87"/>
      <c r="BD1219" s="87"/>
      <c r="BE1219" s="87"/>
    </row>
    <row r="1220" spans="1:57" s="69" customFormat="1" x14ac:dyDescent="0.25">
      <c r="A1220" s="87"/>
      <c r="B1220" s="87"/>
      <c r="C1220" s="87"/>
      <c r="D1220" s="87"/>
      <c r="E1220" s="87"/>
      <c r="F1220" s="87"/>
      <c r="G1220" s="87"/>
      <c r="H1220" s="87"/>
      <c r="I1220" s="87"/>
      <c r="J1220" s="87"/>
      <c r="K1220" s="87"/>
      <c r="L1220" s="87"/>
      <c r="M1220" s="87"/>
      <c r="N1220" s="87"/>
      <c r="O1220" s="87"/>
      <c r="P1220" s="87"/>
      <c r="Q1220" s="87"/>
      <c r="R1220" s="87"/>
      <c r="S1220" s="87"/>
      <c r="T1220" s="87"/>
      <c r="U1220" s="87"/>
      <c r="V1220" s="87"/>
      <c r="W1220" s="87"/>
      <c r="X1220" s="87"/>
      <c r="Y1220" s="87"/>
      <c r="Z1220" s="87"/>
      <c r="AA1220" s="87"/>
      <c r="AB1220" s="87"/>
      <c r="AC1220" s="87"/>
      <c r="AD1220" s="87"/>
      <c r="AE1220" s="87"/>
      <c r="AF1220" s="87"/>
      <c r="AG1220" s="87"/>
      <c r="AH1220" s="87"/>
      <c r="AI1220" s="87"/>
      <c r="AJ1220" s="87"/>
      <c r="AK1220" s="87"/>
      <c r="AL1220" s="87"/>
      <c r="AM1220" s="87"/>
      <c r="AN1220" s="87"/>
      <c r="AO1220" s="87"/>
      <c r="AP1220" s="87"/>
      <c r="AQ1220" s="87"/>
      <c r="AR1220" s="87"/>
      <c r="AS1220" s="87"/>
      <c r="AT1220" s="87"/>
      <c r="AU1220" s="87"/>
      <c r="AV1220" s="87"/>
      <c r="AW1220" s="87"/>
      <c r="AX1220" s="87"/>
      <c r="AY1220" s="87"/>
      <c r="AZ1220" s="87"/>
      <c r="BA1220" s="87"/>
      <c r="BB1220" s="87"/>
      <c r="BC1220" s="87"/>
      <c r="BD1220" s="87"/>
      <c r="BE1220" s="87"/>
    </row>
    <row r="1221" spans="1:57" s="69" customFormat="1" x14ac:dyDescent="0.25">
      <c r="A1221" s="87"/>
      <c r="B1221" s="87"/>
      <c r="C1221" s="87"/>
      <c r="D1221" s="87"/>
      <c r="E1221" s="87"/>
      <c r="F1221" s="87"/>
      <c r="G1221" s="87"/>
      <c r="H1221" s="87"/>
      <c r="I1221" s="87"/>
      <c r="J1221" s="87"/>
      <c r="K1221" s="87"/>
      <c r="L1221" s="87"/>
      <c r="M1221" s="87"/>
      <c r="N1221" s="87"/>
      <c r="O1221" s="87"/>
      <c r="P1221" s="87"/>
      <c r="Q1221" s="87"/>
      <c r="R1221" s="87"/>
      <c r="S1221" s="87"/>
      <c r="T1221" s="87"/>
      <c r="U1221" s="87"/>
      <c r="V1221" s="87"/>
      <c r="W1221" s="87"/>
      <c r="X1221" s="87"/>
      <c r="Y1221" s="87"/>
      <c r="Z1221" s="87"/>
      <c r="AA1221" s="87"/>
      <c r="AB1221" s="87"/>
      <c r="AC1221" s="87"/>
      <c r="AD1221" s="87"/>
      <c r="AE1221" s="87"/>
      <c r="AF1221" s="87"/>
      <c r="AG1221" s="87"/>
      <c r="AH1221" s="87"/>
      <c r="AI1221" s="87"/>
      <c r="AJ1221" s="87"/>
      <c r="AK1221" s="87"/>
      <c r="AL1221" s="87"/>
      <c r="AM1221" s="87"/>
      <c r="AN1221" s="87"/>
      <c r="AO1221" s="87"/>
      <c r="AP1221" s="87"/>
      <c r="AQ1221" s="87"/>
      <c r="AR1221" s="87"/>
      <c r="AS1221" s="87"/>
      <c r="AT1221" s="87"/>
      <c r="AU1221" s="87"/>
      <c r="AV1221" s="87"/>
      <c r="AW1221" s="87"/>
      <c r="AX1221" s="87"/>
      <c r="AY1221" s="87"/>
      <c r="AZ1221" s="87"/>
      <c r="BA1221" s="87"/>
      <c r="BB1221" s="87"/>
      <c r="BC1221" s="87"/>
      <c r="BD1221" s="87"/>
      <c r="BE1221" s="87"/>
    </row>
    <row r="1222" spans="1:57" s="69" customFormat="1" x14ac:dyDescent="0.25">
      <c r="A1222" s="87"/>
      <c r="B1222" s="87"/>
      <c r="C1222" s="87"/>
      <c r="D1222" s="87"/>
      <c r="E1222" s="87"/>
      <c r="F1222" s="87"/>
      <c r="G1222" s="87"/>
      <c r="H1222" s="87"/>
      <c r="I1222" s="87"/>
      <c r="J1222" s="87"/>
      <c r="K1222" s="87"/>
      <c r="L1222" s="87"/>
      <c r="M1222" s="87"/>
      <c r="N1222" s="87"/>
      <c r="O1222" s="87"/>
      <c r="P1222" s="87"/>
      <c r="Q1222" s="87"/>
      <c r="R1222" s="87"/>
      <c r="S1222" s="87"/>
      <c r="T1222" s="87"/>
      <c r="U1222" s="87"/>
      <c r="V1222" s="87"/>
      <c r="W1222" s="87"/>
      <c r="X1222" s="87"/>
      <c r="Y1222" s="87"/>
      <c r="Z1222" s="87"/>
      <c r="AA1222" s="87"/>
      <c r="AB1222" s="87"/>
      <c r="AC1222" s="87"/>
      <c r="AD1222" s="87"/>
      <c r="AE1222" s="87"/>
      <c r="AF1222" s="87"/>
      <c r="AG1222" s="87"/>
      <c r="AH1222" s="87"/>
      <c r="AI1222" s="87"/>
      <c r="AJ1222" s="87"/>
      <c r="AK1222" s="87"/>
      <c r="AL1222" s="87"/>
      <c r="AM1222" s="87"/>
      <c r="AN1222" s="87"/>
      <c r="AO1222" s="87"/>
      <c r="AP1222" s="87"/>
      <c r="AQ1222" s="87"/>
      <c r="AR1222" s="87"/>
      <c r="AS1222" s="87"/>
      <c r="AT1222" s="87"/>
      <c r="AU1222" s="87"/>
      <c r="AV1222" s="87"/>
      <c r="AW1222" s="87"/>
      <c r="AX1222" s="87"/>
      <c r="AY1222" s="87"/>
      <c r="AZ1222" s="87"/>
      <c r="BA1222" s="87"/>
      <c r="BB1222" s="87"/>
      <c r="BC1222" s="87"/>
      <c r="BD1222" s="87"/>
      <c r="BE1222" s="87"/>
    </row>
    <row r="1223" spans="1:57" s="69" customFormat="1" x14ac:dyDescent="0.25">
      <c r="A1223" s="87"/>
      <c r="B1223" s="87"/>
      <c r="C1223" s="87"/>
      <c r="D1223" s="87"/>
      <c r="E1223" s="87"/>
      <c r="F1223" s="87"/>
      <c r="G1223" s="87"/>
      <c r="H1223" s="87"/>
      <c r="I1223" s="87"/>
      <c r="J1223" s="87"/>
      <c r="K1223" s="87"/>
      <c r="L1223" s="87"/>
      <c r="M1223" s="87"/>
      <c r="N1223" s="87"/>
      <c r="O1223" s="87"/>
      <c r="P1223" s="87"/>
      <c r="Q1223" s="87"/>
      <c r="R1223" s="87"/>
      <c r="S1223" s="87"/>
      <c r="T1223" s="87"/>
      <c r="U1223" s="87"/>
      <c r="V1223" s="87"/>
      <c r="W1223" s="87"/>
      <c r="X1223" s="87"/>
      <c r="Y1223" s="87"/>
      <c r="Z1223" s="87"/>
      <c r="AA1223" s="87"/>
      <c r="AB1223" s="87"/>
      <c r="AC1223" s="87"/>
      <c r="AD1223" s="87"/>
      <c r="AE1223" s="87"/>
      <c r="AF1223" s="87"/>
      <c r="AG1223" s="87"/>
      <c r="AH1223" s="87"/>
      <c r="AI1223" s="87"/>
      <c r="AJ1223" s="87"/>
      <c r="AK1223" s="87"/>
      <c r="AL1223" s="87"/>
      <c r="AM1223" s="87"/>
      <c r="AN1223" s="87"/>
      <c r="AO1223" s="87"/>
      <c r="AP1223" s="87"/>
      <c r="AQ1223" s="87"/>
      <c r="AR1223" s="87"/>
      <c r="AS1223" s="87"/>
      <c r="AT1223" s="87"/>
      <c r="AU1223" s="87"/>
      <c r="AV1223" s="87"/>
      <c r="AW1223" s="87"/>
      <c r="AX1223" s="87"/>
      <c r="AY1223" s="87"/>
      <c r="AZ1223" s="87"/>
      <c r="BA1223" s="87"/>
      <c r="BB1223" s="87"/>
      <c r="BC1223" s="87"/>
      <c r="BD1223" s="87"/>
      <c r="BE1223" s="87"/>
    </row>
    <row r="1224" spans="1:57" s="69" customFormat="1" x14ac:dyDescent="0.25">
      <c r="A1224" s="87"/>
      <c r="B1224" s="87"/>
      <c r="C1224" s="87"/>
      <c r="D1224" s="87"/>
      <c r="E1224" s="87"/>
      <c r="F1224" s="87"/>
      <c r="G1224" s="87"/>
      <c r="H1224" s="87"/>
      <c r="I1224" s="87"/>
      <c r="J1224" s="87"/>
      <c r="K1224" s="87"/>
      <c r="L1224" s="87"/>
      <c r="M1224" s="87"/>
      <c r="N1224" s="87"/>
      <c r="O1224" s="87"/>
      <c r="P1224" s="87"/>
      <c r="Q1224" s="87"/>
      <c r="R1224" s="87"/>
      <c r="S1224" s="87"/>
      <c r="T1224" s="87"/>
      <c r="U1224" s="87"/>
      <c r="V1224" s="87"/>
      <c r="W1224" s="87"/>
      <c r="X1224" s="87"/>
      <c r="Y1224" s="87"/>
      <c r="Z1224" s="87"/>
      <c r="AA1224" s="87"/>
      <c r="AB1224" s="87"/>
      <c r="AC1224" s="87"/>
      <c r="AD1224" s="87"/>
      <c r="AE1224" s="87"/>
      <c r="AF1224" s="87"/>
      <c r="AG1224" s="87"/>
      <c r="AH1224" s="87"/>
      <c r="AI1224" s="87"/>
      <c r="AJ1224" s="87"/>
      <c r="AK1224" s="87"/>
      <c r="AL1224" s="87"/>
      <c r="AM1224" s="87"/>
      <c r="AN1224" s="87"/>
      <c r="AO1224" s="87"/>
      <c r="AP1224" s="87"/>
      <c r="AQ1224" s="87"/>
      <c r="AR1224" s="87"/>
      <c r="AS1224" s="87"/>
      <c r="AT1224" s="87"/>
      <c r="AU1224" s="87"/>
      <c r="AV1224" s="87"/>
      <c r="AW1224" s="87"/>
      <c r="AX1224" s="87"/>
      <c r="AY1224" s="87"/>
      <c r="AZ1224" s="87"/>
      <c r="BA1224" s="87"/>
      <c r="BB1224" s="87"/>
      <c r="BC1224" s="87"/>
      <c r="BD1224" s="87"/>
      <c r="BE1224" s="87"/>
    </row>
    <row r="1225" spans="1:57" s="69" customFormat="1" x14ac:dyDescent="0.25">
      <c r="A1225" s="87"/>
      <c r="B1225" s="87"/>
      <c r="C1225" s="87"/>
      <c r="D1225" s="87"/>
      <c r="E1225" s="87"/>
      <c r="F1225" s="87"/>
      <c r="G1225" s="87"/>
      <c r="H1225" s="87"/>
      <c r="I1225" s="87"/>
      <c r="J1225" s="87"/>
      <c r="K1225" s="87"/>
      <c r="L1225" s="87"/>
      <c r="M1225" s="87"/>
      <c r="N1225" s="87"/>
      <c r="O1225" s="87"/>
      <c r="P1225" s="87"/>
      <c r="Q1225" s="87"/>
      <c r="R1225" s="87"/>
      <c r="S1225" s="87"/>
      <c r="T1225" s="87"/>
      <c r="U1225" s="87"/>
      <c r="V1225" s="87"/>
      <c r="W1225" s="87"/>
      <c r="X1225" s="87"/>
      <c r="Y1225" s="87"/>
      <c r="Z1225" s="87"/>
      <c r="AA1225" s="87"/>
      <c r="AB1225" s="87"/>
      <c r="AC1225" s="87"/>
      <c r="AD1225" s="87"/>
      <c r="AE1225" s="87"/>
      <c r="AF1225" s="87"/>
      <c r="AG1225" s="87"/>
      <c r="AH1225" s="87"/>
      <c r="AI1225" s="87"/>
      <c r="AJ1225" s="87"/>
      <c r="AK1225" s="87"/>
      <c r="AL1225" s="87"/>
      <c r="AM1225" s="87"/>
      <c r="AN1225" s="87"/>
      <c r="AO1225" s="87"/>
      <c r="AP1225" s="87"/>
      <c r="AQ1225" s="87"/>
      <c r="AR1225" s="87"/>
      <c r="AS1225" s="87"/>
      <c r="AT1225" s="87"/>
      <c r="AU1225" s="87"/>
      <c r="AV1225" s="87"/>
      <c r="AW1225" s="87"/>
      <c r="AX1225" s="87"/>
      <c r="AY1225" s="87"/>
      <c r="AZ1225" s="87"/>
      <c r="BA1225" s="87"/>
      <c r="BB1225" s="87"/>
      <c r="BC1225" s="87"/>
      <c r="BD1225" s="87"/>
      <c r="BE1225" s="87"/>
    </row>
    <row r="1226" spans="1:57" s="69" customFormat="1" x14ac:dyDescent="0.25">
      <c r="A1226" s="87"/>
      <c r="B1226" s="87"/>
      <c r="C1226" s="87"/>
      <c r="D1226" s="87"/>
      <c r="E1226" s="87"/>
      <c r="F1226" s="87"/>
      <c r="G1226" s="87"/>
      <c r="H1226" s="87"/>
      <c r="I1226" s="87"/>
      <c r="J1226" s="87"/>
      <c r="K1226" s="87"/>
      <c r="L1226" s="87"/>
      <c r="M1226" s="87"/>
      <c r="N1226" s="87"/>
      <c r="O1226" s="87"/>
      <c r="P1226" s="87"/>
      <c r="Q1226" s="87"/>
      <c r="R1226" s="87"/>
      <c r="S1226" s="87"/>
      <c r="T1226" s="87"/>
      <c r="U1226" s="87"/>
      <c r="V1226" s="87"/>
      <c r="W1226" s="87"/>
      <c r="X1226" s="87"/>
      <c r="Y1226" s="87"/>
      <c r="Z1226" s="87"/>
      <c r="AA1226" s="87"/>
      <c r="AB1226" s="87"/>
      <c r="AC1226" s="87"/>
      <c r="AD1226" s="87"/>
      <c r="AE1226" s="87"/>
      <c r="AF1226" s="87"/>
      <c r="AG1226" s="87"/>
      <c r="AH1226" s="87"/>
      <c r="AI1226" s="87"/>
      <c r="AJ1226" s="87"/>
      <c r="AK1226" s="87"/>
      <c r="AL1226" s="87"/>
      <c r="AM1226" s="87"/>
      <c r="AN1226" s="87"/>
      <c r="AO1226" s="87"/>
      <c r="AP1226" s="87"/>
      <c r="AQ1226" s="87"/>
      <c r="AR1226" s="87"/>
      <c r="AS1226" s="87"/>
      <c r="AT1226" s="87"/>
      <c r="AU1226" s="87"/>
      <c r="AV1226" s="87"/>
      <c r="AW1226" s="87"/>
      <c r="AX1226" s="87"/>
      <c r="AY1226" s="87"/>
      <c r="AZ1226" s="87"/>
      <c r="BA1226" s="87"/>
      <c r="BB1226" s="87"/>
      <c r="BC1226" s="87"/>
      <c r="BD1226" s="87"/>
      <c r="BE1226" s="87"/>
    </row>
    <row r="1227" spans="1:57" s="69" customFormat="1" x14ac:dyDescent="0.25">
      <c r="A1227" s="87"/>
      <c r="B1227" s="87"/>
      <c r="C1227" s="87"/>
      <c r="D1227" s="87"/>
      <c r="E1227" s="87"/>
      <c r="F1227" s="87"/>
      <c r="G1227" s="87"/>
      <c r="H1227" s="87"/>
      <c r="I1227" s="87"/>
      <c r="J1227" s="87"/>
      <c r="K1227" s="87"/>
      <c r="L1227" s="87"/>
      <c r="M1227" s="87"/>
      <c r="N1227" s="87"/>
      <c r="O1227" s="87"/>
      <c r="P1227" s="87"/>
      <c r="Q1227" s="87"/>
      <c r="R1227" s="87"/>
      <c r="S1227" s="87"/>
      <c r="T1227" s="87"/>
      <c r="U1227" s="87"/>
      <c r="V1227" s="87"/>
      <c r="W1227" s="87"/>
      <c r="X1227" s="87"/>
      <c r="Y1227" s="87"/>
      <c r="Z1227" s="87"/>
      <c r="AA1227" s="87"/>
      <c r="AB1227" s="87"/>
      <c r="AC1227" s="87"/>
      <c r="AD1227" s="87"/>
      <c r="AE1227" s="87"/>
      <c r="AF1227" s="87"/>
      <c r="AG1227" s="87"/>
      <c r="AH1227" s="87"/>
      <c r="AI1227" s="87"/>
      <c r="AJ1227" s="87"/>
      <c r="AK1227" s="87"/>
      <c r="AL1227" s="87"/>
      <c r="AM1227" s="87"/>
      <c r="AN1227" s="87"/>
      <c r="AO1227" s="87"/>
      <c r="AP1227" s="87"/>
      <c r="AQ1227" s="87"/>
      <c r="AR1227" s="87"/>
      <c r="AS1227" s="87"/>
      <c r="AT1227" s="87"/>
      <c r="AU1227" s="87"/>
      <c r="AV1227" s="87"/>
      <c r="AW1227" s="87"/>
      <c r="AX1227" s="87"/>
      <c r="AY1227" s="87"/>
      <c r="AZ1227" s="87"/>
      <c r="BA1227" s="87"/>
      <c r="BB1227" s="87"/>
      <c r="BC1227" s="87"/>
      <c r="BD1227" s="87"/>
      <c r="BE1227" s="87"/>
    </row>
    <row r="1228" spans="1:57" s="69" customFormat="1" x14ac:dyDescent="0.25">
      <c r="A1228" s="87"/>
      <c r="B1228" s="87"/>
      <c r="C1228" s="87"/>
      <c r="D1228" s="87"/>
      <c r="E1228" s="87"/>
      <c r="F1228" s="87"/>
      <c r="G1228" s="87"/>
      <c r="H1228" s="87"/>
      <c r="I1228" s="87"/>
      <c r="J1228" s="87"/>
      <c r="K1228" s="87"/>
      <c r="L1228" s="87"/>
      <c r="M1228" s="87"/>
      <c r="N1228" s="87"/>
      <c r="O1228" s="87"/>
      <c r="P1228" s="87"/>
      <c r="Q1228" s="87"/>
      <c r="R1228" s="87"/>
      <c r="S1228" s="87"/>
      <c r="T1228" s="87"/>
      <c r="U1228" s="87"/>
      <c r="V1228" s="87"/>
      <c r="W1228" s="87"/>
      <c r="X1228" s="87"/>
      <c r="Y1228" s="87"/>
      <c r="Z1228" s="87"/>
      <c r="AA1228" s="87"/>
      <c r="AB1228" s="87"/>
      <c r="AC1228" s="87"/>
      <c r="AD1228" s="87"/>
      <c r="AE1228" s="87"/>
      <c r="AF1228" s="87"/>
      <c r="AG1228" s="87"/>
      <c r="AH1228" s="87"/>
      <c r="AI1228" s="87"/>
      <c r="AJ1228" s="87"/>
      <c r="AK1228" s="87"/>
      <c r="AL1228" s="87"/>
      <c r="AM1228" s="87"/>
      <c r="AN1228" s="87"/>
      <c r="AO1228" s="87"/>
      <c r="AP1228" s="87"/>
      <c r="AQ1228" s="87"/>
      <c r="AR1228" s="87"/>
      <c r="AS1228" s="87"/>
      <c r="AT1228" s="87"/>
      <c r="AU1228" s="87"/>
      <c r="AV1228" s="87"/>
      <c r="AW1228" s="87"/>
      <c r="AX1228" s="87"/>
      <c r="AY1228" s="87"/>
      <c r="AZ1228" s="87"/>
      <c r="BA1228" s="87"/>
      <c r="BB1228" s="87"/>
      <c r="BC1228" s="87"/>
      <c r="BD1228" s="87"/>
      <c r="BE1228" s="87"/>
    </row>
    <row r="1229" spans="1:57" s="69" customFormat="1" x14ac:dyDescent="0.25">
      <c r="A1229" s="87"/>
      <c r="B1229" s="87"/>
      <c r="C1229" s="87"/>
      <c r="D1229" s="87"/>
      <c r="E1229" s="87"/>
      <c r="F1229" s="87"/>
      <c r="G1229" s="87"/>
      <c r="H1229" s="87"/>
      <c r="I1229" s="87"/>
      <c r="J1229" s="87"/>
      <c r="K1229" s="87"/>
      <c r="L1229" s="87"/>
      <c r="M1229" s="87"/>
      <c r="N1229" s="87"/>
      <c r="O1229" s="87"/>
      <c r="P1229" s="87"/>
      <c r="Q1229" s="87"/>
      <c r="R1229" s="87"/>
      <c r="S1229" s="87"/>
      <c r="T1229" s="87"/>
      <c r="U1229" s="87"/>
      <c r="V1229" s="87"/>
      <c r="W1229" s="87"/>
      <c r="X1229" s="87"/>
      <c r="Y1229" s="87"/>
      <c r="Z1229" s="87"/>
      <c r="AA1229" s="87"/>
      <c r="AB1229" s="87"/>
      <c r="AC1229" s="87"/>
      <c r="AD1229" s="87"/>
      <c r="AE1229" s="87"/>
      <c r="AF1229" s="87"/>
      <c r="AG1229" s="87"/>
      <c r="AH1229" s="87"/>
      <c r="AI1229" s="87"/>
      <c r="AJ1229" s="87"/>
      <c r="AK1229" s="87"/>
      <c r="AL1229" s="87"/>
      <c r="AM1229" s="87"/>
      <c r="AN1229" s="87"/>
      <c r="AO1229" s="87"/>
      <c r="AP1229" s="87"/>
      <c r="AQ1229" s="87"/>
      <c r="AR1229" s="87"/>
      <c r="AS1229" s="87"/>
      <c r="AT1229" s="87"/>
      <c r="AU1229" s="87"/>
      <c r="AV1229" s="87"/>
      <c r="AW1229" s="87"/>
      <c r="AX1229" s="87"/>
      <c r="AY1229" s="87"/>
      <c r="AZ1229" s="87"/>
      <c r="BA1229" s="87"/>
      <c r="BB1229" s="87"/>
      <c r="BC1229" s="87"/>
      <c r="BD1229" s="87"/>
      <c r="BE1229" s="87"/>
    </row>
    <row r="1230" spans="1:57" s="69" customFormat="1" x14ac:dyDescent="0.25">
      <c r="A1230" s="87"/>
      <c r="B1230" s="87"/>
      <c r="C1230" s="87"/>
      <c r="D1230" s="87"/>
      <c r="E1230" s="87"/>
      <c r="F1230" s="87"/>
      <c r="G1230" s="87"/>
      <c r="H1230" s="87"/>
      <c r="I1230" s="87"/>
      <c r="J1230" s="87"/>
      <c r="K1230" s="87"/>
      <c r="L1230" s="87"/>
      <c r="M1230" s="87"/>
      <c r="N1230" s="87"/>
      <c r="O1230" s="87"/>
      <c r="P1230" s="87"/>
      <c r="Q1230" s="87"/>
      <c r="R1230" s="87"/>
      <c r="S1230" s="87"/>
      <c r="T1230" s="87"/>
      <c r="U1230" s="87"/>
      <c r="V1230" s="87"/>
      <c r="W1230" s="87"/>
      <c r="X1230" s="87"/>
      <c r="Y1230" s="87"/>
      <c r="Z1230" s="87"/>
      <c r="AA1230" s="87"/>
      <c r="AB1230" s="87"/>
      <c r="AC1230" s="87"/>
      <c r="AD1230" s="87"/>
      <c r="AE1230" s="87"/>
      <c r="AF1230" s="87"/>
      <c r="AG1230" s="87"/>
      <c r="AH1230" s="87"/>
      <c r="AI1230" s="87"/>
      <c r="AJ1230" s="87"/>
      <c r="AK1230" s="87"/>
      <c r="AL1230" s="87"/>
      <c r="AM1230" s="87"/>
      <c r="AN1230" s="87"/>
      <c r="AO1230" s="87"/>
      <c r="AP1230" s="87"/>
      <c r="AQ1230" s="87"/>
      <c r="AR1230" s="87"/>
      <c r="AS1230" s="87"/>
      <c r="AT1230" s="87"/>
      <c r="AU1230" s="87"/>
      <c r="AV1230" s="87"/>
      <c r="AW1230" s="87"/>
      <c r="AX1230" s="87"/>
      <c r="AY1230" s="87"/>
      <c r="AZ1230" s="87"/>
      <c r="BA1230" s="87"/>
      <c r="BB1230" s="87"/>
      <c r="BC1230" s="87"/>
      <c r="BD1230" s="87"/>
      <c r="BE1230" s="87"/>
    </row>
    <row r="1231" spans="1:57" s="69" customFormat="1" x14ac:dyDescent="0.25">
      <c r="A1231" s="87"/>
      <c r="B1231" s="87"/>
      <c r="C1231" s="87"/>
      <c r="D1231" s="87"/>
      <c r="E1231" s="87"/>
      <c r="F1231" s="87"/>
      <c r="G1231" s="87"/>
      <c r="H1231" s="87"/>
      <c r="I1231" s="87"/>
      <c r="J1231" s="87"/>
      <c r="K1231" s="87"/>
      <c r="L1231" s="87"/>
      <c r="M1231" s="87"/>
      <c r="N1231" s="87"/>
      <c r="O1231" s="87"/>
      <c r="P1231" s="87"/>
      <c r="Q1231" s="87"/>
      <c r="R1231" s="87"/>
      <c r="S1231" s="87"/>
      <c r="T1231" s="87"/>
      <c r="U1231" s="87"/>
      <c r="V1231" s="87"/>
      <c r="W1231" s="87"/>
      <c r="X1231" s="87"/>
      <c r="Y1231" s="87"/>
      <c r="Z1231" s="87"/>
      <c r="AA1231" s="87"/>
      <c r="AB1231" s="87"/>
      <c r="AC1231" s="87"/>
      <c r="AD1231" s="87"/>
      <c r="AE1231" s="87"/>
      <c r="AF1231" s="87"/>
      <c r="AG1231" s="87"/>
      <c r="AH1231" s="87"/>
      <c r="AI1231" s="87"/>
      <c r="AJ1231" s="87"/>
      <c r="AK1231" s="87"/>
      <c r="AL1231" s="87"/>
      <c r="AM1231" s="87"/>
      <c r="AN1231" s="87"/>
      <c r="AO1231" s="87"/>
      <c r="AP1231" s="87"/>
      <c r="AQ1231" s="87"/>
      <c r="AR1231" s="87"/>
      <c r="AS1231" s="87"/>
      <c r="AT1231" s="87"/>
      <c r="AU1231" s="87"/>
      <c r="AV1231" s="87"/>
      <c r="AW1231" s="87"/>
      <c r="AX1231" s="87"/>
      <c r="AY1231" s="87"/>
      <c r="AZ1231" s="87"/>
      <c r="BA1231" s="87"/>
      <c r="BB1231" s="87"/>
      <c r="BC1231" s="87"/>
      <c r="BD1231" s="87"/>
      <c r="BE1231" s="87"/>
    </row>
    <row r="1232" spans="1:57" s="69" customFormat="1" x14ac:dyDescent="0.25">
      <c r="A1232" s="87"/>
      <c r="B1232" s="87"/>
      <c r="C1232" s="87"/>
      <c r="D1232" s="87"/>
      <c r="E1232" s="87"/>
      <c r="F1232" s="87"/>
      <c r="G1232" s="87"/>
      <c r="H1232" s="87"/>
      <c r="I1232" s="87"/>
      <c r="J1232" s="87"/>
      <c r="K1232" s="87"/>
      <c r="L1232" s="87"/>
      <c r="M1232" s="87"/>
      <c r="N1232" s="87"/>
      <c r="O1232" s="87"/>
      <c r="P1232" s="87"/>
      <c r="Q1232" s="87"/>
      <c r="R1232" s="87"/>
      <c r="S1232" s="87"/>
      <c r="T1232" s="87"/>
      <c r="U1232" s="87"/>
      <c r="V1232" s="87"/>
      <c r="W1232" s="87"/>
      <c r="X1232" s="87"/>
      <c r="Y1232" s="87"/>
      <c r="Z1232" s="87"/>
      <c r="AA1232" s="87"/>
      <c r="AB1232" s="87"/>
      <c r="AC1232" s="87"/>
      <c r="AD1232" s="87"/>
      <c r="AE1232" s="87"/>
      <c r="AF1232" s="87"/>
      <c r="AG1232" s="87"/>
      <c r="AH1232" s="87"/>
      <c r="AI1232" s="87"/>
      <c r="AJ1232" s="87"/>
      <c r="AK1232" s="87"/>
      <c r="AL1232" s="87"/>
      <c r="AM1232" s="87"/>
      <c r="AN1232" s="87"/>
      <c r="AO1232" s="87"/>
      <c r="AP1232" s="87"/>
      <c r="AQ1232" s="87"/>
      <c r="AR1232" s="87"/>
      <c r="AS1232" s="87"/>
      <c r="AT1232" s="87"/>
      <c r="AU1232" s="87"/>
      <c r="AV1232" s="87"/>
      <c r="AW1232" s="87"/>
      <c r="AX1232" s="87"/>
      <c r="AY1232" s="87"/>
      <c r="AZ1232" s="87"/>
      <c r="BA1232" s="87"/>
      <c r="BB1232" s="87"/>
      <c r="BC1232" s="87"/>
      <c r="BD1232" s="87"/>
      <c r="BE1232" s="87"/>
    </row>
    <row r="1233" spans="1:57" s="69" customFormat="1" x14ac:dyDescent="0.25">
      <c r="A1233" s="87"/>
      <c r="B1233" s="87"/>
      <c r="C1233" s="87"/>
      <c r="D1233" s="87"/>
      <c r="E1233" s="87"/>
      <c r="F1233" s="87"/>
      <c r="G1233" s="87"/>
      <c r="H1233" s="87"/>
      <c r="I1233" s="87"/>
      <c r="J1233" s="87"/>
      <c r="K1233" s="87"/>
      <c r="L1233" s="87"/>
      <c r="M1233" s="87"/>
      <c r="N1233" s="87"/>
      <c r="O1233" s="87"/>
      <c r="P1233" s="87"/>
      <c r="Q1233" s="87"/>
      <c r="R1233" s="87"/>
      <c r="S1233" s="87"/>
      <c r="T1233" s="87"/>
      <c r="U1233" s="87"/>
      <c r="V1233" s="87"/>
      <c r="W1233" s="87"/>
      <c r="X1233" s="87"/>
      <c r="Y1233" s="87"/>
      <c r="Z1233" s="87"/>
      <c r="AA1233" s="87"/>
      <c r="AB1233" s="87"/>
      <c r="AC1233" s="87"/>
      <c r="AD1233" s="87"/>
      <c r="AE1233" s="87"/>
      <c r="AF1233" s="87"/>
      <c r="AG1233" s="87"/>
      <c r="AH1233" s="87"/>
      <c r="AI1233" s="87"/>
      <c r="AJ1233" s="87"/>
      <c r="AK1233" s="87"/>
      <c r="AL1233" s="87"/>
      <c r="AM1233" s="87"/>
      <c r="AN1233" s="87"/>
      <c r="AO1233" s="87"/>
      <c r="AP1233" s="87"/>
      <c r="AQ1233" s="87"/>
      <c r="AR1233" s="87"/>
      <c r="AS1233" s="87"/>
      <c r="AT1233" s="87"/>
      <c r="AU1233" s="87"/>
      <c r="AV1233" s="87"/>
      <c r="AW1233" s="87"/>
      <c r="AX1233" s="87"/>
      <c r="AY1233" s="87"/>
      <c r="AZ1233" s="87"/>
      <c r="BA1233" s="87"/>
      <c r="BB1233" s="87"/>
      <c r="BC1233" s="87"/>
      <c r="BD1233" s="87"/>
      <c r="BE1233" s="87"/>
    </row>
    <row r="1234" spans="1:57" s="69" customFormat="1" x14ac:dyDescent="0.25">
      <c r="A1234" s="87"/>
      <c r="B1234" s="87"/>
      <c r="C1234" s="87"/>
      <c r="D1234" s="87"/>
      <c r="E1234" s="87"/>
      <c r="F1234" s="87"/>
      <c r="G1234" s="87"/>
      <c r="H1234" s="87"/>
      <c r="I1234" s="87"/>
      <c r="J1234" s="87"/>
      <c r="K1234" s="87"/>
      <c r="L1234" s="87"/>
      <c r="M1234" s="87"/>
      <c r="N1234" s="87"/>
      <c r="O1234" s="87"/>
      <c r="P1234" s="87"/>
      <c r="Q1234" s="87"/>
      <c r="R1234" s="87"/>
      <c r="S1234" s="87"/>
      <c r="T1234" s="87"/>
      <c r="U1234" s="87"/>
      <c r="V1234" s="87"/>
      <c r="W1234" s="87"/>
      <c r="X1234" s="87"/>
      <c r="Y1234" s="87"/>
      <c r="Z1234" s="87"/>
      <c r="AA1234" s="87"/>
      <c r="AB1234" s="87"/>
      <c r="AC1234" s="87"/>
      <c r="AD1234" s="87"/>
      <c r="AE1234" s="87"/>
      <c r="AF1234" s="87"/>
      <c r="AG1234" s="87"/>
      <c r="AH1234" s="87"/>
      <c r="AI1234" s="87"/>
      <c r="AJ1234" s="87"/>
      <c r="AK1234" s="87"/>
      <c r="AL1234" s="87"/>
      <c r="AM1234" s="87"/>
      <c r="AN1234" s="87"/>
      <c r="AO1234" s="87"/>
      <c r="AP1234" s="87"/>
      <c r="AQ1234" s="87"/>
      <c r="AR1234" s="87"/>
      <c r="AS1234" s="87"/>
      <c r="AT1234" s="87"/>
      <c r="AU1234" s="87"/>
      <c r="AV1234" s="87"/>
      <c r="AW1234" s="87"/>
      <c r="AX1234" s="87"/>
      <c r="AY1234" s="87"/>
      <c r="AZ1234" s="87"/>
      <c r="BA1234" s="87"/>
      <c r="BB1234" s="87"/>
      <c r="BC1234" s="87"/>
      <c r="BD1234" s="87"/>
      <c r="BE1234" s="87"/>
    </row>
    <row r="1235" spans="1:57" s="69" customFormat="1" x14ac:dyDescent="0.25">
      <c r="A1235" s="87"/>
      <c r="B1235" s="87"/>
      <c r="C1235" s="87"/>
      <c r="D1235" s="87"/>
      <c r="E1235" s="87"/>
      <c r="F1235" s="87"/>
      <c r="G1235" s="87"/>
      <c r="H1235" s="87"/>
      <c r="I1235" s="87"/>
      <c r="J1235" s="87"/>
      <c r="K1235" s="87"/>
      <c r="L1235" s="87"/>
      <c r="M1235" s="87"/>
      <c r="N1235" s="87"/>
      <c r="O1235" s="87"/>
      <c r="P1235" s="87"/>
      <c r="Q1235" s="87"/>
      <c r="R1235" s="87"/>
      <c r="S1235" s="87"/>
      <c r="T1235" s="87"/>
      <c r="U1235" s="87"/>
      <c r="V1235" s="87"/>
      <c r="W1235" s="87"/>
      <c r="X1235" s="87"/>
      <c r="Y1235" s="87"/>
      <c r="Z1235" s="87"/>
      <c r="AA1235" s="87"/>
      <c r="AB1235" s="87"/>
      <c r="AC1235" s="87"/>
      <c r="AD1235" s="87"/>
      <c r="AE1235" s="87"/>
      <c r="AF1235" s="87"/>
      <c r="AG1235" s="87"/>
      <c r="AH1235" s="87"/>
      <c r="AI1235" s="87"/>
      <c r="AJ1235" s="87"/>
      <c r="AK1235" s="87"/>
      <c r="AL1235" s="87"/>
      <c r="AM1235" s="87"/>
      <c r="AN1235" s="87"/>
      <c r="AO1235" s="87"/>
      <c r="AP1235" s="87"/>
      <c r="AQ1235" s="87"/>
      <c r="AR1235" s="87"/>
      <c r="AS1235" s="87"/>
      <c r="AT1235" s="87"/>
      <c r="AU1235" s="87"/>
      <c r="AV1235" s="87"/>
      <c r="AW1235" s="87"/>
      <c r="AX1235" s="87"/>
      <c r="AY1235" s="87"/>
      <c r="AZ1235" s="87"/>
      <c r="BA1235" s="87"/>
      <c r="BB1235" s="87"/>
      <c r="BC1235" s="87"/>
      <c r="BD1235" s="87"/>
      <c r="BE1235" s="87"/>
    </row>
    <row r="1236" spans="1:57" s="69" customFormat="1" x14ac:dyDescent="0.25">
      <c r="A1236" s="87"/>
      <c r="B1236" s="87"/>
      <c r="C1236" s="87"/>
      <c r="D1236" s="87"/>
      <c r="E1236" s="87"/>
      <c r="F1236" s="87"/>
      <c r="G1236" s="87"/>
      <c r="H1236" s="87"/>
      <c r="I1236" s="87"/>
      <c r="J1236" s="87"/>
      <c r="K1236" s="87"/>
      <c r="L1236" s="87"/>
      <c r="M1236" s="87"/>
      <c r="N1236" s="87"/>
      <c r="O1236" s="87"/>
      <c r="P1236" s="87"/>
      <c r="Q1236" s="87"/>
      <c r="R1236" s="87"/>
      <c r="S1236" s="87"/>
      <c r="T1236" s="87"/>
      <c r="U1236" s="87"/>
      <c r="V1236" s="87"/>
      <c r="W1236" s="87"/>
      <c r="X1236" s="87"/>
      <c r="Y1236" s="87"/>
      <c r="Z1236" s="87"/>
      <c r="AA1236" s="87"/>
      <c r="AB1236" s="87"/>
      <c r="AC1236" s="87"/>
      <c r="AD1236" s="87"/>
      <c r="AE1236" s="87"/>
      <c r="AF1236" s="87"/>
      <c r="AG1236" s="87"/>
      <c r="AH1236" s="87"/>
      <c r="AI1236" s="87"/>
      <c r="AJ1236" s="87"/>
      <c r="AK1236" s="87"/>
      <c r="AL1236" s="87"/>
      <c r="AM1236" s="87"/>
      <c r="AN1236" s="87"/>
      <c r="AO1236" s="87"/>
      <c r="AP1236" s="87"/>
      <c r="AQ1236" s="87"/>
      <c r="AR1236" s="87"/>
      <c r="AS1236" s="87"/>
      <c r="AT1236" s="87"/>
      <c r="AU1236" s="87"/>
      <c r="AV1236" s="87"/>
      <c r="AW1236" s="87"/>
      <c r="AX1236" s="87"/>
      <c r="AY1236" s="87"/>
      <c r="AZ1236" s="87"/>
      <c r="BA1236" s="87"/>
      <c r="BB1236" s="87"/>
      <c r="BC1236" s="87"/>
      <c r="BD1236" s="87"/>
      <c r="BE1236" s="87"/>
    </row>
    <row r="1237" spans="1:57" s="69" customFormat="1" x14ac:dyDescent="0.25">
      <c r="A1237" s="87"/>
      <c r="B1237" s="87"/>
      <c r="C1237" s="87"/>
      <c r="D1237" s="87"/>
      <c r="E1237" s="87"/>
      <c r="F1237" s="87"/>
      <c r="G1237" s="87"/>
      <c r="H1237" s="87"/>
      <c r="I1237" s="87"/>
      <c r="J1237" s="87"/>
      <c r="K1237" s="87"/>
      <c r="L1237" s="87"/>
      <c r="M1237" s="87"/>
      <c r="N1237" s="87"/>
      <c r="O1237" s="87"/>
      <c r="P1237" s="87"/>
      <c r="Q1237" s="87"/>
      <c r="R1237" s="87"/>
      <c r="S1237" s="87"/>
      <c r="T1237" s="87"/>
      <c r="U1237" s="87"/>
      <c r="V1237" s="87"/>
      <c r="W1237" s="87"/>
      <c r="X1237" s="87"/>
      <c r="Y1237" s="87"/>
      <c r="Z1237" s="87"/>
      <c r="AA1237" s="87"/>
      <c r="AB1237" s="87"/>
      <c r="AC1237" s="87"/>
      <c r="AD1237" s="87"/>
      <c r="AE1237" s="87"/>
      <c r="AF1237" s="87"/>
      <c r="AG1237" s="87"/>
      <c r="AH1237" s="87"/>
      <c r="AI1237" s="87"/>
      <c r="AJ1237" s="87"/>
      <c r="AK1237" s="87"/>
      <c r="AL1237" s="87"/>
      <c r="AM1237" s="87"/>
      <c r="AN1237" s="87"/>
      <c r="AO1237" s="87"/>
      <c r="AP1237" s="87"/>
      <c r="AQ1237" s="87"/>
      <c r="AR1237" s="87"/>
      <c r="AS1237" s="87"/>
      <c r="AT1237" s="87"/>
      <c r="AU1237" s="87"/>
      <c r="AV1237" s="87"/>
      <c r="AW1237" s="87"/>
      <c r="AX1237" s="87"/>
      <c r="AY1237" s="87"/>
      <c r="AZ1237" s="87"/>
      <c r="BA1237" s="87"/>
      <c r="BB1237" s="87"/>
      <c r="BC1237" s="87"/>
      <c r="BD1237" s="87"/>
      <c r="BE1237" s="87"/>
    </row>
    <row r="1238" spans="1:57" s="69" customFormat="1" x14ac:dyDescent="0.25">
      <c r="A1238" s="87"/>
      <c r="B1238" s="87"/>
      <c r="C1238" s="87"/>
      <c r="D1238" s="87"/>
      <c r="E1238" s="87"/>
      <c r="F1238" s="87"/>
      <c r="G1238" s="87"/>
      <c r="H1238" s="87"/>
      <c r="I1238" s="87"/>
      <c r="J1238" s="87"/>
      <c r="K1238" s="87"/>
      <c r="L1238" s="87"/>
      <c r="M1238" s="87"/>
      <c r="N1238" s="87"/>
      <c r="O1238" s="87"/>
      <c r="P1238" s="87"/>
      <c r="Q1238" s="87"/>
      <c r="R1238" s="87"/>
      <c r="S1238" s="87"/>
      <c r="T1238" s="87"/>
      <c r="U1238" s="87"/>
      <c r="V1238" s="87"/>
      <c r="W1238" s="87"/>
      <c r="X1238" s="87"/>
      <c r="Y1238" s="87"/>
      <c r="Z1238" s="87"/>
      <c r="AA1238" s="87"/>
      <c r="AB1238" s="87"/>
      <c r="AC1238" s="87"/>
      <c r="AD1238" s="87"/>
      <c r="AE1238" s="87"/>
      <c r="AF1238" s="87"/>
      <c r="AG1238" s="87"/>
      <c r="AH1238" s="87"/>
      <c r="AI1238" s="87"/>
      <c r="AJ1238" s="87"/>
      <c r="AK1238" s="87"/>
      <c r="AL1238" s="87"/>
      <c r="AM1238" s="87"/>
      <c r="AN1238" s="87"/>
      <c r="AO1238" s="87"/>
      <c r="AP1238" s="87"/>
      <c r="AQ1238" s="87"/>
      <c r="AR1238" s="87"/>
      <c r="AS1238" s="87"/>
      <c r="AT1238" s="87"/>
      <c r="AU1238" s="87"/>
      <c r="AV1238" s="87"/>
      <c r="AW1238" s="87"/>
      <c r="AX1238" s="87"/>
      <c r="AY1238" s="87"/>
      <c r="AZ1238" s="87"/>
      <c r="BA1238" s="87"/>
      <c r="BB1238" s="87"/>
      <c r="BC1238" s="87"/>
      <c r="BD1238" s="87"/>
      <c r="BE1238" s="87"/>
    </row>
    <row r="1239" spans="1:57" s="69" customFormat="1" x14ac:dyDescent="0.25">
      <c r="A1239" s="87"/>
      <c r="B1239" s="87"/>
      <c r="C1239" s="87"/>
      <c r="D1239" s="87"/>
      <c r="E1239" s="87"/>
      <c r="F1239" s="87"/>
      <c r="G1239" s="87"/>
      <c r="H1239" s="87"/>
      <c r="I1239" s="87"/>
      <c r="J1239" s="87"/>
      <c r="K1239" s="87"/>
      <c r="L1239" s="87"/>
      <c r="M1239" s="87"/>
      <c r="N1239" s="87"/>
      <c r="O1239" s="87"/>
      <c r="P1239" s="87"/>
      <c r="Q1239" s="87"/>
      <c r="R1239" s="87"/>
      <c r="S1239" s="87"/>
      <c r="T1239" s="87"/>
      <c r="U1239" s="87"/>
      <c r="V1239" s="87"/>
      <c r="W1239" s="87"/>
      <c r="X1239" s="87"/>
      <c r="Y1239" s="87"/>
      <c r="Z1239" s="87"/>
      <c r="AA1239" s="87"/>
      <c r="AB1239" s="87"/>
      <c r="AC1239" s="87"/>
      <c r="AD1239" s="87"/>
      <c r="AE1239" s="87"/>
      <c r="AF1239" s="87"/>
      <c r="AG1239" s="87"/>
      <c r="AH1239" s="87"/>
      <c r="AI1239" s="87"/>
      <c r="AJ1239" s="87"/>
      <c r="AK1239" s="87"/>
      <c r="AL1239" s="87"/>
      <c r="AM1239" s="87"/>
      <c r="AN1239" s="87"/>
      <c r="AO1239" s="87"/>
      <c r="AP1239" s="87"/>
      <c r="AQ1239" s="87"/>
      <c r="AR1239" s="87"/>
      <c r="AS1239" s="87"/>
      <c r="AT1239" s="87"/>
      <c r="AU1239" s="87"/>
      <c r="AV1239" s="87"/>
      <c r="AW1239" s="87"/>
      <c r="AX1239" s="87"/>
      <c r="AY1239" s="87"/>
      <c r="AZ1239" s="87"/>
      <c r="BA1239" s="87"/>
      <c r="BB1239" s="87"/>
      <c r="BC1239" s="87"/>
      <c r="BD1239" s="87"/>
      <c r="BE1239" s="87"/>
    </row>
    <row r="1240" spans="1:57" s="69" customFormat="1" x14ac:dyDescent="0.25">
      <c r="A1240" s="87"/>
      <c r="B1240" s="87"/>
      <c r="C1240" s="87"/>
      <c r="D1240" s="87"/>
      <c r="E1240" s="87"/>
      <c r="F1240" s="87"/>
      <c r="G1240" s="87"/>
      <c r="H1240" s="87"/>
      <c r="I1240" s="87"/>
      <c r="J1240" s="87"/>
      <c r="K1240" s="87"/>
      <c r="L1240" s="87"/>
      <c r="M1240" s="87"/>
      <c r="N1240" s="87"/>
      <c r="O1240" s="87"/>
      <c r="P1240" s="87"/>
      <c r="Q1240" s="87"/>
      <c r="R1240" s="87"/>
      <c r="S1240" s="87"/>
      <c r="T1240" s="87"/>
      <c r="U1240" s="87"/>
      <c r="V1240" s="87"/>
      <c r="W1240" s="87"/>
      <c r="X1240" s="87"/>
      <c r="Y1240" s="87"/>
      <c r="Z1240" s="87"/>
      <c r="AA1240" s="87"/>
      <c r="AB1240" s="87"/>
      <c r="AC1240" s="87"/>
      <c r="AD1240" s="87"/>
      <c r="AE1240" s="87"/>
      <c r="AF1240" s="87"/>
      <c r="AG1240" s="87"/>
      <c r="AH1240" s="87"/>
      <c r="AI1240" s="87"/>
      <c r="AJ1240" s="87"/>
      <c r="AK1240" s="87"/>
      <c r="AL1240" s="87"/>
      <c r="AM1240" s="87"/>
      <c r="AN1240" s="87"/>
      <c r="AO1240" s="87"/>
      <c r="AP1240" s="87"/>
      <c r="AQ1240" s="87"/>
      <c r="AR1240" s="87"/>
      <c r="AS1240" s="87"/>
      <c r="AT1240" s="87"/>
      <c r="AU1240" s="87"/>
      <c r="AV1240" s="87"/>
      <c r="AW1240" s="87"/>
      <c r="AX1240" s="87"/>
      <c r="AY1240" s="87"/>
      <c r="AZ1240" s="87"/>
      <c r="BA1240" s="87"/>
      <c r="BB1240" s="87"/>
      <c r="BC1240" s="87"/>
      <c r="BD1240" s="87"/>
      <c r="BE1240" s="87"/>
    </row>
    <row r="1241" spans="1:57" s="69" customFormat="1" x14ac:dyDescent="0.25">
      <c r="A1241" s="87"/>
      <c r="B1241" s="87"/>
      <c r="C1241" s="87"/>
      <c r="D1241" s="87"/>
      <c r="E1241" s="87"/>
      <c r="F1241" s="87"/>
      <c r="G1241" s="87"/>
      <c r="H1241" s="87"/>
      <c r="I1241" s="87"/>
      <c r="J1241" s="87"/>
      <c r="K1241" s="87"/>
      <c r="L1241" s="87"/>
      <c r="M1241" s="87"/>
      <c r="N1241" s="87"/>
      <c r="O1241" s="87"/>
      <c r="P1241" s="87"/>
      <c r="Q1241" s="87"/>
      <c r="R1241" s="87"/>
      <c r="S1241" s="87"/>
      <c r="T1241" s="87"/>
      <c r="U1241" s="87"/>
      <c r="V1241" s="87"/>
      <c r="W1241" s="87"/>
      <c r="X1241" s="87"/>
      <c r="Y1241" s="87"/>
      <c r="Z1241" s="87"/>
      <c r="AA1241" s="87"/>
      <c r="AB1241" s="87"/>
      <c r="AC1241" s="87"/>
      <c r="AD1241" s="87"/>
      <c r="AE1241" s="87"/>
      <c r="AF1241" s="87"/>
      <c r="AG1241" s="87"/>
      <c r="AH1241" s="87"/>
      <c r="AI1241" s="87"/>
      <c r="AJ1241" s="87"/>
      <c r="AK1241" s="87"/>
      <c r="AL1241" s="87"/>
      <c r="AM1241" s="87"/>
      <c r="AN1241" s="87"/>
      <c r="AO1241" s="87"/>
      <c r="AP1241" s="87"/>
      <c r="AQ1241" s="87"/>
      <c r="AR1241" s="87"/>
      <c r="AS1241" s="87"/>
      <c r="AT1241" s="87"/>
      <c r="AU1241" s="87"/>
      <c r="AV1241" s="87"/>
      <c r="AW1241" s="87"/>
      <c r="AX1241" s="87"/>
      <c r="AY1241" s="87"/>
      <c r="AZ1241" s="87"/>
      <c r="BA1241" s="87"/>
      <c r="BB1241" s="87"/>
      <c r="BC1241" s="87"/>
      <c r="BD1241" s="87"/>
      <c r="BE1241" s="87"/>
    </row>
    <row r="1242" spans="1:57" s="69" customFormat="1" x14ac:dyDescent="0.25">
      <c r="A1242" s="87"/>
      <c r="B1242" s="87"/>
      <c r="C1242" s="87"/>
      <c r="D1242" s="87"/>
      <c r="E1242" s="87"/>
      <c r="F1242" s="87"/>
      <c r="G1242" s="87"/>
      <c r="H1242" s="87"/>
      <c r="I1242" s="87"/>
      <c r="J1242" s="87"/>
      <c r="K1242" s="87"/>
      <c r="L1242" s="87"/>
      <c r="M1242" s="87"/>
      <c r="N1242" s="87"/>
      <c r="O1242" s="87"/>
      <c r="P1242" s="87"/>
      <c r="Q1242" s="87"/>
      <c r="R1242" s="87"/>
      <c r="S1242" s="87"/>
      <c r="T1242" s="87"/>
      <c r="U1242" s="87"/>
      <c r="V1242" s="87"/>
      <c r="W1242" s="87"/>
      <c r="X1242" s="87"/>
      <c r="Y1242" s="87"/>
      <c r="Z1242" s="87"/>
      <c r="AA1242" s="87"/>
      <c r="AB1242" s="87"/>
      <c r="AC1242" s="87"/>
      <c r="AD1242" s="87"/>
      <c r="AE1242" s="87"/>
      <c r="AF1242" s="87"/>
      <c r="AG1242" s="87"/>
      <c r="AH1242" s="87"/>
      <c r="AI1242" s="87"/>
      <c r="AJ1242" s="87"/>
      <c r="AK1242" s="87"/>
      <c r="AL1242" s="87"/>
      <c r="AM1242" s="87"/>
      <c r="AN1242" s="87"/>
      <c r="AO1242" s="87"/>
      <c r="AP1242" s="87"/>
      <c r="AQ1242" s="87"/>
      <c r="AR1242" s="87"/>
      <c r="AS1242" s="87"/>
      <c r="AT1242" s="87"/>
      <c r="AU1242" s="87"/>
      <c r="AV1242" s="87"/>
      <c r="AW1242" s="87"/>
      <c r="AX1242" s="87"/>
      <c r="AY1242" s="87"/>
      <c r="AZ1242" s="87"/>
      <c r="BA1242" s="87"/>
      <c r="BB1242" s="87"/>
      <c r="BC1242" s="87"/>
      <c r="BD1242" s="87"/>
      <c r="BE1242" s="87"/>
    </row>
    <row r="1243" spans="1:57" s="69" customFormat="1" x14ac:dyDescent="0.25">
      <c r="A1243" s="87"/>
      <c r="B1243" s="87"/>
      <c r="C1243" s="87"/>
      <c r="D1243" s="87"/>
      <c r="E1243" s="87"/>
      <c r="F1243" s="87"/>
      <c r="G1243" s="87"/>
      <c r="H1243" s="87"/>
      <c r="I1243" s="87"/>
      <c r="J1243" s="87"/>
      <c r="K1243" s="87"/>
      <c r="L1243" s="87"/>
      <c r="M1243" s="87"/>
      <c r="N1243" s="87"/>
      <c r="O1243" s="87"/>
      <c r="P1243" s="87"/>
      <c r="Q1243" s="87"/>
      <c r="R1243" s="87"/>
      <c r="S1243" s="87"/>
      <c r="T1243" s="87"/>
      <c r="U1243" s="87"/>
      <c r="V1243" s="87"/>
      <c r="W1243" s="87"/>
      <c r="X1243" s="87"/>
      <c r="Y1243" s="87"/>
      <c r="Z1243" s="87"/>
      <c r="AA1243" s="87"/>
      <c r="AB1243" s="87"/>
      <c r="AC1243" s="87"/>
      <c r="AD1243" s="87"/>
      <c r="AE1243" s="87"/>
      <c r="AF1243" s="87"/>
      <c r="AG1243" s="87"/>
      <c r="AH1243" s="87"/>
      <c r="AI1243" s="87"/>
      <c r="AJ1243" s="87"/>
      <c r="AK1243" s="87"/>
      <c r="AL1243" s="87"/>
      <c r="AM1243" s="87"/>
      <c r="AN1243" s="87"/>
      <c r="AO1243" s="87"/>
      <c r="AP1243" s="87"/>
      <c r="AQ1243" s="87"/>
      <c r="AR1243" s="87"/>
      <c r="AS1243" s="87"/>
      <c r="AT1243" s="87"/>
      <c r="AU1243" s="87"/>
      <c r="AV1243" s="87"/>
      <c r="AW1243" s="87"/>
      <c r="AX1243" s="87"/>
      <c r="AY1243" s="87"/>
      <c r="AZ1243" s="87"/>
      <c r="BA1243" s="87"/>
      <c r="BB1243" s="87"/>
      <c r="BC1243" s="87"/>
      <c r="BD1243" s="87"/>
      <c r="BE1243" s="87"/>
    </row>
    <row r="1244" spans="1:57" s="69" customFormat="1" x14ac:dyDescent="0.25">
      <c r="A1244" s="87"/>
      <c r="B1244" s="87"/>
      <c r="C1244" s="87"/>
      <c r="D1244" s="87"/>
      <c r="E1244" s="87"/>
      <c r="F1244" s="87"/>
      <c r="G1244" s="87"/>
      <c r="H1244" s="87"/>
      <c r="I1244" s="87"/>
      <c r="J1244" s="87"/>
      <c r="K1244" s="87"/>
      <c r="L1244" s="87"/>
      <c r="M1244" s="87"/>
      <c r="N1244" s="87"/>
      <c r="O1244" s="87"/>
      <c r="P1244" s="87"/>
      <c r="Q1244" s="87"/>
      <c r="R1244" s="87"/>
      <c r="S1244" s="87"/>
      <c r="T1244" s="87"/>
      <c r="U1244" s="87"/>
      <c r="V1244" s="87"/>
      <c r="W1244" s="87"/>
      <c r="X1244" s="87"/>
      <c r="Y1244" s="87"/>
      <c r="Z1244" s="87"/>
      <c r="AA1244" s="87"/>
      <c r="AB1244" s="87"/>
      <c r="AC1244" s="87"/>
      <c r="AD1244" s="87"/>
      <c r="AE1244" s="87"/>
      <c r="AF1244" s="87"/>
      <c r="AG1244" s="87"/>
      <c r="AH1244" s="87"/>
      <c r="AI1244" s="87"/>
      <c r="AJ1244" s="87"/>
      <c r="AK1244" s="87"/>
      <c r="AL1244" s="87"/>
      <c r="AM1244" s="87"/>
      <c r="AN1244" s="87"/>
      <c r="AO1244" s="87"/>
      <c r="AP1244" s="87"/>
      <c r="AQ1244" s="87"/>
      <c r="AR1244" s="87"/>
      <c r="AS1244" s="87"/>
      <c r="AT1244" s="87"/>
      <c r="AU1244" s="87"/>
      <c r="AV1244" s="87"/>
      <c r="AW1244" s="87"/>
      <c r="AX1244" s="87"/>
      <c r="AY1244" s="87"/>
      <c r="AZ1244" s="87"/>
      <c r="BA1244" s="87"/>
      <c r="BB1244" s="87"/>
      <c r="BC1244" s="87"/>
      <c r="BD1244" s="87"/>
      <c r="BE1244" s="87"/>
    </row>
    <row r="1245" spans="1:57" s="69" customFormat="1" x14ac:dyDescent="0.25">
      <c r="A1245" s="87"/>
      <c r="B1245" s="87"/>
      <c r="C1245" s="87"/>
      <c r="D1245" s="87"/>
      <c r="E1245" s="87"/>
      <c r="F1245" s="87"/>
      <c r="G1245" s="87"/>
      <c r="H1245" s="87"/>
      <c r="I1245" s="87"/>
      <c r="J1245" s="87"/>
      <c r="K1245" s="87"/>
      <c r="L1245" s="87"/>
      <c r="M1245" s="87"/>
      <c r="N1245" s="87"/>
      <c r="O1245" s="87"/>
      <c r="P1245" s="87"/>
      <c r="Q1245" s="87"/>
      <c r="R1245" s="87"/>
      <c r="S1245" s="87"/>
      <c r="T1245" s="87"/>
      <c r="U1245" s="87"/>
      <c r="V1245" s="87"/>
      <c r="W1245" s="87"/>
      <c r="X1245" s="87"/>
      <c r="Y1245" s="87"/>
      <c r="Z1245" s="87"/>
      <c r="AA1245" s="87"/>
      <c r="AB1245" s="87"/>
      <c r="AC1245" s="87"/>
      <c r="AD1245" s="87"/>
      <c r="AE1245" s="87"/>
      <c r="AF1245" s="87"/>
      <c r="AG1245" s="87"/>
      <c r="AH1245" s="87"/>
      <c r="AI1245" s="87"/>
      <c r="AJ1245" s="87"/>
      <c r="AK1245" s="87"/>
      <c r="AL1245" s="87"/>
      <c r="AM1245" s="87"/>
      <c r="AN1245" s="87"/>
      <c r="AO1245" s="87"/>
      <c r="AP1245" s="87"/>
      <c r="AQ1245" s="87"/>
      <c r="AR1245" s="87"/>
      <c r="AS1245" s="87"/>
      <c r="AT1245" s="87"/>
      <c r="AU1245" s="87"/>
      <c r="AV1245" s="87"/>
      <c r="AW1245" s="87"/>
      <c r="AX1245" s="87"/>
      <c r="AY1245" s="87"/>
      <c r="AZ1245" s="87"/>
      <c r="BA1245" s="87"/>
      <c r="BB1245" s="87"/>
      <c r="BC1245" s="87"/>
      <c r="BD1245" s="87"/>
      <c r="BE1245" s="87"/>
    </row>
    <row r="1246" spans="1:57" s="69" customFormat="1" x14ac:dyDescent="0.25">
      <c r="A1246" s="87"/>
      <c r="B1246" s="87"/>
      <c r="C1246" s="87"/>
      <c r="D1246" s="87"/>
      <c r="E1246" s="87"/>
      <c r="F1246" s="87"/>
      <c r="G1246" s="87"/>
      <c r="H1246" s="87"/>
      <c r="I1246" s="87"/>
      <c r="J1246" s="87"/>
      <c r="K1246" s="87"/>
      <c r="L1246" s="87"/>
      <c r="M1246" s="87"/>
      <c r="N1246" s="87"/>
      <c r="O1246" s="87"/>
      <c r="P1246" s="87"/>
      <c r="Q1246" s="87"/>
      <c r="R1246" s="87"/>
      <c r="S1246" s="87"/>
      <c r="T1246" s="87"/>
      <c r="U1246" s="87"/>
      <c r="V1246" s="87"/>
      <c r="W1246" s="87"/>
      <c r="X1246" s="87"/>
      <c r="Y1246" s="87"/>
      <c r="Z1246" s="87"/>
      <c r="AA1246" s="87"/>
      <c r="AB1246" s="87"/>
      <c r="AC1246" s="87"/>
      <c r="AD1246" s="87"/>
      <c r="AE1246" s="87"/>
      <c r="AF1246" s="87"/>
      <c r="AG1246" s="87"/>
      <c r="AH1246" s="87"/>
      <c r="AI1246" s="87"/>
      <c r="AJ1246" s="87"/>
      <c r="AK1246" s="87"/>
      <c r="AL1246" s="87"/>
      <c r="AM1246" s="87"/>
      <c r="AN1246" s="87"/>
      <c r="AO1246" s="87"/>
      <c r="AP1246" s="87"/>
      <c r="AQ1246" s="87"/>
      <c r="AR1246" s="87"/>
      <c r="AS1246" s="87"/>
      <c r="AT1246" s="87"/>
      <c r="AU1246" s="87"/>
      <c r="AV1246" s="87"/>
      <c r="AW1246" s="87"/>
      <c r="AX1246" s="87"/>
      <c r="AY1246" s="87"/>
      <c r="AZ1246" s="87"/>
      <c r="BA1246" s="87"/>
      <c r="BB1246" s="87"/>
      <c r="BC1246" s="87"/>
      <c r="BD1246" s="87"/>
      <c r="BE1246" s="87"/>
    </row>
    <row r="1247" spans="1:57" s="69" customFormat="1" x14ac:dyDescent="0.25">
      <c r="A1247" s="87"/>
      <c r="B1247" s="87"/>
      <c r="C1247" s="87"/>
      <c r="D1247" s="87"/>
      <c r="E1247" s="87"/>
      <c r="F1247" s="87"/>
      <c r="G1247" s="87"/>
      <c r="H1247" s="87"/>
      <c r="I1247" s="87"/>
      <c r="J1247" s="87"/>
      <c r="K1247" s="87"/>
      <c r="L1247" s="87"/>
      <c r="M1247" s="87"/>
      <c r="N1247" s="87"/>
      <c r="O1247" s="87"/>
      <c r="P1247" s="87"/>
      <c r="Q1247" s="87"/>
      <c r="R1247" s="87"/>
      <c r="S1247" s="87"/>
      <c r="T1247" s="87"/>
      <c r="U1247" s="87"/>
      <c r="V1247" s="87"/>
      <c r="W1247" s="87"/>
      <c r="X1247" s="87"/>
      <c r="Y1247" s="87"/>
      <c r="Z1247" s="87"/>
      <c r="AA1247" s="87"/>
      <c r="AB1247" s="87"/>
      <c r="AC1247" s="87"/>
      <c r="AD1247" s="87"/>
      <c r="AE1247" s="87"/>
      <c r="AF1247" s="87"/>
      <c r="AG1247" s="87"/>
      <c r="AH1247" s="87"/>
      <c r="AI1247" s="87"/>
      <c r="AJ1247" s="87"/>
      <c r="AK1247" s="87"/>
      <c r="AL1247" s="87"/>
      <c r="AM1247" s="87"/>
      <c r="AN1247" s="87"/>
      <c r="AO1247" s="87"/>
      <c r="AP1247" s="87"/>
      <c r="AQ1247" s="87"/>
      <c r="AR1247" s="87"/>
      <c r="AS1247" s="87"/>
      <c r="AT1247" s="87"/>
      <c r="AU1247" s="87"/>
      <c r="AV1247" s="87"/>
      <c r="AW1247" s="87"/>
      <c r="AX1247" s="87"/>
      <c r="AY1247" s="87"/>
      <c r="AZ1247" s="87"/>
      <c r="BA1247" s="87"/>
      <c r="BB1247" s="87"/>
      <c r="BC1247" s="87"/>
      <c r="BD1247" s="87"/>
      <c r="BE1247" s="87"/>
    </row>
    <row r="1248" spans="1:57" s="69" customFormat="1" x14ac:dyDescent="0.25">
      <c r="A1248" s="87"/>
      <c r="B1248" s="87"/>
      <c r="C1248" s="87"/>
      <c r="D1248" s="87"/>
      <c r="E1248" s="87"/>
      <c r="F1248" s="87"/>
      <c r="G1248" s="87"/>
      <c r="H1248" s="87"/>
      <c r="I1248" s="87"/>
      <c r="J1248" s="87"/>
      <c r="K1248" s="87"/>
      <c r="L1248" s="87"/>
      <c r="M1248" s="87"/>
      <c r="N1248" s="87"/>
      <c r="O1248" s="87"/>
      <c r="P1248" s="87"/>
      <c r="Q1248" s="87"/>
      <c r="R1248" s="87"/>
      <c r="S1248" s="87"/>
      <c r="T1248" s="87"/>
      <c r="U1248" s="87"/>
      <c r="V1248" s="87"/>
      <c r="W1248" s="87"/>
      <c r="X1248" s="87"/>
      <c r="Y1248" s="87"/>
      <c r="Z1248" s="87"/>
      <c r="AA1248" s="87"/>
      <c r="AB1248" s="87"/>
      <c r="AC1248" s="87"/>
      <c r="AD1248" s="87"/>
      <c r="AE1248" s="87"/>
      <c r="AF1248" s="87"/>
      <c r="AG1248" s="87"/>
      <c r="AH1248" s="87"/>
      <c r="AI1248" s="87"/>
      <c r="AJ1248" s="87"/>
      <c r="AK1248" s="87"/>
      <c r="AL1248" s="87"/>
      <c r="AM1248" s="87"/>
      <c r="AN1248" s="87"/>
      <c r="AO1248" s="87"/>
      <c r="AP1248" s="87"/>
      <c r="AQ1248" s="87"/>
      <c r="AR1248" s="87"/>
      <c r="AS1248" s="87"/>
      <c r="AT1248" s="87"/>
      <c r="AU1248" s="87"/>
      <c r="AV1248" s="87"/>
      <c r="AW1248" s="87"/>
      <c r="AX1248" s="87"/>
      <c r="AY1248" s="87"/>
      <c r="AZ1248" s="87"/>
      <c r="BA1248" s="87"/>
      <c r="BB1248" s="87"/>
      <c r="BC1248" s="87"/>
      <c r="BD1248" s="87"/>
      <c r="BE1248" s="87"/>
    </row>
    <row r="1249" spans="1:57" s="69" customFormat="1" x14ac:dyDescent="0.25">
      <c r="A1249" s="87"/>
      <c r="B1249" s="87"/>
      <c r="C1249" s="87"/>
      <c r="D1249" s="87"/>
      <c r="E1249" s="87"/>
      <c r="F1249" s="87"/>
      <c r="G1249" s="87"/>
      <c r="H1249" s="87"/>
      <c r="I1249" s="87"/>
      <c r="J1249" s="87"/>
      <c r="K1249" s="87"/>
      <c r="L1249" s="87"/>
      <c r="M1249" s="87"/>
      <c r="N1249" s="87"/>
      <c r="O1249" s="87"/>
      <c r="P1249" s="87"/>
      <c r="Q1249" s="87"/>
      <c r="R1249" s="87"/>
      <c r="S1249" s="87"/>
      <c r="T1249" s="87"/>
      <c r="U1249" s="87"/>
      <c r="V1249" s="87"/>
      <c r="W1249" s="87"/>
      <c r="X1249" s="87"/>
      <c r="Y1249" s="87"/>
      <c r="Z1249" s="87"/>
      <c r="AA1249" s="87"/>
      <c r="AB1249" s="87"/>
      <c r="AC1249" s="87"/>
      <c r="AD1249" s="87"/>
      <c r="AE1249" s="87"/>
      <c r="AF1249" s="87"/>
      <c r="AG1249" s="87"/>
      <c r="AH1249" s="87"/>
      <c r="AI1249" s="87"/>
      <c r="AJ1249" s="87"/>
      <c r="AK1249" s="87"/>
      <c r="AL1249" s="87"/>
      <c r="AM1249" s="87"/>
      <c r="AN1249" s="87"/>
      <c r="AO1249" s="87"/>
      <c r="AP1249" s="87"/>
      <c r="AQ1249" s="87"/>
      <c r="AR1249" s="87"/>
      <c r="AS1249" s="87"/>
      <c r="AT1249" s="87"/>
      <c r="AU1249" s="87"/>
      <c r="AV1249" s="87"/>
      <c r="AW1249" s="87"/>
      <c r="AX1249" s="87"/>
      <c r="AY1249" s="87"/>
      <c r="AZ1249" s="87"/>
      <c r="BA1249" s="87"/>
      <c r="BB1249" s="87"/>
      <c r="BC1249" s="87"/>
      <c r="BD1249" s="87"/>
      <c r="BE1249" s="87"/>
    </row>
    <row r="1250" spans="1:57" s="69" customFormat="1" x14ac:dyDescent="0.25">
      <c r="A1250" s="87"/>
      <c r="B1250" s="87"/>
      <c r="C1250" s="87"/>
      <c r="D1250" s="87"/>
      <c r="E1250" s="87"/>
      <c r="F1250" s="87"/>
      <c r="G1250" s="87"/>
      <c r="H1250" s="87"/>
      <c r="I1250" s="87"/>
      <c r="J1250" s="87"/>
      <c r="K1250" s="87"/>
      <c r="L1250" s="87"/>
      <c r="M1250" s="87"/>
      <c r="N1250" s="87"/>
      <c r="O1250" s="87"/>
      <c r="P1250" s="87"/>
      <c r="Q1250" s="87"/>
      <c r="R1250" s="87"/>
      <c r="S1250" s="87"/>
      <c r="T1250" s="87"/>
      <c r="U1250" s="87"/>
      <c r="V1250" s="87"/>
      <c r="W1250" s="87"/>
      <c r="X1250" s="87"/>
      <c r="Y1250" s="87"/>
      <c r="Z1250" s="87"/>
      <c r="AA1250" s="87"/>
      <c r="AB1250" s="87"/>
      <c r="AC1250" s="87"/>
      <c r="AD1250" s="87"/>
      <c r="AE1250" s="87"/>
      <c r="AF1250" s="87"/>
      <c r="AG1250" s="87"/>
      <c r="AH1250" s="87"/>
      <c r="AI1250" s="87"/>
      <c r="AJ1250" s="87"/>
      <c r="AK1250" s="87"/>
      <c r="AL1250" s="87"/>
      <c r="AM1250" s="87"/>
      <c r="AN1250" s="87"/>
      <c r="AO1250" s="87"/>
      <c r="AP1250" s="87"/>
      <c r="AQ1250" s="87"/>
      <c r="AR1250" s="87"/>
      <c r="AS1250" s="87"/>
      <c r="AT1250" s="87"/>
      <c r="AU1250" s="87"/>
      <c r="AV1250" s="87"/>
      <c r="AW1250" s="87"/>
      <c r="AX1250" s="87"/>
      <c r="AY1250" s="87"/>
      <c r="AZ1250" s="87"/>
      <c r="BA1250" s="87"/>
      <c r="BB1250" s="87"/>
      <c r="BC1250" s="87"/>
      <c r="BD1250" s="87"/>
      <c r="BE1250" s="87"/>
    </row>
    <row r="1251" spans="1:57" s="69" customFormat="1" x14ac:dyDescent="0.25">
      <c r="A1251" s="87"/>
      <c r="B1251" s="87"/>
      <c r="C1251" s="87"/>
      <c r="D1251" s="87"/>
      <c r="E1251" s="87"/>
      <c r="F1251" s="87"/>
      <c r="G1251" s="87"/>
      <c r="H1251" s="87"/>
      <c r="I1251" s="87"/>
      <c r="J1251" s="87"/>
      <c r="K1251" s="87"/>
      <c r="L1251" s="87"/>
      <c r="M1251" s="87"/>
      <c r="N1251" s="87"/>
      <c r="O1251" s="87"/>
      <c r="P1251" s="87"/>
      <c r="Q1251" s="87"/>
      <c r="R1251" s="87"/>
      <c r="S1251" s="87"/>
      <c r="T1251" s="87"/>
      <c r="U1251" s="87"/>
      <c r="V1251" s="87"/>
      <c r="W1251" s="87"/>
      <c r="X1251" s="87"/>
      <c r="Y1251" s="87"/>
      <c r="Z1251" s="87"/>
      <c r="AA1251" s="87"/>
      <c r="AB1251" s="87"/>
      <c r="AC1251" s="87"/>
      <c r="AD1251" s="87"/>
      <c r="AE1251" s="87"/>
      <c r="AF1251" s="87"/>
      <c r="AG1251" s="87"/>
      <c r="AH1251" s="87"/>
      <c r="AI1251" s="87"/>
      <c r="AJ1251" s="87"/>
      <c r="AK1251" s="87"/>
      <c r="AL1251" s="87"/>
      <c r="AM1251" s="87"/>
      <c r="AN1251" s="87"/>
      <c r="AO1251" s="87"/>
      <c r="AP1251" s="87"/>
      <c r="AQ1251" s="87"/>
      <c r="AR1251" s="87"/>
      <c r="AS1251" s="87"/>
      <c r="AT1251" s="87"/>
      <c r="AU1251" s="87"/>
      <c r="AV1251" s="87"/>
      <c r="AW1251" s="87"/>
      <c r="AX1251" s="87"/>
      <c r="AY1251" s="87"/>
      <c r="AZ1251" s="87"/>
      <c r="BA1251" s="87"/>
      <c r="BB1251" s="87"/>
      <c r="BC1251" s="87"/>
      <c r="BD1251" s="87"/>
      <c r="BE1251" s="87"/>
    </row>
    <row r="1252" spans="1:57" s="69" customFormat="1" x14ac:dyDescent="0.25">
      <c r="A1252" s="87"/>
      <c r="B1252" s="87"/>
      <c r="C1252" s="87"/>
      <c r="D1252" s="87"/>
      <c r="E1252" s="87"/>
      <c r="F1252" s="87"/>
      <c r="G1252" s="87"/>
      <c r="H1252" s="87"/>
      <c r="I1252" s="87"/>
      <c r="J1252" s="87"/>
      <c r="K1252" s="87"/>
      <c r="L1252" s="87"/>
      <c r="M1252" s="87"/>
      <c r="N1252" s="87"/>
      <c r="O1252" s="87"/>
      <c r="P1252" s="87"/>
      <c r="Q1252" s="87"/>
      <c r="R1252" s="87"/>
      <c r="S1252" s="87"/>
      <c r="T1252" s="87"/>
      <c r="U1252" s="87"/>
      <c r="V1252" s="87"/>
      <c r="W1252" s="87"/>
      <c r="X1252" s="87"/>
      <c r="Y1252" s="87"/>
      <c r="Z1252" s="87"/>
      <c r="AA1252" s="87"/>
      <c r="AB1252" s="87"/>
      <c r="AC1252" s="87"/>
      <c r="AD1252" s="87"/>
      <c r="AE1252" s="87"/>
      <c r="AF1252" s="87"/>
      <c r="AG1252" s="87"/>
      <c r="AH1252" s="87"/>
      <c r="AI1252" s="87"/>
      <c r="AJ1252" s="87"/>
      <c r="AK1252" s="87"/>
      <c r="AL1252" s="87"/>
      <c r="AM1252" s="87"/>
      <c r="AN1252" s="87"/>
      <c r="AO1252" s="87"/>
      <c r="AP1252" s="87"/>
      <c r="AQ1252" s="87"/>
      <c r="AR1252" s="87"/>
      <c r="AS1252" s="87"/>
      <c r="AT1252" s="87"/>
      <c r="AU1252" s="87"/>
      <c r="AV1252" s="87"/>
      <c r="AW1252" s="87"/>
      <c r="AX1252" s="87"/>
      <c r="AY1252" s="87"/>
      <c r="AZ1252" s="87"/>
      <c r="BA1252" s="87"/>
      <c r="BB1252" s="87"/>
      <c r="BC1252" s="87"/>
      <c r="BD1252" s="87"/>
      <c r="BE1252" s="87"/>
    </row>
    <row r="1253" spans="1:57" s="69" customFormat="1" x14ac:dyDescent="0.25">
      <c r="A1253" s="87"/>
      <c r="B1253" s="87"/>
      <c r="C1253" s="87"/>
      <c r="D1253" s="87"/>
      <c r="E1253" s="87"/>
      <c r="F1253" s="87"/>
      <c r="G1253" s="87"/>
      <c r="H1253" s="87"/>
      <c r="I1253" s="87"/>
      <c r="J1253" s="87"/>
      <c r="K1253" s="87"/>
      <c r="L1253" s="87"/>
      <c r="M1253" s="87"/>
      <c r="N1253" s="87"/>
      <c r="O1253" s="87"/>
      <c r="P1253" s="87"/>
      <c r="Q1253" s="87"/>
      <c r="R1253" s="87"/>
      <c r="S1253" s="87"/>
      <c r="T1253" s="87"/>
      <c r="U1253" s="87"/>
      <c r="V1253" s="87"/>
      <c r="W1253" s="87"/>
      <c r="X1253" s="87"/>
      <c r="Y1253" s="87"/>
      <c r="Z1253" s="87"/>
      <c r="AA1253" s="87"/>
      <c r="AB1253" s="87"/>
      <c r="AC1253" s="87"/>
      <c r="AD1253" s="87"/>
      <c r="AE1253" s="87"/>
      <c r="AF1253" s="87"/>
      <c r="AG1253" s="87"/>
      <c r="AH1253" s="87"/>
      <c r="AI1253" s="87"/>
      <c r="AJ1253" s="87"/>
      <c r="AK1253" s="87"/>
      <c r="AL1253" s="87"/>
      <c r="AM1253" s="87"/>
      <c r="AN1253" s="87"/>
      <c r="AO1253" s="87"/>
      <c r="AP1253" s="87"/>
      <c r="AQ1253" s="87"/>
      <c r="AR1253" s="87"/>
      <c r="AS1253" s="87"/>
      <c r="AT1253" s="87"/>
      <c r="AU1253" s="87"/>
      <c r="AV1253" s="87"/>
      <c r="AW1253" s="87"/>
      <c r="AX1253" s="87"/>
      <c r="AY1253" s="87"/>
      <c r="AZ1253" s="87"/>
      <c r="BA1253" s="87"/>
      <c r="BB1253" s="87"/>
      <c r="BC1253" s="87"/>
      <c r="BD1253" s="87"/>
      <c r="BE1253" s="87"/>
    </row>
    <row r="1254" spans="1:57" s="69" customFormat="1" x14ac:dyDescent="0.25">
      <c r="A1254" s="87"/>
      <c r="B1254" s="87"/>
      <c r="C1254" s="87"/>
      <c r="D1254" s="87"/>
      <c r="E1254" s="87"/>
      <c r="F1254" s="87"/>
      <c r="G1254" s="87"/>
      <c r="H1254" s="87"/>
      <c r="I1254" s="87"/>
      <c r="J1254" s="87"/>
      <c r="K1254" s="87"/>
      <c r="L1254" s="87"/>
      <c r="M1254" s="87"/>
      <c r="N1254" s="87"/>
      <c r="O1254" s="87"/>
      <c r="P1254" s="87"/>
      <c r="Q1254" s="87"/>
      <c r="R1254" s="87"/>
      <c r="S1254" s="87"/>
      <c r="T1254" s="87"/>
      <c r="U1254" s="87"/>
      <c r="V1254" s="87"/>
      <c r="W1254" s="87"/>
      <c r="X1254" s="87"/>
      <c r="Y1254" s="87"/>
      <c r="Z1254" s="87"/>
      <c r="AA1254" s="87"/>
      <c r="AB1254" s="87"/>
      <c r="AC1254" s="87"/>
      <c r="AD1254" s="87"/>
      <c r="AE1254" s="87"/>
      <c r="AF1254" s="87"/>
      <c r="AG1254" s="87"/>
      <c r="AH1254" s="87"/>
      <c r="AI1254" s="87"/>
      <c r="AJ1254" s="87"/>
      <c r="AK1254" s="87"/>
      <c r="AL1254" s="87"/>
      <c r="AM1254" s="87"/>
      <c r="AN1254" s="87"/>
      <c r="AO1254" s="87"/>
      <c r="AP1254" s="87"/>
      <c r="AQ1254" s="87"/>
      <c r="AR1254" s="87"/>
      <c r="AS1254" s="87"/>
      <c r="AT1254" s="87"/>
      <c r="AU1254" s="87"/>
      <c r="AV1254" s="87"/>
      <c r="AW1254" s="87"/>
      <c r="AX1254" s="87"/>
      <c r="AY1254" s="87"/>
      <c r="AZ1254" s="87"/>
      <c r="BA1254" s="87"/>
      <c r="BB1254" s="87"/>
      <c r="BC1254" s="87"/>
      <c r="BD1254" s="87"/>
      <c r="BE1254" s="87"/>
    </row>
    <row r="1255" spans="1:57" s="69" customFormat="1" x14ac:dyDescent="0.25">
      <c r="A1255" s="87"/>
      <c r="B1255" s="87"/>
      <c r="C1255" s="87"/>
      <c r="D1255" s="87"/>
      <c r="E1255" s="87"/>
      <c r="F1255" s="87"/>
      <c r="G1255" s="87"/>
      <c r="H1255" s="87"/>
      <c r="I1255" s="87"/>
      <c r="J1255" s="87"/>
      <c r="K1255" s="87"/>
      <c r="L1255" s="87"/>
      <c r="M1255" s="87"/>
      <c r="N1255" s="87"/>
      <c r="O1255" s="87"/>
      <c r="P1255" s="87"/>
      <c r="Q1255" s="87"/>
      <c r="R1255" s="87"/>
      <c r="S1255" s="87"/>
      <c r="T1255" s="87"/>
      <c r="U1255" s="87"/>
      <c r="V1255" s="87"/>
      <c r="W1255" s="87"/>
      <c r="X1255" s="87"/>
      <c r="Y1255" s="87"/>
      <c r="Z1255" s="87"/>
      <c r="AA1255" s="87"/>
      <c r="AB1255" s="87"/>
      <c r="AC1255" s="87"/>
      <c r="AD1255" s="87"/>
      <c r="AE1255" s="87"/>
      <c r="AF1255" s="87"/>
      <c r="AG1255" s="87"/>
      <c r="AH1255" s="87"/>
      <c r="AI1255" s="87"/>
      <c r="AJ1255" s="87"/>
      <c r="AK1255" s="87"/>
      <c r="AL1255" s="87"/>
      <c r="AM1255" s="87"/>
      <c r="AN1255" s="87"/>
      <c r="AO1255" s="87"/>
      <c r="AP1255" s="87"/>
      <c r="AQ1255" s="87"/>
      <c r="AR1255" s="87"/>
      <c r="AS1255" s="87"/>
      <c r="AT1255" s="87"/>
      <c r="AU1255" s="87"/>
      <c r="AV1255" s="87"/>
      <c r="AW1255" s="87"/>
      <c r="AX1255" s="87"/>
      <c r="AY1255" s="87"/>
      <c r="AZ1255" s="87"/>
      <c r="BA1255" s="87"/>
      <c r="BB1255" s="87"/>
      <c r="BC1255" s="87"/>
      <c r="BD1255" s="87"/>
      <c r="BE1255" s="87"/>
    </row>
    <row r="1256" spans="1:57" s="69" customFormat="1" x14ac:dyDescent="0.25">
      <c r="A1256" s="87"/>
      <c r="B1256" s="87"/>
      <c r="C1256" s="87"/>
      <c r="D1256" s="87"/>
      <c r="E1256" s="87"/>
      <c r="F1256" s="87"/>
      <c r="G1256" s="87"/>
      <c r="H1256" s="87"/>
      <c r="I1256" s="87"/>
      <c r="J1256" s="87"/>
      <c r="K1256" s="87"/>
      <c r="L1256" s="87"/>
      <c r="M1256" s="87"/>
      <c r="N1256" s="87"/>
      <c r="O1256" s="87"/>
      <c r="P1256" s="87"/>
      <c r="Q1256" s="87"/>
      <c r="R1256" s="87"/>
      <c r="S1256" s="87"/>
      <c r="T1256" s="87"/>
      <c r="U1256" s="87"/>
      <c r="V1256" s="87"/>
      <c r="W1256" s="87"/>
      <c r="X1256" s="87"/>
      <c r="Y1256" s="87"/>
      <c r="Z1256" s="87"/>
      <c r="AA1256" s="87"/>
      <c r="AB1256" s="87"/>
      <c r="AC1256" s="87"/>
      <c r="AD1256" s="87"/>
      <c r="AE1256" s="87"/>
      <c r="AF1256" s="87"/>
      <c r="AG1256" s="87"/>
      <c r="AH1256" s="87"/>
      <c r="AI1256" s="87"/>
      <c r="AJ1256" s="87"/>
      <c r="AK1256" s="87"/>
      <c r="AL1256" s="87"/>
      <c r="AM1256" s="87"/>
      <c r="AN1256" s="87"/>
      <c r="AO1256" s="87"/>
      <c r="AP1256" s="87"/>
      <c r="AQ1256" s="87"/>
      <c r="AR1256" s="87"/>
      <c r="AS1256" s="87"/>
      <c r="AT1256" s="87"/>
      <c r="AU1256" s="87"/>
      <c r="AV1256" s="87"/>
      <c r="AW1256" s="87"/>
      <c r="AX1256" s="87"/>
      <c r="AY1256" s="87"/>
      <c r="AZ1256" s="87"/>
      <c r="BA1256" s="87"/>
      <c r="BB1256" s="87"/>
      <c r="BC1256" s="87"/>
      <c r="BD1256" s="87"/>
      <c r="BE1256" s="87"/>
    </row>
    <row r="1257" spans="1:57" s="69" customFormat="1" x14ac:dyDescent="0.25">
      <c r="A1257" s="87"/>
      <c r="B1257" s="87"/>
      <c r="C1257" s="87"/>
      <c r="D1257" s="87"/>
      <c r="E1257" s="87"/>
      <c r="F1257" s="87"/>
      <c r="G1257" s="87"/>
      <c r="H1257" s="87"/>
      <c r="I1257" s="87"/>
      <c r="J1257" s="87"/>
      <c r="K1257" s="87"/>
      <c r="L1257" s="87"/>
      <c r="M1257" s="87"/>
      <c r="N1257" s="87"/>
      <c r="O1257" s="87"/>
      <c r="P1257" s="87"/>
      <c r="Q1257" s="87"/>
      <c r="R1257" s="87"/>
      <c r="S1257" s="87"/>
      <c r="T1257" s="87"/>
      <c r="U1257" s="87"/>
      <c r="V1257" s="87"/>
      <c r="W1257" s="87"/>
      <c r="X1257" s="87"/>
      <c r="Y1257" s="87"/>
      <c r="Z1257" s="87"/>
      <c r="AA1257" s="87"/>
      <c r="AB1257" s="87"/>
      <c r="AC1257" s="87"/>
      <c r="AD1257" s="87"/>
      <c r="AE1257" s="87"/>
      <c r="AF1257" s="87"/>
      <c r="AG1257" s="87"/>
      <c r="AH1257" s="87"/>
      <c r="AI1257" s="87"/>
      <c r="AJ1257" s="87"/>
      <c r="AK1257" s="87"/>
      <c r="AL1257" s="87"/>
      <c r="AM1257" s="87"/>
      <c r="AN1257" s="87"/>
      <c r="AO1257" s="87"/>
      <c r="AP1257" s="87"/>
      <c r="AQ1257" s="87"/>
      <c r="AR1257" s="87"/>
      <c r="AS1257" s="87"/>
      <c r="AT1257" s="87"/>
      <c r="AU1257" s="87"/>
      <c r="AV1257" s="87"/>
      <c r="AW1257" s="87"/>
      <c r="AX1257" s="87"/>
      <c r="AY1257" s="87"/>
      <c r="AZ1257" s="87"/>
      <c r="BA1257" s="87"/>
      <c r="BB1257" s="87"/>
      <c r="BC1257" s="87"/>
      <c r="BD1257" s="87"/>
      <c r="BE1257" s="87"/>
    </row>
    <row r="1258" spans="1:57" s="69" customFormat="1" x14ac:dyDescent="0.25">
      <c r="A1258" s="87"/>
      <c r="B1258" s="87"/>
      <c r="C1258" s="87"/>
      <c r="D1258" s="87"/>
      <c r="E1258" s="87"/>
      <c r="F1258" s="87"/>
      <c r="G1258" s="87"/>
      <c r="H1258" s="87"/>
      <c r="I1258" s="87"/>
      <c r="J1258" s="87"/>
      <c r="K1258" s="87"/>
      <c r="L1258" s="87"/>
      <c r="M1258" s="87"/>
      <c r="N1258" s="87"/>
      <c r="O1258" s="87"/>
      <c r="P1258" s="87"/>
      <c r="Q1258" s="87"/>
      <c r="R1258" s="87"/>
      <c r="S1258" s="87"/>
      <c r="T1258" s="87"/>
      <c r="U1258" s="87"/>
      <c r="V1258" s="87"/>
      <c r="W1258" s="87"/>
      <c r="X1258" s="87"/>
      <c r="Y1258" s="87"/>
      <c r="Z1258" s="87"/>
      <c r="AA1258" s="87"/>
      <c r="AB1258" s="87"/>
      <c r="AC1258" s="87"/>
      <c r="AD1258" s="87"/>
      <c r="AE1258" s="87"/>
      <c r="AF1258" s="87"/>
      <c r="AG1258" s="87"/>
      <c r="AH1258" s="87"/>
      <c r="AI1258" s="87"/>
      <c r="AJ1258" s="87"/>
      <c r="AK1258" s="87"/>
      <c r="AL1258" s="87"/>
      <c r="AM1258" s="87"/>
      <c r="AN1258" s="87"/>
      <c r="AO1258" s="87"/>
      <c r="AP1258" s="87"/>
      <c r="AQ1258" s="87"/>
      <c r="AR1258" s="87"/>
      <c r="AS1258" s="87"/>
      <c r="AT1258" s="87"/>
      <c r="AU1258" s="87"/>
      <c r="AV1258" s="87"/>
      <c r="AW1258" s="87"/>
      <c r="AX1258" s="87"/>
      <c r="AY1258" s="87"/>
      <c r="AZ1258" s="87"/>
      <c r="BA1258" s="87"/>
      <c r="BB1258" s="87"/>
      <c r="BC1258" s="87"/>
      <c r="BD1258" s="87"/>
      <c r="BE1258" s="87"/>
    </row>
    <row r="1259" spans="1:57" s="69" customFormat="1" x14ac:dyDescent="0.25">
      <c r="A1259" s="87"/>
      <c r="B1259" s="87"/>
      <c r="C1259" s="87"/>
      <c r="D1259" s="87"/>
      <c r="E1259" s="87"/>
      <c r="F1259" s="87"/>
      <c r="G1259" s="87"/>
      <c r="H1259" s="87"/>
      <c r="I1259" s="87"/>
      <c r="J1259" s="87"/>
      <c r="K1259" s="87"/>
      <c r="L1259" s="87"/>
      <c r="M1259" s="87"/>
      <c r="N1259" s="87"/>
      <c r="O1259" s="87"/>
      <c r="P1259" s="87"/>
      <c r="Q1259" s="87"/>
      <c r="R1259" s="87"/>
      <c r="S1259" s="87"/>
      <c r="T1259" s="87"/>
      <c r="U1259" s="87"/>
      <c r="V1259" s="87"/>
      <c r="W1259" s="87"/>
      <c r="X1259" s="87"/>
      <c r="Y1259" s="87"/>
      <c r="Z1259" s="87"/>
      <c r="AA1259" s="87"/>
      <c r="AB1259" s="87"/>
      <c r="AC1259" s="87"/>
      <c r="AD1259" s="87"/>
      <c r="AE1259" s="87"/>
      <c r="AF1259" s="87"/>
      <c r="AG1259" s="87"/>
      <c r="AH1259" s="87"/>
      <c r="AI1259" s="87"/>
      <c r="AJ1259" s="87"/>
      <c r="AK1259" s="87"/>
      <c r="AL1259" s="87"/>
      <c r="AM1259" s="87"/>
      <c r="AN1259" s="87"/>
      <c r="AO1259" s="87"/>
      <c r="AP1259" s="87"/>
      <c r="AQ1259" s="87"/>
      <c r="AR1259" s="87"/>
      <c r="AS1259" s="87"/>
      <c r="AT1259" s="87"/>
      <c r="AU1259" s="87"/>
      <c r="AV1259" s="87"/>
      <c r="AW1259" s="87"/>
      <c r="AX1259" s="87"/>
      <c r="AY1259" s="87"/>
      <c r="AZ1259" s="87"/>
      <c r="BA1259" s="87"/>
      <c r="BB1259" s="87"/>
      <c r="BC1259" s="87"/>
      <c r="BD1259" s="87"/>
      <c r="BE1259" s="87"/>
    </row>
    <row r="1260" spans="1:57" s="69" customFormat="1" x14ac:dyDescent="0.25">
      <c r="A1260" s="87"/>
      <c r="B1260" s="87"/>
      <c r="C1260" s="87"/>
      <c r="D1260" s="87"/>
      <c r="E1260" s="87"/>
      <c r="F1260" s="87"/>
      <c r="G1260" s="87"/>
      <c r="H1260" s="87"/>
      <c r="I1260" s="87"/>
      <c r="J1260" s="87"/>
      <c r="K1260" s="87"/>
      <c r="L1260" s="87"/>
      <c r="M1260" s="87"/>
      <c r="N1260" s="87"/>
      <c r="O1260" s="87"/>
      <c r="P1260" s="87"/>
      <c r="Q1260" s="87"/>
      <c r="R1260" s="87"/>
      <c r="S1260" s="87"/>
      <c r="T1260" s="87"/>
      <c r="U1260" s="87"/>
      <c r="V1260" s="87"/>
      <c r="W1260" s="87"/>
      <c r="X1260" s="87"/>
      <c r="Y1260" s="87"/>
      <c r="Z1260" s="87"/>
      <c r="AA1260" s="87"/>
      <c r="AB1260" s="87"/>
      <c r="AC1260" s="87"/>
      <c r="AD1260" s="87"/>
      <c r="AE1260" s="87"/>
      <c r="AF1260" s="87"/>
      <c r="AG1260" s="87"/>
      <c r="AH1260" s="87"/>
      <c r="AI1260" s="87"/>
      <c r="AJ1260" s="87"/>
      <c r="AK1260" s="87"/>
      <c r="AL1260" s="87"/>
      <c r="AM1260" s="87"/>
      <c r="AN1260" s="87"/>
      <c r="AO1260" s="87"/>
      <c r="AP1260" s="87"/>
      <c r="AQ1260" s="87"/>
      <c r="AR1260" s="87"/>
      <c r="AS1260" s="87"/>
      <c r="AT1260" s="87"/>
      <c r="AU1260" s="87"/>
      <c r="AV1260" s="87"/>
      <c r="AW1260" s="87"/>
      <c r="AX1260" s="87"/>
      <c r="AY1260" s="87"/>
      <c r="AZ1260" s="87"/>
      <c r="BA1260" s="87"/>
      <c r="BB1260" s="87"/>
      <c r="BC1260" s="87"/>
      <c r="BD1260" s="87"/>
      <c r="BE1260" s="87"/>
    </row>
    <row r="1261" spans="1:57" s="69" customFormat="1" x14ac:dyDescent="0.25">
      <c r="A1261" s="87"/>
      <c r="B1261" s="87"/>
      <c r="C1261" s="87"/>
      <c r="D1261" s="87"/>
      <c r="E1261" s="87"/>
      <c r="F1261" s="87"/>
      <c r="G1261" s="87"/>
      <c r="H1261" s="87"/>
      <c r="I1261" s="87"/>
      <c r="J1261" s="87"/>
      <c r="K1261" s="87"/>
      <c r="L1261" s="87"/>
      <c r="M1261" s="87"/>
      <c r="N1261" s="87"/>
      <c r="O1261" s="87"/>
      <c r="P1261" s="87"/>
      <c r="Q1261" s="87"/>
      <c r="R1261" s="87"/>
      <c r="S1261" s="87"/>
      <c r="T1261" s="87"/>
      <c r="U1261" s="87"/>
      <c r="V1261" s="87"/>
      <c r="W1261" s="87"/>
      <c r="X1261" s="87"/>
      <c r="Y1261" s="87"/>
      <c r="Z1261" s="87"/>
      <c r="AA1261" s="87"/>
      <c r="AB1261" s="87"/>
      <c r="AC1261" s="87"/>
      <c r="AD1261" s="87"/>
      <c r="AE1261" s="87"/>
      <c r="AF1261" s="87"/>
      <c r="AG1261" s="87"/>
      <c r="AH1261" s="87"/>
      <c r="AI1261" s="87"/>
      <c r="AJ1261" s="87"/>
      <c r="AK1261" s="87"/>
      <c r="AL1261" s="87"/>
      <c r="AM1261" s="87"/>
      <c r="AN1261" s="87"/>
      <c r="AO1261" s="87"/>
      <c r="AP1261" s="87"/>
      <c r="AQ1261" s="87"/>
      <c r="AR1261" s="87"/>
      <c r="AS1261" s="87"/>
      <c r="AT1261" s="87"/>
      <c r="AU1261" s="87"/>
      <c r="AV1261" s="87"/>
      <c r="AW1261" s="87"/>
      <c r="AX1261" s="87"/>
      <c r="AY1261" s="87"/>
      <c r="AZ1261" s="87"/>
      <c r="BA1261" s="87"/>
      <c r="BB1261" s="87"/>
      <c r="BC1261" s="87"/>
      <c r="BD1261" s="87"/>
      <c r="BE1261" s="87"/>
    </row>
    <row r="1262" spans="1:57" s="69" customFormat="1" x14ac:dyDescent="0.25">
      <c r="A1262" s="87"/>
      <c r="B1262" s="87"/>
      <c r="C1262" s="87"/>
      <c r="D1262" s="87"/>
      <c r="E1262" s="87"/>
      <c r="F1262" s="87"/>
      <c r="G1262" s="87"/>
      <c r="H1262" s="87"/>
      <c r="I1262" s="87"/>
      <c r="J1262" s="87"/>
      <c r="K1262" s="87"/>
      <c r="L1262" s="87"/>
      <c r="M1262" s="87"/>
      <c r="N1262" s="87"/>
      <c r="O1262" s="87"/>
      <c r="P1262" s="87"/>
      <c r="Q1262" s="87"/>
      <c r="R1262" s="87"/>
      <c r="S1262" s="87"/>
      <c r="T1262" s="87"/>
      <c r="U1262" s="87"/>
      <c r="V1262" s="87"/>
      <c r="W1262" s="87"/>
      <c r="X1262" s="87"/>
      <c r="Y1262" s="87"/>
      <c r="Z1262" s="87"/>
      <c r="AA1262" s="87"/>
      <c r="AB1262" s="87"/>
      <c r="AC1262" s="87"/>
      <c r="AD1262" s="87"/>
      <c r="AE1262" s="87"/>
      <c r="AF1262" s="87"/>
      <c r="AG1262" s="87"/>
      <c r="AH1262" s="87"/>
      <c r="AI1262" s="87"/>
      <c r="AJ1262" s="87"/>
      <c r="AK1262" s="87"/>
      <c r="AL1262" s="87"/>
      <c r="AM1262" s="87"/>
      <c r="AN1262" s="87"/>
      <c r="AO1262" s="87"/>
      <c r="AP1262" s="87"/>
      <c r="AQ1262" s="87"/>
      <c r="AR1262" s="87"/>
      <c r="AS1262" s="87"/>
      <c r="AT1262" s="87"/>
      <c r="AU1262" s="87"/>
      <c r="AV1262" s="87"/>
      <c r="AW1262" s="87"/>
      <c r="AX1262" s="87"/>
      <c r="AY1262" s="87"/>
      <c r="AZ1262" s="87"/>
      <c r="BA1262" s="87"/>
      <c r="BB1262" s="87"/>
      <c r="BC1262" s="87"/>
      <c r="BD1262" s="87"/>
      <c r="BE1262" s="87"/>
    </row>
    <row r="1263" spans="1:57" s="69" customFormat="1" x14ac:dyDescent="0.25">
      <c r="A1263" s="87"/>
      <c r="B1263" s="87"/>
      <c r="C1263" s="87"/>
      <c r="D1263" s="87"/>
      <c r="E1263" s="87"/>
      <c r="F1263" s="87"/>
      <c r="G1263" s="87"/>
      <c r="H1263" s="87"/>
      <c r="I1263" s="87"/>
      <c r="J1263" s="87"/>
      <c r="K1263" s="87"/>
      <c r="L1263" s="87"/>
      <c r="M1263" s="87"/>
      <c r="N1263" s="87"/>
      <c r="O1263" s="87"/>
      <c r="P1263" s="87"/>
      <c r="Q1263" s="87"/>
      <c r="R1263" s="87"/>
      <c r="S1263" s="87"/>
      <c r="T1263" s="87"/>
      <c r="U1263" s="87"/>
      <c r="V1263" s="87"/>
      <c r="W1263" s="87"/>
      <c r="X1263" s="87"/>
      <c r="Y1263" s="87"/>
      <c r="Z1263" s="87"/>
      <c r="AA1263" s="87"/>
      <c r="AB1263" s="87"/>
      <c r="AC1263" s="87"/>
      <c r="AD1263" s="87"/>
      <c r="AE1263" s="87"/>
      <c r="AF1263" s="87"/>
      <c r="AG1263" s="87"/>
      <c r="AH1263" s="87"/>
      <c r="AI1263" s="87"/>
      <c r="AJ1263" s="87"/>
      <c r="AK1263" s="87"/>
      <c r="AL1263" s="87"/>
      <c r="AM1263" s="87"/>
      <c r="AN1263" s="87"/>
      <c r="AO1263" s="87"/>
      <c r="AP1263" s="87"/>
      <c r="AQ1263" s="87"/>
      <c r="AR1263" s="87"/>
      <c r="AS1263" s="87"/>
      <c r="AT1263" s="87"/>
      <c r="AU1263" s="87"/>
      <c r="AV1263" s="87"/>
      <c r="AW1263" s="87"/>
      <c r="AX1263" s="87"/>
      <c r="AY1263" s="87"/>
      <c r="AZ1263" s="87"/>
      <c r="BA1263" s="87"/>
      <c r="BB1263" s="87"/>
      <c r="BC1263" s="87"/>
      <c r="BD1263" s="87"/>
      <c r="BE1263" s="87"/>
    </row>
    <row r="1264" spans="1:57" s="69" customFormat="1" x14ac:dyDescent="0.25">
      <c r="A1264" s="87"/>
      <c r="B1264" s="87"/>
      <c r="C1264" s="87"/>
      <c r="D1264" s="87"/>
      <c r="E1264" s="87"/>
      <c r="F1264" s="87"/>
      <c r="G1264" s="87"/>
      <c r="H1264" s="87"/>
      <c r="I1264" s="87"/>
      <c r="J1264" s="87"/>
      <c r="K1264" s="87"/>
      <c r="L1264" s="87"/>
      <c r="M1264" s="87"/>
      <c r="N1264" s="87"/>
      <c r="O1264" s="87"/>
      <c r="P1264" s="87"/>
      <c r="Q1264" s="87"/>
      <c r="R1264" s="87"/>
      <c r="S1264" s="87"/>
      <c r="T1264" s="87"/>
      <c r="U1264" s="87"/>
      <c r="V1264" s="87"/>
      <c r="W1264" s="87"/>
      <c r="X1264" s="87"/>
      <c r="Y1264" s="87"/>
      <c r="Z1264" s="87"/>
      <c r="AA1264" s="87"/>
      <c r="AB1264" s="87"/>
      <c r="AC1264" s="87"/>
      <c r="AD1264" s="87"/>
      <c r="AE1264" s="87"/>
      <c r="AF1264" s="87"/>
      <c r="AG1264" s="87"/>
      <c r="AH1264" s="87"/>
      <c r="AI1264" s="87"/>
      <c r="AJ1264" s="87"/>
      <c r="AK1264" s="87"/>
      <c r="AL1264" s="87"/>
      <c r="AM1264" s="87"/>
      <c r="AN1264" s="87"/>
      <c r="AO1264" s="87"/>
      <c r="AP1264" s="87"/>
      <c r="AQ1264" s="87"/>
      <c r="AR1264" s="87"/>
      <c r="AS1264" s="87"/>
      <c r="AT1264" s="87"/>
      <c r="AU1264" s="87"/>
      <c r="AV1264" s="87"/>
      <c r="AW1264" s="87"/>
      <c r="AX1264" s="87"/>
      <c r="AY1264" s="87"/>
      <c r="AZ1264" s="87"/>
      <c r="BA1264" s="87"/>
      <c r="BB1264" s="87"/>
      <c r="BC1264" s="87"/>
      <c r="BD1264" s="87"/>
      <c r="BE1264" s="87"/>
    </row>
    <row r="1265" spans="1:57" s="69" customFormat="1" x14ac:dyDescent="0.25">
      <c r="A1265" s="87"/>
      <c r="B1265" s="87"/>
      <c r="C1265" s="87"/>
      <c r="D1265" s="87"/>
      <c r="E1265" s="87"/>
      <c r="F1265" s="87"/>
      <c r="G1265" s="87"/>
      <c r="H1265" s="87"/>
      <c r="I1265" s="87"/>
      <c r="J1265" s="87"/>
      <c r="K1265" s="87"/>
      <c r="L1265" s="87"/>
      <c r="M1265" s="87"/>
      <c r="N1265" s="87"/>
      <c r="O1265" s="87"/>
      <c r="P1265" s="87"/>
      <c r="Q1265" s="87"/>
      <c r="R1265" s="87"/>
      <c r="S1265" s="87"/>
      <c r="T1265" s="87"/>
      <c r="U1265" s="87"/>
      <c r="V1265" s="87"/>
      <c r="W1265" s="87"/>
      <c r="X1265" s="87"/>
      <c r="Y1265" s="87"/>
      <c r="Z1265" s="87"/>
      <c r="AA1265" s="87"/>
      <c r="AB1265" s="87"/>
      <c r="AC1265" s="87"/>
      <c r="AD1265" s="87"/>
      <c r="AE1265" s="87"/>
      <c r="AF1265" s="87"/>
      <c r="AG1265" s="87"/>
      <c r="AH1265" s="87"/>
      <c r="AI1265" s="87"/>
      <c r="AJ1265" s="87"/>
      <c r="AK1265" s="87"/>
      <c r="AL1265" s="87"/>
      <c r="AM1265" s="87"/>
      <c r="AN1265" s="87"/>
      <c r="AO1265" s="87"/>
      <c r="AP1265" s="87"/>
      <c r="AQ1265" s="87"/>
      <c r="AR1265" s="87"/>
      <c r="AS1265" s="87"/>
      <c r="AT1265" s="87"/>
      <c r="AU1265" s="87"/>
      <c r="AV1265" s="87"/>
      <c r="AW1265" s="87"/>
      <c r="AX1265" s="87"/>
      <c r="AY1265" s="87"/>
      <c r="AZ1265" s="87"/>
      <c r="BA1265" s="87"/>
      <c r="BB1265" s="87"/>
      <c r="BC1265" s="87"/>
      <c r="BD1265" s="87"/>
      <c r="BE1265" s="87"/>
    </row>
    <row r="1266" spans="1:57" s="69" customFormat="1" x14ac:dyDescent="0.25">
      <c r="A1266" s="87"/>
      <c r="B1266" s="87"/>
      <c r="C1266" s="87"/>
      <c r="D1266" s="87"/>
      <c r="E1266" s="87"/>
      <c r="F1266" s="87"/>
      <c r="G1266" s="87"/>
      <c r="H1266" s="87"/>
      <c r="I1266" s="87"/>
      <c r="J1266" s="87"/>
      <c r="K1266" s="87"/>
      <c r="L1266" s="87"/>
      <c r="M1266" s="87"/>
      <c r="N1266" s="87"/>
      <c r="O1266" s="87"/>
      <c r="P1266" s="87"/>
      <c r="Q1266" s="87"/>
      <c r="R1266" s="87"/>
      <c r="S1266" s="87"/>
      <c r="T1266" s="87"/>
      <c r="U1266" s="87"/>
      <c r="V1266" s="87"/>
      <c r="W1266" s="87"/>
      <c r="X1266" s="87"/>
      <c r="Y1266" s="87"/>
      <c r="Z1266" s="87"/>
      <c r="AA1266" s="87"/>
      <c r="AB1266" s="87"/>
      <c r="AC1266" s="87"/>
      <c r="AD1266" s="87"/>
      <c r="AE1266" s="87"/>
      <c r="AF1266" s="87"/>
      <c r="AG1266" s="87"/>
      <c r="AH1266" s="87"/>
      <c r="AI1266" s="87"/>
      <c r="AJ1266" s="87"/>
      <c r="AK1266" s="87"/>
      <c r="AL1266" s="87"/>
      <c r="AM1266" s="87"/>
      <c r="AN1266" s="87"/>
      <c r="AO1266" s="87"/>
      <c r="AP1266" s="87"/>
      <c r="AQ1266" s="87"/>
      <c r="AR1266" s="87"/>
      <c r="AS1266" s="87"/>
      <c r="AT1266" s="87"/>
      <c r="AU1266" s="87"/>
      <c r="AV1266" s="87"/>
      <c r="AW1266" s="87"/>
      <c r="AX1266" s="87"/>
      <c r="AY1266" s="87"/>
      <c r="AZ1266" s="87"/>
      <c r="BA1266" s="87"/>
      <c r="BB1266" s="87"/>
      <c r="BC1266" s="87"/>
      <c r="BD1266" s="87"/>
      <c r="BE1266" s="87"/>
    </row>
    <row r="1267" spans="1:57" s="69" customFormat="1" x14ac:dyDescent="0.25">
      <c r="A1267" s="87"/>
      <c r="B1267" s="87"/>
      <c r="C1267" s="87"/>
      <c r="D1267" s="87"/>
      <c r="E1267" s="87"/>
      <c r="F1267" s="87"/>
      <c r="G1267" s="87"/>
      <c r="H1267" s="87"/>
      <c r="I1267" s="87"/>
      <c r="J1267" s="87"/>
      <c r="K1267" s="87"/>
      <c r="L1267" s="87"/>
      <c r="M1267" s="87"/>
      <c r="N1267" s="87"/>
      <c r="O1267" s="87"/>
      <c r="P1267" s="87"/>
      <c r="Q1267" s="87"/>
      <c r="R1267" s="87"/>
      <c r="S1267" s="87"/>
      <c r="T1267" s="87"/>
      <c r="U1267" s="87"/>
      <c r="V1267" s="87"/>
      <c r="W1267" s="87"/>
      <c r="X1267" s="87"/>
      <c r="Y1267" s="87"/>
      <c r="Z1267" s="87"/>
      <c r="AA1267" s="87"/>
      <c r="AB1267" s="87"/>
      <c r="AC1267" s="87"/>
      <c r="AD1267" s="87"/>
      <c r="AE1267" s="87"/>
      <c r="AF1267" s="87"/>
      <c r="AG1267" s="87"/>
      <c r="AH1267" s="87"/>
      <c r="AI1267" s="87"/>
      <c r="AJ1267" s="87"/>
      <c r="AK1267" s="87"/>
      <c r="AL1267" s="87"/>
      <c r="AM1267" s="87"/>
      <c r="AN1267" s="87"/>
      <c r="AO1267" s="87"/>
      <c r="AP1267" s="87"/>
      <c r="AQ1267" s="87"/>
      <c r="AR1267" s="87"/>
      <c r="AS1267" s="87"/>
      <c r="AT1267" s="87"/>
      <c r="AU1267" s="87"/>
      <c r="AV1267" s="87"/>
      <c r="AW1267" s="87"/>
      <c r="AX1267" s="87"/>
      <c r="AY1267" s="87"/>
      <c r="AZ1267" s="87"/>
      <c r="BA1267" s="87"/>
      <c r="BB1267" s="87"/>
      <c r="BC1267" s="87"/>
      <c r="BD1267" s="87"/>
      <c r="BE1267" s="87"/>
    </row>
    <row r="1268" spans="1:57" s="69" customFormat="1" x14ac:dyDescent="0.25">
      <c r="A1268" s="87"/>
      <c r="B1268" s="87"/>
      <c r="C1268" s="87"/>
      <c r="D1268" s="87"/>
      <c r="E1268" s="87"/>
      <c r="F1268" s="87"/>
      <c r="G1268" s="87"/>
      <c r="H1268" s="87"/>
      <c r="I1268" s="87"/>
      <c r="J1268" s="87"/>
      <c r="K1268" s="87"/>
      <c r="L1268" s="87"/>
      <c r="M1268" s="87"/>
      <c r="N1268" s="87"/>
      <c r="O1268" s="87"/>
      <c r="P1268" s="87"/>
      <c r="Q1268" s="87"/>
      <c r="R1268" s="87"/>
      <c r="S1268" s="87"/>
      <c r="T1268" s="87"/>
      <c r="U1268" s="87"/>
      <c r="V1268" s="87"/>
      <c r="W1268" s="87"/>
      <c r="X1268" s="87"/>
      <c r="Y1268" s="87"/>
      <c r="Z1268" s="87"/>
      <c r="AA1268" s="87"/>
      <c r="AB1268" s="87"/>
      <c r="AC1268" s="87"/>
      <c r="AD1268" s="87"/>
      <c r="AE1268" s="87"/>
      <c r="AF1268" s="87"/>
      <c r="AG1268" s="87"/>
      <c r="AH1268" s="87"/>
      <c r="AI1268" s="87"/>
      <c r="AJ1268" s="87"/>
      <c r="AK1268" s="87"/>
      <c r="AL1268" s="87"/>
      <c r="AM1268" s="87"/>
      <c r="AN1268" s="87"/>
      <c r="AO1268" s="87"/>
      <c r="AP1268" s="87"/>
      <c r="AQ1268" s="87"/>
      <c r="AR1268" s="87"/>
      <c r="AS1268" s="87"/>
      <c r="AT1268" s="87"/>
      <c r="AU1268" s="87"/>
      <c r="AV1268" s="87"/>
      <c r="AW1268" s="87"/>
      <c r="AX1268" s="87"/>
      <c r="AY1268" s="87"/>
      <c r="AZ1268" s="87"/>
      <c r="BA1268" s="87"/>
      <c r="BB1268" s="87"/>
      <c r="BC1268" s="87"/>
      <c r="BD1268" s="87"/>
      <c r="BE1268" s="87"/>
    </row>
    <row r="1269" spans="1:57" s="69" customFormat="1" x14ac:dyDescent="0.25">
      <c r="A1269" s="87"/>
      <c r="B1269" s="87"/>
      <c r="C1269" s="87"/>
      <c r="D1269" s="87"/>
      <c r="E1269" s="87"/>
      <c r="F1269" s="87"/>
      <c r="G1269" s="87"/>
      <c r="H1269" s="87"/>
      <c r="I1269" s="87"/>
      <c r="J1269" s="87"/>
      <c r="K1269" s="87"/>
      <c r="L1269" s="87"/>
      <c r="M1269" s="87"/>
      <c r="N1269" s="87"/>
      <c r="O1269" s="87"/>
      <c r="P1269" s="87"/>
      <c r="Q1269" s="87"/>
      <c r="R1269" s="87"/>
      <c r="S1269" s="87"/>
      <c r="T1269" s="87"/>
      <c r="U1269" s="87"/>
      <c r="V1269" s="87"/>
      <c r="W1269" s="87"/>
      <c r="X1269" s="87"/>
      <c r="Y1269" s="87"/>
      <c r="Z1269" s="87"/>
      <c r="AA1269" s="87"/>
      <c r="AB1269" s="87"/>
      <c r="AC1269" s="87"/>
      <c r="AD1269" s="87"/>
      <c r="AE1269" s="87"/>
      <c r="AF1269" s="87"/>
      <c r="AG1269" s="87"/>
      <c r="AH1269" s="87"/>
      <c r="AI1269" s="87"/>
      <c r="AJ1269" s="87"/>
      <c r="AK1269" s="87"/>
      <c r="AL1269" s="87"/>
      <c r="AM1269" s="87"/>
      <c r="AN1269" s="87"/>
      <c r="AO1269" s="87"/>
      <c r="AP1269" s="87"/>
      <c r="AQ1269" s="87"/>
      <c r="AR1269" s="87"/>
      <c r="AS1269" s="87"/>
      <c r="AT1269" s="87"/>
      <c r="AU1269" s="87"/>
      <c r="AV1269" s="87"/>
      <c r="AW1269" s="87"/>
      <c r="AX1269" s="87"/>
      <c r="AY1269" s="87"/>
      <c r="AZ1269" s="87"/>
      <c r="BA1269" s="87"/>
      <c r="BB1269" s="87"/>
      <c r="BC1269" s="87"/>
      <c r="BD1269" s="87"/>
      <c r="BE1269" s="87"/>
    </row>
    <row r="1270" spans="1:57" s="69" customFormat="1" x14ac:dyDescent="0.25">
      <c r="A1270" s="87"/>
      <c r="B1270" s="87"/>
      <c r="C1270" s="87"/>
      <c r="D1270" s="87"/>
      <c r="E1270" s="87"/>
      <c r="F1270" s="87"/>
      <c r="G1270" s="87"/>
      <c r="H1270" s="87"/>
      <c r="I1270" s="87"/>
      <c r="J1270" s="87"/>
      <c r="K1270" s="87"/>
      <c r="L1270" s="87"/>
      <c r="M1270" s="87"/>
      <c r="N1270" s="87"/>
      <c r="O1270" s="87"/>
      <c r="P1270" s="87"/>
      <c r="Q1270" s="87"/>
      <c r="R1270" s="87"/>
      <c r="S1270" s="87"/>
      <c r="T1270" s="87"/>
      <c r="U1270" s="87"/>
      <c r="V1270" s="87"/>
      <c r="W1270" s="87"/>
      <c r="X1270" s="87"/>
      <c r="Y1270" s="87"/>
      <c r="Z1270" s="87"/>
      <c r="AA1270" s="87"/>
      <c r="AB1270" s="87"/>
      <c r="AC1270" s="87"/>
      <c r="AD1270" s="87"/>
      <c r="AE1270" s="87"/>
      <c r="AF1270" s="87"/>
      <c r="AG1270" s="87"/>
      <c r="AH1270" s="87"/>
      <c r="AI1270" s="87"/>
      <c r="AJ1270" s="87"/>
      <c r="AK1270" s="87"/>
      <c r="AL1270" s="87"/>
      <c r="AM1270" s="87"/>
      <c r="AN1270" s="87"/>
      <c r="AO1270" s="87"/>
      <c r="AP1270" s="87"/>
      <c r="AQ1270" s="87"/>
      <c r="AR1270" s="87"/>
      <c r="AS1270" s="87"/>
      <c r="AT1270" s="87"/>
      <c r="AU1270" s="87"/>
      <c r="AV1270" s="87"/>
      <c r="AW1270" s="87"/>
      <c r="AX1270" s="87"/>
      <c r="AY1270" s="87"/>
      <c r="AZ1270" s="87"/>
      <c r="BA1270" s="87"/>
      <c r="BB1270" s="87"/>
      <c r="BC1270" s="87"/>
      <c r="BD1270" s="87"/>
      <c r="BE1270" s="87"/>
    </row>
    <row r="1271" spans="1:57" s="69" customFormat="1" x14ac:dyDescent="0.25">
      <c r="A1271" s="87"/>
      <c r="B1271" s="87"/>
      <c r="C1271" s="87"/>
      <c r="D1271" s="87"/>
      <c r="E1271" s="87"/>
      <c r="F1271" s="87"/>
      <c r="G1271" s="87"/>
      <c r="H1271" s="87"/>
      <c r="I1271" s="87"/>
      <c r="J1271" s="87"/>
      <c r="K1271" s="87"/>
      <c r="L1271" s="87"/>
      <c r="M1271" s="87"/>
      <c r="N1271" s="87"/>
      <c r="O1271" s="87"/>
      <c r="P1271" s="87"/>
      <c r="Q1271" s="87"/>
      <c r="R1271" s="87"/>
      <c r="S1271" s="87"/>
      <c r="T1271" s="87"/>
      <c r="U1271" s="87"/>
      <c r="V1271" s="87"/>
      <c r="W1271" s="87"/>
      <c r="X1271" s="87"/>
      <c r="Y1271" s="87"/>
      <c r="Z1271" s="87"/>
      <c r="AA1271" s="87"/>
      <c r="AB1271" s="87"/>
      <c r="AC1271" s="87"/>
      <c r="AD1271" s="87"/>
      <c r="AE1271" s="87"/>
      <c r="AF1271" s="87"/>
      <c r="AG1271" s="87"/>
      <c r="AH1271" s="87"/>
      <c r="AI1271" s="87"/>
      <c r="AJ1271" s="87"/>
      <c r="AK1271" s="87"/>
      <c r="AL1271" s="87"/>
      <c r="AM1271" s="87"/>
      <c r="AN1271" s="87"/>
      <c r="AO1271" s="87"/>
      <c r="AP1271" s="87"/>
      <c r="AQ1271" s="87"/>
      <c r="AR1271" s="87"/>
      <c r="AS1271" s="87"/>
      <c r="AT1271" s="87"/>
      <c r="AU1271" s="87"/>
      <c r="AV1271" s="87"/>
      <c r="AW1271" s="87"/>
      <c r="AX1271" s="87"/>
      <c r="AY1271" s="87"/>
      <c r="AZ1271" s="87"/>
      <c r="BA1271" s="87"/>
      <c r="BB1271" s="87"/>
      <c r="BC1271" s="87"/>
      <c r="BD1271" s="87"/>
      <c r="BE1271" s="87"/>
    </row>
    <row r="1272" spans="1:57" s="69" customFormat="1" x14ac:dyDescent="0.25">
      <c r="A1272" s="87"/>
      <c r="B1272" s="87"/>
      <c r="C1272" s="87"/>
      <c r="D1272" s="87"/>
      <c r="E1272" s="87"/>
      <c r="F1272" s="87"/>
      <c r="G1272" s="87"/>
      <c r="H1272" s="87"/>
      <c r="I1272" s="87"/>
      <c r="J1272" s="87"/>
      <c r="K1272" s="87"/>
      <c r="L1272" s="87"/>
      <c r="M1272" s="87"/>
      <c r="N1272" s="87"/>
      <c r="O1272" s="87"/>
      <c r="P1272" s="87"/>
      <c r="Q1272" s="87"/>
      <c r="R1272" s="87"/>
      <c r="S1272" s="87"/>
      <c r="T1272" s="87"/>
      <c r="U1272" s="87"/>
      <c r="V1272" s="87"/>
      <c r="W1272" s="87"/>
      <c r="X1272" s="87"/>
      <c r="Y1272" s="87"/>
      <c r="Z1272" s="87"/>
      <c r="AA1272" s="87"/>
      <c r="AB1272" s="87"/>
      <c r="AC1272" s="87"/>
      <c r="AD1272" s="87"/>
      <c r="AE1272" s="87"/>
      <c r="AF1272" s="87"/>
      <c r="AG1272" s="87"/>
      <c r="AH1272" s="87"/>
      <c r="AI1272" s="87"/>
      <c r="AJ1272" s="87"/>
      <c r="AK1272" s="87"/>
      <c r="AL1272" s="87"/>
      <c r="AM1272" s="87"/>
      <c r="AN1272" s="87"/>
      <c r="AO1272" s="87"/>
      <c r="AP1272" s="87"/>
      <c r="AQ1272" s="87"/>
      <c r="AR1272" s="87"/>
      <c r="AS1272" s="87"/>
      <c r="AT1272" s="87"/>
      <c r="AU1272" s="87"/>
      <c r="AV1272" s="87"/>
      <c r="AW1272" s="87"/>
      <c r="AX1272" s="87"/>
      <c r="AY1272" s="87"/>
      <c r="AZ1272" s="87"/>
      <c r="BA1272" s="87"/>
      <c r="BB1272" s="87"/>
      <c r="BC1272" s="87"/>
      <c r="BD1272" s="87"/>
      <c r="BE1272" s="87"/>
    </row>
    <row r="1273" spans="1:57" s="69" customFormat="1" x14ac:dyDescent="0.25">
      <c r="A1273" s="87"/>
      <c r="B1273" s="87"/>
      <c r="C1273" s="87"/>
      <c r="D1273" s="87"/>
      <c r="E1273" s="87"/>
      <c r="F1273" s="87"/>
      <c r="G1273" s="87"/>
      <c r="H1273" s="87"/>
      <c r="I1273" s="87"/>
      <c r="J1273" s="87"/>
      <c r="K1273" s="87"/>
      <c r="L1273" s="87"/>
      <c r="M1273" s="87"/>
      <c r="N1273" s="87"/>
      <c r="O1273" s="87"/>
      <c r="P1273" s="87"/>
      <c r="Q1273" s="87"/>
      <c r="R1273" s="87"/>
      <c r="S1273" s="87"/>
      <c r="T1273" s="87"/>
      <c r="U1273" s="87"/>
      <c r="V1273" s="87"/>
      <c r="W1273" s="87"/>
      <c r="X1273" s="87"/>
      <c r="Y1273" s="87"/>
      <c r="Z1273" s="87"/>
      <c r="AA1273" s="87"/>
      <c r="AB1273" s="87"/>
      <c r="AC1273" s="87"/>
      <c r="AD1273" s="87"/>
      <c r="AE1273" s="87"/>
      <c r="AF1273" s="87"/>
      <c r="AG1273" s="87"/>
      <c r="AH1273" s="87"/>
      <c r="AI1273" s="87"/>
      <c r="AJ1273" s="87"/>
      <c r="AK1273" s="87"/>
      <c r="AL1273" s="87"/>
      <c r="AM1273" s="87"/>
      <c r="AN1273" s="87"/>
      <c r="AO1273" s="87"/>
      <c r="AP1273" s="87"/>
      <c r="AQ1273" s="87"/>
      <c r="AR1273" s="87"/>
      <c r="AS1273" s="87"/>
      <c r="AT1273" s="87"/>
      <c r="AU1273" s="87"/>
      <c r="AV1273" s="87"/>
      <c r="AW1273" s="87"/>
      <c r="AX1273" s="87"/>
      <c r="AY1273" s="87"/>
      <c r="AZ1273" s="87"/>
      <c r="BA1273" s="87"/>
      <c r="BB1273" s="87"/>
      <c r="BC1273" s="87"/>
      <c r="BD1273" s="87"/>
      <c r="BE1273" s="87"/>
    </row>
    <row r="1274" spans="1:57" s="69" customFormat="1" x14ac:dyDescent="0.25">
      <c r="A1274" s="87"/>
      <c r="B1274" s="87"/>
      <c r="C1274" s="87"/>
      <c r="D1274" s="87"/>
      <c r="E1274" s="87"/>
      <c r="F1274" s="87"/>
      <c r="G1274" s="87"/>
      <c r="H1274" s="87"/>
      <c r="I1274" s="87"/>
      <c r="J1274" s="87"/>
      <c r="K1274" s="87"/>
      <c r="L1274" s="87"/>
      <c r="M1274" s="87"/>
      <c r="N1274" s="87"/>
      <c r="O1274" s="87"/>
      <c r="P1274" s="87"/>
      <c r="Q1274" s="87"/>
      <c r="R1274" s="87"/>
      <c r="S1274" s="87"/>
      <c r="T1274" s="87"/>
      <c r="U1274" s="87"/>
      <c r="V1274" s="87"/>
      <c r="W1274" s="87"/>
      <c r="X1274" s="87"/>
      <c r="Y1274" s="87"/>
      <c r="Z1274" s="87"/>
      <c r="AA1274" s="87"/>
      <c r="AB1274" s="87"/>
      <c r="AC1274" s="87"/>
      <c r="AD1274" s="87"/>
      <c r="AE1274" s="87"/>
      <c r="AF1274" s="87"/>
      <c r="AG1274" s="87"/>
      <c r="AH1274" s="87"/>
      <c r="AI1274" s="87"/>
      <c r="AJ1274" s="87"/>
      <c r="AK1274" s="87"/>
      <c r="AL1274" s="87"/>
      <c r="AM1274" s="87"/>
      <c r="AN1274" s="87"/>
      <c r="AO1274" s="87"/>
      <c r="AP1274" s="87"/>
      <c r="AQ1274" s="87"/>
      <c r="AR1274" s="87"/>
      <c r="AS1274" s="87"/>
      <c r="AT1274" s="87"/>
      <c r="AU1274" s="87"/>
      <c r="AV1274" s="87"/>
      <c r="AW1274" s="87"/>
      <c r="AX1274" s="87"/>
      <c r="AY1274" s="87"/>
      <c r="AZ1274" s="87"/>
      <c r="BA1274" s="87"/>
      <c r="BB1274" s="87"/>
      <c r="BC1274" s="87"/>
      <c r="BD1274" s="87"/>
      <c r="BE1274" s="87"/>
    </row>
    <row r="1275" spans="1:57" s="69" customFormat="1" x14ac:dyDescent="0.25">
      <c r="A1275" s="87"/>
      <c r="B1275" s="87"/>
      <c r="C1275" s="87"/>
      <c r="D1275" s="87"/>
      <c r="E1275" s="87"/>
      <c r="F1275" s="87"/>
      <c r="G1275" s="87"/>
      <c r="H1275" s="87"/>
      <c r="I1275" s="87"/>
      <c r="J1275" s="87"/>
      <c r="K1275" s="87"/>
      <c r="L1275" s="87"/>
      <c r="M1275" s="87"/>
      <c r="N1275" s="87"/>
      <c r="O1275" s="87"/>
      <c r="P1275" s="87"/>
      <c r="Q1275" s="87"/>
      <c r="R1275" s="87"/>
      <c r="S1275" s="87"/>
      <c r="T1275" s="87"/>
      <c r="U1275" s="87"/>
      <c r="V1275" s="87"/>
      <c r="W1275" s="87"/>
      <c r="X1275" s="87"/>
      <c r="Y1275" s="87"/>
      <c r="Z1275" s="87"/>
      <c r="AA1275" s="87"/>
      <c r="AB1275" s="87"/>
      <c r="AC1275" s="87"/>
      <c r="AD1275" s="87"/>
      <c r="AE1275" s="87"/>
      <c r="AF1275" s="87"/>
      <c r="AG1275" s="87"/>
      <c r="AH1275" s="87"/>
      <c r="AI1275" s="87"/>
      <c r="AJ1275" s="87"/>
      <c r="AK1275" s="87"/>
      <c r="AL1275" s="87"/>
      <c r="AM1275" s="87"/>
      <c r="AN1275" s="87"/>
      <c r="AO1275" s="87"/>
      <c r="AP1275" s="87"/>
      <c r="AQ1275" s="87"/>
      <c r="AR1275" s="87"/>
      <c r="AS1275" s="87"/>
      <c r="AT1275" s="87"/>
      <c r="AU1275" s="87"/>
      <c r="AV1275" s="87"/>
      <c r="AW1275" s="87"/>
      <c r="AX1275" s="87"/>
      <c r="AY1275" s="87"/>
      <c r="AZ1275" s="87"/>
      <c r="BA1275" s="87"/>
      <c r="BB1275" s="87"/>
      <c r="BC1275" s="87"/>
      <c r="BD1275" s="87"/>
      <c r="BE1275" s="87"/>
    </row>
    <row r="1276" spans="1:57" s="69" customFormat="1" x14ac:dyDescent="0.25">
      <c r="A1276" s="87"/>
      <c r="B1276" s="87"/>
      <c r="C1276" s="87"/>
      <c r="D1276" s="87"/>
      <c r="E1276" s="87"/>
      <c r="F1276" s="87"/>
      <c r="G1276" s="87"/>
      <c r="H1276" s="87"/>
      <c r="I1276" s="87"/>
      <c r="J1276" s="87"/>
      <c r="K1276" s="87"/>
      <c r="L1276" s="87"/>
      <c r="M1276" s="87"/>
      <c r="N1276" s="87"/>
      <c r="O1276" s="87"/>
      <c r="P1276" s="87"/>
      <c r="Q1276" s="87"/>
      <c r="R1276" s="87"/>
      <c r="S1276" s="87"/>
      <c r="T1276" s="87"/>
      <c r="U1276" s="87"/>
      <c r="V1276" s="87"/>
      <c r="W1276" s="87"/>
      <c r="X1276" s="87"/>
      <c r="Y1276" s="87"/>
      <c r="Z1276" s="87"/>
      <c r="AA1276" s="87"/>
      <c r="AB1276" s="87"/>
      <c r="AC1276" s="87"/>
      <c r="AD1276" s="87"/>
      <c r="AE1276" s="87"/>
      <c r="AF1276" s="87"/>
      <c r="AG1276" s="87"/>
      <c r="AH1276" s="87"/>
      <c r="AI1276" s="87"/>
      <c r="AJ1276" s="87"/>
      <c r="AK1276" s="87"/>
      <c r="AL1276" s="87"/>
      <c r="AM1276" s="87"/>
      <c r="AN1276" s="87"/>
      <c r="AO1276" s="87"/>
      <c r="AP1276" s="87"/>
      <c r="AQ1276" s="87"/>
      <c r="AR1276" s="87"/>
      <c r="AS1276" s="87"/>
      <c r="AT1276" s="87"/>
      <c r="AU1276" s="87"/>
      <c r="AV1276" s="87"/>
      <c r="AW1276" s="87"/>
      <c r="AX1276" s="87"/>
      <c r="AY1276" s="87"/>
      <c r="AZ1276" s="87"/>
      <c r="BA1276" s="87"/>
      <c r="BB1276" s="87"/>
      <c r="BC1276" s="87"/>
      <c r="BD1276" s="87"/>
      <c r="BE1276" s="87"/>
    </row>
    <row r="1277" spans="1:57" s="69" customFormat="1" x14ac:dyDescent="0.25">
      <c r="A1277" s="87"/>
      <c r="B1277" s="87"/>
      <c r="C1277" s="87"/>
      <c r="D1277" s="87"/>
      <c r="E1277" s="87"/>
      <c r="F1277" s="87"/>
      <c r="G1277" s="87"/>
      <c r="H1277" s="87"/>
      <c r="I1277" s="87"/>
      <c r="J1277" s="87"/>
      <c r="K1277" s="87"/>
      <c r="L1277" s="87"/>
      <c r="M1277" s="87"/>
      <c r="N1277" s="87"/>
      <c r="O1277" s="87"/>
      <c r="P1277" s="87"/>
      <c r="Q1277" s="87"/>
      <c r="R1277" s="87"/>
      <c r="S1277" s="87"/>
      <c r="T1277" s="87"/>
      <c r="U1277" s="87"/>
      <c r="V1277" s="87"/>
      <c r="W1277" s="87"/>
      <c r="X1277" s="87"/>
      <c r="Y1277" s="87"/>
      <c r="Z1277" s="87"/>
      <c r="AA1277" s="87"/>
      <c r="AB1277" s="87"/>
      <c r="AC1277" s="87"/>
      <c r="AD1277" s="87"/>
      <c r="AE1277" s="87"/>
      <c r="AF1277" s="87"/>
      <c r="AG1277" s="87"/>
      <c r="AH1277" s="87"/>
      <c r="AI1277" s="87"/>
      <c r="AJ1277" s="87"/>
      <c r="AK1277" s="87"/>
      <c r="AL1277" s="87"/>
      <c r="AM1277" s="87"/>
      <c r="AN1277" s="87"/>
      <c r="AO1277" s="87"/>
      <c r="AP1277" s="87"/>
      <c r="AQ1277" s="87"/>
      <c r="AR1277" s="87"/>
      <c r="AS1277" s="87"/>
      <c r="AT1277" s="87"/>
      <c r="AU1277" s="87"/>
      <c r="AV1277" s="87"/>
      <c r="AW1277" s="87"/>
      <c r="AX1277" s="87"/>
      <c r="AY1277" s="87"/>
      <c r="AZ1277" s="87"/>
      <c r="BA1277" s="87"/>
      <c r="BB1277" s="87"/>
      <c r="BC1277" s="87"/>
      <c r="BD1277" s="87"/>
      <c r="BE1277" s="87"/>
    </row>
    <row r="1278" spans="1:57" s="69" customFormat="1" x14ac:dyDescent="0.25">
      <c r="A1278" s="87"/>
      <c r="B1278" s="87"/>
      <c r="C1278" s="87"/>
      <c r="D1278" s="87"/>
      <c r="E1278" s="87"/>
      <c r="F1278" s="87"/>
      <c r="G1278" s="87"/>
      <c r="H1278" s="87"/>
      <c r="I1278" s="87"/>
      <c r="J1278" s="87"/>
      <c r="K1278" s="87"/>
      <c r="L1278" s="87"/>
      <c r="M1278" s="87"/>
      <c r="N1278" s="87"/>
      <c r="O1278" s="87"/>
      <c r="P1278" s="87"/>
      <c r="Q1278" s="87"/>
      <c r="R1278" s="87"/>
      <c r="S1278" s="87"/>
      <c r="T1278" s="87"/>
      <c r="U1278" s="87"/>
      <c r="V1278" s="87"/>
      <c r="W1278" s="87"/>
      <c r="X1278" s="87"/>
      <c r="Y1278" s="87"/>
      <c r="Z1278" s="87"/>
      <c r="AA1278" s="87"/>
      <c r="AB1278" s="87"/>
      <c r="AC1278" s="87"/>
      <c r="AD1278" s="87"/>
      <c r="AE1278" s="87"/>
      <c r="AF1278" s="87"/>
      <c r="AG1278" s="87"/>
      <c r="AH1278" s="87"/>
      <c r="AI1278" s="87"/>
      <c r="AJ1278" s="87"/>
      <c r="AK1278" s="87"/>
      <c r="AL1278" s="87"/>
      <c r="AM1278" s="87"/>
      <c r="AN1278" s="87"/>
      <c r="AO1278" s="87"/>
      <c r="AP1278" s="87"/>
      <c r="AQ1278" s="87"/>
      <c r="AR1278" s="87"/>
      <c r="AS1278" s="87"/>
      <c r="AT1278" s="87"/>
      <c r="AU1278" s="87"/>
      <c r="AV1278" s="87"/>
      <c r="AW1278" s="87"/>
      <c r="AX1278" s="87"/>
      <c r="AY1278" s="87"/>
      <c r="AZ1278" s="87"/>
      <c r="BA1278" s="87"/>
      <c r="BB1278" s="87"/>
      <c r="BC1278" s="87"/>
      <c r="BD1278" s="87"/>
      <c r="BE1278" s="87"/>
    </row>
    <row r="1279" spans="1:57" s="69" customFormat="1" x14ac:dyDescent="0.25">
      <c r="A1279" s="87"/>
      <c r="B1279" s="87"/>
      <c r="C1279" s="87"/>
      <c r="D1279" s="87"/>
      <c r="E1279" s="87"/>
      <c r="F1279" s="87"/>
      <c r="G1279" s="87"/>
      <c r="H1279" s="87"/>
      <c r="I1279" s="87"/>
      <c r="J1279" s="87"/>
      <c r="K1279" s="87"/>
      <c r="L1279" s="87"/>
      <c r="M1279" s="87"/>
      <c r="N1279" s="87"/>
      <c r="O1279" s="87"/>
      <c r="P1279" s="87"/>
      <c r="Q1279" s="87"/>
      <c r="R1279" s="87"/>
      <c r="S1279" s="87"/>
      <c r="T1279" s="87"/>
      <c r="U1279" s="87"/>
      <c r="V1279" s="87"/>
      <c r="W1279" s="87"/>
      <c r="X1279" s="87"/>
      <c r="Y1279" s="87"/>
      <c r="Z1279" s="87"/>
      <c r="AA1279" s="87"/>
      <c r="AB1279" s="87"/>
      <c r="AC1279" s="87"/>
      <c r="AD1279" s="87"/>
      <c r="AE1279" s="87"/>
      <c r="AF1279" s="87"/>
      <c r="AG1279" s="87"/>
      <c r="AH1279" s="87"/>
      <c r="AI1279" s="87"/>
      <c r="AJ1279" s="87"/>
      <c r="AK1279" s="87"/>
      <c r="AL1279" s="87"/>
      <c r="AM1279" s="87"/>
      <c r="AN1279" s="87"/>
      <c r="AO1279" s="87"/>
      <c r="AP1279" s="87"/>
      <c r="AQ1279" s="87"/>
      <c r="AR1279" s="87"/>
      <c r="AS1279" s="87"/>
      <c r="AT1279" s="87"/>
      <c r="AU1279" s="87"/>
      <c r="AV1279" s="87"/>
      <c r="AW1279" s="87"/>
      <c r="AX1279" s="87"/>
      <c r="AY1279" s="87"/>
      <c r="AZ1279" s="87"/>
      <c r="BA1279" s="87"/>
      <c r="BB1279" s="87"/>
      <c r="BC1279" s="87"/>
      <c r="BD1279" s="87"/>
      <c r="BE1279" s="87"/>
    </row>
    <row r="1280" spans="1:57" s="69" customFormat="1" x14ac:dyDescent="0.25">
      <c r="A1280" s="87"/>
      <c r="B1280" s="87"/>
      <c r="C1280" s="87"/>
      <c r="D1280" s="87"/>
      <c r="E1280" s="87"/>
      <c r="F1280" s="87"/>
      <c r="G1280" s="87"/>
      <c r="H1280" s="87"/>
      <c r="I1280" s="87"/>
      <c r="J1280" s="87"/>
      <c r="K1280" s="87"/>
      <c r="L1280" s="87"/>
      <c r="M1280" s="87"/>
      <c r="N1280" s="87"/>
      <c r="O1280" s="87"/>
      <c r="P1280" s="87"/>
      <c r="Q1280" s="87"/>
      <c r="R1280" s="87"/>
      <c r="S1280" s="87"/>
      <c r="T1280" s="87"/>
      <c r="U1280" s="87"/>
      <c r="V1280" s="87"/>
      <c r="W1280" s="87"/>
      <c r="X1280" s="87"/>
      <c r="Y1280" s="87"/>
      <c r="Z1280" s="87"/>
      <c r="AA1280" s="87"/>
      <c r="AB1280" s="87"/>
      <c r="AC1280" s="87"/>
      <c r="AD1280" s="87"/>
      <c r="AE1280" s="87"/>
      <c r="AF1280" s="87"/>
      <c r="AG1280" s="87"/>
      <c r="AH1280" s="87"/>
      <c r="AI1280" s="87"/>
      <c r="AJ1280" s="87"/>
      <c r="AK1280" s="87"/>
      <c r="AL1280" s="87"/>
      <c r="AM1280" s="87"/>
      <c r="AN1280" s="87"/>
      <c r="AO1280" s="87"/>
      <c r="AP1280" s="87"/>
      <c r="AQ1280" s="87"/>
      <c r="AR1280" s="87"/>
      <c r="AS1280" s="87"/>
      <c r="AT1280" s="87"/>
      <c r="AU1280" s="87"/>
      <c r="AV1280" s="87"/>
      <c r="AW1280" s="87"/>
      <c r="AX1280" s="87"/>
      <c r="AY1280" s="87"/>
      <c r="AZ1280" s="87"/>
      <c r="BA1280" s="87"/>
      <c r="BB1280" s="87"/>
      <c r="BC1280" s="87"/>
      <c r="BD1280" s="87"/>
      <c r="BE1280" s="87"/>
    </row>
    <row r="1281" spans="1:57" s="69" customFormat="1" x14ac:dyDescent="0.25">
      <c r="A1281" s="87"/>
      <c r="B1281" s="87"/>
      <c r="C1281" s="87"/>
      <c r="D1281" s="87"/>
      <c r="E1281" s="87"/>
      <c r="F1281" s="87"/>
      <c r="G1281" s="87"/>
      <c r="H1281" s="87"/>
      <c r="I1281" s="87"/>
      <c r="J1281" s="87"/>
      <c r="K1281" s="87"/>
      <c r="L1281" s="87"/>
      <c r="M1281" s="87"/>
      <c r="N1281" s="87"/>
      <c r="O1281" s="87"/>
      <c r="P1281" s="87"/>
      <c r="Q1281" s="87"/>
      <c r="R1281" s="87"/>
      <c r="S1281" s="87"/>
      <c r="T1281" s="87"/>
      <c r="U1281" s="87"/>
      <c r="V1281" s="87"/>
      <c r="W1281" s="87"/>
      <c r="X1281" s="87"/>
      <c r="Y1281" s="87"/>
      <c r="Z1281" s="87"/>
      <c r="AA1281" s="87"/>
      <c r="AB1281" s="87"/>
      <c r="AC1281" s="87"/>
      <c r="AD1281" s="87"/>
      <c r="AE1281" s="87"/>
      <c r="AF1281" s="87"/>
      <c r="AG1281" s="87"/>
      <c r="AH1281" s="87"/>
      <c r="AI1281" s="87"/>
      <c r="AJ1281" s="87"/>
      <c r="AK1281" s="87"/>
      <c r="AL1281" s="87"/>
      <c r="AM1281" s="87"/>
      <c r="AN1281" s="87"/>
      <c r="AO1281" s="87"/>
      <c r="AP1281" s="87"/>
      <c r="AQ1281" s="87"/>
      <c r="AR1281" s="87"/>
      <c r="AS1281" s="87"/>
      <c r="AT1281" s="87"/>
      <c r="AU1281" s="87"/>
      <c r="AV1281" s="87"/>
      <c r="AW1281" s="87"/>
      <c r="AX1281" s="87"/>
      <c r="AY1281" s="87"/>
      <c r="AZ1281" s="87"/>
      <c r="BA1281" s="87"/>
      <c r="BB1281" s="87"/>
      <c r="BC1281" s="87"/>
      <c r="BD1281" s="87"/>
      <c r="BE1281" s="87"/>
    </row>
    <row r="1282" spans="1:57" s="69" customFormat="1" x14ac:dyDescent="0.25">
      <c r="A1282" s="87"/>
      <c r="B1282" s="87"/>
      <c r="C1282" s="87"/>
      <c r="D1282" s="87"/>
      <c r="E1282" s="87"/>
      <c r="F1282" s="87"/>
      <c r="G1282" s="87"/>
      <c r="H1282" s="87"/>
      <c r="I1282" s="87"/>
      <c r="J1282" s="87"/>
      <c r="K1282" s="87"/>
      <c r="L1282" s="87"/>
      <c r="M1282" s="87"/>
      <c r="N1282" s="87"/>
      <c r="O1282" s="87"/>
      <c r="P1282" s="87"/>
      <c r="Q1282" s="87"/>
      <c r="R1282" s="87"/>
      <c r="S1282" s="87"/>
      <c r="T1282" s="87"/>
      <c r="U1282" s="87"/>
      <c r="V1282" s="87"/>
      <c r="W1282" s="87"/>
      <c r="X1282" s="87"/>
      <c r="Y1282" s="87"/>
      <c r="Z1282" s="87"/>
      <c r="AA1282" s="87"/>
      <c r="AB1282" s="87"/>
      <c r="AC1282" s="87"/>
      <c r="AD1282" s="87"/>
      <c r="AE1282" s="87"/>
      <c r="AF1282" s="87"/>
      <c r="AG1282" s="87"/>
      <c r="AH1282" s="87"/>
      <c r="AI1282" s="87"/>
      <c r="AJ1282" s="87"/>
      <c r="AK1282" s="87"/>
      <c r="AL1282" s="87"/>
      <c r="AM1282" s="87"/>
      <c r="AN1282" s="87"/>
      <c r="AO1282" s="87"/>
      <c r="AP1282" s="87"/>
      <c r="AQ1282" s="87"/>
      <c r="AR1282" s="87"/>
      <c r="AS1282" s="87"/>
      <c r="AT1282" s="87"/>
      <c r="AU1282" s="87"/>
      <c r="AV1282" s="87"/>
      <c r="AW1282" s="87"/>
      <c r="AX1282" s="87"/>
      <c r="AY1282" s="87"/>
      <c r="AZ1282" s="87"/>
      <c r="BA1282" s="87"/>
      <c r="BB1282" s="87"/>
      <c r="BC1282" s="87"/>
      <c r="BD1282" s="87"/>
      <c r="BE1282" s="87"/>
    </row>
    <row r="1283" spans="1:57" s="69" customFormat="1" x14ac:dyDescent="0.25">
      <c r="A1283" s="87"/>
      <c r="B1283" s="87"/>
      <c r="C1283" s="87"/>
      <c r="D1283" s="87"/>
      <c r="E1283" s="87"/>
      <c r="F1283" s="87"/>
      <c r="G1283" s="87"/>
      <c r="H1283" s="87"/>
      <c r="I1283" s="87"/>
      <c r="J1283" s="87"/>
      <c r="K1283" s="87"/>
      <c r="L1283" s="87"/>
      <c r="M1283" s="87"/>
      <c r="N1283" s="87"/>
      <c r="O1283" s="87"/>
      <c r="P1283" s="87"/>
      <c r="Q1283" s="87"/>
      <c r="R1283" s="87"/>
      <c r="S1283" s="87"/>
      <c r="T1283" s="87"/>
      <c r="U1283" s="87"/>
      <c r="V1283" s="87"/>
      <c r="W1283" s="87"/>
      <c r="X1283" s="87"/>
      <c r="Y1283" s="87"/>
      <c r="Z1283" s="87"/>
      <c r="AA1283" s="87"/>
      <c r="AB1283" s="87"/>
      <c r="AC1283" s="87"/>
      <c r="AD1283" s="87"/>
      <c r="AE1283" s="87"/>
      <c r="AF1283" s="87"/>
      <c r="AG1283" s="87"/>
      <c r="AH1283" s="87"/>
      <c r="AI1283" s="87"/>
      <c r="AJ1283" s="87"/>
      <c r="AK1283" s="87"/>
      <c r="AL1283" s="87"/>
      <c r="AM1283" s="87"/>
      <c r="AN1283" s="87"/>
      <c r="AO1283" s="87"/>
      <c r="AP1283" s="87"/>
      <c r="AQ1283" s="87"/>
      <c r="AR1283" s="87"/>
      <c r="AS1283" s="87"/>
      <c r="AT1283" s="87"/>
      <c r="AU1283" s="87"/>
      <c r="AV1283" s="87"/>
      <c r="AW1283" s="87"/>
      <c r="AX1283" s="87"/>
      <c r="AY1283" s="87"/>
      <c r="AZ1283" s="87"/>
      <c r="BA1283" s="87"/>
      <c r="BB1283" s="87"/>
      <c r="BC1283" s="87"/>
      <c r="BD1283" s="87"/>
      <c r="BE1283" s="87"/>
    </row>
    <row r="1284" spans="1:57" s="69" customFormat="1" x14ac:dyDescent="0.25">
      <c r="A1284" s="87"/>
      <c r="B1284" s="87"/>
      <c r="C1284" s="87"/>
      <c r="D1284" s="87"/>
      <c r="E1284" s="87"/>
      <c r="F1284" s="87"/>
      <c r="G1284" s="87"/>
      <c r="H1284" s="87"/>
      <c r="I1284" s="87"/>
      <c r="J1284" s="87"/>
      <c r="K1284" s="87"/>
      <c r="L1284" s="87"/>
      <c r="M1284" s="87"/>
      <c r="N1284" s="87"/>
      <c r="O1284" s="87"/>
      <c r="P1284" s="87"/>
      <c r="Q1284" s="87"/>
      <c r="R1284" s="87"/>
      <c r="S1284" s="87"/>
      <c r="T1284" s="87"/>
      <c r="U1284" s="87"/>
      <c r="V1284" s="87"/>
      <c r="W1284" s="87"/>
      <c r="X1284" s="87"/>
      <c r="Y1284" s="87"/>
      <c r="Z1284" s="87"/>
      <c r="AA1284" s="87"/>
      <c r="AB1284" s="87"/>
      <c r="AC1284" s="87"/>
      <c r="AD1284" s="87"/>
      <c r="AE1284" s="87"/>
      <c r="AF1284" s="87"/>
      <c r="AG1284" s="87"/>
      <c r="AH1284" s="87"/>
      <c r="AI1284" s="87"/>
      <c r="AJ1284" s="87"/>
      <c r="AK1284" s="87"/>
      <c r="AL1284" s="87"/>
      <c r="AM1284" s="87"/>
      <c r="AN1284" s="87"/>
      <c r="AO1284" s="87"/>
      <c r="AP1284" s="87"/>
      <c r="AQ1284" s="87"/>
      <c r="AR1284" s="87"/>
      <c r="AS1284" s="87"/>
      <c r="AT1284" s="87"/>
      <c r="AU1284" s="87"/>
      <c r="AV1284" s="87"/>
      <c r="AW1284" s="87"/>
      <c r="AX1284" s="87"/>
      <c r="AY1284" s="87"/>
      <c r="AZ1284" s="87"/>
      <c r="BA1284" s="87"/>
      <c r="BB1284" s="87"/>
      <c r="BC1284" s="87"/>
      <c r="BD1284" s="87"/>
      <c r="BE1284" s="87"/>
    </row>
    <row r="1285" spans="1:57" s="69" customFormat="1" x14ac:dyDescent="0.25">
      <c r="A1285" s="87"/>
      <c r="B1285" s="87"/>
      <c r="C1285" s="87"/>
      <c r="D1285" s="87"/>
      <c r="E1285" s="87"/>
      <c r="F1285" s="87"/>
      <c r="G1285" s="87"/>
      <c r="H1285" s="87"/>
      <c r="I1285" s="87"/>
      <c r="J1285" s="87"/>
      <c r="K1285" s="87"/>
      <c r="L1285" s="87"/>
      <c r="M1285" s="87"/>
      <c r="N1285" s="87"/>
      <c r="O1285" s="87"/>
      <c r="P1285" s="87"/>
      <c r="Q1285" s="87"/>
      <c r="R1285" s="87"/>
      <c r="S1285" s="87"/>
      <c r="T1285" s="87"/>
      <c r="U1285" s="87"/>
      <c r="V1285" s="87"/>
      <c r="W1285" s="87"/>
      <c r="X1285" s="87"/>
      <c r="Y1285" s="87"/>
      <c r="Z1285" s="87"/>
      <c r="AA1285" s="87"/>
      <c r="AB1285" s="87"/>
      <c r="AC1285" s="87"/>
      <c r="AD1285" s="87"/>
      <c r="AE1285" s="87"/>
      <c r="AF1285" s="87"/>
      <c r="AG1285" s="87"/>
      <c r="AH1285" s="87"/>
      <c r="AI1285" s="87"/>
      <c r="AJ1285" s="87"/>
      <c r="AK1285" s="87"/>
      <c r="AL1285" s="87"/>
      <c r="AM1285" s="87"/>
      <c r="AN1285" s="87"/>
      <c r="AO1285" s="87"/>
      <c r="AP1285" s="87"/>
      <c r="AQ1285" s="87"/>
      <c r="AR1285" s="87"/>
      <c r="AS1285" s="87"/>
      <c r="AT1285" s="87"/>
      <c r="AU1285" s="87"/>
      <c r="AV1285" s="87"/>
      <c r="AW1285" s="87"/>
      <c r="AX1285" s="87"/>
      <c r="AY1285" s="87"/>
      <c r="AZ1285" s="87"/>
      <c r="BA1285" s="87"/>
      <c r="BB1285" s="87"/>
      <c r="BC1285" s="87"/>
      <c r="BD1285" s="87"/>
      <c r="BE1285" s="87"/>
    </row>
    <row r="1286" spans="1:57" s="69" customFormat="1" x14ac:dyDescent="0.25">
      <c r="A1286" s="87"/>
      <c r="B1286" s="87"/>
      <c r="C1286" s="87"/>
      <c r="D1286" s="87"/>
      <c r="E1286" s="87"/>
      <c r="F1286" s="87"/>
      <c r="G1286" s="87"/>
      <c r="H1286" s="87"/>
      <c r="I1286" s="87"/>
      <c r="J1286" s="87"/>
      <c r="K1286" s="87"/>
      <c r="L1286" s="87"/>
      <c r="M1286" s="87"/>
      <c r="N1286" s="87"/>
      <c r="O1286" s="87"/>
      <c r="P1286" s="87"/>
      <c r="Q1286" s="87"/>
      <c r="R1286" s="87"/>
      <c r="S1286" s="87"/>
      <c r="T1286" s="87"/>
      <c r="U1286" s="87"/>
      <c r="V1286" s="87"/>
      <c r="W1286" s="87"/>
      <c r="X1286" s="87"/>
      <c r="Y1286" s="87"/>
      <c r="Z1286" s="87"/>
      <c r="AA1286" s="87"/>
      <c r="AB1286" s="87"/>
      <c r="AC1286" s="87"/>
      <c r="AD1286" s="87"/>
      <c r="AE1286" s="87"/>
      <c r="AF1286" s="87"/>
      <c r="AG1286" s="87"/>
      <c r="AH1286" s="87"/>
      <c r="AI1286" s="87"/>
      <c r="AJ1286" s="87"/>
      <c r="AK1286" s="87"/>
      <c r="AL1286" s="87"/>
      <c r="AM1286" s="87"/>
      <c r="AN1286" s="87"/>
      <c r="AO1286" s="87"/>
      <c r="AP1286" s="87"/>
      <c r="AQ1286" s="87"/>
      <c r="AR1286" s="87"/>
      <c r="AS1286" s="87"/>
      <c r="AT1286" s="87"/>
      <c r="AU1286" s="87"/>
      <c r="AV1286" s="87"/>
      <c r="AW1286" s="87"/>
      <c r="AX1286" s="87"/>
      <c r="AY1286" s="87"/>
      <c r="AZ1286" s="87"/>
      <c r="BA1286" s="87"/>
      <c r="BB1286" s="87"/>
      <c r="BC1286" s="87"/>
      <c r="BD1286" s="87"/>
      <c r="BE1286" s="87"/>
    </row>
    <row r="1287" spans="1:57" s="69" customFormat="1" x14ac:dyDescent="0.25">
      <c r="A1287" s="87"/>
      <c r="B1287" s="87"/>
      <c r="C1287" s="87"/>
      <c r="D1287" s="87"/>
      <c r="E1287" s="87"/>
      <c r="F1287" s="87"/>
      <c r="G1287" s="87"/>
      <c r="H1287" s="87"/>
      <c r="I1287" s="87"/>
      <c r="J1287" s="87"/>
      <c r="K1287" s="87"/>
      <c r="L1287" s="87"/>
      <c r="M1287" s="87"/>
      <c r="N1287" s="87"/>
      <c r="O1287" s="87"/>
      <c r="P1287" s="87"/>
      <c r="Q1287" s="87"/>
      <c r="R1287" s="87"/>
      <c r="S1287" s="87"/>
      <c r="T1287" s="87"/>
      <c r="U1287" s="87"/>
      <c r="V1287" s="87"/>
      <c r="W1287" s="87"/>
      <c r="X1287" s="87"/>
      <c r="Y1287" s="87"/>
      <c r="Z1287" s="87"/>
      <c r="AA1287" s="87"/>
      <c r="AB1287" s="87"/>
      <c r="AC1287" s="87"/>
      <c r="AD1287" s="87"/>
      <c r="AE1287" s="87"/>
      <c r="AF1287" s="87"/>
      <c r="AG1287" s="87"/>
      <c r="AH1287" s="87"/>
      <c r="AI1287" s="87"/>
      <c r="AJ1287" s="87"/>
      <c r="AK1287" s="87"/>
      <c r="AL1287" s="87"/>
      <c r="AM1287" s="87"/>
      <c r="AN1287" s="87"/>
      <c r="AO1287" s="87"/>
      <c r="AP1287" s="87"/>
      <c r="AQ1287" s="87"/>
      <c r="AR1287" s="87"/>
      <c r="AS1287" s="87"/>
      <c r="AT1287" s="87"/>
      <c r="AU1287" s="87"/>
      <c r="AV1287" s="87"/>
      <c r="AW1287" s="87"/>
      <c r="AX1287" s="87"/>
      <c r="AY1287" s="87"/>
      <c r="AZ1287" s="87"/>
      <c r="BA1287" s="87"/>
      <c r="BB1287" s="87"/>
      <c r="BC1287" s="87"/>
      <c r="BD1287" s="87"/>
      <c r="BE1287" s="87"/>
    </row>
    <row r="1288" spans="1:57" s="69" customFormat="1" x14ac:dyDescent="0.25">
      <c r="A1288" s="87"/>
      <c r="B1288" s="87"/>
      <c r="C1288" s="87"/>
      <c r="D1288" s="87"/>
      <c r="E1288" s="87"/>
      <c r="F1288" s="87"/>
      <c r="G1288" s="87"/>
      <c r="H1288" s="87"/>
      <c r="I1288" s="87"/>
      <c r="J1288" s="87"/>
      <c r="K1288" s="87"/>
      <c r="L1288" s="87"/>
      <c r="M1288" s="87"/>
      <c r="N1288" s="87"/>
      <c r="O1288" s="87"/>
      <c r="P1288" s="87"/>
      <c r="Q1288" s="87"/>
      <c r="R1288" s="87"/>
      <c r="S1288" s="87"/>
      <c r="T1288" s="87"/>
      <c r="U1288" s="87"/>
      <c r="V1288" s="87"/>
      <c r="W1288" s="87"/>
      <c r="X1288" s="87"/>
      <c r="Y1288" s="87"/>
      <c r="Z1288" s="87"/>
      <c r="AA1288" s="87"/>
      <c r="AB1288" s="87"/>
      <c r="AC1288" s="87"/>
      <c r="AD1288" s="87"/>
      <c r="AE1288" s="87"/>
      <c r="AF1288" s="87"/>
      <c r="AG1288" s="87"/>
      <c r="AH1288" s="87"/>
      <c r="AI1288" s="87"/>
      <c r="AJ1288" s="87"/>
      <c r="AK1288" s="87"/>
      <c r="AL1288" s="87"/>
      <c r="AM1288" s="87"/>
      <c r="AN1288" s="87"/>
      <c r="AO1288" s="87"/>
      <c r="AP1288" s="87"/>
      <c r="AQ1288" s="87"/>
      <c r="AR1288" s="87"/>
      <c r="AS1288" s="87"/>
      <c r="AT1288" s="87"/>
      <c r="AU1288" s="87"/>
      <c r="AV1288" s="87"/>
      <c r="AW1288" s="87"/>
      <c r="AX1288" s="87"/>
      <c r="AY1288" s="87"/>
      <c r="AZ1288" s="87"/>
      <c r="BA1288" s="87"/>
      <c r="BB1288" s="87"/>
      <c r="BC1288" s="87"/>
      <c r="BD1288" s="87"/>
      <c r="BE1288" s="87"/>
    </row>
    <row r="1289" spans="1:57" s="69" customFormat="1" x14ac:dyDescent="0.25">
      <c r="A1289" s="87"/>
      <c r="B1289" s="87"/>
      <c r="C1289" s="87"/>
      <c r="D1289" s="87"/>
      <c r="E1289" s="87"/>
      <c r="F1289" s="87"/>
      <c r="G1289" s="87"/>
      <c r="H1289" s="87"/>
      <c r="I1289" s="87"/>
      <c r="J1289" s="87"/>
      <c r="K1289" s="87"/>
      <c r="L1289" s="87"/>
      <c r="M1289" s="87"/>
      <c r="N1289" s="87"/>
      <c r="O1289" s="87"/>
      <c r="P1289" s="87"/>
      <c r="Q1289" s="87"/>
      <c r="R1289" s="87"/>
      <c r="S1289" s="87"/>
      <c r="T1289" s="87"/>
      <c r="U1289" s="87"/>
      <c r="V1289" s="87"/>
      <c r="W1289" s="87"/>
      <c r="X1289" s="87"/>
      <c r="Y1289" s="87"/>
      <c r="Z1289" s="87"/>
      <c r="AA1289" s="87"/>
      <c r="AB1289" s="87"/>
      <c r="AC1289" s="87"/>
      <c r="AD1289" s="87"/>
      <c r="AE1289" s="87"/>
      <c r="AF1289" s="87"/>
      <c r="AG1289" s="87"/>
      <c r="AH1289" s="87"/>
      <c r="AI1289" s="87"/>
      <c r="AJ1289" s="87"/>
      <c r="AK1289" s="87"/>
      <c r="AL1289" s="87"/>
      <c r="AM1289" s="87"/>
      <c r="AN1289" s="87"/>
      <c r="AO1289" s="87"/>
      <c r="AP1289" s="87"/>
      <c r="AQ1289" s="87"/>
      <c r="AR1289" s="87"/>
      <c r="AS1289" s="87"/>
      <c r="AT1289" s="87"/>
      <c r="AU1289" s="87"/>
      <c r="AV1289" s="87"/>
      <c r="AW1289" s="87"/>
      <c r="AX1289" s="87"/>
      <c r="AY1289" s="87"/>
      <c r="AZ1289" s="87"/>
      <c r="BA1289" s="87"/>
      <c r="BB1289" s="87"/>
      <c r="BC1289" s="87"/>
      <c r="BD1289" s="87"/>
      <c r="BE1289" s="87"/>
    </row>
    <row r="1290" spans="1:57" s="69" customFormat="1" x14ac:dyDescent="0.25">
      <c r="A1290" s="87"/>
      <c r="B1290" s="87"/>
      <c r="C1290" s="87"/>
      <c r="D1290" s="87"/>
      <c r="E1290" s="87"/>
      <c r="F1290" s="87"/>
      <c r="G1290" s="87"/>
      <c r="H1290" s="87"/>
      <c r="I1290" s="87"/>
      <c r="J1290" s="87"/>
      <c r="K1290" s="87"/>
      <c r="L1290" s="87"/>
      <c r="M1290" s="87"/>
      <c r="N1290" s="87"/>
      <c r="O1290" s="87"/>
      <c r="P1290" s="87"/>
      <c r="Q1290" s="87"/>
      <c r="R1290" s="87"/>
      <c r="S1290" s="87"/>
      <c r="T1290" s="87"/>
      <c r="U1290" s="87"/>
      <c r="V1290" s="87"/>
      <c r="W1290" s="87"/>
      <c r="X1290" s="87"/>
      <c r="Y1290" s="87"/>
      <c r="Z1290" s="87"/>
      <c r="AA1290" s="87"/>
      <c r="AB1290" s="87"/>
      <c r="AC1290" s="87"/>
      <c r="AD1290" s="87"/>
      <c r="AE1290" s="87"/>
      <c r="AF1290" s="87"/>
      <c r="AG1290" s="87"/>
      <c r="AH1290" s="87"/>
      <c r="AI1290" s="87"/>
      <c r="AJ1290" s="87"/>
      <c r="AK1290" s="87"/>
      <c r="AL1290" s="87"/>
      <c r="AM1290" s="87"/>
      <c r="AN1290" s="87"/>
      <c r="AO1290" s="87"/>
      <c r="AP1290" s="87"/>
      <c r="AQ1290" s="87"/>
      <c r="AR1290" s="87"/>
      <c r="AS1290" s="87"/>
      <c r="AT1290" s="87"/>
      <c r="AU1290" s="87"/>
      <c r="AV1290" s="87"/>
      <c r="AW1290" s="87"/>
      <c r="AX1290" s="87"/>
      <c r="AY1290" s="87"/>
      <c r="AZ1290" s="87"/>
      <c r="BA1290" s="87"/>
      <c r="BB1290" s="87"/>
      <c r="BC1290" s="87"/>
      <c r="BD1290" s="87"/>
      <c r="BE1290" s="87"/>
    </row>
    <row r="1291" spans="1:57" s="69" customFormat="1" x14ac:dyDescent="0.25">
      <c r="A1291" s="87"/>
      <c r="B1291" s="87"/>
      <c r="C1291" s="87"/>
      <c r="D1291" s="87"/>
      <c r="E1291" s="87"/>
      <c r="F1291" s="87"/>
      <c r="G1291" s="87"/>
      <c r="H1291" s="87"/>
      <c r="I1291" s="87"/>
      <c r="J1291" s="87"/>
      <c r="K1291" s="87"/>
      <c r="L1291" s="87"/>
      <c r="M1291" s="87"/>
      <c r="N1291" s="87"/>
      <c r="O1291" s="87"/>
      <c r="P1291" s="87"/>
      <c r="Q1291" s="87"/>
      <c r="R1291" s="87"/>
      <c r="S1291" s="87"/>
      <c r="T1291" s="87"/>
      <c r="U1291" s="87"/>
      <c r="V1291" s="87"/>
      <c r="W1291" s="87"/>
      <c r="X1291" s="87"/>
      <c r="Y1291" s="87"/>
      <c r="Z1291" s="87"/>
      <c r="AA1291" s="87"/>
      <c r="AB1291" s="87"/>
      <c r="AC1291" s="87"/>
      <c r="AD1291" s="87"/>
      <c r="AE1291" s="87"/>
      <c r="AF1291" s="87"/>
      <c r="AG1291" s="87"/>
      <c r="AH1291" s="87"/>
      <c r="AI1291" s="87"/>
      <c r="AJ1291" s="87"/>
      <c r="AK1291" s="87"/>
      <c r="AL1291" s="87"/>
      <c r="AM1291" s="87"/>
      <c r="AN1291" s="87"/>
      <c r="AO1291" s="87"/>
      <c r="AP1291" s="87"/>
      <c r="AQ1291" s="87"/>
      <c r="AR1291" s="87"/>
      <c r="AS1291" s="87"/>
      <c r="AT1291" s="87"/>
      <c r="AU1291" s="87"/>
      <c r="AV1291" s="87"/>
      <c r="AW1291" s="87"/>
      <c r="AX1291" s="87"/>
      <c r="AY1291" s="87"/>
      <c r="AZ1291" s="87"/>
      <c r="BA1291" s="87"/>
      <c r="BB1291" s="87"/>
      <c r="BC1291" s="87"/>
      <c r="BD1291" s="87"/>
      <c r="BE1291" s="87"/>
    </row>
    <row r="1292" spans="1:57" s="69" customFormat="1" x14ac:dyDescent="0.25">
      <c r="A1292" s="87"/>
      <c r="B1292" s="87"/>
      <c r="C1292" s="87"/>
      <c r="D1292" s="87"/>
      <c r="E1292" s="87"/>
      <c r="F1292" s="87"/>
      <c r="G1292" s="87"/>
      <c r="H1292" s="87"/>
      <c r="I1292" s="87"/>
      <c r="J1292" s="87"/>
      <c r="K1292" s="87"/>
      <c r="L1292" s="87"/>
      <c r="M1292" s="87"/>
      <c r="N1292" s="87"/>
      <c r="O1292" s="87"/>
      <c r="P1292" s="87"/>
      <c r="Q1292" s="87"/>
      <c r="R1292" s="87"/>
      <c r="S1292" s="87"/>
      <c r="T1292" s="87"/>
      <c r="U1292" s="87"/>
      <c r="V1292" s="87"/>
      <c r="W1292" s="87"/>
      <c r="X1292" s="87"/>
      <c r="Y1292" s="87"/>
      <c r="Z1292" s="87"/>
      <c r="AA1292" s="87"/>
      <c r="AB1292" s="87"/>
      <c r="AC1292" s="87"/>
      <c r="AD1292" s="87"/>
      <c r="AE1292" s="87"/>
      <c r="AF1292" s="87"/>
      <c r="AG1292" s="87"/>
      <c r="AH1292" s="87"/>
      <c r="AI1292" s="87"/>
      <c r="AJ1292" s="87"/>
      <c r="AK1292" s="87"/>
      <c r="AL1292" s="87"/>
      <c r="AM1292" s="87"/>
      <c r="AN1292" s="87"/>
      <c r="AO1292" s="87"/>
      <c r="AP1292" s="87"/>
      <c r="AQ1292" s="87"/>
      <c r="AR1292" s="87"/>
      <c r="AS1292" s="87"/>
      <c r="AT1292" s="87"/>
      <c r="AU1292" s="87"/>
      <c r="AV1292" s="87"/>
      <c r="AW1292" s="87"/>
      <c r="AX1292" s="87"/>
      <c r="AY1292" s="87"/>
      <c r="AZ1292" s="87"/>
      <c r="BA1292" s="87"/>
      <c r="BB1292" s="87"/>
      <c r="BC1292" s="87"/>
      <c r="BD1292" s="87"/>
      <c r="BE1292" s="87"/>
    </row>
    <row r="1293" spans="1:57" s="69" customFormat="1" x14ac:dyDescent="0.25">
      <c r="A1293" s="87"/>
      <c r="B1293" s="87"/>
      <c r="C1293" s="87"/>
      <c r="D1293" s="87"/>
      <c r="E1293" s="87"/>
      <c r="F1293" s="87"/>
      <c r="G1293" s="87"/>
      <c r="H1293" s="87"/>
      <c r="I1293" s="87"/>
      <c r="J1293" s="87"/>
      <c r="K1293" s="87"/>
      <c r="L1293" s="87"/>
      <c r="M1293" s="87"/>
      <c r="N1293" s="87"/>
      <c r="O1293" s="87"/>
      <c r="P1293" s="87"/>
      <c r="Q1293" s="87"/>
      <c r="R1293" s="87"/>
      <c r="S1293" s="87"/>
      <c r="T1293" s="87"/>
      <c r="U1293" s="87"/>
      <c r="V1293" s="87"/>
      <c r="W1293" s="87"/>
      <c r="X1293" s="87"/>
      <c r="Y1293" s="87"/>
      <c r="Z1293" s="87"/>
      <c r="AA1293" s="87"/>
      <c r="AB1293" s="87"/>
      <c r="AC1293" s="87"/>
      <c r="AD1293" s="87"/>
      <c r="AE1293" s="87"/>
      <c r="AF1293" s="87"/>
      <c r="AG1293" s="87"/>
      <c r="AH1293" s="87"/>
      <c r="AI1293" s="87"/>
      <c r="AJ1293" s="87"/>
      <c r="AK1293" s="87"/>
      <c r="AL1293" s="87"/>
      <c r="AM1293" s="87"/>
      <c r="AN1293" s="87"/>
      <c r="AO1293" s="87"/>
      <c r="AP1293" s="87"/>
      <c r="AQ1293" s="87"/>
      <c r="AR1293" s="87"/>
      <c r="AS1293" s="87"/>
      <c r="AT1293" s="87"/>
      <c r="AU1293" s="87"/>
      <c r="AV1293" s="87"/>
      <c r="AW1293" s="87"/>
      <c r="AX1293" s="87"/>
      <c r="AY1293" s="87"/>
      <c r="AZ1293" s="87"/>
      <c r="BA1293" s="87"/>
      <c r="BB1293" s="87"/>
      <c r="BC1293" s="87"/>
      <c r="BD1293" s="87"/>
      <c r="BE1293" s="87"/>
    </row>
    <row r="1294" spans="1:57" s="69" customFormat="1" x14ac:dyDescent="0.25">
      <c r="A1294" s="87"/>
      <c r="B1294" s="87"/>
      <c r="C1294" s="87"/>
      <c r="D1294" s="87"/>
      <c r="E1294" s="87"/>
      <c r="F1294" s="87"/>
      <c r="G1294" s="87"/>
      <c r="H1294" s="87"/>
      <c r="I1294" s="87"/>
      <c r="J1294" s="87"/>
      <c r="K1294" s="87"/>
      <c r="L1294" s="87"/>
      <c r="M1294" s="87"/>
      <c r="N1294" s="87"/>
      <c r="O1294" s="87"/>
      <c r="P1294" s="87"/>
      <c r="Q1294" s="87"/>
      <c r="R1294" s="87"/>
      <c r="S1294" s="87"/>
      <c r="T1294" s="87"/>
      <c r="U1294" s="87"/>
      <c r="V1294" s="87"/>
      <c r="W1294" s="87"/>
      <c r="X1294" s="87"/>
      <c r="Y1294" s="87"/>
      <c r="Z1294" s="87"/>
      <c r="AA1294" s="87"/>
      <c r="AB1294" s="87"/>
      <c r="AC1294" s="87"/>
      <c r="AD1294" s="87"/>
      <c r="AE1294" s="87"/>
      <c r="AF1294" s="87"/>
      <c r="AG1294" s="87"/>
      <c r="AH1294" s="87"/>
      <c r="AI1294" s="87"/>
      <c r="AJ1294" s="87"/>
      <c r="AK1294" s="87"/>
      <c r="AL1294" s="87"/>
      <c r="AM1294" s="87"/>
      <c r="AN1294" s="87"/>
      <c r="AO1294" s="87"/>
      <c r="AP1294" s="87"/>
      <c r="AQ1294" s="87"/>
      <c r="AR1294" s="87"/>
      <c r="AS1294" s="87"/>
      <c r="AT1294" s="87"/>
      <c r="AU1294" s="87"/>
      <c r="AV1294" s="87"/>
      <c r="AW1294" s="87"/>
      <c r="AX1294" s="87"/>
      <c r="AY1294" s="87"/>
      <c r="AZ1294" s="87"/>
      <c r="BA1294" s="87"/>
      <c r="BB1294" s="87"/>
      <c r="BC1294" s="87"/>
      <c r="BD1294" s="87"/>
      <c r="BE1294" s="87"/>
    </row>
    <row r="1295" spans="1:57" s="69" customFormat="1" x14ac:dyDescent="0.25">
      <c r="A1295" s="87"/>
      <c r="B1295" s="87"/>
      <c r="C1295" s="87"/>
      <c r="D1295" s="87"/>
      <c r="E1295" s="87"/>
      <c r="F1295" s="87"/>
      <c r="G1295" s="87"/>
      <c r="H1295" s="87"/>
      <c r="I1295" s="87"/>
      <c r="J1295" s="87"/>
      <c r="K1295" s="87"/>
      <c r="L1295" s="87"/>
      <c r="M1295" s="87"/>
      <c r="N1295" s="87"/>
      <c r="O1295" s="87"/>
      <c r="P1295" s="87"/>
      <c r="Q1295" s="87"/>
      <c r="R1295" s="87"/>
      <c r="S1295" s="87"/>
      <c r="T1295" s="87"/>
      <c r="U1295" s="87"/>
      <c r="V1295" s="87"/>
      <c r="W1295" s="87"/>
      <c r="X1295" s="87"/>
      <c r="Y1295" s="87"/>
      <c r="Z1295" s="87"/>
      <c r="AA1295" s="87"/>
      <c r="AB1295" s="87"/>
      <c r="AC1295" s="87"/>
      <c r="AD1295" s="87"/>
      <c r="AE1295" s="87"/>
      <c r="AF1295" s="87"/>
      <c r="AG1295" s="87"/>
      <c r="AH1295" s="87"/>
      <c r="AI1295" s="87"/>
      <c r="AJ1295" s="87"/>
      <c r="AK1295" s="87"/>
      <c r="AL1295" s="87"/>
      <c r="AM1295" s="87"/>
      <c r="AN1295" s="87"/>
      <c r="AO1295" s="87"/>
      <c r="AP1295" s="87"/>
      <c r="AQ1295" s="87"/>
      <c r="AR1295" s="87"/>
      <c r="AS1295" s="87"/>
      <c r="AT1295" s="87"/>
      <c r="AU1295" s="87"/>
      <c r="AV1295" s="87"/>
      <c r="AW1295" s="87"/>
      <c r="AX1295" s="87"/>
      <c r="AY1295" s="87"/>
      <c r="AZ1295" s="87"/>
      <c r="BA1295" s="87"/>
      <c r="BB1295" s="87"/>
      <c r="BC1295" s="87"/>
      <c r="BD1295" s="87"/>
      <c r="BE1295" s="87"/>
    </row>
    <row r="1296" spans="1:57" s="69" customFormat="1" x14ac:dyDescent="0.25">
      <c r="A1296" s="87"/>
      <c r="B1296" s="87"/>
      <c r="C1296" s="87"/>
      <c r="D1296" s="87"/>
      <c r="E1296" s="87"/>
      <c r="F1296" s="87"/>
      <c r="G1296" s="87"/>
      <c r="H1296" s="87"/>
      <c r="I1296" s="87"/>
      <c r="J1296" s="87"/>
      <c r="K1296" s="87"/>
      <c r="L1296" s="87"/>
      <c r="M1296" s="87"/>
      <c r="N1296" s="87"/>
      <c r="O1296" s="87"/>
      <c r="P1296" s="87"/>
      <c r="Q1296" s="87"/>
      <c r="R1296" s="87"/>
      <c r="S1296" s="87"/>
      <c r="T1296" s="87"/>
      <c r="U1296" s="87"/>
      <c r="V1296" s="87"/>
      <c r="W1296" s="87"/>
      <c r="X1296" s="87"/>
      <c r="Y1296" s="87"/>
      <c r="Z1296" s="87"/>
      <c r="AA1296" s="87"/>
      <c r="AB1296" s="87"/>
      <c r="AC1296" s="87"/>
      <c r="AD1296" s="87"/>
      <c r="AE1296" s="87"/>
      <c r="AF1296" s="87"/>
      <c r="AG1296" s="87"/>
      <c r="AH1296" s="87"/>
      <c r="AI1296" s="87"/>
      <c r="AJ1296" s="87"/>
      <c r="AK1296" s="87"/>
      <c r="AL1296" s="87"/>
      <c r="AM1296" s="87"/>
      <c r="AN1296" s="87"/>
      <c r="AO1296" s="87"/>
      <c r="AP1296" s="87"/>
      <c r="AQ1296" s="87"/>
      <c r="AR1296" s="87"/>
      <c r="AS1296" s="87"/>
      <c r="AT1296" s="87"/>
      <c r="AU1296" s="87"/>
      <c r="AV1296" s="87"/>
      <c r="AW1296" s="87"/>
      <c r="AX1296" s="87"/>
      <c r="AY1296" s="87"/>
      <c r="AZ1296" s="87"/>
      <c r="BA1296" s="87"/>
      <c r="BB1296" s="87"/>
      <c r="BC1296" s="87"/>
      <c r="BD1296" s="87"/>
      <c r="BE1296" s="87"/>
    </row>
    <row r="1297" spans="1:57" s="69" customFormat="1" x14ac:dyDescent="0.25">
      <c r="A1297" s="87"/>
      <c r="B1297" s="87"/>
      <c r="C1297" s="87"/>
      <c r="D1297" s="87"/>
      <c r="E1297" s="87"/>
      <c r="F1297" s="87"/>
      <c r="G1297" s="87"/>
      <c r="H1297" s="87"/>
      <c r="I1297" s="87"/>
      <c r="J1297" s="87"/>
      <c r="K1297" s="87"/>
      <c r="L1297" s="87"/>
      <c r="M1297" s="87"/>
      <c r="N1297" s="87"/>
      <c r="O1297" s="87"/>
      <c r="P1297" s="87"/>
      <c r="Q1297" s="87"/>
      <c r="R1297" s="87"/>
      <c r="S1297" s="87"/>
      <c r="T1297" s="87"/>
      <c r="U1297" s="87"/>
      <c r="V1297" s="87"/>
      <c r="W1297" s="87"/>
      <c r="X1297" s="87"/>
      <c r="Y1297" s="87"/>
      <c r="Z1297" s="87"/>
      <c r="AA1297" s="87"/>
      <c r="AB1297" s="87"/>
      <c r="AC1297" s="87"/>
      <c r="AD1297" s="87"/>
      <c r="AE1297" s="87"/>
      <c r="AF1297" s="87"/>
      <c r="AG1297" s="87"/>
      <c r="AH1297" s="87"/>
      <c r="AI1297" s="87"/>
      <c r="AJ1297" s="87"/>
      <c r="AK1297" s="87"/>
      <c r="AL1297" s="87"/>
      <c r="AM1297" s="87"/>
      <c r="AN1297" s="87"/>
      <c r="AO1297" s="87"/>
      <c r="AP1297" s="87"/>
      <c r="AQ1297" s="87"/>
      <c r="AR1297" s="87"/>
      <c r="AS1297" s="87"/>
      <c r="AT1297" s="87"/>
      <c r="AU1297" s="87"/>
      <c r="AV1297" s="87"/>
      <c r="AW1297" s="87"/>
      <c r="AX1297" s="87"/>
      <c r="AY1297" s="87"/>
      <c r="AZ1297" s="87"/>
      <c r="BA1297" s="87"/>
      <c r="BB1297" s="87"/>
      <c r="BC1297" s="87"/>
      <c r="BD1297" s="87"/>
      <c r="BE1297" s="87"/>
    </row>
    <row r="1298" spans="1:57" s="69" customFormat="1" x14ac:dyDescent="0.25">
      <c r="A1298" s="87"/>
      <c r="B1298" s="87"/>
      <c r="C1298" s="87"/>
      <c r="D1298" s="87"/>
      <c r="E1298" s="87"/>
      <c r="F1298" s="87"/>
      <c r="G1298" s="87"/>
      <c r="H1298" s="87"/>
      <c r="I1298" s="87"/>
      <c r="J1298" s="87"/>
      <c r="K1298" s="87"/>
      <c r="L1298" s="87"/>
      <c r="M1298" s="87"/>
      <c r="N1298" s="87"/>
      <c r="O1298" s="87"/>
      <c r="P1298" s="87"/>
      <c r="Q1298" s="87"/>
      <c r="R1298" s="87"/>
      <c r="S1298" s="87"/>
      <c r="T1298" s="87"/>
      <c r="U1298" s="87"/>
      <c r="V1298" s="87"/>
      <c r="W1298" s="87"/>
      <c r="X1298" s="87"/>
      <c r="Y1298" s="87"/>
      <c r="Z1298" s="87"/>
      <c r="AA1298" s="87"/>
      <c r="AB1298" s="87"/>
      <c r="AC1298" s="87"/>
      <c r="AD1298" s="87"/>
      <c r="AE1298" s="87"/>
      <c r="AF1298" s="87"/>
      <c r="AG1298" s="87"/>
      <c r="AH1298" s="87"/>
      <c r="AI1298" s="87"/>
      <c r="AJ1298" s="87"/>
      <c r="AK1298" s="87"/>
      <c r="AL1298" s="87"/>
      <c r="AM1298" s="87"/>
      <c r="AN1298" s="87"/>
      <c r="AO1298" s="87"/>
      <c r="AP1298" s="87"/>
      <c r="AQ1298" s="87"/>
      <c r="AR1298" s="87"/>
      <c r="AS1298" s="87"/>
      <c r="AT1298" s="87"/>
      <c r="AU1298" s="87"/>
      <c r="AV1298" s="87"/>
      <c r="AW1298" s="87"/>
      <c r="AX1298" s="87"/>
      <c r="AY1298" s="87"/>
      <c r="AZ1298" s="87"/>
      <c r="BA1298" s="87"/>
      <c r="BB1298" s="87"/>
      <c r="BC1298" s="87"/>
      <c r="BD1298" s="87"/>
      <c r="BE1298" s="87"/>
    </row>
    <row r="1299" spans="1:57" s="69" customFormat="1" x14ac:dyDescent="0.25">
      <c r="A1299" s="87"/>
      <c r="B1299" s="87"/>
      <c r="C1299" s="87"/>
      <c r="D1299" s="87"/>
      <c r="E1299" s="87"/>
      <c r="F1299" s="87"/>
      <c r="G1299" s="87"/>
      <c r="H1299" s="87"/>
      <c r="I1299" s="87"/>
      <c r="J1299" s="87"/>
      <c r="K1299" s="87"/>
      <c r="L1299" s="87"/>
      <c r="M1299" s="87"/>
      <c r="N1299" s="87"/>
      <c r="O1299" s="87"/>
      <c r="P1299" s="87"/>
      <c r="Q1299" s="87"/>
      <c r="R1299" s="87"/>
      <c r="S1299" s="87"/>
      <c r="T1299" s="87"/>
      <c r="U1299" s="87"/>
      <c r="V1299" s="87"/>
      <c r="W1299" s="87"/>
      <c r="X1299" s="87"/>
      <c r="Y1299" s="87"/>
      <c r="Z1299" s="87"/>
      <c r="AA1299" s="87"/>
      <c r="AB1299" s="87"/>
      <c r="AC1299" s="87"/>
      <c r="AD1299" s="87"/>
      <c r="AE1299" s="87"/>
      <c r="AF1299" s="87"/>
      <c r="AG1299" s="87"/>
      <c r="AH1299" s="87"/>
      <c r="AI1299" s="87"/>
      <c r="AJ1299" s="87"/>
      <c r="AK1299" s="87"/>
      <c r="AL1299" s="87"/>
      <c r="AM1299" s="87"/>
      <c r="AN1299" s="87"/>
      <c r="AO1299" s="87"/>
      <c r="AP1299" s="87"/>
      <c r="AQ1299" s="87"/>
      <c r="AR1299" s="87"/>
      <c r="AS1299" s="87"/>
      <c r="AT1299" s="87"/>
      <c r="AU1299" s="87"/>
      <c r="AV1299" s="87"/>
      <c r="AW1299" s="87"/>
      <c r="AX1299" s="87"/>
      <c r="AY1299" s="87"/>
      <c r="AZ1299" s="87"/>
      <c r="BA1299" s="87"/>
      <c r="BB1299" s="87"/>
      <c r="BC1299" s="87"/>
      <c r="BD1299" s="87"/>
      <c r="BE1299" s="87"/>
    </row>
    <row r="1300" spans="1:57" s="69" customFormat="1" x14ac:dyDescent="0.25">
      <c r="A1300" s="87"/>
      <c r="B1300" s="87"/>
      <c r="C1300" s="87"/>
      <c r="D1300" s="87"/>
      <c r="E1300" s="87"/>
      <c r="F1300" s="87"/>
      <c r="G1300" s="87"/>
      <c r="H1300" s="87"/>
      <c r="I1300" s="87"/>
      <c r="J1300" s="87"/>
      <c r="K1300" s="87"/>
      <c r="L1300" s="87"/>
      <c r="M1300" s="87"/>
      <c r="N1300" s="87"/>
      <c r="O1300" s="87"/>
      <c r="P1300" s="87"/>
      <c r="Q1300" s="87"/>
      <c r="R1300" s="87"/>
      <c r="S1300" s="87"/>
      <c r="T1300" s="87"/>
      <c r="U1300" s="87"/>
      <c r="V1300" s="87"/>
      <c r="W1300" s="87"/>
      <c r="X1300" s="87"/>
      <c r="Y1300" s="87"/>
      <c r="Z1300" s="87"/>
      <c r="AA1300" s="87"/>
      <c r="AB1300" s="87"/>
      <c r="AC1300" s="87"/>
      <c r="AD1300" s="87"/>
      <c r="AE1300" s="87"/>
      <c r="AF1300" s="87"/>
      <c r="AG1300" s="87"/>
      <c r="AH1300" s="87"/>
      <c r="AI1300" s="87"/>
      <c r="AJ1300" s="87"/>
      <c r="AK1300" s="87"/>
      <c r="AL1300" s="87"/>
      <c r="AM1300" s="87"/>
      <c r="AN1300" s="87"/>
      <c r="AO1300" s="87"/>
      <c r="AP1300" s="87"/>
      <c r="AQ1300" s="87"/>
      <c r="AR1300" s="87"/>
      <c r="AS1300" s="87"/>
      <c r="AT1300" s="87"/>
      <c r="AU1300" s="87"/>
      <c r="AV1300" s="87"/>
      <c r="AW1300" s="87"/>
      <c r="AX1300" s="87"/>
      <c r="AY1300" s="87"/>
      <c r="AZ1300" s="87"/>
      <c r="BA1300" s="87"/>
      <c r="BB1300" s="87"/>
      <c r="BC1300" s="87"/>
      <c r="BD1300" s="87"/>
      <c r="BE1300" s="87"/>
    </row>
    <row r="1301" spans="1:57" s="69" customFormat="1" x14ac:dyDescent="0.25">
      <c r="A1301" s="87"/>
      <c r="B1301" s="87"/>
      <c r="C1301" s="87"/>
      <c r="D1301" s="87"/>
      <c r="E1301" s="87"/>
      <c r="F1301" s="87"/>
      <c r="G1301" s="87"/>
      <c r="H1301" s="87"/>
      <c r="I1301" s="87"/>
      <c r="J1301" s="87"/>
      <c r="K1301" s="87"/>
      <c r="L1301" s="87"/>
      <c r="M1301" s="87"/>
      <c r="N1301" s="87"/>
      <c r="O1301" s="87"/>
      <c r="P1301" s="87"/>
      <c r="Q1301" s="87"/>
      <c r="R1301" s="87"/>
      <c r="S1301" s="87"/>
      <c r="T1301" s="87"/>
      <c r="U1301" s="87"/>
      <c r="V1301" s="87"/>
      <c r="W1301" s="87"/>
      <c r="X1301" s="87"/>
      <c r="Y1301" s="87"/>
      <c r="Z1301" s="87"/>
      <c r="AA1301" s="87"/>
      <c r="AB1301" s="87"/>
      <c r="AC1301" s="87"/>
      <c r="AD1301" s="87"/>
      <c r="AE1301" s="87"/>
      <c r="AF1301" s="87"/>
      <c r="AG1301" s="87"/>
      <c r="AH1301" s="87"/>
      <c r="AI1301" s="87"/>
      <c r="AJ1301" s="87"/>
      <c r="AK1301" s="87"/>
      <c r="AL1301" s="87"/>
      <c r="AM1301" s="87"/>
      <c r="AN1301" s="87"/>
      <c r="AO1301" s="87"/>
      <c r="AP1301" s="87"/>
      <c r="AQ1301" s="87"/>
      <c r="AR1301" s="87"/>
      <c r="AS1301" s="87"/>
      <c r="AT1301" s="87"/>
      <c r="AU1301" s="87"/>
      <c r="AV1301" s="87"/>
      <c r="AW1301" s="87"/>
      <c r="AX1301" s="87"/>
      <c r="AY1301" s="87"/>
      <c r="AZ1301" s="87"/>
      <c r="BA1301" s="87"/>
      <c r="BB1301" s="87"/>
      <c r="BC1301" s="87"/>
      <c r="BD1301" s="87"/>
      <c r="BE1301" s="87"/>
    </row>
    <row r="1302" spans="1:57" s="69" customFormat="1" x14ac:dyDescent="0.25">
      <c r="A1302" s="87"/>
      <c r="B1302" s="87"/>
      <c r="C1302" s="87"/>
      <c r="D1302" s="87"/>
      <c r="E1302" s="87"/>
      <c r="F1302" s="87"/>
      <c r="G1302" s="87"/>
      <c r="H1302" s="87"/>
      <c r="I1302" s="87"/>
      <c r="J1302" s="87"/>
      <c r="K1302" s="87"/>
      <c r="L1302" s="87"/>
      <c r="M1302" s="87"/>
      <c r="N1302" s="87"/>
      <c r="O1302" s="87"/>
      <c r="P1302" s="87"/>
      <c r="Q1302" s="87"/>
      <c r="R1302" s="87"/>
      <c r="S1302" s="87"/>
      <c r="T1302" s="87"/>
      <c r="U1302" s="87"/>
      <c r="V1302" s="87"/>
      <c r="W1302" s="87"/>
      <c r="X1302" s="87"/>
      <c r="Y1302" s="87"/>
      <c r="Z1302" s="87"/>
      <c r="AA1302" s="87"/>
      <c r="AB1302" s="87"/>
      <c r="AC1302" s="87"/>
      <c r="AD1302" s="87"/>
      <c r="AE1302" s="87"/>
      <c r="AF1302" s="87"/>
      <c r="AG1302" s="87"/>
      <c r="AH1302" s="87"/>
      <c r="AI1302" s="87"/>
      <c r="AJ1302" s="87"/>
      <c r="AK1302" s="87"/>
      <c r="AL1302" s="87"/>
      <c r="AM1302" s="87"/>
      <c r="AN1302" s="87"/>
      <c r="AO1302" s="87"/>
      <c r="AP1302" s="87"/>
      <c r="AQ1302" s="87"/>
      <c r="AR1302" s="87"/>
      <c r="AS1302" s="87"/>
      <c r="AT1302" s="87"/>
      <c r="AU1302" s="87"/>
      <c r="AV1302" s="87"/>
      <c r="AW1302" s="87"/>
      <c r="AX1302" s="87"/>
      <c r="AY1302" s="87"/>
      <c r="AZ1302" s="87"/>
      <c r="BA1302" s="87"/>
      <c r="BB1302" s="87"/>
      <c r="BC1302" s="87"/>
      <c r="BD1302" s="87"/>
      <c r="BE1302" s="87"/>
    </row>
    <row r="1303" spans="1:57" s="69" customFormat="1" x14ac:dyDescent="0.25">
      <c r="A1303" s="87"/>
      <c r="B1303" s="87"/>
      <c r="C1303" s="87"/>
      <c r="D1303" s="87"/>
      <c r="E1303" s="87"/>
      <c r="F1303" s="87"/>
      <c r="G1303" s="87"/>
      <c r="H1303" s="87"/>
      <c r="I1303" s="87"/>
      <c r="J1303" s="87"/>
      <c r="K1303" s="87"/>
      <c r="L1303" s="87"/>
      <c r="M1303" s="87"/>
      <c r="N1303" s="87"/>
      <c r="O1303" s="87"/>
      <c r="P1303" s="87"/>
      <c r="Q1303" s="87"/>
      <c r="R1303" s="87"/>
      <c r="S1303" s="87"/>
      <c r="T1303" s="87"/>
      <c r="U1303" s="87"/>
      <c r="V1303" s="87"/>
      <c r="W1303" s="87"/>
      <c r="X1303" s="87"/>
      <c r="Y1303" s="87"/>
      <c r="Z1303" s="87"/>
      <c r="AA1303" s="87"/>
      <c r="AB1303" s="87"/>
      <c r="AC1303" s="87"/>
      <c r="AD1303" s="87"/>
      <c r="AE1303" s="87"/>
      <c r="AF1303" s="87"/>
      <c r="AG1303" s="87"/>
      <c r="AH1303" s="87"/>
      <c r="AI1303" s="87"/>
      <c r="AJ1303" s="87"/>
      <c r="AK1303" s="87"/>
      <c r="AL1303" s="87"/>
      <c r="AM1303" s="87"/>
      <c r="AN1303" s="87"/>
      <c r="AO1303" s="87"/>
      <c r="AP1303" s="87"/>
      <c r="AQ1303" s="87"/>
      <c r="AR1303" s="87"/>
      <c r="AS1303" s="87"/>
      <c r="AT1303" s="87"/>
      <c r="AU1303" s="87"/>
      <c r="AV1303" s="87"/>
      <c r="AW1303" s="87"/>
      <c r="AX1303" s="87"/>
      <c r="AY1303" s="87"/>
      <c r="AZ1303" s="87"/>
      <c r="BA1303" s="87"/>
      <c r="BB1303" s="87"/>
      <c r="BC1303" s="87"/>
      <c r="BD1303" s="87"/>
      <c r="BE1303" s="87"/>
    </row>
    <row r="1304" spans="1:57" s="69" customFormat="1" x14ac:dyDescent="0.25">
      <c r="A1304" s="87"/>
      <c r="B1304" s="87"/>
      <c r="C1304" s="87"/>
      <c r="D1304" s="87"/>
      <c r="E1304" s="87"/>
      <c r="F1304" s="87"/>
      <c r="G1304" s="87"/>
      <c r="H1304" s="87"/>
      <c r="I1304" s="87"/>
      <c r="J1304" s="87"/>
      <c r="K1304" s="87"/>
      <c r="L1304" s="87"/>
      <c r="M1304" s="87"/>
      <c r="N1304" s="87"/>
      <c r="O1304" s="87"/>
      <c r="P1304" s="87"/>
      <c r="Q1304" s="87"/>
      <c r="R1304" s="87"/>
      <c r="S1304" s="87"/>
      <c r="T1304" s="87"/>
      <c r="U1304" s="87"/>
      <c r="V1304" s="87"/>
      <c r="W1304" s="87"/>
      <c r="X1304" s="87"/>
      <c r="Y1304" s="87"/>
      <c r="Z1304" s="87"/>
      <c r="AA1304" s="87"/>
      <c r="AB1304" s="87"/>
      <c r="AC1304" s="87"/>
      <c r="AD1304" s="87"/>
      <c r="AE1304" s="87"/>
      <c r="AF1304" s="87"/>
      <c r="AG1304" s="87"/>
      <c r="AH1304" s="87"/>
      <c r="AI1304" s="87"/>
      <c r="AJ1304" s="87"/>
      <c r="AK1304" s="87"/>
      <c r="AL1304" s="87"/>
      <c r="AM1304" s="87"/>
      <c r="AN1304" s="87"/>
      <c r="AO1304" s="87"/>
      <c r="AP1304" s="87"/>
      <c r="AQ1304" s="87"/>
      <c r="AR1304" s="87"/>
      <c r="AS1304" s="87"/>
      <c r="AT1304" s="87"/>
      <c r="AU1304" s="87"/>
      <c r="AV1304" s="87"/>
      <c r="AW1304" s="87"/>
      <c r="AX1304" s="87"/>
      <c r="AY1304" s="87"/>
      <c r="AZ1304" s="87"/>
      <c r="BA1304" s="87"/>
      <c r="BB1304" s="87"/>
      <c r="BC1304" s="87"/>
      <c r="BD1304" s="87"/>
      <c r="BE1304" s="87"/>
    </row>
    <row r="1305" spans="1:57" s="69" customFormat="1" x14ac:dyDescent="0.25">
      <c r="A1305" s="87"/>
      <c r="B1305" s="87"/>
      <c r="C1305" s="87"/>
      <c r="D1305" s="87"/>
      <c r="E1305" s="87"/>
      <c r="F1305" s="87"/>
      <c r="G1305" s="87"/>
      <c r="H1305" s="87"/>
      <c r="I1305" s="87"/>
      <c r="J1305" s="87"/>
      <c r="K1305" s="87"/>
      <c r="L1305" s="87"/>
      <c r="M1305" s="87"/>
      <c r="N1305" s="87"/>
      <c r="O1305" s="87"/>
      <c r="P1305" s="87"/>
      <c r="Q1305" s="87"/>
      <c r="R1305" s="87"/>
      <c r="S1305" s="87"/>
      <c r="T1305" s="87"/>
      <c r="U1305" s="87"/>
      <c r="V1305" s="87"/>
      <c r="W1305" s="87"/>
      <c r="X1305" s="87"/>
      <c r="Y1305" s="87"/>
      <c r="Z1305" s="87"/>
      <c r="AA1305" s="87"/>
      <c r="AB1305" s="87"/>
      <c r="AC1305" s="87"/>
      <c r="AD1305" s="87"/>
      <c r="AE1305" s="87"/>
      <c r="AF1305" s="87"/>
      <c r="AG1305" s="87"/>
      <c r="AH1305" s="87"/>
      <c r="AI1305" s="87"/>
      <c r="AJ1305" s="87"/>
      <c r="AK1305" s="87"/>
      <c r="AL1305" s="87"/>
      <c r="AM1305" s="87"/>
      <c r="AN1305" s="87"/>
      <c r="AO1305" s="87"/>
      <c r="AP1305" s="87"/>
      <c r="AQ1305" s="87"/>
      <c r="AR1305" s="87"/>
      <c r="AS1305" s="87"/>
      <c r="AT1305" s="87"/>
      <c r="AU1305" s="87"/>
      <c r="AV1305" s="87"/>
      <c r="AW1305" s="87"/>
      <c r="AX1305" s="87"/>
      <c r="AY1305" s="87"/>
      <c r="AZ1305" s="87"/>
      <c r="BA1305" s="87"/>
      <c r="BB1305" s="87"/>
      <c r="BC1305" s="87"/>
      <c r="BD1305" s="87"/>
      <c r="BE1305" s="87"/>
    </row>
    <row r="1306" spans="1:57" s="69" customFormat="1" x14ac:dyDescent="0.25">
      <c r="A1306" s="87"/>
      <c r="B1306" s="87"/>
      <c r="C1306" s="87"/>
      <c r="D1306" s="87"/>
      <c r="E1306" s="87"/>
      <c r="F1306" s="87"/>
      <c r="G1306" s="87"/>
      <c r="H1306" s="87"/>
      <c r="I1306" s="87"/>
      <c r="J1306" s="87"/>
      <c r="K1306" s="87"/>
      <c r="L1306" s="87"/>
      <c r="M1306" s="87"/>
      <c r="N1306" s="87"/>
      <c r="O1306" s="87"/>
      <c r="P1306" s="87"/>
      <c r="Q1306" s="87"/>
      <c r="R1306" s="87"/>
      <c r="S1306" s="87"/>
      <c r="T1306" s="87"/>
      <c r="U1306" s="87"/>
      <c r="V1306" s="87"/>
      <c r="W1306" s="87"/>
      <c r="X1306" s="87"/>
      <c r="Y1306" s="87"/>
      <c r="Z1306" s="87"/>
      <c r="AA1306" s="87"/>
      <c r="AB1306" s="87"/>
      <c r="AC1306" s="87"/>
      <c r="AD1306" s="87"/>
      <c r="AE1306" s="87"/>
      <c r="AF1306" s="87"/>
      <c r="AG1306" s="87"/>
      <c r="AH1306" s="87"/>
      <c r="AI1306" s="87"/>
      <c r="AJ1306" s="87"/>
      <c r="AK1306" s="87"/>
      <c r="AL1306" s="87"/>
      <c r="AM1306" s="87"/>
      <c r="AN1306" s="87"/>
      <c r="AO1306" s="87"/>
      <c r="AP1306" s="87"/>
      <c r="AQ1306" s="87"/>
      <c r="AR1306" s="87"/>
      <c r="AS1306" s="87"/>
      <c r="AT1306" s="87"/>
      <c r="AU1306" s="87"/>
      <c r="AV1306" s="87"/>
      <c r="AW1306" s="87"/>
      <c r="AX1306" s="87"/>
      <c r="AY1306" s="87"/>
      <c r="AZ1306" s="87"/>
      <c r="BA1306" s="87"/>
      <c r="BB1306" s="87"/>
      <c r="BC1306" s="87"/>
      <c r="BD1306" s="87"/>
      <c r="BE1306" s="87"/>
    </row>
    <row r="1307" spans="1:57" s="69" customFormat="1" x14ac:dyDescent="0.25">
      <c r="A1307" s="87"/>
      <c r="B1307" s="87"/>
      <c r="C1307" s="87"/>
      <c r="D1307" s="87"/>
      <c r="E1307" s="87"/>
      <c r="F1307" s="87"/>
      <c r="G1307" s="87"/>
      <c r="H1307" s="87"/>
      <c r="I1307" s="87"/>
      <c r="J1307" s="87"/>
      <c r="K1307" s="87"/>
      <c r="L1307" s="87"/>
      <c r="M1307" s="87"/>
      <c r="N1307" s="87"/>
      <c r="O1307" s="87"/>
      <c r="P1307" s="87"/>
      <c r="Q1307" s="87"/>
      <c r="R1307" s="87"/>
      <c r="S1307" s="87"/>
      <c r="T1307" s="87"/>
      <c r="U1307" s="87"/>
      <c r="V1307" s="87"/>
      <c r="W1307" s="87"/>
      <c r="X1307" s="87"/>
      <c r="Y1307" s="87"/>
      <c r="Z1307" s="87"/>
      <c r="AA1307" s="87"/>
      <c r="AB1307" s="87"/>
      <c r="AC1307" s="87"/>
      <c r="AD1307" s="87"/>
      <c r="AE1307" s="87"/>
      <c r="AF1307" s="87"/>
      <c r="AG1307" s="87"/>
      <c r="AH1307" s="87"/>
      <c r="AI1307" s="87"/>
      <c r="AJ1307" s="87"/>
      <c r="AK1307" s="87"/>
      <c r="AL1307" s="87"/>
      <c r="AM1307" s="87"/>
      <c r="AN1307" s="87"/>
      <c r="AO1307" s="87"/>
      <c r="AP1307" s="87"/>
      <c r="AQ1307" s="87"/>
      <c r="AR1307" s="87"/>
      <c r="AS1307" s="87"/>
      <c r="AT1307" s="87"/>
      <c r="AU1307" s="87"/>
      <c r="AV1307" s="87"/>
      <c r="AW1307" s="87"/>
      <c r="AX1307" s="87"/>
      <c r="AY1307" s="87"/>
      <c r="AZ1307" s="87"/>
      <c r="BA1307" s="87"/>
      <c r="BB1307" s="87"/>
      <c r="BC1307" s="87"/>
      <c r="BD1307" s="87"/>
      <c r="BE1307" s="87"/>
    </row>
    <row r="1308" spans="1:57" s="69" customFormat="1" x14ac:dyDescent="0.25">
      <c r="A1308" s="87"/>
      <c r="B1308" s="87"/>
      <c r="C1308" s="87"/>
      <c r="D1308" s="87"/>
      <c r="E1308" s="87"/>
      <c r="F1308" s="87"/>
      <c r="G1308" s="87"/>
      <c r="H1308" s="87"/>
      <c r="I1308" s="87"/>
      <c r="J1308" s="87"/>
      <c r="K1308" s="87"/>
      <c r="L1308" s="87"/>
      <c r="M1308" s="87"/>
      <c r="N1308" s="87"/>
      <c r="O1308" s="87"/>
      <c r="P1308" s="87"/>
      <c r="Q1308" s="87"/>
      <c r="R1308" s="87"/>
      <c r="S1308" s="87"/>
      <c r="T1308" s="87"/>
      <c r="U1308" s="87"/>
      <c r="V1308" s="87"/>
      <c r="W1308" s="87"/>
      <c r="X1308" s="87"/>
      <c r="Y1308" s="87"/>
      <c r="Z1308" s="87"/>
      <c r="AA1308" s="87"/>
      <c r="AB1308" s="87"/>
      <c r="AC1308" s="87"/>
      <c r="AD1308" s="87"/>
      <c r="AE1308" s="87"/>
      <c r="AF1308" s="87"/>
      <c r="AG1308" s="87"/>
      <c r="AH1308" s="87"/>
      <c r="AI1308" s="87"/>
      <c r="AJ1308" s="87"/>
      <c r="AK1308" s="87"/>
      <c r="AL1308" s="87"/>
      <c r="AM1308" s="87"/>
      <c r="AN1308" s="87"/>
      <c r="AO1308" s="87"/>
      <c r="AP1308" s="87"/>
      <c r="AQ1308" s="87"/>
      <c r="AR1308" s="87"/>
      <c r="AS1308" s="87"/>
      <c r="AT1308" s="87"/>
      <c r="AU1308" s="87"/>
      <c r="AV1308" s="87"/>
      <c r="AW1308" s="87"/>
      <c r="AX1308" s="87"/>
      <c r="AY1308" s="87"/>
      <c r="AZ1308" s="87"/>
      <c r="BA1308" s="87"/>
      <c r="BB1308" s="87"/>
      <c r="BC1308" s="87"/>
      <c r="BD1308" s="87"/>
      <c r="BE1308" s="87"/>
    </row>
    <row r="1309" spans="1:57" s="69" customFormat="1" x14ac:dyDescent="0.25">
      <c r="A1309" s="87"/>
      <c r="B1309" s="87"/>
      <c r="C1309" s="87"/>
      <c r="D1309" s="87"/>
      <c r="E1309" s="87"/>
      <c r="F1309" s="87"/>
      <c r="G1309" s="87"/>
      <c r="H1309" s="87"/>
      <c r="I1309" s="87"/>
      <c r="J1309" s="87"/>
      <c r="K1309" s="87"/>
      <c r="L1309" s="87"/>
      <c r="M1309" s="87"/>
      <c r="N1309" s="87"/>
      <c r="O1309" s="87"/>
      <c r="P1309" s="87"/>
      <c r="Q1309" s="87"/>
      <c r="R1309" s="87"/>
      <c r="S1309" s="87"/>
      <c r="T1309" s="87"/>
      <c r="U1309" s="87"/>
      <c r="V1309" s="87"/>
      <c r="W1309" s="87"/>
      <c r="X1309" s="87"/>
      <c r="Y1309" s="87"/>
      <c r="Z1309" s="87"/>
      <c r="AA1309" s="87"/>
      <c r="AB1309" s="87"/>
      <c r="AC1309" s="87"/>
      <c r="AD1309" s="87"/>
      <c r="AE1309" s="87"/>
      <c r="AF1309" s="87"/>
      <c r="AG1309" s="87"/>
      <c r="AH1309" s="87"/>
      <c r="AI1309" s="87"/>
      <c r="AJ1309" s="87"/>
      <c r="AK1309" s="87"/>
      <c r="AL1309" s="87"/>
      <c r="AM1309" s="87"/>
      <c r="AN1309" s="87"/>
      <c r="AO1309" s="87"/>
      <c r="AP1309" s="87"/>
      <c r="AQ1309" s="87"/>
      <c r="AR1309" s="87"/>
      <c r="AS1309" s="87"/>
      <c r="AT1309" s="87"/>
      <c r="AU1309" s="87"/>
      <c r="AV1309" s="87"/>
      <c r="AW1309" s="87"/>
      <c r="AX1309" s="87"/>
      <c r="AY1309" s="87"/>
      <c r="AZ1309" s="87"/>
      <c r="BA1309" s="87"/>
      <c r="BB1309" s="87"/>
      <c r="BC1309" s="87"/>
      <c r="BD1309" s="87"/>
      <c r="BE1309" s="87"/>
    </row>
    <row r="1310" spans="1:57" s="69" customFormat="1" x14ac:dyDescent="0.25">
      <c r="A1310" s="87"/>
      <c r="B1310" s="87"/>
      <c r="C1310" s="87"/>
      <c r="D1310" s="87"/>
      <c r="E1310" s="87"/>
      <c r="F1310" s="87"/>
      <c r="G1310" s="87"/>
      <c r="H1310" s="87"/>
      <c r="I1310" s="87"/>
      <c r="J1310" s="87"/>
      <c r="K1310" s="87"/>
      <c r="L1310" s="87"/>
      <c r="M1310" s="87"/>
      <c r="N1310" s="87"/>
      <c r="O1310" s="87"/>
      <c r="P1310" s="87"/>
      <c r="Q1310" s="87"/>
      <c r="R1310" s="87"/>
      <c r="S1310" s="87"/>
      <c r="T1310" s="87"/>
      <c r="U1310" s="87"/>
      <c r="V1310" s="87"/>
      <c r="W1310" s="87"/>
      <c r="X1310" s="87"/>
      <c r="Y1310" s="87"/>
      <c r="Z1310" s="87"/>
      <c r="AA1310" s="87"/>
      <c r="AB1310" s="87"/>
      <c r="AC1310" s="87"/>
      <c r="AD1310" s="87"/>
      <c r="AE1310" s="87"/>
      <c r="AF1310" s="87"/>
      <c r="AG1310" s="87"/>
      <c r="AH1310" s="87"/>
      <c r="AI1310" s="87"/>
      <c r="AJ1310" s="87"/>
      <c r="AK1310" s="87"/>
      <c r="AL1310" s="87"/>
      <c r="AM1310" s="87"/>
      <c r="AN1310" s="87"/>
      <c r="AO1310" s="87"/>
      <c r="AP1310" s="87"/>
      <c r="AQ1310" s="87"/>
      <c r="AR1310" s="87"/>
      <c r="AS1310" s="87"/>
      <c r="AT1310" s="87"/>
      <c r="AU1310" s="87"/>
      <c r="AV1310" s="87"/>
      <c r="AW1310" s="87"/>
      <c r="AX1310" s="87"/>
      <c r="AY1310" s="87"/>
      <c r="AZ1310" s="87"/>
      <c r="BA1310" s="87"/>
      <c r="BB1310" s="87"/>
      <c r="BC1310" s="87"/>
      <c r="BD1310" s="87"/>
      <c r="BE1310" s="87"/>
    </row>
    <row r="1311" spans="1:57" s="69" customFormat="1" x14ac:dyDescent="0.25">
      <c r="A1311" s="87"/>
      <c r="B1311" s="87"/>
      <c r="C1311" s="87"/>
      <c r="D1311" s="87"/>
      <c r="E1311" s="87"/>
      <c r="F1311" s="87"/>
      <c r="G1311" s="87"/>
      <c r="H1311" s="87"/>
      <c r="I1311" s="87"/>
      <c r="J1311" s="87"/>
      <c r="K1311" s="87"/>
      <c r="L1311" s="87"/>
      <c r="M1311" s="87"/>
      <c r="N1311" s="87"/>
      <c r="O1311" s="87"/>
      <c r="P1311" s="87"/>
      <c r="Q1311" s="87"/>
      <c r="R1311" s="87"/>
      <c r="S1311" s="87"/>
      <c r="T1311" s="87"/>
      <c r="U1311" s="87"/>
      <c r="V1311" s="87"/>
      <c r="W1311" s="87"/>
      <c r="X1311" s="87"/>
      <c r="Y1311" s="87"/>
      <c r="Z1311" s="87"/>
      <c r="AA1311" s="87"/>
      <c r="AB1311" s="87"/>
      <c r="AC1311" s="87"/>
      <c r="AD1311" s="87"/>
      <c r="AE1311" s="87"/>
      <c r="AF1311" s="87"/>
      <c r="AG1311" s="87"/>
      <c r="AH1311" s="87"/>
      <c r="AI1311" s="87"/>
      <c r="AJ1311" s="87"/>
      <c r="AK1311" s="87"/>
      <c r="AL1311" s="87"/>
      <c r="AM1311" s="87"/>
      <c r="AN1311" s="87"/>
      <c r="AO1311" s="87"/>
      <c r="AP1311" s="87"/>
      <c r="AQ1311" s="87"/>
      <c r="AR1311" s="87"/>
      <c r="AS1311" s="87"/>
      <c r="AT1311" s="87"/>
      <c r="AU1311" s="87"/>
      <c r="AV1311" s="87"/>
      <c r="AW1311" s="87"/>
      <c r="AX1311" s="87"/>
      <c r="AY1311" s="87"/>
      <c r="AZ1311" s="87"/>
      <c r="BA1311" s="87"/>
      <c r="BB1311" s="87"/>
      <c r="BC1311" s="87"/>
      <c r="BD1311" s="87"/>
      <c r="BE1311" s="87"/>
    </row>
    <row r="1312" spans="1:57" s="69" customFormat="1" x14ac:dyDescent="0.25">
      <c r="A1312" s="87"/>
      <c r="B1312" s="87"/>
      <c r="C1312" s="87"/>
      <c r="D1312" s="87"/>
      <c r="E1312" s="87"/>
      <c r="F1312" s="87"/>
      <c r="G1312" s="87"/>
      <c r="H1312" s="87"/>
      <c r="I1312" s="87"/>
      <c r="J1312" s="87"/>
      <c r="K1312" s="87"/>
      <c r="L1312" s="87"/>
      <c r="M1312" s="87"/>
      <c r="N1312" s="87"/>
      <c r="O1312" s="87"/>
      <c r="P1312" s="87"/>
      <c r="Q1312" s="87"/>
      <c r="R1312" s="87"/>
      <c r="S1312" s="87"/>
      <c r="T1312" s="87"/>
      <c r="U1312" s="87"/>
      <c r="V1312" s="87"/>
      <c r="W1312" s="87"/>
      <c r="X1312" s="87"/>
      <c r="Y1312" s="87"/>
      <c r="Z1312" s="87"/>
      <c r="AA1312" s="87"/>
      <c r="AB1312" s="87"/>
      <c r="AC1312" s="87"/>
      <c r="AD1312" s="87"/>
      <c r="AE1312" s="87"/>
      <c r="AF1312" s="87"/>
      <c r="AG1312" s="87"/>
      <c r="AH1312" s="87"/>
      <c r="AI1312" s="87"/>
      <c r="AJ1312" s="87"/>
      <c r="AK1312" s="87"/>
      <c r="AL1312" s="87"/>
      <c r="AM1312" s="87"/>
      <c r="AN1312" s="87"/>
      <c r="AO1312" s="87"/>
      <c r="AP1312" s="87"/>
      <c r="AQ1312" s="87"/>
      <c r="AR1312" s="87"/>
      <c r="AS1312" s="87"/>
      <c r="AT1312" s="87"/>
      <c r="AU1312" s="87"/>
      <c r="AV1312" s="87"/>
      <c r="AW1312" s="87"/>
      <c r="AX1312" s="87"/>
      <c r="AY1312" s="87"/>
      <c r="AZ1312" s="87"/>
      <c r="BA1312" s="87"/>
      <c r="BB1312" s="87"/>
      <c r="BC1312" s="87"/>
      <c r="BD1312" s="87"/>
      <c r="BE1312" s="87"/>
    </row>
    <row r="1313" spans="1:57" s="69" customFormat="1" x14ac:dyDescent="0.25">
      <c r="A1313" s="87"/>
      <c r="B1313" s="87"/>
      <c r="C1313" s="87"/>
      <c r="D1313" s="87"/>
      <c r="E1313" s="87"/>
      <c r="F1313" s="87"/>
      <c r="G1313" s="87"/>
      <c r="H1313" s="87"/>
      <c r="I1313" s="87"/>
      <c r="J1313" s="87"/>
      <c r="K1313" s="87"/>
      <c r="L1313" s="87"/>
      <c r="M1313" s="87"/>
      <c r="N1313" s="87"/>
      <c r="O1313" s="87"/>
      <c r="P1313" s="87"/>
      <c r="Q1313" s="87"/>
      <c r="R1313" s="87"/>
      <c r="S1313" s="87"/>
      <c r="T1313" s="87"/>
      <c r="U1313" s="87"/>
      <c r="V1313" s="87"/>
      <c r="W1313" s="87"/>
      <c r="X1313" s="87"/>
      <c r="Y1313" s="87"/>
      <c r="Z1313" s="87"/>
      <c r="AA1313" s="87"/>
      <c r="AB1313" s="87"/>
      <c r="AC1313" s="87"/>
      <c r="AD1313" s="87"/>
      <c r="AE1313" s="87"/>
      <c r="AF1313" s="87"/>
      <c r="AG1313" s="87"/>
      <c r="AH1313" s="87"/>
      <c r="AI1313" s="87"/>
      <c r="AJ1313" s="87"/>
      <c r="AK1313" s="87"/>
      <c r="AL1313" s="87"/>
      <c r="AM1313" s="87"/>
      <c r="AN1313" s="87"/>
      <c r="AO1313" s="87"/>
      <c r="AP1313" s="87"/>
      <c r="AQ1313" s="87"/>
      <c r="AR1313" s="87"/>
      <c r="AS1313" s="87"/>
      <c r="AT1313" s="87"/>
      <c r="AU1313" s="87"/>
      <c r="AV1313" s="87"/>
      <c r="AW1313" s="87"/>
      <c r="AX1313" s="87"/>
      <c r="AY1313" s="87"/>
      <c r="AZ1313" s="87"/>
      <c r="BA1313" s="87"/>
      <c r="BB1313" s="87"/>
      <c r="BC1313" s="87"/>
      <c r="BD1313" s="87"/>
      <c r="BE1313" s="87"/>
    </row>
    <row r="1314" spans="1:57" s="69" customFormat="1" x14ac:dyDescent="0.25">
      <c r="A1314" s="87"/>
      <c r="B1314" s="87"/>
      <c r="C1314" s="87"/>
      <c r="D1314" s="87"/>
      <c r="E1314" s="87"/>
      <c r="F1314" s="87"/>
      <c r="G1314" s="87"/>
      <c r="H1314" s="87"/>
      <c r="I1314" s="87"/>
      <c r="J1314" s="87"/>
      <c r="K1314" s="87"/>
      <c r="L1314" s="87"/>
      <c r="M1314" s="87"/>
      <c r="N1314" s="87"/>
      <c r="O1314" s="87"/>
      <c r="P1314" s="87"/>
      <c r="Q1314" s="87"/>
      <c r="R1314" s="87"/>
      <c r="S1314" s="87"/>
      <c r="T1314" s="87"/>
      <c r="U1314" s="87"/>
      <c r="V1314" s="87"/>
      <c r="W1314" s="87"/>
      <c r="X1314" s="87"/>
      <c r="Y1314" s="87"/>
      <c r="Z1314" s="87"/>
      <c r="AA1314" s="87"/>
      <c r="AB1314" s="87"/>
      <c r="AC1314" s="87"/>
      <c r="AD1314" s="87"/>
      <c r="AE1314" s="87"/>
      <c r="AF1314" s="87"/>
      <c r="AG1314" s="87"/>
      <c r="AH1314" s="87"/>
      <c r="AI1314" s="87"/>
      <c r="AJ1314" s="87"/>
      <c r="AK1314" s="87"/>
      <c r="AL1314" s="87"/>
      <c r="AM1314" s="87"/>
      <c r="AN1314" s="87"/>
      <c r="AO1314" s="87"/>
      <c r="AP1314" s="87"/>
      <c r="AQ1314" s="87"/>
      <c r="AR1314" s="87"/>
      <c r="AS1314" s="87"/>
      <c r="AT1314" s="87"/>
      <c r="AU1314" s="87"/>
      <c r="AV1314" s="87"/>
      <c r="AW1314" s="87"/>
      <c r="AX1314" s="87"/>
      <c r="AY1314" s="87"/>
      <c r="AZ1314" s="87"/>
      <c r="BA1314" s="87"/>
      <c r="BB1314" s="87"/>
      <c r="BC1314" s="87"/>
      <c r="BD1314" s="87"/>
      <c r="BE1314" s="87"/>
    </row>
    <row r="1315" spans="1:57" s="69" customFormat="1" x14ac:dyDescent="0.25">
      <c r="A1315" s="87"/>
      <c r="B1315" s="87"/>
      <c r="C1315" s="87"/>
      <c r="D1315" s="87"/>
      <c r="E1315" s="87"/>
      <c r="F1315" s="87"/>
      <c r="G1315" s="87"/>
      <c r="H1315" s="87"/>
      <c r="I1315" s="87"/>
      <c r="J1315" s="87"/>
      <c r="K1315" s="87"/>
      <c r="L1315" s="87"/>
      <c r="M1315" s="87"/>
      <c r="N1315" s="87"/>
      <c r="O1315" s="87"/>
      <c r="P1315" s="87"/>
      <c r="Q1315" s="87"/>
      <c r="R1315" s="87"/>
      <c r="S1315" s="87"/>
      <c r="T1315" s="87"/>
      <c r="U1315" s="87"/>
      <c r="V1315" s="87"/>
      <c r="W1315" s="87"/>
      <c r="X1315" s="87"/>
      <c r="Y1315" s="87"/>
      <c r="Z1315" s="87"/>
      <c r="AA1315" s="87"/>
      <c r="AB1315" s="87"/>
      <c r="AC1315" s="87"/>
      <c r="AD1315" s="87"/>
      <c r="AE1315" s="87"/>
      <c r="AF1315" s="87"/>
      <c r="AG1315" s="87"/>
      <c r="AH1315" s="87"/>
      <c r="AI1315" s="87"/>
      <c r="AJ1315" s="87"/>
      <c r="AK1315" s="87"/>
      <c r="AL1315" s="87"/>
      <c r="AM1315" s="87"/>
      <c r="AN1315" s="87"/>
      <c r="AO1315" s="87"/>
      <c r="AP1315" s="87"/>
      <c r="AQ1315" s="87"/>
      <c r="AR1315" s="87"/>
      <c r="AS1315" s="87"/>
      <c r="AT1315" s="87"/>
      <c r="AU1315" s="87"/>
      <c r="AV1315" s="87"/>
      <c r="AW1315" s="87"/>
      <c r="AX1315" s="87"/>
      <c r="AY1315" s="87"/>
      <c r="AZ1315" s="87"/>
      <c r="BA1315" s="87"/>
      <c r="BB1315" s="87"/>
      <c r="BC1315" s="87"/>
      <c r="BD1315" s="87"/>
      <c r="BE1315" s="87"/>
    </row>
    <row r="1316" spans="1:57" s="69" customFormat="1" x14ac:dyDescent="0.25">
      <c r="A1316" s="87"/>
      <c r="B1316" s="87"/>
      <c r="C1316" s="87"/>
      <c r="D1316" s="87"/>
      <c r="E1316" s="87"/>
      <c r="F1316" s="87"/>
      <c r="G1316" s="87"/>
      <c r="H1316" s="87"/>
      <c r="I1316" s="87"/>
      <c r="J1316" s="87"/>
      <c r="K1316" s="87"/>
      <c r="L1316" s="87"/>
      <c r="M1316" s="87"/>
      <c r="N1316" s="87"/>
      <c r="O1316" s="87"/>
      <c r="P1316" s="87"/>
      <c r="Q1316" s="87"/>
      <c r="R1316" s="87"/>
      <c r="S1316" s="87"/>
      <c r="T1316" s="87"/>
      <c r="U1316" s="87"/>
      <c r="V1316" s="87"/>
      <c r="W1316" s="87"/>
      <c r="X1316" s="87"/>
      <c r="Y1316" s="87"/>
      <c r="Z1316" s="87"/>
      <c r="AA1316" s="87"/>
      <c r="AB1316" s="87"/>
      <c r="AC1316" s="87"/>
      <c r="AD1316" s="87"/>
      <c r="AE1316" s="87"/>
      <c r="AF1316" s="87"/>
      <c r="AG1316" s="87"/>
      <c r="AH1316" s="87"/>
      <c r="AI1316" s="87"/>
      <c r="AJ1316" s="87"/>
      <c r="AK1316" s="87"/>
      <c r="AL1316" s="87"/>
      <c r="AM1316" s="87"/>
      <c r="AN1316" s="87"/>
      <c r="AO1316" s="87"/>
      <c r="AP1316" s="87"/>
      <c r="AQ1316" s="87"/>
      <c r="AR1316" s="87"/>
      <c r="AS1316" s="87"/>
      <c r="AT1316" s="87"/>
      <c r="AU1316" s="87"/>
      <c r="AV1316" s="87"/>
      <c r="AW1316" s="87"/>
      <c r="AX1316" s="87"/>
      <c r="AY1316" s="87"/>
      <c r="AZ1316" s="87"/>
      <c r="BA1316" s="87"/>
      <c r="BB1316" s="87"/>
      <c r="BC1316" s="87"/>
      <c r="BD1316" s="87"/>
      <c r="BE1316" s="87"/>
    </row>
    <row r="1317" spans="1:57" s="69" customFormat="1" x14ac:dyDescent="0.25">
      <c r="A1317" s="87"/>
      <c r="B1317" s="87"/>
      <c r="C1317" s="87"/>
      <c r="D1317" s="87"/>
      <c r="E1317" s="87"/>
      <c r="F1317" s="87"/>
      <c r="G1317" s="87"/>
      <c r="H1317" s="87"/>
      <c r="I1317" s="87"/>
      <c r="J1317" s="87"/>
      <c r="K1317" s="87"/>
      <c r="L1317" s="87"/>
      <c r="M1317" s="87"/>
      <c r="N1317" s="87"/>
      <c r="O1317" s="87"/>
      <c r="P1317" s="87"/>
      <c r="Q1317" s="87"/>
      <c r="R1317" s="87"/>
      <c r="S1317" s="87"/>
      <c r="T1317" s="87"/>
      <c r="U1317" s="87"/>
      <c r="V1317" s="87"/>
      <c r="W1317" s="87"/>
      <c r="X1317" s="87"/>
      <c r="Y1317" s="87"/>
      <c r="Z1317" s="87"/>
      <c r="AA1317" s="87"/>
      <c r="AB1317" s="87"/>
      <c r="AC1317" s="87"/>
      <c r="AD1317" s="87"/>
      <c r="AE1317" s="87"/>
      <c r="AF1317" s="87"/>
      <c r="AG1317" s="87"/>
      <c r="AH1317" s="87"/>
      <c r="AI1317" s="87"/>
      <c r="AJ1317" s="87"/>
      <c r="AK1317" s="87"/>
      <c r="AL1317" s="87"/>
      <c r="AM1317" s="87"/>
      <c r="AN1317" s="87"/>
      <c r="AO1317" s="87"/>
      <c r="AP1317" s="87"/>
      <c r="AQ1317" s="87"/>
      <c r="AR1317" s="87"/>
      <c r="AS1317" s="87"/>
      <c r="AT1317" s="87"/>
      <c r="AU1317" s="87"/>
      <c r="AV1317" s="87"/>
      <c r="AW1317" s="87"/>
      <c r="AX1317" s="87"/>
      <c r="AY1317" s="87"/>
      <c r="AZ1317" s="87"/>
      <c r="BA1317" s="87"/>
      <c r="BB1317" s="87"/>
      <c r="BC1317" s="87"/>
      <c r="BD1317" s="87"/>
      <c r="BE1317" s="87"/>
    </row>
    <row r="1318" spans="1:57" s="69" customFormat="1" x14ac:dyDescent="0.25">
      <c r="A1318" s="87"/>
      <c r="B1318" s="87"/>
      <c r="C1318" s="87"/>
      <c r="D1318" s="87"/>
      <c r="E1318" s="87"/>
      <c r="F1318" s="87"/>
      <c r="G1318" s="87"/>
      <c r="H1318" s="87"/>
      <c r="I1318" s="87"/>
      <c r="J1318" s="87"/>
      <c r="K1318" s="87"/>
      <c r="L1318" s="87"/>
      <c r="M1318" s="87"/>
      <c r="N1318" s="87"/>
      <c r="O1318" s="87"/>
      <c r="P1318" s="87"/>
      <c r="Q1318" s="87"/>
      <c r="R1318" s="87"/>
      <c r="S1318" s="87"/>
      <c r="T1318" s="87"/>
      <c r="U1318" s="87"/>
      <c r="V1318" s="87"/>
      <c r="W1318" s="87"/>
      <c r="X1318" s="87"/>
      <c r="Y1318" s="87"/>
      <c r="Z1318" s="87"/>
      <c r="AA1318" s="87"/>
      <c r="AB1318" s="87"/>
      <c r="AC1318" s="87"/>
      <c r="AD1318" s="87"/>
      <c r="AE1318" s="87"/>
      <c r="AF1318" s="87"/>
      <c r="AG1318" s="87"/>
      <c r="AH1318" s="87"/>
      <c r="AI1318" s="87"/>
      <c r="AJ1318" s="87"/>
      <c r="AK1318" s="87"/>
      <c r="AL1318" s="87"/>
      <c r="AM1318" s="87"/>
      <c r="AN1318" s="87"/>
      <c r="AO1318" s="87"/>
      <c r="AP1318" s="87"/>
      <c r="AQ1318" s="87"/>
      <c r="AR1318" s="87"/>
      <c r="AS1318" s="87"/>
      <c r="AT1318" s="87"/>
      <c r="AU1318" s="87"/>
      <c r="AV1318" s="87"/>
      <c r="AW1318" s="87"/>
      <c r="AX1318" s="87"/>
      <c r="AY1318" s="87"/>
      <c r="AZ1318" s="87"/>
      <c r="BA1318" s="87"/>
      <c r="BB1318" s="87"/>
      <c r="BC1318" s="87"/>
      <c r="BD1318" s="87"/>
      <c r="BE1318" s="87"/>
    </row>
    <row r="1319" spans="1:57" s="69" customFormat="1" x14ac:dyDescent="0.25">
      <c r="A1319" s="87"/>
      <c r="B1319" s="87"/>
      <c r="C1319" s="87"/>
      <c r="D1319" s="87"/>
      <c r="E1319" s="87"/>
      <c r="F1319" s="87"/>
      <c r="G1319" s="87"/>
      <c r="H1319" s="87"/>
      <c r="I1319" s="87"/>
      <c r="J1319" s="87"/>
      <c r="K1319" s="87"/>
      <c r="L1319" s="87"/>
      <c r="M1319" s="87"/>
      <c r="N1319" s="87"/>
      <c r="O1319" s="87"/>
      <c r="P1319" s="87"/>
      <c r="Q1319" s="87"/>
      <c r="R1319" s="87"/>
      <c r="S1319" s="87"/>
      <c r="T1319" s="87"/>
      <c r="U1319" s="87"/>
      <c r="V1319" s="87"/>
      <c r="W1319" s="87"/>
      <c r="X1319" s="87"/>
      <c r="Y1319" s="87"/>
      <c r="Z1319" s="87"/>
      <c r="AA1319" s="87"/>
      <c r="AB1319" s="87"/>
      <c r="AC1319" s="87"/>
      <c r="AD1319" s="87"/>
      <c r="AE1319" s="87"/>
      <c r="AF1319" s="87"/>
      <c r="AG1319" s="87"/>
      <c r="AH1319" s="87"/>
      <c r="AI1319" s="87"/>
      <c r="AJ1319" s="87"/>
      <c r="AK1319" s="87"/>
      <c r="AL1319" s="87"/>
      <c r="AM1319" s="87"/>
      <c r="AN1319" s="87"/>
      <c r="AO1319" s="87"/>
      <c r="AP1319" s="87"/>
      <c r="AQ1319" s="87"/>
      <c r="AR1319" s="87"/>
      <c r="AS1319" s="87"/>
      <c r="AT1319" s="87"/>
      <c r="AU1319" s="87"/>
      <c r="AV1319" s="87"/>
      <c r="AW1319" s="87"/>
      <c r="AX1319" s="87"/>
      <c r="AY1319" s="87"/>
      <c r="AZ1319" s="87"/>
      <c r="BA1319" s="87"/>
      <c r="BB1319" s="87"/>
      <c r="BC1319" s="87"/>
      <c r="BD1319" s="87"/>
      <c r="BE1319" s="87"/>
    </row>
    <row r="1320" spans="1:57" s="69" customFormat="1" x14ac:dyDescent="0.25">
      <c r="A1320" s="87"/>
      <c r="B1320" s="87"/>
      <c r="C1320" s="87"/>
      <c r="D1320" s="87"/>
      <c r="E1320" s="87"/>
      <c r="F1320" s="87"/>
      <c r="G1320" s="87"/>
      <c r="H1320" s="87"/>
      <c r="I1320" s="87"/>
      <c r="J1320" s="87"/>
      <c r="K1320" s="87"/>
      <c r="L1320" s="87"/>
      <c r="M1320" s="87"/>
      <c r="N1320" s="87"/>
      <c r="O1320" s="87"/>
      <c r="P1320" s="87"/>
      <c r="Q1320" s="87"/>
      <c r="R1320" s="87"/>
      <c r="S1320" s="87"/>
      <c r="T1320" s="87"/>
      <c r="U1320" s="87"/>
      <c r="V1320" s="87"/>
      <c r="W1320" s="87"/>
      <c r="X1320" s="87"/>
      <c r="Y1320" s="87"/>
      <c r="Z1320" s="87"/>
      <c r="AA1320" s="87"/>
      <c r="AB1320" s="87"/>
      <c r="AC1320" s="87"/>
      <c r="AD1320" s="87"/>
      <c r="AE1320" s="87"/>
      <c r="AF1320" s="87"/>
      <c r="AG1320" s="87"/>
      <c r="AH1320" s="87"/>
      <c r="AI1320" s="87"/>
      <c r="AJ1320" s="87"/>
      <c r="AK1320" s="87"/>
      <c r="AL1320" s="87"/>
      <c r="AM1320" s="87"/>
      <c r="AN1320" s="87"/>
      <c r="AO1320" s="87"/>
      <c r="AP1320" s="87"/>
      <c r="AQ1320" s="87"/>
      <c r="AR1320" s="87"/>
      <c r="AS1320" s="87"/>
      <c r="AT1320" s="87"/>
      <c r="AU1320" s="87"/>
      <c r="AV1320" s="87"/>
      <c r="AW1320" s="87"/>
      <c r="AX1320" s="87"/>
      <c r="AY1320" s="87"/>
      <c r="AZ1320" s="87"/>
      <c r="BA1320" s="87"/>
      <c r="BB1320" s="87"/>
      <c r="BC1320" s="87"/>
      <c r="BD1320" s="87"/>
      <c r="BE1320" s="87"/>
    </row>
    <row r="1321" spans="1:57" s="69" customFormat="1" x14ac:dyDescent="0.25">
      <c r="A1321" s="87"/>
      <c r="B1321" s="87"/>
      <c r="C1321" s="87"/>
      <c r="D1321" s="87"/>
      <c r="E1321" s="87"/>
      <c r="F1321" s="87"/>
      <c r="G1321" s="87"/>
      <c r="H1321" s="87"/>
      <c r="I1321" s="87"/>
      <c r="J1321" s="87"/>
      <c r="K1321" s="87"/>
      <c r="L1321" s="87"/>
      <c r="M1321" s="87"/>
      <c r="N1321" s="87"/>
      <c r="O1321" s="87"/>
      <c r="P1321" s="87"/>
      <c r="Q1321" s="87"/>
      <c r="R1321" s="87"/>
      <c r="S1321" s="87"/>
      <c r="T1321" s="87"/>
      <c r="U1321" s="87"/>
      <c r="V1321" s="87"/>
      <c r="W1321" s="87"/>
      <c r="X1321" s="87"/>
      <c r="Y1321" s="87"/>
      <c r="Z1321" s="87"/>
      <c r="AA1321" s="87"/>
      <c r="AB1321" s="87"/>
      <c r="AC1321" s="87"/>
      <c r="AD1321" s="87"/>
      <c r="AE1321" s="87"/>
      <c r="AF1321" s="87"/>
      <c r="AG1321" s="87"/>
      <c r="AH1321" s="87"/>
      <c r="AI1321" s="87"/>
      <c r="AJ1321" s="87"/>
      <c r="AK1321" s="87"/>
      <c r="AL1321" s="87"/>
      <c r="AM1321" s="87"/>
      <c r="AN1321" s="87"/>
      <c r="AO1321" s="87"/>
      <c r="AP1321" s="87"/>
      <c r="AQ1321" s="87"/>
      <c r="AR1321" s="87"/>
      <c r="AS1321" s="87"/>
      <c r="AT1321" s="87"/>
      <c r="AU1321" s="87"/>
      <c r="AV1321" s="87"/>
      <c r="AW1321" s="87"/>
      <c r="AX1321" s="87"/>
      <c r="AY1321" s="87"/>
      <c r="AZ1321" s="87"/>
      <c r="BA1321" s="87"/>
      <c r="BB1321" s="87"/>
      <c r="BC1321" s="87"/>
      <c r="BD1321" s="87"/>
      <c r="BE1321" s="87"/>
    </row>
    <row r="1322" spans="1:57" s="69" customFormat="1" x14ac:dyDescent="0.25">
      <c r="A1322" s="87"/>
      <c r="B1322" s="87"/>
      <c r="C1322" s="87"/>
      <c r="D1322" s="87"/>
      <c r="E1322" s="87"/>
      <c r="F1322" s="87"/>
      <c r="G1322" s="87"/>
      <c r="H1322" s="87"/>
      <c r="I1322" s="87"/>
      <c r="J1322" s="87"/>
      <c r="K1322" s="87"/>
      <c r="L1322" s="87"/>
      <c r="M1322" s="87"/>
      <c r="N1322" s="87"/>
      <c r="O1322" s="87"/>
      <c r="P1322" s="87"/>
      <c r="Q1322" s="87"/>
      <c r="R1322" s="87"/>
      <c r="S1322" s="87"/>
      <c r="T1322" s="87"/>
      <c r="U1322" s="87"/>
      <c r="V1322" s="87"/>
      <c r="W1322" s="87"/>
      <c r="X1322" s="87"/>
      <c r="Y1322" s="87"/>
      <c r="Z1322" s="87"/>
      <c r="AA1322" s="87"/>
      <c r="AB1322" s="87"/>
      <c r="AC1322" s="87"/>
      <c r="AD1322" s="87"/>
      <c r="AE1322" s="87"/>
      <c r="AF1322" s="87"/>
      <c r="AG1322" s="87"/>
      <c r="AH1322" s="87"/>
      <c r="AI1322" s="87"/>
      <c r="AJ1322" s="87"/>
      <c r="AK1322" s="87"/>
      <c r="AL1322" s="87"/>
      <c r="AM1322" s="87"/>
      <c r="AN1322" s="87"/>
      <c r="AO1322" s="87"/>
      <c r="AP1322" s="87"/>
      <c r="AQ1322" s="87"/>
      <c r="AR1322" s="87"/>
      <c r="AS1322" s="87"/>
      <c r="AT1322" s="87"/>
      <c r="AU1322" s="87"/>
      <c r="AV1322" s="87"/>
      <c r="AW1322" s="87"/>
      <c r="AX1322" s="87"/>
      <c r="AY1322" s="87"/>
      <c r="AZ1322" s="87"/>
      <c r="BA1322" s="87"/>
      <c r="BB1322" s="87"/>
      <c r="BC1322" s="87"/>
      <c r="BD1322" s="87"/>
      <c r="BE1322" s="87"/>
    </row>
    <row r="1323" spans="1:57" s="69" customFormat="1" x14ac:dyDescent="0.25">
      <c r="A1323" s="87"/>
      <c r="B1323" s="87"/>
      <c r="C1323" s="87"/>
      <c r="D1323" s="87"/>
      <c r="E1323" s="87"/>
      <c r="F1323" s="87"/>
      <c r="G1323" s="87"/>
      <c r="H1323" s="87"/>
      <c r="I1323" s="87"/>
      <c r="J1323" s="87"/>
      <c r="K1323" s="87"/>
      <c r="L1323" s="87"/>
      <c r="M1323" s="87"/>
      <c r="N1323" s="87"/>
      <c r="O1323" s="87"/>
      <c r="P1323" s="87"/>
      <c r="Q1323" s="87"/>
      <c r="R1323" s="87"/>
      <c r="S1323" s="87"/>
      <c r="T1323" s="87"/>
      <c r="U1323" s="87"/>
      <c r="V1323" s="87"/>
      <c r="W1323" s="87"/>
      <c r="X1323" s="87"/>
      <c r="Y1323" s="87"/>
      <c r="Z1323" s="87"/>
      <c r="AA1323" s="87"/>
      <c r="AB1323" s="87"/>
      <c r="AC1323" s="87"/>
      <c r="AD1323" s="87"/>
      <c r="AE1323" s="87"/>
      <c r="AF1323" s="87"/>
      <c r="AG1323" s="87"/>
      <c r="AH1323" s="87"/>
      <c r="AI1323" s="87"/>
      <c r="AJ1323" s="87"/>
      <c r="AK1323" s="87"/>
      <c r="AL1323" s="87"/>
      <c r="AM1323" s="87"/>
      <c r="AN1323" s="87"/>
      <c r="AO1323" s="87"/>
      <c r="AP1323" s="87"/>
      <c r="AQ1323" s="87"/>
      <c r="AR1323" s="87"/>
      <c r="AS1323" s="87"/>
      <c r="AT1323" s="87"/>
      <c r="AU1323" s="87"/>
      <c r="AV1323" s="87"/>
      <c r="AW1323" s="87"/>
      <c r="AX1323" s="87"/>
      <c r="AY1323" s="87"/>
      <c r="AZ1323" s="87"/>
      <c r="BA1323" s="87"/>
      <c r="BB1323" s="87"/>
      <c r="BC1323" s="87"/>
      <c r="BD1323" s="87"/>
      <c r="BE1323" s="87"/>
    </row>
    <row r="1324" spans="1:57" s="69" customFormat="1" x14ac:dyDescent="0.25">
      <c r="A1324" s="87"/>
      <c r="B1324" s="87"/>
      <c r="C1324" s="87"/>
      <c r="D1324" s="87"/>
      <c r="E1324" s="87"/>
      <c r="F1324" s="87"/>
      <c r="G1324" s="87"/>
      <c r="H1324" s="87"/>
      <c r="I1324" s="87"/>
      <c r="J1324" s="87"/>
      <c r="K1324" s="87"/>
      <c r="L1324" s="87"/>
      <c r="M1324" s="87"/>
      <c r="N1324" s="87"/>
      <c r="O1324" s="87"/>
      <c r="P1324" s="87"/>
      <c r="Q1324" s="87"/>
      <c r="R1324" s="87"/>
      <c r="S1324" s="87"/>
      <c r="T1324" s="87"/>
      <c r="U1324" s="87"/>
      <c r="V1324" s="87"/>
      <c r="W1324" s="87"/>
      <c r="X1324" s="87"/>
      <c r="Y1324" s="87"/>
      <c r="Z1324" s="87"/>
      <c r="AA1324" s="87"/>
      <c r="AB1324" s="87"/>
      <c r="AC1324" s="87"/>
      <c r="AD1324" s="87"/>
      <c r="AE1324" s="87"/>
      <c r="AF1324" s="87"/>
      <c r="AG1324" s="87"/>
      <c r="AH1324" s="87"/>
      <c r="AI1324" s="87"/>
      <c r="AJ1324" s="87"/>
      <c r="AK1324" s="87"/>
      <c r="AL1324" s="87"/>
      <c r="AM1324" s="87"/>
      <c r="AN1324" s="87"/>
      <c r="AO1324" s="87"/>
      <c r="AP1324" s="87"/>
      <c r="AQ1324" s="87"/>
      <c r="AR1324" s="87"/>
      <c r="AS1324" s="87"/>
      <c r="AT1324" s="87"/>
      <c r="AU1324" s="87"/>
      <c r="AV1324" s="87"/>
      <c r="AW1324" s="87"/>
      <c r="AX1324" s="87"/>
      <c r="AY1324" s="87"/>
      <c r="AZ1324" s="87"/>
      <c r="BA1324" s="87"/>
      <c r="BB1324" s="87"/>
      <c r="BC1324" s="87"/>
      <c r="BD1324" s="87"/>
      <c r="BE1324" s="87"/>
    </row>
    <row r="1325" spans="1:57" s="69" customFormat="1" x14ac:dyDescent="0.25">
      <c r="A1325" s="87"/>
      <c r="B1325" s="87"/>
      <c r="C1325" s="87"/>
      <c r="D1325" s="87"/>
      <c r="E1325" s="87"/>
      <c r="F1325" s="87"/>
      <c r="G1325" s="87"/>
      <c r="H1325" s="87"/>
      <c r="I1325" s="87"/>
      <c r="J1325" s="87"/>
      <c r="K1325" s="87"/>
      <c r="L1325" s="87"/>
      <c r="M1325" s="87"/>
      <c r="N1325" s="87"/>
      <c r="O1325" s="87"/>
      <c r="P1325" s="87"/>
      <c r="Q1325" s="87"/>
      <c r="R1325" s="87"/>
      <c r="S1325" s="87"/>
      <c r="T1325" s="87"/>
      <c r="U1325" s="87"/>
      <c r="V1325" s="87"/>
      <c r="W1325" s="87"/>
      <c r="X1325" s="87"/>
      <c r="Y1325" s="87"/>
      <c r="Z1325" s="87"/>
      <c r="AA1325" s="87"/>
      <c r="AB1325" s="87"/>
      <c r="AC1325" s="87"/>
      <c r="AD1325" s="87"/>
      <c r="AE1325" s="87"/>
      <c r="AF1325" s="87"/>
      <c r="AG1325" s="87"/>
      <c r="AH1325" s="87"/>
      <c r="AI1325" s="87"/>
      <c r="AJ1325" s="87"/>
      <c r="AK1325" s="87"/>
      <c r="AL1325" s="87"/>
      <c r="AM1325" s="87"/>
      <c r="AN1325" s="87"/>
      <c r="AO1325" s="87"/>
      <c r="AP1325" s="87"/>
      <c r="AQ1325" s="87"/>
      <c r="AR1325" s="87"/>
      <c r="AS1325" s="87"/>
      <c r="AT1325" s="87"/>
      <c r="AU1325" s="87"/>
      <c r="AV1325" s="87"/>
      <c r="AW1325" s="87"/>
      <c r="AX1325" s="87"/>
      <c r="AY1325" s="87"/>
      <c r="AZ1325" s="87"/>
      <c r="BA1325" s="87"/>
      <c r="BB1325" s="87"/>
      <c r="BC1325" s="87"/>
      <c r="BD1325" s="87"/>
      <c r="BE1325" s="87"/>
    </row>
    <row r="1326" spans="1:57" s="69" customFormat="1" x14ac:dyDescent="0.25">
      <c r="A1326" s="87"/>
      <c r="B1326" s="87"/>
      <c r="C1326" s="87"/>
      <c r="D1326" s="87"/>
      <c r="E1326" s="87"/>
      <c r="F1326" s="87"/>
      <c r="G1326" s="87"/>
      <c r="H1326" s="87"/>
      <c r="I1326" s="87"/>
      <c r="J1326" s="87"/>
      <c r="K1326" s="87"/>
      <c r="L1326" s="87"/>
      <c r="M1326" s="87"/>
      <c r="N1326" s="87"/>
      <c r="O1326" s="87"/>
      <c r="P1326" s="87"/>
      <c r="Q1326" s="87"/>
      <c r="R1326" s="87"/>
      <c r="S1326" s="87"/>
      <c r="T1326" s="87"/>
      <c r="U1326" s="87"/>
      <c r="V1326" s="87"/>
      <c r="W1326" s="87"/>
      <c r="X1326" s="87"/>
      <c r="Y1326" s="87"/>
      <c r="Z1326" s="87"/>
      <c r="AA1326" s="87"/>
      <c r="AB1326" s="87"/>
      <c r="AC1326" s="87"/>
      <c r="AD1326" s="87"/>
      <c r="AE1326" s="87"/>
      <c r="AF1326" s="87"/>
      <c r="AG1326" s="87"/>
      <c r="AH1326" s="87"/>
      <c r="AI1326" s="87"/>
      <c r="AJ1326" s="87"/>
      <c r="AK1326" s="87"/>
      <c r="AL1326" s="87"/>
      <c r="AM1326" s="87"/>
      <c r="AN1326" s="87"/>
      <c r="AO1326" s="87"/>
      <c r="AP1326" s="87"/>
      <c r="AQ1326" s="87"/>
      <c r="AR1326" s="87"/>
      <c r="AS1326" s="87"/>
      <c r="AT1326" s="87"/>
      <c r="AU1326" s="87"/>
      <c r="AV1326" s="87"/>
      <c r="AW1326" s="87"/>
      <c r="AX1326" s="87"/>
      <c r="AY1326" s="87"/>
      <c r="AZ1326" s="87"/>
      <c r="BA1326" s="87"/>
      <c r="BB1326" s="87"/>
      <c r="BC1326" s="87"/>
      <c r="BD1326" s="87"/>
      <c r="BE1326" s="87"/>
    </row>
    <row r="1327" spans="1:57" s="69" customFormat="1" x14ac:dyDescent="0.25">
      <c r="A1327" s="87"/>
      <c r="B1327" s="87"/>
      <c r="C1327" s="87"/>
      <c r="D1327" s="87"/>
      <c r="E1327" s="87"/>
      <c r="F1327" s="87"/>
      <c r="G1327" s="87"/>
      <c r="H1327" s="87"/>
      <c r="I1327" s="87"/>
      <c r="J1327" s="87"/>
      <c r="K1327" s="87"/>
      <c r="L1327" s="87"/>
      <c r="M1327" s="87"/>
      <c r="N1327" s="87"/>
      <c r="O1327" s="87"/>
      <c r="P1327" s="87"/>
      <c r="Q1327" s="87"/>
      <c r="R1327" s="87"/>
      <c r="S1327" s="87"/>
      <c r="T1327" s="87"/>
      <c r="U1327" s="87"/>
      <c r="V1327" s="87"/>
      <c r="W1327" s="87"/>
      <c r="X1327" s="87"/>
      <c r="Y1327" s="87"/>
      <c r="Z1327" s="87"/>
      <c r="AA1327" s="87"/>
      <c r="AB1327" s="87"/>
      <c r="AC1327" s="87"/>
      <c r="AD1327" s="87"/>
      <c r="AE1327" s="87"/>
      <c r="AF1327" s="87"/>
      <c r="AG1327" s="87"/>
      <c r="AH1327" s="87"/>
      <c r="AI1327" s="87"/>
      <c r="AJ1327" s="87"/>
      <c r="AK1327" s="87"/>
      <c r="AL1327" s="87"/>
      <c r="AM1327" s="87"/>
      <c r="AN1327" s="87"/>
      <c r="AO1327" s="87"/>
      <c r="AP1327" s="87"/>
      <c r="AQ1327" s="87"/>
      <c r="AR1327" s="87"/>
      <c r="AS1327" s="87"/>
      <c r="AT1327" s="87"/>
      <c r="AU1327" s="87"/>
      <c r="AV1327" s="87"/>
      <c r="AW1327" s="87"/>
      <c r="AX1327" s="87"/>
      <c r="AY1327" s="87"/>
      <c r="AZ1327" s="87"/>
      <c r="BA1327" s="87"/>
      <c r="BB1327" s="87"/>
      <c r="BC1327" s="87"/>
      <c r="BD1327" s="87"/>
      <c r="BE1327" s="87"/>
    </row>
    <row r="1328" spans="1:57" s="69" customFormat="1" x14ac:dyDescent="0.25">
      <c r="A1328" s="87"/>
      <c r="B1328" s="87"/>
      <c r="C1328" s="87"/>
      <c r="D1328" s="87"/>
      <c r="E1328" s="87"/>
      <c r="F1328" s="87"/>
      <c r="G1328" s="87"/>
      <c r="H1328" s="87"/>
      <c r="I1328" s="87"/>
      <c r="J1328" s="87"/>
      <c r="K1328" s="87"/>
      <c r="L1328" s="87"/>
      <c r="M1328" s="87"/>
      <c r="N1328" s="87"/>
      <c r="O1328" s="87"/>
      <c r="P1328" s="87"/>
      <c r="Q1328" s="87"/>
      <c r="R1328" s="87"/>
      <c r="S1328" s="87"/>
      <c r="T1328" s="87"/>
      <c r="U1328" s="87"/>
      <c r="V1328" s="87"/>
      <c r="W1328" s="87"/>
      <c r="X1328" s="87"/>
      <c r="Y1328" s="87"/>
      <c r="Z1328" s="87"/>
      <c r="AA1328" s="87"/>
      <c r="AB1328" s="87"/>
      <c r="AC1328" s="87"/>
      <c r="AD1328" s="87"/>
      <c r="AE1328" s="87"/>
      <c r="AF1328" s="87"/>
      <c r="AG1328" s="87"/>
      <c r="AH1328" s="87"/>
      <c r="AI1328" s="87"/>
      <c r="AJ1328" s="87"/>
      <c r="AK1328" s="87"/>
      <c r="AL1328" s="87"/>
      <c r="AM1328" s="87"/>
      <c r="AN1328" s="87"/>
      <c r="AO1328" s="87"/>
      <c r="AP1328" s="87"/>
      <c r="AQ1328" s="87"/>
      <c r="AR1328" s="87"/>
      <c r="AS1328" s="87"/>
      <c r="AT1328" s="87"/>
      <c r="AU1328" s="87"/>
      <c r="AV1328" s="87"/>
      <c r="AW1328" s="87"/>
      <c r="AX1328" s="87"/>
      <c r="AY1328" s="87"/>
      <c r="AZ1328" s="87"/>
      <c r="BA1328" s="87"/>
      <c r="BB1328" s="87"/>
      <c r="BC1328" s="87"/>
      <c r="BD1328" s="87"/>
      <c r="BE1328" s="87"/>
    </row>
    <row r="1329" spans="1:57" s="69" customFormat="1" x14ac:dyDescent="0.25">
      <c r="A1329" s="87"/>
      <c r="B1329" s="87"/>
      <c r="C1329" s="87"/>
      <c r="D1329" s="87"/>
      <c r="E1329" s="87"/>
      <c r="F1329" s="87"/>
      <c r="G1329" s="87"/>
      <c r="H1329" s="87"/>
      <c r="I1329" s="87"/>
      <c r="J1329" s="87"/>
      <c r="K1329" s="87"/>
      <c r="L1329" s="87"/>
      <c r="M1329" s="87"/>
      <c r="N1329" s="87"/>
      <c r="O1329" s="87"/>
      <c r="P1329" s="87"/>
      <c r="Q1329" s="87"/>
      <c r="R1329" s="87"/>
      <c r="S1329" s="87"/>
      <c r="T1329" s="87"/>
      <c r="U1329" s="87"/>
      <c r="V1329" s="87"/>
      <c r="W1329" s="87"/>
      <c r="X1329" s="87"/>
      <c r="Y1329" s="87"/>
      <c r="Z1329" s="87"/>
      <c r="AA1329" s="87"/>
      <c r="AB1329" s="87"/>
      <c r="AC1329" s="87"/>
      <c r="AD1329" s="87"/>
      <c r="AE1329" s="87"/>
      <c r="AF1329" s="87"/>
      <c r="AG1329" s="87"/>
      <c r="AH1329" s="87"/>
      <c r="AI1329" s="87"/>
      <c r="AJ1329" s="87"/>
      <c r="AK1329" s="87"/>
      <c r="AL1329" s="87"/>
      <c r="AM1329" s="87"/>
      <c r="AN1329" s="87"/>
      <c r="AO1329" s="87"/>
      <c r="AP1329" s="87"/>
      <c r="AQ1329" s="87"/>
      <c r="AR1329" s="87"/>
      <c r="AS1329" s="87"/>
      <c r="AT1329" s="87"/>
      <c r="AU1329" s="87"/>
      <c r="AV1329" s="87"/>
      <c r="AW1329" s="87"/>
      <c r="AX1329" s="87"/>
      <c r="AY1329" s="87"/>
      <c r="AZ1329" s="87"/>
      <c r="BA1329" s="87"/>
      <c r="BB1329" s="87"/>
      <c r="BC1329" s="87"/>
      <c r="BD1329" s="87"/>
      <c r="BE1329" s="87"/>
    </row>
    <row r="1330" spans="1:57" s="69" customFormat="1" x14ac:dyDescent="0.25">
      <c r="A1330" s="87"/>
      <c r="B1330" s="87"/>
      <c r="C1330" s="87"/>
      <c r="D1330" s="87"/>
      <c r="E1330" s="87"/>
      <c r="F1330" s="87"/>
      <c r="G1330" s="87"/>
      <c r="H1330" s="87"/>
      <c r="I1330" s="87"/>
      <c r="J1330" s="87"/>
      <c r="K1330" s="87"/>
      <c r="L1330" s="87"/>
      <c r="M1330" s="87"/>
      <c r="N1330" s="87"/>
      <c r="O1330" s="87"/>
      <c r="P1330" s="87"/>
      <c r="Q1330" s="87"/>
      <c r="R1330" s="87"/>
      <c r="S1330" s="87"/>
      <c r="T1330" s="87"/>
      <c r="U1330" s="87"/>
      <c r="V1330" s="87"/>
      <c r="W1330" s="87"/>
      <c r="X1330" s="87"/>
      <c r="Y1330" s="87"/>
      <c r="Z1330" s="87"/>
      <c r="AA1330" s="87"/>
      <c r="AB1330" s="87"/>
      <c r="AC1330" s="87"/>
      <c r="AD1330" s="87"/>
      <c r="AE1330" s="87"/>
      <c r="AF1330" s="87"/>
      <c r="AG1330" s="87"/>
      <c r="AH1330" s="87"/>
      <c r="AI1330" s="87"/>
      <c r="AJ1330" s="87"/>
      <c r="AK1330" s="87"/>
      <c r="AL1330" s="87"/>
      <c r="AM1330" s="87"/>
      <c r="AN1330" s="87"/>
      <c r="AO1330" s="87"/>
      <c r="AP1330" s="87"/>
      <c r="AQ1330" s="87"/>
      <c r="AR1330" s="87"/>
      <c r="AS1330" s="87"/>
      <c r="AT1330" s="87"/>
      <c r="AU1330" s="87"/>
      <c r="AV1330" s="87"/>
      <c r="AW1330" s="87"/>
      <c r="AX1330" s="87"/>
      <c r="AY1330" s="87"/>
      <c r="AZ1330" s="87"/>
      <c r="BA1330" s="87"/>
      <c r="BB1330" s="87"/>
      <c r="BC1330" s="87"/>
      <c r="BD1330" s="87"/>
      <c r="BE1330" s="87"/>
    </row>
    <row r="1331" spans="1:57" s="69" customFormat="1" x14ac:dyDescent="0.25">
      <c r="A1331" s="87"/>
      <c r="B1331" s="87"/>
      <c r="C1331" s="87"/>
      <c r="D1331" s="87"/>
      <c r="E1331" s="87"/>
      <c r="F1331" s="87"/>
      <c r="G1331" s="87"/>
      <c r="H1331" s="87"/>
      <c r="I1331" s="87"/>
      <c r="J1331" s="87"/>
      <c r="K1331" s="87"/>
      <c r="L1331" s="87"/>
      <c r="M1331" s="87"/>
      <c r="N1331" s="87"/>
      <c r="O1331" s="87"/>
      <c r="P1331" s="87"/>
      <c r="Q1331" s="87"/>
      <c r="R1331" s="87"/>
      <c r="S1331" s="87"/>
      <c r="T1331" s="87"/>
      <c r="U1331" s="87"/>
      <c r="V1331" s="87"/>
      <c r="W1331" s="87"/>
      <c r="X1331" s="87"/>
      <c r="Y1331" s="87"/>
      <c r="Z1331" s="87"/>
      <c r="AA1331" s="87"/>
      <c r="AB1331" s="87"/>
      <c r="AC1331" s="87"/>
      <c r="AD1331" s="87"/>
      <c r="AE1331" s="87"/>
      <c r="AF1331" s="87"/>
      <c r="AG1331" s="87"/>
      <c r="AH1331" s="87"/>
      <c r="AI1331" s="87"/>
      <c r="AJ1331" s="87"/>
      <c r="AK1331" s="87"/>
      <c r="AL1331" s="87"/>
      <c r="AM1331" s="87"/>
      <c r="AN1331" s="87"/>
      <c r="AO1331" s="87"/>
      <c r="AP1331" s="87"/>
      <c r="AQ1331" s="87"/>
      <c r="AR1331" s="87"/>
      <c r="AS1331" s="87"/>
      <c r="AT1331" s="87"/>
      <c r="AU1331" s="87"/>
      <c r="AV1331" s="87"/>
      <c r="AW1331" s="87"/>
      <c r="AX1331" s="87"/>
      <c r="AY1331" s="87"/>
      <c r="AZ1331" s="87"/>
      <c r="BA1331" s="87"/>
      <c r="BB1331" s="87"/>
      <c r="BC1331" s="87"/>
      <c r="BD1331" s="87"/>
      <c r="BE1331" s="87"/>
    </row>
    <row r="1332" spans="1:57" s="69" customFormat="1" x14ac:dyDescent="0.25">
      <c r="A1332" s="87"/>
      <c r="B1332" s="87"/>
      <c r="C1332" s="87"/>
      <c r="D1332" s="87"/>
      <c r="E1332" s="87"/>
      <c r="F1332" s="87"/>
      <c r="G1332" s="87"/>
      <c r="H1332" s="87"/>
      <c r="I1332" s="87"/>
      <c r="J1332" s="87"/>
      <c r="K1332" s="87"/>
      <c r="L1332" s="87"/>
      <c r="M1332" s="87"/>
      <c r="N1332" s="87"/>
      <c r="O1332" s="87"/>
      <c r="P1332" s="87"/>
      <c r="Q1332" s="87"/>
      <c r="R1332" s="87"/>
      <c r="S1332" s="87"/>
      <c r="T1332" s="87"/>
      <c r="U1332" s="87"/>
      <c r="V1332" s="87"/>
      <c r="W1332" s="87"/>
      <c r="X1332" s="87"/>
      <c r="Y1332" s="87"/>
      <c r="Z1332" s="87"/>
      <c r="AA1332" s="87"/>
      <c r="AB1332" s="87"/>
      <c r="AC1332" s="87"/>
      <c r="AD1332" s="87"/>
      <c r="AE1332" s="87"/>
      <c r="AF1332" s="87"/>
      <c r="AG1332" s="87"/>
      <c r="AH1332" s="87"/>
      <c r="AI1332" s="87"/>
      <c r="AJ1332" s="87"/>
      <c r="AK1332" s="87"/>
      <c r="AL1332" s="87"/>
      <c r="AM1332" s="87"/>
      <c r="AN1332" s="87"/>
      <c r="AO1332" s="87"/>
      <c r="AP1332" s="87"/>
      <c r="AQ1332" s="87"/>
      <c r="AR1332" s="87"/>
      <c r="AS1332" s="87"/>
      <c r="AT1332" s="87"/>
      <c r="AU1332" s="87"/>
      <c r="AV1332" s="87"/>
      <c r="AW1332" s="87"/>
      <c r="AX1332" s="87"/>
      <c r="AY1332" s="87"/>
      <c r="AZ1332" s="87"/>
      <c r="BA1332" s="87"/>
      <c r="BB1332" s="87"/>
      <c r="BC1332" s="87"/>
      <c r="BD1332" s="87"/>
      <c r="BE1332" s="87"/>
    </row>
    <row r="1333" spans="1:57" s="69" customFormat="1" x14ac:dyDescent="0.25">
      <c r="A1333" s="87"/>
      <c r="B1333" s="87"/>
      <c r="C1333" s="87"/>
      <c r="D1333" s="87"/>
      <c r="E1333" s="87"/>
      <c r="F1333" s="87"/>
      <c r="G1333" s="87"/>
      <c r="H1333" s="87"/>
      <c r="I1333" s="87"/>
      <c r="J1333" s="87"/>
      <c r="K1333" s="87"/>
      <c r="L1333" s="87"/>
      <c r="M1333" s="87"/>
      <c r="N1333" s="87"/>
      <c r="O1333" s="87"/>
      <c r="P1333" s="87"/>
      <c r="Q1333" s="87"/>
      <c r="R1333" s="87"/>
      <c r="S1333" s="87"/>
      <c r="T1333" s="87"/>
      <c r="U1333" s="87"/>
      <c r="V1333" s="87"/>
      <c r="W1333" s="87"/>
      <c r="X1333" s="87"/>
      <c r="Y1333" s="87"/>
      <c r="Z1333" s="87"/>
      <c r="AA1333" s="87"/>
      <c r="AB1333" s="87"/>
      <c r="AC1333" s="87"/>
      <c r="AD1333" s="87"/>
      <c r="AE1333" s="87"/>
      <c r="AF1333" s="87"/>
      <c r="AG1333" s="87"/>
      <c r="AH1333" s="87"/>
      <c r="AI1333" s="87"/>
      <c r="AJ1333" s="87"/>
      <c r="AK1333" s="87"/>
      <c r="AL1333" s="87"/>
      <c r="AM1333" s="87"/>
      <c r="AN1333" s="87"/>
      <c r="AO1333" s="87"/>
      <c r="AP1333" s="87"/>
      <c r="AQ1333" s="87"/>
      <c r="AR1333" s="87"/>
      <c r="AS1333" s="87"/>
      <c r="AT1333" s="87"/>
      <c r="AU1333" s="87"/>
      <c r="AV1333" s="87"/>
      <c r="AW1333" s="87"/>
      <c r="AX1333" s="87"/>
      <c r="AY1333" s="87"/>
      <c r="AZ1333" s="87"/>
      <c r="BA1333" s="87"/>
      <c r="BB1333" s="87"/>
      <c r="BC1333" s="87"/>
      <c r="BD1333" s="87"/>
      <c r="BE1333" s="87"/>
    </row>
    <row r="1334" spans="1:57" s="69" customFormat="1" x14ac:dyDescent="0.25">
      <c r="A1334" s="87"/>
      <c r="B1334" s="87"/>
      <c r="C1334" s="87"/>
      <c r="D1334" s="87"/>
      <c r="E1334" s="87"/>
      <c r="F1334" s="87"/>
      <c r="G1334" s="87"/>
      <c r="H1334" s="87"/>
      <c r="I1334" s="87"/>
      <c r="J1334" s="87"/>
      <c r="K1334" s="87"/>
      <c r="L1334" s="87"/>
      <c r="M1334" s="87"/>
      <c r="N1334" s="87"/>
      <c r="O1334" s="87"/>
      <c r="P1334" s="87"/>
      <c r="Q1334" s="87"/>
      <c r="R1334" s="87"/>
      <c r="S1334" s="87"/>
      <c r="T1334" s="87"/>
      <c r="U1334" s="87"/>
      <c r="V1334" s="87"/>
      <c r="W1334" s="87"/>
      <c r="X1334" s="87"/>
      <c r="Y1334" s="87"/>
      <c r="Z1334" s="87"/>
      <c r="AA1334" s="87"/>
      <c r="AB1334" s="87"/>
      <c r="AC1334" s="87"/>
      <c r="AD1334" s="87"/>
      <c r="AE1334" s="87"/>
      <c r="AF1334" s="87"/>
      <c r="AG1334" s="87"/>
      <c r="AH1334" s="87"/>
      <c r="AI1334" s="87"/>
      <c r="AJ1334" s="87"/>
      <c r="AK1334" s="87"/>
      <c r="AL1334" s="87"/>
      <c r="AM1334" s="87"/>
      <c r="AN1334" s="87"/>
      <c r="AO1334" s="87"/>
      <c r="AP1334" s="87"/>
      <c r="AQ1334" s="87"/>
      <c r="AR1334" s="87"/>
      <c r="AS1334" s="87"/>
      <c r="AT1334" s="87"/>
      <c r="AU1334" s="87"/>
      <c r="AV1334" s="87"/>
      <c r="AW1334" s="87"/>
      <c r="AX1334" s="87"/>
      <c r="AY1334" s="87"/>
      <c r="AZ1334" s="87"/>
      <c r="BA1334" s="87"/>
      <c r="BB1334" s="87"/>
      <c r="BC1334" s="87"/>
      <c r="BD1334" s="87"/>
      <c r="BE1334" s="87"/>
    </row>
    <row r="1335" spans="1:57" s="69" customFormat="1" x14ac:dyDescent="0.25">
      <c r="A1335" s="87"/>
      <c r="B1335" s="87"/>
      <c r="C1335" s="87"/>
      <c r="D1335" s="87"/>
      <c r="E1335" s="87"/>
      <c r="F1335" s="87"/>
      <c r="G1335" s="87"/>
      <c r="H1335" s="87"/>
      <c r="I1335" s="87"/>
      <c r="J1335" s="87"/>
      <c r="K1335" s="87"/>
      <c r="L1335" s="87"/>
      <c r="M1335" s="87"/>
      <c r="N1335" s="87"/>
      <c r="O1335" s="87"/>
      <c r="P1335" s="87"/>
      <c r="Q1335" s="87"/>
      <c r="R1335" s="87"/>
      <c r="S1335" s="87"/>
      <c r="T1335" s="87"/>
      <c r="U1335" s="87"/>
      <c r="V1335" s="87"/>
      <c r="W1335" s="87"/>
      <c r="X1335" s="87"/>
      <c r="Y1335" s="87"/>
      <c r="Z1335" s="87"/>
      <c r="AA1335" s="87"/>
      <c r="AB1335" s="87"/>
      <c r="AC1335" s="87"/>
      <c r="AD1335" s="87"/>
      <c r="AE1335" s="87"/>
      <c r="AF1335" s="87"/>
      <c r="AG1335" s="87"/>
      <c r="AH1335" s="87"/>
      <c r="AI1335" s="87"/>
      <c r="AJ1335" s="87"/>
      <c r="AK1335" s="87"/>
      <c r="AL1335" s="87"/>
      <c r="AM1335" s="87"/>
      <c r="AN1335" s="87"/>
      <c r="AO1335" s="87"/>
      <c r="AP1335" s="87"/>
      <c r="AQ1335" s="87"/>
      <c r="AR1335" s="87"/>
      <c r="AS1335" s="87"/>
      <c r="AT1335" s="87"/>
      <c r="AU1335" s="87"/>
      <c r="AV1335" s="87"/>
      <c r="AW1335" s="87"/>
      <c r="AX1335" s="87"/>
      <c r="AY1335" s="87"/>
      <c r="AZ1335" s="87"/>
      <c r="BA1335" s="87"/>
      <c r="BB1335" s="87"/>
      <c r="BC1335" s="87"/>
      <c r="BD1335" s="87"/>
      <c r="BE1335" s="87"/>
    </row>
    <row r="1336" spans="1:57" s="69" customFormat="1" x14ac:dyDescent="0.25">
      <c r="A1336" s="87"/>
      <c r="B1336" s="87"/>
      <c r="C1336" s="87"/>
      <c r="D1336" s="87"/>
      <c r="E1336" s="87"/>
      <c r="F1336" s="87"/>
      <c r="G1336" s="87"/>
      <c r="H1336" s="87"/>
      <c r="I1336" s="87"/>
      <c r="J1336" s="87"/>
      <c r="K1336" s="87"/>
      <c r="L1336" s="87"/>
      <c r="M1336" s="87"/>
      <c r="N1336" s="87"/>
      <c r="O1336" s="87"/>
      <c r="P1336" s="87"/>
      <c r="Q1336" s="87"/>
      <c r="R1336" s="87"/>
      <c r="S1336" s="87"/>
      <c r="T1336" s="87"/>
      <c r="U1336" s="87"/>
      <c r="V1336" s="87"/>
      <c r="W1336" s="87"/>
      <c r="X1336" s="87"/>
      <c r="Y1336" s="87"/>
      <c r="Z1336" s="87"/>
      <c r="AA1336" s="87"/>
      <c r="AB1336" s="87"/>
      <c r="AC1336" s="87"/>
      <c r="AD1336" s="87"/>
      <c r="AE1336" s="87"/>
      <c r="AF1336" s="87"/>
      <c r="AG1336" s="87"/>
      <c r="AH1336" s="87"/>
      <c r="AI1336" s="87"/>
      <c r="AJ1336" s="87"/>
      <c r="AK1336" s="87"/>
      <c r="AL1336" s="87"/>
      <c r="AM1336" s="87"/>
      <c r="AN1336" s="87"/>
      <c r="AO1336" s="87"/>
      <c r="AP1336" s="87"/>
      <c r="AQ1336" s="87"/>
      <c r="AR1336" s="87"/>
      <c r="AS1336" s="87"/>
      <c r="AT1336" s="87"/>
      <c r="AU1336" s="87"/>
      <c r="AV1336" s="87"/>
      <c r="AW1336" s="87"/>
      <c r="AX1336" s="87"/>
      <c r="AY1336" s="87"/>
      <c r="AZ1336" s="87"/>
      <c r="BA1336" s="87"/>
      <c r="BB1336" s="87"/>
      <c r="BC1336" s="87"/>
      <c r="BD1336" s="87"/>
      <c r="BE1336" s="87"/>
    </row>
    <row r="1337" spans="1:57" s="69" customFormat="1" x14ac:dyDescent="0.25">
      <c r="A1337" s="87"/>
      <c r="B1337" s="87"/>
      <c r="C1337" s="87"/>
      <c r="D1337" s="87"/>
      <c r="E1337" s="87"/>
      <c r="F1337" s="87"/>
      <c r="G1337" s="87"/>
      <c r="H1337" s="87"/>
      <c r="I1337" s="87"/>
      <c r="J1337" s="87"/>
      <c r="K1337" s="87"/>
      <c r="L1337" s="87"/>
      <c r="M1337" s="87"/>
      <c r="N1337" s="87"/>
      <c r="O1337" s="87"/>
      <c r="P1337" s="87"/>
      <c r="Q1337" s="87"/>
      <c r="R1337" s="87"/>
      <c r="S1337" s="87"/>
      <c r="T1337" s="87"/>
      <c r="U1337" s="87"/>
      <c r="V1337" s="87"/>
      <c r="W1337" s="87"/>
      <c r="X1337" s="87"/>
      <c r="Y1337" s="87"/>
      <c r="Z1337" s="87"/>
      <c r="AA1337" s="87"/>
      <c r="AB1337" s="87"/>
      <c r="AC1337" s="87"/>
      <c r="AD1337" s="87"/>
      <c r="AE1337" s="87"/>
      <c r="AF1337" s="87"/>
      <c r="AG1337" s="87"/>
      <c r="AH1337" s="87"/>
      <c r="AI1337" s="87"/>
      <c r="AJ1337" s="87"/>
      <c r="AK1337" s="87"/>
      <c r="AL1337" s="87"/>
      <c r="AM1337" s="87"/>
      <c r="AN1337" s="87"/>
      <c r="AO1337" s="87"/>
      <c r="AP1337" s="87"/>
      <c r="AQ1337" s="87"/>
      <c r="AR1337" s="87"/>
      <c r="AS1337" s="87"/>
      <c r="AT1337" s="87"/>
      <c r="AU1337" s="87"/>
      <c r="AV1337" s="87"/>
      <c r="AW1337" s="87"/>
      <c r="AX1337" s="87"/>
      <c r="AY1337" s="87"/>
      <c r="AZ1337" s="87"/>
      <c r="BA1337" s="87"/>
      <c r="BB1337" s="87"/>
      <c r="BC1337" s="87"/>
      <c r="BD1337" s="87"/>
      <c r="BE1337" s="87"/>
    </row>
    <row r="1338" spans="1:57" s="69" customFormat="1" x14ac:dyDescent="0.25">
      <c r="A1338" s="87"/>
      <c r="B1338" s="87"/>
      <c r="C1338" s="87"/>
      <c r="D1338" s="87"/>
      <c r="E1338" s="87"/>
      <c r="F1338" s="87"/>
      <c r="G1338" s="87"/>
      <c r="H1338" s="87"/>
      <c r="I1338" s="87"/>
      <c r="J1338" s="87"/>
      <c r="K1338" s="87"/>
      <c r="L1338" s="87"/>
      <c r="M1338" s="87"/>
      <c r="N1338" s="87"/>
      <c r="O1338" s="87"/>
      <c r="P1338" s="87"/>
      <c r="Q1338" s="87"/>
      <c r="R1338" s="87"/>
      <c r="S1338" s="87"/>
      <c r="T1338" s="87"/>
      <c r="U1338" s="87"/>
      <c r="V1338" s="87"/>
      <c r="W1338" s="87"/>
      <c r="X1338" s="87"/>
      <c r="Y1338" s="87"/>
      <c r="Z1338" s="87"/>
      <c r="AA1338" s="87"/>
      <c r="AB1338" s="87"/>
      <c r="AC1338" s="87"/>
      <c r="AD1338" s="87"/>
      <c r="AE1338" s="87"/>
      <c r="AF1338" s="87"/>
      <c r="AG1338" s="87"/>
      <c r="AH1338" s="87"/>
      <c r="AI1338" s="87"/>
      <c r="AJ1338" s="87"/>
      <c r="AK1338" s="87"/>
      <c r="AL1338" s="87"/>
      <c r="AM1338" s="87"/>
      <c r="AN1338" s="87"/>
      <c r="AO1338" s="87"/>
      <c r="AP1338" s="87"/>
      <c r="AQ1338" s="87"/>
      <c r="AR1338" s="87"/>
      <c r="AS1338" s="87"/>
      <c r="AT1338" s="87"/>
      <c r="AU1338" s="87"/>
      <c r="AV1338" s="87"/>
      <c r="AW1338" s="87"/>
      <c r="AX1338" s="87"/>
      <c r="AY1338" s="87"/>
      <c r="AZ1338" s="87"/>
      <c r="BA1338" s="87"/>
      <c r="BB1338" s="87"/>
      <c r="BC1338" s="87"/>
      <c r="BD1338" s="87"/>
      <c r="BE1338" s="87"/>
    </row>
    <row r="1339" spans="1:57" s="69" customFormat="1" x14ac:dyDescent="0.25">
      <c r="A1339" s="87"/>
      <c r="B1339" s="87"/>
      <c r="C1339" s="87"/>
      <c r="D1339" s="87"/>
      <c r="E1339" s="87"/>
      <c r="F1339" s="87"/>
      <c r="G1339" s="87"/>
      <c r="H1339" s="87"/>
      <c r="I1339" s="87"/>
      <c r="J1339" s="87"/>
      <c r="K1339" s="87"/>
      <c r="L1339" s="87"/>
      <c r="M1339" s="87"/>
      <c r="N1339" s="87"/>
      <c r="O1339" s="87"/>
      <c r="P1339" s="87"/>
      <c r="Q1339" s="87"/>
      <c r="R1339" s="87"/>
      <c r="S1339" s="87"/>
      <c r="T1339" s="87"/>
      <c r="U1339" s="87"/>
      <c r="V1339" s="87"/>
      <c r="W1339" s="87"/>
      <c r="X1339" s="87"/>
      <c r="Y1339" s="87"/>
      <c r="Z1339" s="87"/>
      <c r="AA1339" s="87"/>
      <c r="AB1339" s="87"/>
      <c r="AC1339" s="87"/>
      <c r="AD1339" s="87"/>
      <c r="AE1339" s="87"/>
      <c r="AF1339" s="87"/>
      <c r="AG1339" s="87"/>
      <c r="AH1339" s="87"/>
      <c r="AI1339" s="87"/>
      <c r="AJ1339" s="87"/>
      <c r="AK1339" s="87"/>
      <c r="AL1339" s="87"/>
      <c r="AM1339" s="87"/>
      <c r="AN1339" s="87"/>
      <c r="AO1339" s="87"/>
      <c r="AP1339" s="87"/>
      <c r="AQ1339" s="87"/>
      <c r="AR1339" s="87"/>
      <c r="AS1339" s="87"/>
      <c r="AT1339" s="87"/>
      <c r="AU1339" s="87"/>
      <c r="AV1339" s="87"/>
      <c r="AW1339" s="87"/>
      <c r="AX1339" s="87"/>
      <c r="AY1339" s="87"/>
      <c r="AZ1339" s="87"/>
      <c r="BA1339" s="87"/>
      <c r="BB1339" s="87"/>
      <c r="BC1339" s="87"/>
      <c r="BD1339" s="87"/>
      <c r="BE1339" s="87"/>
    </row>
    <row r="1340" spans="1:57" s="69" customFormat="1" x14ac:dyDescent="0.25">
      <c r="A1340" s="87"/>
      <c r="B1340" s="87"/>
      <c r="C1340" s="87"/>
      <c r="D1340" s="87"/>
      <c r="E1340" s="87"/>
      <c r="F1340" s="87"/>
      <c r="G1340" s="87"/>
      <c r="H1340" s="87"/>
      <c r="I1340" s="87"/>
      <c r="J1340" s="87"/>
      <c r="K1340" s="87"/>
      <c r="L1340" s="87"/>
      <c r="M1340" s="87"/>
      <c r="N1340" s="87"/>
      <c r="O1340" s="87"/>
      <c r="P1340" s="87"/>
      <c r="Q1340" s="87"/>
      <c r="R1340" s="87"/>
      <c r="S1340" s="87"/>
      <c r="T1340" s="87"/>
      <c r="U1340" s="87"/>
      <c r="V1340" s="87"/>
      <c r="W1340" s="87"/>
      <c r="X1340" s="87"/>
      <c r="Y1340" s="87"/>
      <c r="Z1340" s="87"/>
      <c r="AA1340" s="87"/>
      <c r="AB1340" s="87"/>
      <c r="AC1340" s="87"/>
      <c r="AD1340" s="87"/>
      <c r="AE1340" s="87"/>
      <c r="AF1340" s="87"/>
      <c r="AG1340" s="87"/>
      <c r="AH1340" s="87"/>
      <c r="AI1340" s="87"/>
      <c r="AJ1340" s="87"/>
      <c r="AK1340" s="87"/>
      <c r="AL1340" s="87"/>
      <c r="AM1340" s="87"/>
      <c r="AN1340" s="87"/>
      <c r="AO1340" s="87"/>
      <c r="AP1340" s="87"/>
      <c r="AQ1340" s="87"/>
      <c r="AR1340" s="87"/>
      <c r="AS1340" s="87"/>
      <c r="AT1340" s="87"/>
      <c r="AU1340" s="87"/>
      <c r="AV1340" s="87"/>
      <c r="AW1340" s="87"/>
      <c r="AX1340" s="87"/>
      <c r="AY1340" s="87"/>
      <c r="AZ1340" s="87"/>
      <c r="BA1340" s="87"/>
      <c r="BB1340" s="87"/>
      <c r="BC1340" s="87"/>
      <c r="BD1340" s="87"/>
      <c r="BE1340" s="87"/>
    </row>
    <row r="1341" spans="1:57" s="69" customFormat="1" x14ac:dyDescent="0.25">
      <c r="A1341" s="87"/>
      <c r="B1341" s="87"/>
      <c r="C1341" s="87"/>
      <c r="D1341" s="87"/>
      <c r="E1341" s="87"/>
      <c r="F1341" s="87"/>
      <c r="G1341" s="87"/>
      <c r="H1341" s="87"/>
      <c r="I1341" s="87"/>
      <c r="J1341" s="87"/>
      <c r="K1341" s="87"/>
      <c r="L1341" s="87"/>
      <c r="M1341" s="87"/>
      <c r="N1341" s="87"/>
      <c r="O1341" s="87"/>
      <c r="P1341" s="87"/>
      <c r="Q1341" s="87"/>
      <c r="R1341" s="87"/>
      <c r="S1341" s="87"/>
      <c r="T1341" s="87"/>
      <c r="U1341" s="87"/>
      <c r="V1341" s="87"/>
      <c r="W1341" s="87"/>
      <c r="X1341" s="87"/>
      <c r="Y1341" s="87"/>
      <c r="Z1341" s="87"/>
      <c r="AA1341" s="87"/>
      <c r="AB1341" s="87"/>
      <c r="AC1341" s="87"/>
      <c r="AD1341" s="87"/>
      <c r="AE1341" s="87"/>
      <c r="AF1341" s="87"/>
      <c r="AG1341" s="87"/>
      <c r="AH1341" s="87"/>
      <c r="AI1341" s="87"/>
      <c r="AJ1341" s="87"/>
      <c r="AK1341" s="87"/>
      <c r="AL1341" s="87"/>
      <c r="AM1341" s="87"/>
      <c r="AN1341" s="87"/>
      <c r="AO1341" s="87"/>
      <c r="AP1341" s="87"/>
      <c r="AQ1341" s="87"/>
      <c r="AR1341" s="87"/>
      <c r="AS1341" s="87"/>
      <c r="AT1341" s="87"/>
      <c r="AU1341" s="87"/>
      <c r="AV1341" s="87"/>
      <c r="AW1341" s="87"/>
      <c r="AX1341" s="87"/>
      <c r="AY1341" s="87"/>
      <c r="AZ1341" s="87"/>
      <c r="BA1341" s="87"/>
      <c r="BB1341" s="87"/>
      <c r="BC1341" s="87"/>
      <c r="BD1341" s="87"/>
      <c r="BE1341" s="87"/>
    </row>
    <row r="1342" spans="1:57" s="69" customFormat="1" x14ac:dyDescent="0.25">
      <c r="A1342" s="87"/>
      <c r="B1342" s="87"/>
      <c r="C1342" s="87"/>
      <c r="D1342" s="87"/>
      <c r="E1342" s="87"/>
      <c r="F1342" s="87"/>
      <c r="G1342" s="87"/>
      <c r="H1342" s="87"/>
      <c r="I1342" s="87"/>
      <c r="J1342" s="87"/>
      <c r="K1342" s="87"/>
      <c r="L1342" s="87"/>
      <c r="M1342" s="87"/>
      <c r="N1342" s="87"/>
      <c r="O1342" s="87"/>
      <c r="P1342" s="87"/>
      <c r="Q1342" s="87"/>
      <c r="R1342" s="87"/>
      <c r="S1342" s="87"/>
      <c r="T1342" s="87"/>
      <c r="U1342" s="87"/>
      <c r="V1342" s="87"/>
      <c r="W1342" s="87"/>
      <c r="X1342" s="87"/>
      <c r="Y1342" s="87"/>
      <c r="Z1342" s="87"/>
      <c r="AA1342" s="87"/>
      <c r="AB1342" s="87"/>
      <c r="AC1342" s="87"/>
      <c r="AD1342" s="87"/>
      <c r="AE1342" s="87"/>
      <c r="AF1342" s="87"/>
      <c r="AG1342" s="87"/>
      <c r="AH1342" s="87"/>
      <c r="AI1342" s="87"/>
      <c r="AJ1342" s="87"/>
      <c r="AK1342" s="87"/>
      <c r="AL1342" s="87"/>
      <c r="AM1342" s="87"/>
      <c r="AN1342" s="87"/>
      <c r="AO1342" s="87"/>
      <c r="AP1342" s="87"/>
      <c r="AQ1342" s="87"/>
      <c r="AR1342" s="87"/>
      <c r="AS1342" s="87"/>
      <c r="AT1342" s="87"/>
      <c r="AU1342" s="87"/>
      <c r="AV1342" s="87"/>
      <c r="AW1342" s="87"/>
      <c r="AX1342" s="87"/>
      <c r="AY1342" s="87"/>
      <c r="AZ1342" s="87"/>
      <c r="BA1342" s="87"/>
      <c r="BB1342" s="87"/>
      <c r="BC1342" s="87"/>
      <c r="BD1342" s="87"/>
      <c r="BE1342" s="87"/>
    </row>
    <row r="1343" spans="1:57" s="69" customFormat="1" x14ac:dyDescent="0.25">
      <c r="A1343" s="87"/>
      <c r="B1343" s="87"/>
      <c r="C1343" s="87"/>
      <c r="D1343" s="87"/>
      <c r="E1343" s="87"/>
      <c r="F1343" s="87"/>
      <c r="G1343" s="87"/>
      <c r="H1343" s="87"/>
      <c r="I1343" s="87"/>
      <c r="J1343" s="87"/>
      <c r="K1343" s="87"/>
      <c r="L1343" s="87"/>
      <c r="M1343" s="87"/>
      <c r="N1343" s="87"/>
      <c r="O1343" s="87"/>
      <c r="P1343" s="87"/>
      <c r="Q1343" s="87"/>
      <c r="R1343" s="87"/>
      <c r="S1343" s="87"/>
      <c r="T1343" s="87"/>
      <c r="U1343" s="87"/>
      <c r="V1343" s="87"/>
      <c r="W1343" s="87"/>
      <c r="X1343" s="87"/>
      <c r="Y1343" s="87"/>
      <c r="Z1343" s="87"/>
      <c r="AA1343" s="87"/>
      <c r="AB1343" s="87"/>
      <c r="AC1343" s="87"/>
      <c r="AD1343" s="87"/>
      <c r="AE1343" s="87"/>
      <c r="AF1343" s="87"/>
      <c r="AG1343" s="87"/>
      <c r="AH1343" s="87"/>
      <c r="AI1343" s="87"/>
      <c r="AJ1343" s="87"/>
      <c r="AK1343" s="87"/>
      <c r="AL1343" s="87"/>
      <c r="AM1343" s="87"/>
      <c r="AN1343" s="87"/>
      <c r="AO1343" s="87"/>
      <c r="AP1343" s="87"/>
      <c r="AQ1343" s="87"/>
      <c r="AR1343" s="87"/>
      <c r="AS1343" s="87"/>
      <c r="AT1343" s="87"/>
      <c r="AU1343" s="87"/>
      <c r="AV1343" s="87"/>
      <c r="AW1343" s="87"/>
      <c r="AX1343" s="87"/>
      <c r="AY1343" s="87"/>
      <c r="AZ1343" s="87"/>
      <c r="BA1343" s="87"/>
      <c r="BB1343" s="87"/>
      <c r="BC1343" s="87"/>
      <c r="BD1343" s="87"/>
      <c r="BE1343" s="87"/>
    </row>
    <row r="1344" spans="1:57" s="69" customFormat="1" x14ac:dyDescent="0.25">
      <c r="A1344" s="87"/>
      <c r="B1344" s="87"/>
      <c r="C1344" s="87"/>
      <c r="D1344" s="87"/>
      <c r="E1344" s="87"/>
      <c r="F1344" s="87"/>
      <c r="G1344" s="87"/>
      <c r="H1344" s="87"/>
      <c r="I1344" s="87"/>
      <c r="J1344" s="87"/>
      <c r="K1344" s="87"/>
      <c r="L1344" s="87"/>
      <c r="M1344" s="87"/>
      <c r="N1344" s="87"/>
      <c r="O1344" s="87"/>
      <c r="P1344" s="87"/>
      <c r="Q1344" s="87"/>
      <c r="R1344" s="87"/>
      <c r="S1344" s="87"/>
      <c r="T1344" s="87"/>
      <c r="U1344" s="87"/>
      <c r="V1344" s="87"/>
      <c r="W1344" s="87"/>
      <c r="X1344" s="87"/>
      <c r="Y1344" s="87"/>
      <c r="Z1344" s="87"/>
      <c r="AA1344" s="87"/>
      <c r="AB1344" s="87"/>
      <c r="AC1344" s="87"/>
      <c r="AD1344" s="87"/>
      <c r="AE1344" s="87"/>
      <c r="AF1344" s="87"/>
      <c r="AG1344" s="87"/>
      <c r="AH1344" s="87"/>
      <c r="AI1344" s="87"/>
      <c r="AJ1344" s="87"/>
      <c r="AK1344" s="87"/>
      <c r="AL1344" s="87"/>
      <c r="AM1344" s="87"/>
      <c r="AN1344" s="87"/>
      <c r="AO1344" s="87"/>
      <c r="AP1344" s="87"/>
      <c r="AQ1344" s="87"/>
      <c r="AR1344" s="87"/>
      <c r="AS1344" s="87"/>
      <c r="AT1344" s="87"/>
      <c r="AU1344" s="87"/>
      <c r="AV1344" s="87"/>
      <c r="AW1344" s="87"/>
      <c r="AX1344" s="87"/>
      <c r="AY1344" s="87"/>
      <c r="AZ1344" s="87"/>
      <c r="BA1344" s="87"/>
      <c r="BB1344" s="87"/>
      <c r="BC1344" s="87"/>
      <c r="BD1344" s="87"/>
      <c r="BE1344" s="87"/>
    </row>
    <row r="1345" spans="1:57" s="69" customFormat="1" x14ac:dyDescent="0.25">
      <c r="A1345" s="87"/>
      <c r="B1345" s="87"/>
      <c r="C1345" s="87"/>
      <c r="D1345" s="87"/>
      <c r="E1345" s="87"/>
      <c r="F1345" s="87"/>
      <c r="G1345" s="87"/>
      <c r="H1345" s="87"/>
      <c r="I1345" s="87"/>
      <c r="J1345" s="87"/>
      <c r="K1345" s="87"/>
      <c r="L1345" s="87"/>
      <c r="M1345" s="87"/>
      <c r="N1345" s="87"/>
      <c r="O1345" s="87"/>
      <c r="P1345" s="87"/>
      <c r="Q1345" s="87"/>
      <c r="R1345" s="87"/>
      <c r="S1345" s="87"/>
      <c r="T1345" s="87"/>
      <c r="U1345" s="87"/>
      <c r="V1345" s="87"/>
      <c r="W1345" s="87"/>
      <c r="X1345" s="87"/>
      <c r="Y1345" s="87"/>
      <c r="Z1345" s="87"/>
      <c r="AA1345" s="87"/>
      <c r="AB1345" s="87"/>
      <c r="AC1345" s="87"/>
      <c r="AD1345" s="87"/>
      <c r="AE1345" s="87"/>
      <c r="AF1345" s="87"/>
      <c r="AG1345" s="87"/>
      <c r="AH1345" s="87"/>
      <c r="AI1345" s="87"/>
      <c r="AJ1345" s="87"/>
      <c r="AK1345" s="87"/>
      <c r="AL1345" s="87"/>
      <c r="AM1345" s="87"/>
      <c r="AN1345" s="87"/>
      <c r="AO1345" s="87"/>
      <c r="AP1345" s="87"/>
      <c r="AQ1345" s="87"/>
      <c r="AR1345" s="87"/>
      <c r="AS1345" s="87"/>
      <c r="AT1345" s="87"/>
      <c r="AU1345" s="87"/>
      <c r="AV1345" s="87"/>
      <c r="AW1345" s="87"/>
      <c r="AX1345" s="87"/>
      <c r="AY1345" s="87"/>
      <c r="AZ1345" s="87"/>
      <c r="BA1345" s="87"/>
      <c r="BB1345" s="87"/>
      <c r="BC1345" s="87"/>
      <c r="BD1345" s="87"/>
      <c r="BE1345" s="87"/>
    </row>
    <row r="1346" spans="1:57" s="69" customFormat="1" x14ac:dyDescent="0.25">
      <c r="A1346" s="87"/>
      <c r="B1346" s="87"/>
      <c r="C1346" s="87"/>
      <c r="D1346" s="87"/>
      <c r="E1346" s="87"/>
      <c r="F1346" s="87"/>
      <c r="G1346" s="87"/>
      <c r="H1346" s="87"/>
      <c r="I1346" s="87"/>
      <c r="J1346" s="87"/>
      <c r="K1346" s="87"/>
      <c r="L1346" s="87"/>
      <c r="M1346" s="87"/>
      <c r="N1346" s="87"/>
      <c r="O1346" s="87"/>
      <c r="P1346" s="87"/>
      <c r="Q1346" s="87"/>
      <c r="R1346" s="87"/>
      <c r="S1346" s="87"/>
      <c r="T1346" s="87"/>
      <c r="U1346" s="87"/>
      <c r="V1346" s="87"/>
      <c r="W1346" s="87"/>
      <c r="X1346" s="87"/>
      <c r="Y1346" s="87"/>
      <c r="Z1346" s="87"/>
      <c r="AA1346" s="87"/>
      <c r="AB1346" s="87"/>
      <c r="AC1346" s="87"/>
      <c r="AD1346" s="87"/>
      <c r="AE1346" s="87"/>
      <c r="AF1346" s="87"/>
      <c r="AG1346" s="87"/>
      <c r="AH1346" s="87"/>
      <c r="AI1346" s="87"/>
      <c r="AJ1346" s="87"/>
      <c r="AK1346" s="87"/>
      <c r="AL1346" s="87"/>
      <c r="AM1346" s="87"/>
      <c r="AN1346" s="87"/>
      <c r="AO1346" s="87"/>
      <c r="AP1346" s="87"/>
      <c r="AQ1346" s="87"/>
      <c r="AR1346" s="87"/>
      <c r="AS1346" s="87"/>
      <c r="AT1346" s="87"/>
      <c r="AU1346" s="87"/>
      <c r="AV1346" s="87"/>
      <c r="AW1346" s="87"/>
      <c r="AX1346" s="87"/>
      <c r="AY1346" s="87"/>
      <c r="AZ1346" s="87"/>
      <c r="BA1346" s="87"/>
      <c r="BB1346" s="87"/>
      <c r="BC1346" s="87"/>
      <c r="BD1346" s="87"/>
      <c r="BE1346" s="87"/>
    </row>
    <row r="1347" spans="1:57" s="69" customFormat="1" x14ac:dyDescent="0.25">
      <c r="A1347" s="87"/>
      <c r="B1347" s="87"/>
      <c r="C1347" s="87"/>
      <c r="D1347" s="87"/>
      <c r="E1347" s="87"/>
      <c r="F1347" s="87"/>
      <c r="G1347" s="87"/>
      <c r="H1347" s="87"/>
      <c r="I1347" s="87"/>
      <c r="J1347" s="87"/>
      <c r="K1347" s="87"/>
      <c r="L1347" s="87"/>
      <c r="M1347" s="87"/>
      <c r="N1347" s="87"/>
      <c r="O1347" s="87"/>
      <c r="P1347" s="87"/>
      <c r="Q1347" s="87"/>
      <c r="R1347" s="87"/>
      <c r="S1347" s="87"/>
      <c r="T1347" s="87"/>
      <c r="U1347" s="87"/>
      <c r="V1347" s="87"/>
      <c r="W1347" s="87"/>
      <c r="X1347" s="87"/>
      <c r="Y1347" s="87"/>
      <c r="Z1347" s="87"/>
      <c r="AA1347" s="87"/>
      <c r="AB1347" s="87"/>
      <c r="AC1347" s="87"/>
      <c r="AD1347" s="87"/>
      <c r="AE1347" s="87"/>
      <c r="AF1347" s="87"/>
      <c r="AG1347" s="87"/>
      <c r="AH1347" s="87"/>
      <c r="AI1347" s="87"/>
      <c r="AJ1347" s="87"/>
      <c r="AK1347" s="87"/>
      <c r="AL1347" s="87"/>
      <c r="AM1347" s="87"/>
      <c r="AN1347" s="87"/>
      <c r="AO1347" s="87"/>
      <c r="AP1347" s="87"/>
      <c r="AQ1347" s="87"/>
      <c r="AR1347" s="87"/>
      <c r="AS1347" s="87"/>
      <c r="AT1347" s="87"/>
      <c r="AU1347" s="87"/>
      <c r="AV1347" s="87"/>
      <c r="AW1347" s="87"/>
      <c r="AX1347" s="87"/>
      <c r="AY1347" s="87"/>
      <c r="AZ1347" s="87"/>
      <c r="BA1347" s="87"/>
      <c r="BB1347" s="87"/>
      <c r="BC1347" s="87"/>
      <c r="BD1347" s="87"/>
      <c r="BE1347" s="87"/>
    </row>
    <row r="1348" spans="1:57" s="69" customFormat="1" x14ac:dyDescent="0.25">
      <c r="A1348" s="87"/>
      <c r="B1348" s="87"/>
      <c r="C1348" s="87"/>
      <c r="D1348" s="87"/>
      <c r="E1348" s="87"/>
      <c r="F1348" s="87"/>
      <c r="G1348" s="87"/>
      <c r="H1348" s="87"/>
      <c r="I1348" s="87"/>
      <c r="J1348" s="87"/>
      <c r="K1348" s="87"/>
      <c r="L1348" s="87"/>
      <c r="M1348" s="87"/>
      <c r="N1348" s="87"/>
      <c r="O1348" s="87"/>
      <c r="P1348" s="87"/>
      <c r="Q1348" s="87"/>
      <c r="R1348" s="87"/>
      <c r="S1348" s="87"/>
      <c r="T1348" s="87"/>
      <c r="U1348" s="87"/>
      <c r="V1348" s="87"/>
      <c r="W1348" s="87"/>
      <c r="X1348" s="87"/>
      <c r="Y1348" s="87"/>
      <c r="Z1348" s="87"/>
      <c r="AA1348" s="87"/>
      <c r="AB1348" s="87"/>
      <c r="AC1348" s="87"/>
      <c r="AD1348" s="87"/>
      <c r="AE1348" s="87"/>
      <c r="AF1348" s="87"/>
      <c r="AG1348" s="87"/>
      <c r="AH1348" s="87"/>
      <c r="AI1348" s="87"/>
      <c r="AJ1348" s="87"/>
      <c r="AK1348" s="87"/>
      <c r="AL1348" s="87"/>
      <c r="AM1348" s="87"/>
      <c r="AN1348" s="87"/>
      <c r="AO1348" s="87"/>
      <c r="AP1348" s="87"/>
      <c r="AQ1348" s="87"/>
      <c r="AR1348" s="87"/>
      <c r="AS1348" s="87"/>
      <c r="AT1348" s="87"/>
      <c r="AU1348" s="87"/>
      <c r="AV1348" s="87"/>
      <c r="AW1348" s="87"/>
      <c r="AX1348" s="87"/>
      <c r="AY1348" s="87"/>
      <c r="AZ1348" s="87"/>
      <c r="BA1348" s="87"/>
      <c r="BB1348" s="87"/>
      <c r="BC1348" s="87"/>
      <c r="BD1348" s="87"/>
      <c r="BE1348" s="87"/>
    </row>
    <row r="1349" spans="1:57" s="69" customFormat="1" x14ac:dyDescent="0.25">
      <c r="A1349" s="87"/>
      <c r="B1349" s="87"/>
      <c r="C1349" s="87"/>
      <c r="D1349" s="87"/>
      <c r="E1349" s="87"/>
      <c r="F1349" s="87"/>
      <c r="G1349" s="87"/>
      <c r="H1349" s="87"/>
      <c r="I1349" s="87"/>
      <c r="J1349" s="87"/>
      <c r="K1349" s="87"/>
      <c r="L1349" s="87"/>
      <c r="M1349" s="87"/>
      <c r="N1349" s="87"/>
      <c r="O1349" s="87"/>
      <c r="P1349" s="87"/>
      <c r="Q1349" s="87"/>
      <c r="R1349" s="87"/>
      <c r="S1349" s="87"/>
      <c r="T1349" s="87"/>
      <c r="U1349" s="87"/>
      <c r="V1349" s="87"/>
      <c r="W1349" s="87"/>
      <c r="X1349" s="87"/>
      <c r="Y1349" s="87"/>
      <c r="Z1349" s="87"/>
      <c r="AA1349" s="87"/>
      <c r="AB1349" s="87"/>
      <c r="AC1349" s="87"/>
      <c r="AD1349" s="87"/>
      <c r="AE1349" s="87"/>
      <c r="AF1349" s="87"/>
      <c r="AG1349" s="87"/>
      <c r="AH1349" s="87"/>
      <c r="AI1349" s="87"/>
      <c r="AJ1349" s="87"/>
      <c r="AK1349" s="87"/>
      <c r="AL1349" s="87"/>
      <c r="AM1349" s="87"/>
      <c r="AN1349" s="87"/>
      <c r="AO1349" s="87"/>
      <c r="AP1349" s="87"/>
      <c r="AQ1349" s="87"/>
      <c r="AR1349" s="87"/>
      <c r="AS1349" s="87"/>
      <c r="AT1349" s="87"/>
      <c r="AU1349" s="87"/>
      <c r="AV1349" s="87"/>
      <c r="AW1349" s="87"/>
      <c r="AX1349" s="87"/>
      <c r="AY1349" s="87"/>
      <c r="AZ1349" s="87"/>
      <c r="BA1349" s="87"/>
      <c r="BB1349" s="87"/>
      <c r="BC1349" s="87"/>
      <c r="BD1349" s="87"/>
      <c r="BE1349" s="87"/>
    </row>
    <row r="1350" spans="1:57" s="69" customFormat="1" x14ac:dyDescent="0.25">
      <c r="A1350" s="87"/>
      <c r="B1350" s="87"/>
      <c r="C1350" s="87"/>
      <c r="D1350" s="87"/>
      <c r="E1350" s="87"/>
      <c r="F1350" s="87"/>
      <c r="G1350" s="87"/>
      <c r="H1350" s="87"/>
      <c r="I1350" s="87"/>
      <c r="J1350" s="87"/>
      <c r="K1350" s="87"/>
      <c r="L1350" s="87"/>
      <c r="M1350" s="87"/>
      <c r="N1350" s="87"/>
      <c r="O1350" s="87"/>
      <c r="P1350" s="87"/>
      <c r="Q1350" s="87"/>
      <c r="R1350" s="87"/>
      <c r="S1350" s="87"/>
      <c r="T1350" s="87"/>
      <c r="U1350" s="87"/>
      <c r="V1350" s="87"/>
      <c r="W1350" s="87"/>
      <c r="X1350" s="87"/>
      <c r="Y1350" s="87"/>
      <c r="Z1350" s="87"/>
      <c r="AA1350" s="87"/>
      <c r="AB1350" s="87"/>
      <c r="AC1350" s="87"/>
      <c r="AD1350" s="87"/>
      <c r="AE1350" s="87"/>
      <c r="AF1350" s="87"/>
      <c r="AG1350" s="87"/>
      <c r="AH1350" s="87"/>
      <c r="AI1350" s="87"/>
      <c r="AJ1350" s="87"/>
      <c r="AK1350" s="87"/>
      <c r="AL1350" s="87"/>
      <c r="AM1350" s="87"/>
      <c r="AN1350" s="87"/>
      <c r="AO1350" s="87"/>
      <c r="AP1350" s="87"/>
      <c r="AQ1350" s="87"/>
      <c r="AR1350" s="87"/>
      <c r="AS1350" s="87"/>
      <c r="AT1350" s="87"/>
      <c r="AU1350" s="87"/>
      <c r="AV1350" s="87"/>
      <c r="AW1350" s="87"/>
      <c r="AX1350" s="87"/>
      <c r="AY1350" s="87"/>
      <c r="AZ1350" s="87"/>
      <c r="BA1350" s="87"/>
      <c r="BB1350" s="87"/>
      <c r="BC1350" s="87"/>
      <c r="BD1350" s="87"/>
      <c r="BE1350" s="87"/>
    </row>
    <row r="1351" spans="1:57" s="69" customFormat="1" x14ac:dyDescent="0.25">
      <c r="A1351" s="87"/>
      <c r="B1351" s="87"/>
      <c r="C1351" s="87"/>
      <c r="D1351" s="87"/>
      <c r="E1351" s="87"/>
      <c r="F1351" s="87"/>
      <c r="G1351" s="87"/>
      <c r="H1351" s="87"/>
      <c r="I1351" s="87"/>
      <c r="J1351" s="87"/>
      <c r="K1351" s="87"/>
      <c r="L1351" s="87"/>
      <c r="M1351" s="87"/>
      <c r="N1351" s="87"/>
      <c r="O1351" s="87"/>
      <c r="P1351" s="87"/>
      <c r="Q1351" s="87"/>
      <c r="R1351" s="87"/>
      <c r="S1351" s="87"/>
      <c r="T1351" s="87"/>
      <c r="U1351" s="87"/>
      <c r="V1351" s="87"/>
      <c r="W1351" s="87"/>
      <c r="X1351" s="87"/>
      <c r="Y1351" s="87"/>
      <c r="Z1351" s="87"/>
      <c r="AA1351" s="87"/>
      <c r="AB1351" s="87"/>
      <c r="AC1351" s="87"/>
      <c r="AD1351" s="87"/>
      <c r="AE1351" s="87"/>
      <c r="AF1351" s="87"/>
      <c r="AG1351" s="87"/>
      <c r="AH1351" s="87"/>
      <c r="AI1351" s="87"/>
      <c r="AJ1351" s="87"/>
      <c r="AK1351" s="87"/>
      <c r="AL1351" s="87"/>
      <c r="AM1351" s="87"/>
      <c r="AN1351" s="87"/>
      <c r="AO1351" s="87"/>
      <c r="AP1351" s="87"/>
      <c r="AQ1351" s="87"/>
      <c r="AR1351" s="87"/>
      <c r="AS1351" s="87"/>
      <c r="AT1351" s="87"/>
      <c r="AU1351" s="87"/>
      <c r="AV1351" s="87"/>
      <c r="AW1351" s="87"/>
      <c r="AX1351" s="87"/>
      <c r="AY1351" s="87"/>
      <c r="AZ1351" s="87"/>
      <c r="BA1351" s="87"/>
      <c r="BB1351" s="87"/>
      <c r="BC1351" s="87"/>
      <c r="BD1351" s="87"/>
      <c r="BE1351" s="87"/>
    </row>
    <row r="1352" spans="1:57" s="69" customFormat="1" x14ac:dyDescent="0.25">
      <c r="A1352" s="87"/>
      <c r="B1352" s="87"/>
      <c r="C1352" s="87"/>
      <c r="D1352" s="87"/>
      <c r="E1352" s="87"/>
      <c r="F1352" s="87"/>
      <c r="G1352" s="87"/>
      <c r="H1352" s="87"/>
      <c r="I1352" s="87"/>
      <c r="J1352" s="87"/>
      <c r="K1352" s="87"/>
      <c r="L1352" s="87"/>
      <c r="M1352" s="87"/>
      <c r="N1352" s="87"/>
      <c r="O1352" s="87"/>
      <c r="P1352" s="87"/>
      <c r="Q1352" s="87"/>
      <c r="R1352" s="87"/>
      <c r="S1352" s="87"/>
      <c r="T1352" s="87"/>
      <c r="U1352" s="87"/>
      <c r="V1352" s="87"/>
      <c r="W1352" s="87"/>
      <c r="X1352" s="87"/>
      <c r="Y1352" s="87"/>
      <c r="Z1352" s="87"/>
      <c r="AA1352" s="87"/>
      <c r="AB1352" s="87"/>
      <c r="AC1352" s="87"/>
      <c r="AD1352" s="87"/>
      <c r="AE1352" s="87"/>
      <c r="AF1352" s="87"/>
      <c r="AG1352" s="87"/>
      <c r="AH1352" s="87"/>
      <c r="AI1352" s="87"/>
      <c r="AJ1352" s="87"/>
      <c r="AK1352" s="87"/>
      <c r="AL1352" s="87"/>
      <c r="AM1352" s="87"/>
      <c r="AN1352" s="87"/>
      <c r="AO1352" s="87"/>
      <c r="AP1352" s="87"/>
      <c r="AQ1352" s="87"/>
      <c r="AR1352" s="87"/>
      <c r="AS1352" s="87"/>
      <c r="AT1352" s="87"/>
      <c r="AU1352" s="87"/>
      <c r="AV1352" s="87"/>
      <c r="AW1352" s="87"/>
      <c r="AX1352" s="87"/>
      <c r="AY1352" s="87"/>
      <c r="AZ1352" s="87"/>
      <c r="BA1352" s="87"/>
      <c r="BB1352" s="87"/>
      <c r="BC1352" s="87"/>
      <c r="BD1352" s="87"/>
      <c r="BE1352" s="87"/>
    </row>
    <row r="1353" spans="1:57" s="69" customFormat="1" x14ac:dyDescent="0.25">
      <c r="A1353" s="87"/>
      <c r="B1353" s="87"/>
      <c r="C1353" s="87"/>
      <c r="D1353" s="87"/>
      <c r="E1353" s="87"/>
      <c r="F1353" s="87"/>
      <c r="G1353" s="87"/>
      <c r="H1353" s="87"/>
      <c r="I1353" s="87"/>
      <c r="J1353" s="87"/>
      <c r="K1353" s="87"/>
      <c r="L1353" s="87"/>
      <c r="M1353" s="87"/>
      <c r="N1353" s="87"/>
      <c r="O1353" s="87"/>
      <c r="P1353" s="87"/>
      <c r="Q1353" s="87"/>
      <c r="R1353" s="87"/>
      <c r="S1353" s="87"/>
      <c r="T1353" s="87"/>
      <c r="U1353" s="87"/>
      <c r="V1353" s="87"/>
      <c r="W1353" s="87"/>
      <c r="X1353" s="87"/>
      <c r="Y1353" s="87"/>
      <c r="Z1353" s="87"/>
      <c r="AA1353" s="87"/>
      <c r="AB1353" s="87"/>
      <c r="AC1353" s="87"/>
      <c r="AD1353" s="87"/>
      <c r="AE1353" s="87"/>
      <c r="AF1353" s="87"/>
      <c r="AG1353" s="87"/>
      <c r="AH1353" s="87"/>
      <c r="AI1353" s="87"/>
      <c r="AJ1353" s="87"/>
      <c r="AK1353" s="87"/>
      <c r="AL1353" s="87"/>
      <c r="AM1353" s="87"/>
      <c r="AN1353" s="87"/>
      <c r="AO1353" s="87"/>
      <c r="AP1353" s="87"/>
      <c r="AQ1353" s="87"/>
      <c r="AR1353" s="87"/>
      <c r="AS1353" s="87"/>
      <c r="AT1353" s="87"/>
      <c r="AU1353" s="87"/>
      <c r="AV1353" s="87"/>
      <c r="AW1353" s="87"/>
      <c r="AX1353" s="87"/>
      <c r="AY1353" s="87"/>
      <c r="AZ1353" s="87"/>
      <c r="BA1353" s="87"/>
      <c r="BB1353" s="87"/>
      <c r="BC1353" s="87"/>
      <c r="BD1353" s="87"/>
      <c r="BE1353" s="87"/>
    </row>
    <row r="1354" spans="1:57" s="69" customFormat="1" x14ac:dyDescent="0.25">
      <c r="A1354" s="87"/>
      <c r="B1354" s="87"/>
      <c r="C1354" s="87"/>
      <c r="D1354" s="87"/>
      <c r="E1354" s="87"/>
      <c r="F1354" s="87"/>
      <c r="G1354" s="87"/>
      <c r="H1354" s="87"/>
      <c r="I1354" s="87"/>
      <c r="J1354" s="87"/>
      <c r="K1354" s="87"/>
      <c r="L1354" s="87"/>
      <c r="M1354" s="87"/>
      <c r="N1354" s="87"/>
      <c r="O1354" s="87"/>
      <c r="P1354" s="87"/>
      <c r="Q1354" s="87"/>
      <c r="R1354" s="87"/>
      <c r="S1354" s="87"/>
      <c r="T1354" s="87"/>
      <c r="U1354" s="87"/>
      <c r="V1354" s="87"/>
      <c r="W1354" s="87"/>
      <c r="X1354" s="87"/>
      <c r="Y1354" s="87"/>
      <c r="Z1354" s="87"/>
      <c r="AA1354" s="87"/>
      <c r="AB1354" s="87"/>
      <c r="AC1354" s="87"/>
      <c r="AD1354" s="87"/>
      <c r="AE1354" s="87"/>
      <c r="AF1354" s="87"/>
      <c r="AG1354" s="87"/>
      <c r="AH1354" s="87"/>
      <c r="AI1354" s="87"/>
      <c r="AJ1354" s="87"/>
      <c r="AK1354" s="87"/>
      <c r="AL1354" s="87"/>
      <c r="AM1354" s="87"/>
      <c r="AN1354" s="87"/>
      <c r="AO1354" s="87"/>
      <c r="AP1354" s="87"/>
      <c r="AQ1354" s="87"/>
      <c r="AR1354" s="87"/>
      <c r="AS1354" s="87"/>
      <c r="AT1354" s="87"/>
      <c r="AU1354" s="87"/>
      <c r="AV1354" s="87"/>
      <c r="AW1354" s="87"/>
      <c r="AX1354" s="87"/>
      <c r="AY1354" s="87"/>
      <c r="AZ1354" s="87"/>
      <c r="BA1354" s="87"/>
      <c r="BB1354" s="87"/>
      <c r="BC1354" s="87"/>
      <c r="BD1354" s="87"/>
      <c r="BE1354" s="87"/>
    </row>
    <row r="1355" spans="1:57" s="69" customFormat="1" x14ac:dyDescent="0.25">
      <c r="A1355" s="87"/>
      <c r="B1355" s="87"/>
      <c r="C1355" s="87"/>
      <c r="D1355" s="87"/>
      <c r="E1355" s="87"/>
      <c r="F1355" s="87"/>
      <c r="G1355" s="87"/>
      <c r="H1355" s="87"/>
      <c r="I1355" s="87"/>
      <c r="J1355" s="87"/>
      <c r="K1355" s="87"/>
      <c r="L1355" s="87"/>
      <c r="M1355" s="87"/>
      <c r="N1355" s="87"/>
      <c r="O1355" s="87"/>
      <c r="P1355" s="87"/>
      <c r="Q1355" s="87"/>
      <c r="R1355" s="87"/>
      <c r="S1355" s="87"/>
      <c r="T1355" s="87"/>
      <c r="U1355" s="87"/>
      <c r="V1355" s="87"/>
      <c r="W1355" s="87"/>
      <c r="X1355" s="87"/>
      <c r="Y1355" s="87"/>
      <c r="Z1355" s="87"/>
      <c r="AA1355" s="87"/>
      <c r="AB1355" s="87"/>
      <c r="AC1355" s="87"/>
      <c r="AD1355" s="87"/>
      <c r="AE1355" s="87"/>
      <c r="AF1355" s="87"/>
      <c r="AG1355" s="87"/>
      <c r="AH1355" s="87"/>
      <c r="AI1355" s="87"/>
      <c r="AJ1355" s="87"/>
      <c r="AK1355" s="87"/>
      <c r="AL1355" s="87"/>
      <c r="AM1355" s="87"/>
      <c r="AN1355" s="87"/>
      <c r="AO1355" s="87"/>
      <c r="AP1355" s="87"/>
      <c r="AQ1355" s="87"/>
      <c r="AR1355" s="87"/>
      <c r="AS1355" s="87"/>
      <c r="AT1355" s="87"/>
      <c r="AU1355" s="87"/>
      <c r="AV1355" s="87"/>
      <c r="AW1355" s="87"/>
      <c r="AX1355" s="87"/>
      <c r="AY1355" s="87"/>
      <c r="AZ1355" s="87"/>
      <c r="BA1355" s="87"/>
      <c r="BB1355" s="87"/>
      <c r="BC1355" s="87"/>
      <c r="BD1355" s="87"/>
      <c r="BE1355" s="87"/>
    </row>
    <row r="1356" spans="1:57" s="69" customFormat="1" x14ac:dyDescent="0.25">
      <c r="A1356" s="87"/>
      <c r="B1356" s="87"/>
      <c r="C1356" s="87"/>
      <c r="D1356" s="87"/>
      <c r="E1356" s="87"/>
      <c r="F1356" s="87"/>
      <c r="G1356" s="87"/>
      <c r="H1356" s="87"/>
      <c r="I1356" s="87"/>
      <c r="J1356" s="87"/>
      <c r="K1356" s="87"/>
      <c r="L1356" s="87"/>
      <c r="M1356" s="87"/>
      <c r="N1356" s="87"/>
      <c r="O1356" s="87"/>
      <c r="P1356" s="87"/>
      <c r="Q1356" s="87"/>
      <c r="R1356" s="87"/>
      <c r="S1356" s="87"/>
      <c r="T1356" s="87"/>
      <c r="U1356" s="87"/>
      <c r="V1356" s="87"/>
      <c r="W1356" s="87"/>
      <c r="X1356" s="87"/>
      <c r="Y1356" s="87"/>
      <c r="Z1356" s="87"/>
      <c r="AA1356" s="87"/>
      <c r="AB1356" s="87"/>
      <c r="AC1356" s="87"/>
      <c r="AD1356" s="87"/>
      <c r="AE1356" s="87"/>
      <c r="AF1356" s="87"/>
      <c r="AG1356" s="87"/>
      <c r="AH1356" s="87"/>
      <c r="AI1356" s="87"/>
      <c r="AJ1356" s="87"/>
      <c r="AK1356" s="87"/>
      <c r="AL1356" s="87"/>
      <c r="AM1356" s="87"/>
      <c r="AN1356" s="87"/>
      <c r="AO1356" s="87"/>
      <c r="AP1356" s="87"/>
      <c r="AQ1356" s="87"/>
      <c r="AR1356" s="87"/>
      <c r="AS1356" s="87"/>
      <c r="AT1356" s="87"/>
      <c r="AU1356" s="87"/>
      <c r="AV1356" s="87"/>
      <c r="AW1356" s="87"/>
      <c r="AX1356" s="87"/>
      <c r="AY1356" s="87"/>
      <c r="AZ1356" s="87"/>
      <c r="BA1356" s="87"/>
      <c r="BB1356" s="87"/>
      <c r="BC1356" s="87"/>
      <c r="BD1356" s="87"/>
      <c r="BE1356" s="87"/>
    </row>
    <row r="1357" spans="1:57" s="69" customFormat="1" x14ac:dyDescent="0.25">
      <c r="A1357" s="87"/>
      <c r="B1357" s="87"/>
      <c r="C1357" s="87"/>
      <c r="D1357" s="87"/>
      <c r="E1357" s="87"/>
      <c r="F1357" s="87"/>
      <c r="G1357" s="87"/>
      <c r="H1357" s="87"/>
      <c r="I1357" s="87"/>
      <c r="J1357" s="87"/>
      <c r="K1357" s="87"/>
      <c r="L1357" s="87"/>
      <c r="M1357" s="87"/>
      <c r="N1357" s="87"/>
      <c r="O1357" s="87"/>
      <c r="P1357" s="87"/>
      <c r="Q1357" s="87"/>
      <c r="R1357" s="87"/>
      <c r="S1357" s="87"/>
      <c r="T1357" s="87"/>
      <c r="U1357" s="87"/>
      <c r="V1357" s="87"/>
      <c r="W1357" s="87"/>
      <c r="X1357" s="87"/>
      <c r="Y1357" s="87"/>
      <c r="Z1357" s="87"/>
      <c r="AA1357" s="87"/>
      <c r="AB1357" s="87"/>
      <c r="AC1357" s="87"/>
      <c r="AD1357" s="87"/>
      <c r="AE1357" s="87"/>
      <c r="AF1357" s="87"/>
      <c r="AG1357" s="87"/>
      <c r="AH1357" s="87"/>
      <c r="AI1357" s="87"/>
      <c r="AJ1357" s="87"/>
      <c r="AK1357" s="87"/>
      <c r="AL1357" s="87"/>
      <c r="AM1357" s="87"/>
      <c r="AN1357" s="87"/>
      <c r="AO1357" s="87"/>
      <c r="AP1357" s="87"/>
      <c r="AQ1357" s="87"/>
      <c r="AR1357" s="87"/>
      <c r="AS1357" s="87"/>
      <c r="AT1357" s="87"/>
      <c r="AU1357" s="87"/>
      <c r="AV1357" s="87"/>
      <c r="AW1357" s="87"/>
      <c r="AX1357" s="87"/>
      <c r="AY1357" s="87"/>
      <c r="AZ1357" s="87"/>
      <c r="BA1357" s="87"/>
      <c r="BB1357" s="87"/>
      <c r="BC1357" s="87"/>
      <c r="BD1357" s="87"/>
      <c r="BE1357" s="87"/>
    </row>
    <row r="1358" spans="1:57" s="69" customFormat="1" x14ac:dyDescent="0.25">
      <c r="A1358" s="87"/>
      <c r="B1358" s="87"/>
      <c r="C1358" s="87"/>
      <c r="D1358" s="87"/>
      <c r="E1358" s="87"/>
      <c r="F1358" s="87"/>
      <c r="G1358" s="87"/>
      <c r="H1358" s="87"/>
      <c r="I1358" s="87"/>
      <c r="J1358" s="87"/>
      <c r="K1358" s="87"/>
      <c r="L1358" s="87"/>
      <c r="M1358" s="87"/>
      <c r="N1358" s="87"/>
      <c r="O1358" s="87"/>
      <c r="P1358" s="87"/>
      <c r="Q1358" s="87"/>
      <c r="R1358" s="87"/>
      <c r="S1358" s="87"/>
      <c r="T1358" s="87"/>
      <c r="U1358" s="87"/>
      <c r="V1358" s="87"/>
      <c r="W1358" s="87"/>
      <c r="X1358" s="87"/>
      <c r="Y1358" s="87"/>
      <c r="Z1358" s="87"/>
      <c r="AA1358" s="87"/>
      <c r="AB1358" s="87"/>
      <c r="AC1358" s="87"/>
      <c r="AD1358" s="87"/>
      <c r="AE1358" s="87"/>
      <c r="AF1358" s="87"/>
      <c r="AG1358" s="87"/>
      <c r="AH1358" s="87"/>
      <c r="AI1358" s="87"/>
      <c r="AJ1358" s="87"/>
      <c r="AK1358" s="87"/>
      <c r="AL1358" s="87"/>
      <c r="AM1358" s="87"/>
      <c r="AN1358" s="87"/>
      <c r="AO1358" s="87"/>
      <c r="AP1358" s="87"/>
      <c r="AQ1358" s="87"/>
      <c r="AR1358" s="87"/>
      <c r="AS1358" s="87"/>
      <c r="AT1358" s="87"/>
      <c r="AU1358" s="87"/>
      <c r="AV1358" s="87"/>
      <c r="AW1358" s="87"/>
      <c r="AX1358" s="87"/>
      <c r="AY1358" s="87"/>
      <c r="AZ1358" s="87"/>
      <c r="BA1358" s="87"/>
      <c r="BB1358" s="87"/>
      <c r="BC1358" s="87"/>
      <c r="BD1358" s="87"/>
      <c r="BE1358" s="87"/>
    </row>
    <row r="1359" spans="1:57" s="69" customFormat="1" x14ac:dyDescent="0.25">
      <c r="A1359" s="87"/>
      <c r="B1359" s="87"/>
      <c r="C1359" s="87"/>
      <c r="D1359" s="87"/>
      <c r="E1359" s="87"/>
      <c r="F1359" s="87"/>
      <c r="G1359" s="87"/>
      <c r="H1359" s="87"/>
      <c r="I1359" s="87"/>
      <c r="J1359" s="87"/>
      <c r="K1359" s="87"/>
      <c r="L1359" s="87"/>
      <c r="M1359" s="87"/>
      <c r="N1359" s="87"/>
      <c r="O1359" s="87"/>
      <c r="P1359" s="87"/>
      <c r="Q1359" s="87"/>
      <c r="R1359" s="87"/>
      <c r="S1359" s="87"/>
      <c r="T1359" s="87"/>
      <c r="U1359" s="87"/>
      <c r="V1359" s="87"/>
      <c r="W1359" s="87"/>
      <c r="X1359" s="87"/>
      <c r="Y1359" s="87"/>
      <c r="Z1359" s="87"/>
      <c r="AA1359" s="87"/>
      <c r="AB1359" s="87"/>
      <c r="AC1359" s="87"/>
      <c r="AD1359" s="87"/>
      <c r="AE1359" s="87"/>
      <c r="AF1359" s="87"/>
      <c r="AG1359" s="87"/>
      <c r="AH1359" s="87"/>
      <c r="AI1359" s="87"/>
      <c r="AJ1359" s="87"/>
      <c r="AK1359" s="87"/>
      <c r="AL1359" s="87"/>
      <c r="AM1359" s="87"/>
      <c r="AN1359" s="87"/>
      <c r="AO1359" s="87"/>
      <c r="AP1359" s="87"/>
      <c r="AQ1359" s="87"/>
      <c r="AR1359" s="87"/>
      <c r="AS1359" s="87"/>
      <c r="AT1359" s="87"/>
      <c r="AU1359" s="87"/>
      <c r="AV1359" s="87"/>
      <c r="AW1359" s="87"/>
      <c r="AX1359" s="87"/>
      <c r="AY1359" s="87"/>
      <c r="AZ1359" s="87"/>
      <c r="BA1359" s="87"/>
      <c r="BB1359" s="87"/>
      <c r="BC1359" s="87"/>
      <c r="BD1359" s="87"/>
      <c r="BE1359" s="87"/>
    </row>
    <row r="1360" spans="1:57" s="69" customFormat="1" x14ac:dyDescent="0.25">
      <c r="A1360" s="87"/>
      <c r="B1360" s="87"/>
      <c r="C1360" s="87"/>
      <c r="D1360" s="87"/>
      <c r="E1360" s="87"/>
      <c r="F1360" s="87"/>
      <c r="G1360" s="87"/>
      <c r="H1360" s="87"/>
      <c r="I1360" s="87"/>
      <c r="J1360" s="87"/>
      <c r="K1360" s="87"/>
      <c r="L1360" s="87"/>
      <c r="M1360" s="87"/>
      <c r="N1360" s="87"/>
      <c r="O1360" s="87"/>
      <c r="P1360" s="87"/>
      <c r="Q1360" s="87"/>
      <c r="R1360" s="87"/>
      <c r="S1360" s="87"/>
      <c r="T1360" s="87"/>
      <c r="U1360" s="87"/>
      <c r="V1360" s="87"/>
      <c r="W1360" s="87"/>
      <c r="X1360" s="87"/>
      <c r="Y1360" s="87"/>
      <c r="Z1360" s="87"/>
      <c r="AA1360" s="87"/>
      <c r="AB1360" s="87"/>
      <c r="AC1360" s="87"/>
      <c r="AD1360" s="87"/>
      <c r="AE1360" s="87"/>
      <c r="AF1360" s="87"/>
      <c r="AG1360" s="87"/>
      <c r="AH1360" s="87"/>
      <c r="AI1360" s="87"/>
      <c r="AJ1360" s="87"/>
      <c r="AK1360" s="87"/>
      <c r="AL1360" s="87"/>
      <c r="AM1360" s="87"/>
      <c r="AN1360" s="87"/>
      <c r="AO1360" s="87"/>
      <c r="AP1360" s="87"/>
      <c r="AQ1360" s="87"/>
      <c r="AR1360" s="87"/>
      <c r="AS1360" s="87"/>
      <c r="AT1360" s="87"/>
      <c r="AU1360" s="87"/>
      <c r="AV1360" s="87"/>
      <c r="AW1360" s="87"/>
      <c r="AX1360" s="87"/>
      <c r="AY1360" s="87"/>
      <c r="AZ1360" s="87"/>
      <c r="BA1360" s="87"/>
      <c r="BB1360" s="87"/>
      <c r="BC1360" s="87"/>
      <c r="BD1360" s="87"/>
      <c r="BE1360" s="87"/>
    </row>
    <row r="1361" spans="1:57" s="69" customFormat="1" x14ac:dyDescent="0.25">
      <c r="A1361" s="87"/>
      <c r="B1361" s="87"/>
      <c r="C1361" s="87"/>
      <c r="D1361" s="87"/>
      <c r="E1361" s="87"/>
      <c r="F1361" s="87"/>
      <c r="G1361" s="87"/>
      <c r="H1361" s="87"/>
      <c r="I1361" s="87"/>
      <c r="J1361" s="87"/>
      <c r="K1361" s="87"/>
      <c r="L1361" s="87"/>
      <c r="M1361" s="87"/>
      <c r="N1361" s="87"/>
      <c r="O1361" s="87"/>
      <c r="P1361" s="87"/>
      <c r="Q1361" s="87"/>
      <c r="R1361" s="87"/>
      <c r="S1361" s="87"/>
      <c r="T1361" s="87"/>
      <c r="U1361" s="87"/>
      <c r="V1361" s="87"/>
      <c r="W1361" s="87"/>
      <c r="X1361" s="87"/>
      <c r="Y1361" s="87"/>
      <c r="Z1361" s="87"/>
      <c r="AA1361" s="87"/>
      <c r="AB1361" s="87"/>
      <c r="AC1361" s="87"/>
      <c r="AD1361" s="87"/>
      <c r="AE1361" s="87"/>
      <c r="AF1361" s="87"/>
      <c r="AG1361" s="87"/>
      <c r="AH1361" s="87"/>
      <c r="AI1361" s="87"/>
      <c r="AJ1361" s="87"/>
      <c r="AK1361" s="87"/>
      <c r="AL1361" s="87"/>
      <c r="AM1361" s="87"/>
      <c r="AN1361" s="87"/>
      <c r="AO1361" s="87"/>
      <c r="AP1361" s="87"/>
      <c r="AQ1361" s="87"/>
      <c r="AR1361" s="87"/>
      <c r="AS1361" s="87"/>
      <c r="AT1361" s="87"/>
      <c r="AU1361" s="87"/>
      <c r="AV1361" s="87"/>
      <c r="AW1361" s="87"/>
      <c r="AX1361" s="87"/>
      <c r="AY1361" s="87"/>
      <c r="AZ1361" s="87"/>
      <c r="BA1361" s="87"/>
      <c r="BB1361" s="87"/>
      <c r="BC1361" s="87"/>
      <c r="BD1361" s="87"/>
      <c r="BE1361" s="87"/>
    </row>
    <row r="1362" spans="1:57" s="69" customFormat="1" x14ac:dyDescent="0.25">
      <c r="A1362" s="87"/>
      <c r="B1362" s="87"/>
      <c r="C1362" s="87"/>
      <c r="D1362" s="87"/>
      <c r="E1362" s="87"/>
      <c r="F1362" s="87"/>
      <c r="G1362" s="87"/>
      <c r="H1362" s="87"/>
      <c r="I1362" s="87"/>
      <c r="J1362" s="87"/>
      <c r="K1362" s="87"/>
      <c r="L1362" s="87"/>
      <c r="M1362" s="87"/>
      <c r="N1362" s="87"/>
      <c r="O1362" s="87"/>
      <c r="P1362" s="87"/>
      <c r="Q1362" s="87"/>
      <c r="R1362" s="87"/>
      <c r="S1362" s="87"/>
      <c r="T1362" s="87"/>
      <c r="U1362" s="87"/>
      <c r="V1362" s="87"/>
      <c r="W1362" s="87"/>
      <c r="X1362" s="87"/>
      <c r="Y1362" s="87"/>
      <c r="Z1362" s="87"/>
      <c r="AA1362" s="87"/>
      <c r="AB1362" s="87"/>
      <c r="AC1362" s="87"/>
      <c r="AD1362" s="87"/>
      <c r="AE1362" s="87"/>
      <c r="AF1362" s="87"/>
      <c r="AG1362" s="87"/>
      <c r="AH1362" s="87"/>
      <c r="AI1362" s="87"/>
      <c r="AJ1362" s="87"/>
      <c r="AK1362" s="87"/>
      <c r="AL1362" s="87"/>
      <c r="AM1362" s="87"/>
      <c r="AN1362" s="87"/>
      <c r="AO1362" s="87"/>
      <c r="AP1362" s="87"/>
      <c r="AQ1362" s="87"/>
      <c r="AR1362" s="87"/>
      <c r="AS1362" s="87"/>
      <c r="AT1362" s="87"/>
      <c r="AU1362" s="87"/>
      <c r="AV1362" s="87"/>
      <c r="AW1362" s="87"/>
      <c r="AX1362" s="87"/>
      <c r="AY1362" s="87"/>
      <c r="AZ1362" s="87"/>
      <c r="BA1362" s="87"/>
      <c r="BB1362" s="87"/>
      <c r="BC1362" s="87"/>
      <c r="BD1362" s="87"/>
      <c r="BE1362" s="87"/>
    </row>
    <row r="1363" spans="1:57" s="69" customFormat="1" x14ac:dyDescent="0.25">
      <c r="A1363" s="87"/>
      <c r="B1363" s="87"/>
      <c r="C1363" s="87"/>
      <c r="D1363" s="87"/>
      <c r="E1363" s="87"/>
      <c r="F1363" s="87"/>
      <c r="G1363" s="87"/>
      <c r="H1363" s="87"/>
      <c r="I1363" s="87"/>
      <c r="J1363" s="87"/>
      <c r="K1363" s="87"/>
      <c r="L1363" s="87"/>
      <c r="M1363" s="87"/>
      <c r="N1363" s="87"/>
      <c r="O1363" s="87"/>
      <c r="P1363" s="87"/>
      <c r="Q1363" s="87"/>
      <c r="R1363" s="87"/>
      <c r="S1363" s="87"/>
      <c r="T1363" s="87"/>
      <c r="U1363" s="87"/>
      <c r="V1363" s="87"/>
      <c r="W1363" s="87"/>
      <c r="X1363" s="87"/>
      <c r="Y1363" s="87"/>
      <c r="Z1363" s="87"/>
      <c r="AA1363" s="87"/>
      <c r="AB1363" s="87"/>
      <c r="AC1363" s="87"/>
      <c r="AD1363" s="87"/>
      <c r="AE1363" s="87"/>
      <c r="AF1363" s="87"/>
      <c r="AG1363" s="87"/>
      <c r="AH1363" s="87"/>
      <c r="AI1363" s="87"/>
      <c r="AJ1363" s="87"/>
      <c r="AK1363" s="87"/>
      <c r="AL1363" s="87"/>
      <c r="AM1363" s="87"/>
      <c r="AN1363" s="87"/>
      <c r="AO1363" s="87"/>
      <c r="AP1363" s="87"/>
      <c r="AQ1363" s="87"/>
      <c r="AR1363" s="87"/>
      <c r="AS1363" s="87"/>
      <c r="AT1363" s="87"/>
      <c r="AU1363" s="87"/>
      <c r="AV1363" s="87"/>
      <c r="AW1363" s="87"/>
      <c r="AX1363" s="87"/>
      <c r="AY1363" s="87"/>
      <c r="AZ1363" s="87"/>
      <c r="BA1363" s="87"/>
      <c r="BB1363" s="87"/>
      <c r="BC1363" s="87"/>
      <c r="BD1363" s="87"/>
      <c r="BE1363" s="87"/>
    </row>
    <row r="1364" spans="1:57" s="69" customFormat="1" x14ac:dyDescent="0.25">
      <c r="A1364" s="87"/>
      <c r="B1364" s="87"/>
      <c r="C1364" s="87"/>
      <c r="D1364" s="87"/>
      <c r="E1364" s="87"/>
      <c r="F1364" s="87"/>
      <c r="G1364" s="87"/>
      <c r="H1364" s="87"/>
      <c r="I1364" s="87"/>
      <c r="J1364" s="87"/>
      <c r="K1364" s="87"/>
      <c r="L1364" s="87"/>
      <c r="M1364" s="87"/>
      <c r="N1364" s="87"/>
      <c r="O1364" s="87"/>
      <c r="P1364" s="87"/>
      <c r="Q1364" s="87"/>
      <c r="R1364" s="87"/>
      <c r="S1364" s="87"/>
      <c r="T1364" s="87"/>
      <c r="U1364" s="87"/>
      <c r="V1364" s="87"/>
      <c r="W1364" s="87"/>
      <c r="X1364" s="87"/>
      <c r="Y1364" s="87"/>
      <c r="Z1364" s="87"/>
      <c r="AA1364" s="87"/>
      <c r="AB1364" s="87"/>
      <c r="AC1364" s="87"/>
      <c r="AD1364" s="87"/>
      <c r="AE1364" s="87"/>
      <c r="AF1364" s="87"/>
      <c r="AG1364" s="87"/>
      <c r="AH1364" s="87"/>
      <c r="AI1364" s="87"/>
      <c r="AJ1364" s="87"/>
      <c r="AK1364" s="87"/>
      <c r="AL1364" s="87"/>
      <c r="AM1364" s="87"/>
      <c r="AN1364" s="87"/>
      <c r="AO1364" s="87"/>
      <c r="AP1364" s="87"/>
      <c r="AQ1364" s="87"/>
      <c r="AR1364" s="87"/>
      <c r="AS1364" s="87"/>
      <c r="AT1364" s="87"/>
      <c r="AU1364" s="87"/>
      <c r="AV1364" s="87"/>
      <c r="AW1364" s="87"/>
      <c r="AX1364" s="87"/>
      <c r="AY1364" s="87"/>
      <c r="AZ1364" s="87"/>
      <c r="BA1364" s="87"/>
      <c r="BB1364" s="87"/>
      <c r="BC1364" s="87"/>
      <c r="BD1364" s="87"/>
      <c r="BE1364" s="87"/>
    </row>
    <row r="1365" spans="1:57" s="69" customFormat="1" x14ac:dyDescent="0.25">
      <c r="A1365" s="87"/>
      <c r="B1365" s="87"/>
      <c r="C1365" s="87"/>
      <c r="D1365" s="87"/>
      <c r="E1365" s="87"/>
      <c r="F1365" s="87"/>
      <c r="G1365" s="87"/>
      <c r="H1365" s="87"/>
      <c r="I1365" s="87"/>
      <c r="J1365" s="87"/>
      <c r="K1365" s="87"/>
      <c r="L1365" s="87"/>
      <c r="M1365" s="87"/>
      <c r="N1365" s="87"/>
      <c r="O1365" s="87"/>
      <c r="P1365" s="87"/>
      <c r="Q1365" s="87"/>
      <c r="R1365" s="87"/>
      <c r="S1365" s="87"/>
      <c r="T1365" s="87"/>
      <c r="U1365" s="87"/>
      <c r="V1365" s="87"/>
      <c r="W1365" s="87"/>
      <c r="X1365" s="87"/>
      <c r="Y1365" s="87"/>
      <c r="Z1365" s="87"/>
      <c r="AA1365" s="87"/>
      <c r="AB1365" s="87"/>
      <c r="AC1365" s="87"/>
      <c r="AD1365" s="87"/>
      <c r="AE1365" s="87"/>
      <c r="AF1365" s="87"/>
      <c r="AG1365" s="87"/>
      <c r="AH1365" s="87"/>
      <c r="AI1365" s="87"/>
      <c r="AJ1365" s="87"/>
      <c r="AK1365" s="87"/>
      <c r="AL1365" s="87"/>
      <c r="AM1365" s="87"/>
      <c r="AN1365" s="87"/>
      <c r="AO1365" s="87"/>
      <c r="AP1365" s="87"/>
      <c r="AQ1365" s="87"/>
      <c r="AR1365" s="87"/>
      <c r="AS1365" s="87"/>
      <c r="AT1365" s="87"/>
      <c r="AU1365" s="87"/>
      <c r="AV1365" s="87"/>
      <c r="AW1365" s="87"/>
      <c r="AX1365" s="87"/>
      <c r="AY1365" s="87"/>
      <c r="AZ1365" s="87"/>
      <c r="BA1365" s="87"/>
      <c r="BB1365" s="87"/>
      <c r="BC1365" s="87"/>
      <c r="BD1365" s="87"/>
      <c r="BE1365" s="87"/>
    </row>
    <row r="1366" spans="1:57" s="69" customFormat="1" x14ac:dyDescent="0.25">
      <c r="A1366" s="87"/>
      <c r="B1366" s="87"/>
      <c r="C1366" s="87"/>
      <c r="D1366" s="87"/>
      <c r="E1366" s="87"/>
      <c r="F1366" s="87"/>
      <c r="G1366" s="87"/>
      <c r="H1366" s="87"/>
      <c r="I1366" s="87"/>
      <c r="J1366" s="87"/>
      <c r="K1366" s="87"/>
      <c r="L1366" s="87"/>
      <c r="M1366" s="87"/>
      <c r="N1366" s="87"/>
      <c r="O1366" s="87"/>
      <c r="P1366" s="87"/>
      <c r="Q1366" s="87"/>
      <c r="R1366" s="87"/>
      <c r="S1366" s="87"/>
      <c r="T1366" s="87"/>
      <c r="U1366" s="87"/>
      <c r="V1366" s="87"/>
      <c r="W1366" s="87"/>
      <c r="X1366" s="87"/>
      <c r="Y1366" s="87"/>
      <c r="Z1366" s="87"/>
      <c r="AA1366" s="87"/>
      <c r="AB1366" s="87"/>
      <c r="AC1366" s="87"/>
      <c r="AD1366" s="87"/>
      <c r="AE1366" s="87"/>
      <c r="AF1366" s="87"/>
      <c r="AG1366" s="87"/>
      <c r="AH1366" s="87"/>
      <c r="AI1366" s="87"/>
      <c r="AJ1366" s="87"/>
      <c r="AK1366" s="87"/>
      <c r="AL1366" s="87"/>
      <c r="AM1366" s="87"/>
      <c r="AN1366" s="87"/>
      <c r="AO1366" s="87"/>
      <c r="AP1366" s="87"/>
      <c r="AQ1366" s="87"/>
      <c r="AR1366" s="87"/>
      <c r="AS1366" s="87"/>
      <c r="AT1366" s="87"/>
      <c r="AU1366" s="87"/>
      <c r="AV1366" s="87"/>
      <c r="AW1366" s="87"/>
      <c r="AX1366" s="87"/>
      <c r="AY1366" s="87"/>
      <c r="AZ1366" s="87"/>
      <c r="BA1366" s="87"/>
      <c r="BB1366" s="87"/>
      <c r="BC1366" s="87"/>
      <c r="BD1366" s="87"/>
      <c r="BE1366" s="87"/>
    </row>
    <row r="1367" spans="1:57" s="69" customFormat="1" x14ac:dyDescent="0.25">
      <c r="A1367" s="87"/>
      <c r="B1367" s="87"/>
      <c r="C1367" s="87"/>
      <c r="D1367" s="87"/>
      <c r="E1367" s="87"/>
      <c r="F1367" s="87"/>
      <c r="G1367" s="87"/>
      <c r="H1367" s="87"/>
      <c r="I1367" s="87"/>
      <c r="J1367" s="87"/>
      <c r="K1367" s="87"/>
      <c r="L1367" s="87"/>
      <c r="M1367" s="87"/>
      <c r="N1367" s="87"/>
      <c r="O1367" s="87"/>
      <c r="P1367" s="87"/>
      <c r="Q1367" s="87"/>
      <c r="R1367" s="87"/>
      <c r="S1367" s="87"/>
      <c r="T1367" s="87"/>
      <c r="U1367" s="87"/>
      <c r="V1367" s="87"/>
      <c r="W1367" s="87"/>
      <c r="X1367" s="87"/>
      <c r="Y1367" s="87"/>
      <c r="Z1367" s="87"/>
      <c r="AA1367" s="87"/>
      <c r="AB1367" s="87"/>
      <c r="AC1367" s="87"/>
      <c r="AD1367" s="87"/>
      <c r="AE1367" s="87"/>
      <c r="AF1367" s="87"/>
      <c r="AG1367" s="87"/>
      <c r="AH1367" s="87"/>
      <c r="AI1367" s="87"/>
      <c r="AJ1367" s="87"/>
      <c r="AK1367" s="87"/>
      <c r="AL1367" s="87"/>
      <c r="AM1367" s="87"/>
      <c r="AN1367" s="87"/>
      <c r="AO1367" s="87"/>
      <c r="AP1367" s="87"/>
      <c r="AQ1367" s="87"/>
      <c r="AR1367" s="87"/>
      <c r="AS1367" s="87"/>
      <c r="AT1367" s="87"/>
      <c r="AU1367" s="87"/>
      <c r="AV1367" s="87"/>
      <c r="AW1367" s="87"/>
      <c r="AX1367" s="87"/>
      <c r="AY1367" s="87"/>
      <c r="AZ1367" s="87"/>
      <c r="BA1367" s="87"/>
      <c r="BB1367" s="87"/>
      <c r="BC1367" s="87"/>
      <c r="BD1367" s="87"/>
      <c r="BE1367" s="87"/>
    </row>
    <row r="1368" spans="1:57" s="69" customFormat="1" x14ac:dyDescent="0.25">
      <c r="A1368" s="87"/>
      <c r="B1368" s="87"/>
      <c r="C1368" s="87"/>
      <c r="D1368" s="87"/>
      <c r="E1368" s="87"/>
      <c r="F1368" s="87"/>
      <c r="G1368" s="87"/>
      <c r="H1368" s="87"/>
      <c r="I1368" s="87"/>
      <c r="J1368" s="87"/>
      <c r="K1368" s="87"/>
      <c r="L1368" s="87"/>
      <c r="M1368" s="87"/>
      <c r="N1368" s="87"/>
      <c r="O1368" s="87"/>
      <c r="P1368" s="87"/>
      <c r="Q1368" s="87"/>
      <c r="R1368" s="87"/>
      <c r="S1368" s="87"/>
      <c r="T1368" s="87"/>
      <c r="U1368" s="87"/>
      <c r="V1368" s="87"/>
      <c r="W1368" s="87"/>
      <c r="X1368" s="87"/>
      <c r="Y1368" s="87"/>
      <c r="Z1368" s="87"/>
      <c r="AA1368" s="87"/>
      <c r="AB1368" s="87"/>
      <c r="AC1368" s="87"/>
      <c r="AD1368" s="87"/>
      <c r="AE1368" s="87"/>
      <c r="AF1368" s="87"/>
      <c r="AG1368" s="87"/>
      <c r="AH1368" s="87"/>
      <c r="AI1368" s="87"/>
      <c r="AJ1368" s="87"/>
      <c r="AK1368" s="87"/>
      <c r="AL1368" s="87"/>
      <c r="AM1368" s="87"/>
      <c r="AN1368" s="87"/>
      <c r="AO1368" s="87"/>
      <c r="AP1368" s="87"/>
      <c r="AQ1368" s="87"/>
      <c r="AR1368" s="87"/>
      <c r="AS1368" s="87"/>
      <c r="AT1368" s="87"/>
      <c r="AU1368" s="87"/>
      <c r="AV1368" s="87"/>
      <c r="AW1368" s="87"/>
      <c r="AX1368" s="87"/>
      <c r="AY1368" s="87"/>
      <c r="AZ1368" s="87"/>
      <c r="BA1368" s="87"/>
      <c r="BB1368" s="87"/>
      <c r="BC1368" s="87"/>
      <c r="BD1368" s="87"/>
      <c r="BE1368" s="87"/>
    </row>
    <row r="1369" spans="1:57" s="69" customFormat="1" x14ac:dyDescent="0.25">
      <c r="A1369" s="87"/>
      <c r="B1369" s="87"/>
      <c r="C1369" s="87"/>
      <c r="D1369" s="87"/>
      <c r="E1369" s="87"/>
      <c r="F1369" s="87"/>
      <c r="G1369" s="87"/>
      <c r="H1369" s="87"/>
      <c r="I1369" s="87"/>
      <c r="J1369" s="87"/>
      <c r="K1369" s="87"/>
      <c r="L1369" s="87"/>
      <c r="M1369" s="87"/>
      <c r="N1369" s="87"/>
      <c r="O1369" s="87"/>
      <c r="P1369" s="87"/>
      <c r="Q1369" s="87"/>
      <c r="R1369" s="87"/>
      <c r="S1369" s="87"/>
      <c r="T1369" s="87"/>
      <c r="U1369" s="87"/>
      <c r="V1369" s="87"/>
      <c r="W1369" s="87"/>
      <c r="X1369" s="87"/>
      <c r="Y1369" s="87"/>
      <c r="Z1369" s="87"/>
      <c r="AA1369" s="87"/>
      <c r="AB1369" s="87"/>
      <c r="AC1369" s="87"/>
      <c r="AD1369" s="87"/>
      <c r="AE1369" s="87"/>
      <c r="AF1369" s="87"/>
      <c r="AG1369" s="87"/>
      <c r="AH1369" s="87"/>
      <c r="AI1369" s="87"/>
      <c r="AJ1369" s="87"/>
      <c r="AK1369" s="87"/>
      <c r="AL1369" s="87"/>
      <c r="AM1369" s="87"/>
      <c r="AN1369" s="87"/>
      <c r="AO1369" s="87"/>
      <c r="AP1369" s="87"/>
      <c r="AQ1369" s="87"/>
      <c r="AR1369" s="87"/>
      <c r="AS1369" s="87"/>
      <c r="AT1369" s="87"/>
      <c r="AU1369" s="87"/>
      <c r="AV1369" s="87"/>
      <c r="AW1369" s="87"/>
      <c r="AX1369" s="87"/>
      <c r="AY1369" s="87"/>
      <c r="AZ1369" s="87"/>
      <c r="BA1369" s="87"/>
      <c r="BB1369" s="87"/>
      <c r="BC1369" s="87"/>
      <c r="BD1369" s="87"/>
      <c r="BE1369" s="87"/>
    </row>
    <row r="1370" spans="1:57" s="69" customFormat="1" x14ac:dyDescent="0.25">
      <c r="A1370" s="87"/>
      <c r="B1370" s="87"/>
      <c r="C1370" s="87"/>
      <c r="D1370" s="87"/>
      <c r="E1370" s="87"/>
      <c r="F1370" s="87"/>
      <c r="G1370" s="87"/>
      <c r="H1370" s="87"/>
      <c r="I1370" s="87"/>
      <c r="J1370" s="87"/>
      <c r="K1370" s="87"/>
      <c r="L1370" s="87"/>
      <c r="M1370" s="87"/>
      <c r="N1370" s="87"/>
      <c r="O1370" s="87"/>
      <c r="P1370" s="87"/>
      <c r="Q1370" s="87"/>
      <c r="R1370" s="87"/>
      <c r="S1370" s="87"/>
      <c r="T1370" s="87"/>
      <c r="U1370" s="87"/>
      <c r="V1370" s="87"/>
      <c r="W1370" s="87"/>
      <c r="X1370" s="87"/>
      <c r="Y1370" s="87"/>
      <c r="Z1370" s="87"/>
      <c r="AA1370" s="87"/>
      <c r="AB1370" s="87"/>
      <c r="AC1370" s="87"/>
      <c r="AD1370" s="87"/>
      <c r="AE1370" s="87"/>
      <c r="AF1370" s="87"/>
      <c r="AG1370" s="87"/>
      <c r="AH1370" s="87"/>
      <c r="AI1370" s="87"/>
      <c r="AJ1370" s="87"/>
      <c r="AK1370" s="87"/>
      <c r="AL1370" s="87"/>
      <c r="AM1370" s="87"/>
      <c r="AN1370" s="87"/>
      <c r="AO1370" s="87"/>
      <c r="AP1370" s="87"/>
      <c r="AQ1370" s="87"/>
      <c r="AR1370" s="87"/>
      <c r="AS1370" s="87"/>
      <c r="AT1370" s="87"/>
      <c r="AU1370" s="87"/>
      <c r="AV1370" s="87"/>
      <c r="AW1370" s="87"/>
      <c r="AX1370" s="87"/>
      <c r="AY1370" s="87"/>
      <c r="AZ1370" s="87"/>
      <c r="BA1370" s="87"/>
      <c r="BB1370" s="87"/>
      <c r="BC1370" s="87"/>
      <c r="BD1370" s="87"/>
      <c r="BE1370" s="87"/>
    </row>
    <row r="1371" spans="1:57" s="69" customFormat="1" x14ac:dyDescent="0.25">
      <c r="A1371" s="87"/>
      <c r="B1371" s="87"/>
      <c r="C1371" s="87"/>
      <c r="D1371" s="87"/>
      <c r="E1371" s="87"/>
      <c r="F1371" s="87"/>
      <c r="G1371" s="87"/>
      <c r="H1371" s="87"/>
      <c r="I1371" s="87"/>
      <c r="J1371" s="87"/>
      <c r="K1371" s="87"/>
      <c r="L1371" s="87"/>
      <c r="M1371" s="87"/>
      <c r="N1371" s="87"/>
      <c r="O1371" s="87"/>
      <c r="P1371" s="87"/>
      <c r="Q1371" s="87"/>
      <c r="R1371" s="87"/>
      <c r="S1371" s="87"/>
      <c r="T1371" s="87"/>
      <c r="U1371" s="87"/>
      <c r="V1371" s="87"/>
      <c r="W1371" s="87"/>
      <c r="X1371" s="87"/>
      <c r="Y1371" s="87"/>
      <c r="Z1371" s="87"/>
      <c r="AA1371" s="87"/>
      <c r="AB1371" s="87"/>
      <c r="AC1371" s="87"/>
      <c r="AD1371" s="87"/>
      <c r="AE1371" s="87"/>
      <c r="AF1371" s="87"/>
      <c r="AG1371" s="87"/>
      <c r="AH1371" s="87"/>
      <c r="AI1371" s="87"/>
      <c r="AJ1371" s="87"/>
      <c r="AK1371" s="87"/>
      <c r="AL1371" s="87"/>
      <c r="AM1371" s="87"/>
      <c r="AN1371" s="87"/>
      <c r="AO1371" s="87"/>
      <c r="AP1371" s="87"/>
      <c r="AQ1371" s="87"/>
      <c r="AR1371" s="87"/>
      <c r="AS1371" s="87"/>
      <c r="AT1371" s="87"/>
      <c r="AU1371" s="87"/>
      <c r="AV1371" s="87"/>
      <c r="AW1371" s="87"/>
      <c r="AX1371" s="87"/>
      <c r="AY1371" s="87"/>
      <c r="AZ1371" s="87"/>
      <c r="BA1371" s="87"/>
      <c r="BB1371" s="87"/>
      <c r="BC1371" s="87"/>
      <c r="BD1371" s="87"/>
      <c r="BE1371" s="87"/>
    </row>
    <row r="1372" spans="1:57" s="69" customFormat="1" x14ac:dyDescent="0.25">
      <c r="A1372" s="87"/>
      <c r="B1372" s="87"/>
      <c r="C1372" s="87"/>
      <c r="D1372" s="87"/>
      <c r="E1372" s="87"/>
      <c r="F1372" s="87"/>
      <c r="G1372" s="87"/>
      <c r="H1372" s="87"/>
      <c r="I1372" s="87"/>
      <c r="J1372" s="87"/>
      <c r="K1372" s="87"/>
      <c r="L1372" s="87"/>
      <c r="M1372" s="87"/>
      <c r="N1372" s="87"/>
      <c r="O1372" s="87"/>
      <c r="P1372" s="87"/>
      <c r="Q1372" s="87"/>
      <c r="R1372" s="87"/>
      <c r="S1372" s="87"/>
      <c r="T1372" s="87"/>
      <c r="U1372" s="87"/>
      <c r="V1372" s="87"/>
      <c r="W1372" s="87"/>
      <c r="X1372" s="87"/>
      <c r="Y1372" s="87"/>
      <c r="Z1372" s="87"/>
      <c r="AA1372" s="87"/>
      <c r="AB1372" s="87"/>
      <c r="AC1372" s="87"/>
      <c r="AD1372" s="87"/>
      <c r="AE1372" s="87"/>
      <c r="AF1372" s="87"/>
      <c r="AG1372" s="87"/>
      <c r="AH1372" s="87"/>
      <c r="AI1372" s="87"/>
      <c r="AJ1372" s="87"/>
      <c r="AK1372" s="87"/>
      <c r="AL1372" s="87"/>
      <c r="AM1372" s="87"/>
      <c r="AN1372" s="87"/>
      <c r="AO1372" s="87"/>
      <c r="AP1372" s="87"/>
      <c r="AQ1372" s="87"/>
      <c r="AR1372" s="87"/>
      <c r="AS1372" s="87"/>
      <c r="AT1372" s="87"/>
      <c r="AU1372" s="87"/>
      <c r="AV1372" s="87"/>
      <c r="AW1372" s="87"/>
      <c r="AX1372" s="87"/>
      <c r="AY1372" s="87"/>
      <c r="AZ1372" s="87"/>
      <c r="BA1372" s="87"/>
      <c r="BB1372" s="87"/>
      <c r="BC1372" s="87"/>
      <c r="BD1372" s="87"/>
      <c r="BE1372" s="87"/>
    </row>
    <row r="1373" spans="1:57" s="69" customFormat="1" x14ac:dyDescent="0.25">
      <c r="A1373" s="87"/>
      <c r="B1373" s="87"/>
      <c r="C1373" s="87"/>
      <c r="D1373" s="87"/>
      <c r="E1373" s="87"/>
      <c r="F1373" s="87"/>
      <c r="G1373" s="87"/>
      <c r="H1373" s="87"/>
      <c r="I1373" s="87"/>
      <c r="J1373" s="87"/>
      <c r="K1373" s="87"/>
      <c r="L1373" s="87"/>
      <c r="M1373" s="87"/>
      <c r="N1373" s="87"/>
      <c r="O1373" s="87"/>
      <c r="P1373" s="87"/>
      <c r="Q1373" s="87"/>
      <c r="R1373" s="87"/>
      <c r="S1373" s="87"/>
      <c r="T1373" s="87"/>
      <c r="U1373" s="87"/>
      <c r="V1373" s="87"/>
      <c r="W1373" s="87"/>
      <c r="X1373" s="87"/>
      <c r="Y1373" s="87"/>
      <c r="Z1373" s="87"/>
      <c r="AA1373" s="87"/>
      <c r="AB1373" s="87"/>
      <c r="AC1373" s="87"/>
      <c r="AD1373" s="87"/>
      <c r="AE1373" s="87"/>
      <c r="AF1373" s="87"/>
      <c r="AG1373" s="87"/>
      <c r="AH1373" s="87"/>
      <c r="AI1373" s="87"/>
      <c r="AJ1373" s="87"/>
      <c r="AK1373" s="87"/>
      <c r="AL1373" s="87"/>
      <c r="AM1373" s="87"/>
      <c r="AN1373" s="87"/>
      <c r="AO1373" s="87"/>
      <c r="AP1373" s="87"/>
      <c r="AQ1373" s="87"/>
      <c r="AR1373" s="87"/>
      <c r="AS1373" s="87"/>
      <c r="AT1373" s="87"/>
      <c r="AU1373" s="87"/>
      <c r="AV1373" s="87"/>
      <c r="AW1373" s="87"/>
      <c r="AX1373" s="87"/>
      <c r="AY1373" s="87"/>
      <c r="AZ1373" s="87"/>
      <c r="BA1373" s="87"/>
      <c r="BB1373" s="87"/>
      <c r="BC1373" s="87"/>
      <c r="BD1373" s="87"/>
      <c r="BE1373" s="87"/>
    </row>
    <row r="1374" spans="1:57" s="69" customFormat="1" x14ac:dyDescent="0.25">
      <c r="A1374" s="87"/>
      <c r="B1374" s="87"/>
      <c r="C1374" s="87"/>
      <c r="D1374" s="87"/>
      <c r="E1374" s="87"/>
      <c r="F1374" s="87"/>
      <c r="G1374" s="87"/>
      <c r="H1374" s="87"/>
      <c r="I1374" s="87"/>
      <c r="J1374" s="87"/>
      <c r="K1374" s="87"/>
      <c r="L1374" s="87"/>
      <c r="M1374" s="87"/>
      <c r="N1374" s="87"/>
      <c r="O1374" s="87"/>
      <c r="P1374" s="87"/>
      <c r="Q1374" s="87"/>
      <c r="R1374" s="87"/>
      <c r="S1374" s="87"/>
      <c r="T1374" s="87"/>
      <c r="U1374" s="87"/>
      <c r="V1374" s="87"/>
      <c r="W1374" s="87"/>
      <c r="X1374" s="87"/>
      <c r="Y1374" s="87"/>
      <c r="Z1374" s="87"/>
      <c r="AA1374" s="87"/>
      <c r="AB1374" s="87"/>
      <c r="AC1374" s="87"/>
      <c r="AD1374" s="87"/>
      <c r="AE1374" s="87"/>
      <c r="AF1374" s="87"/>
      <c r="AG1374" s="87"/>
      <c r="AH1374" s="87"/>
      <c r="AI1374" s="87"/>
      <c r="AJ1374" s="87"/>
      <c r="AK1374" s="87"/>
      <c r="AL1374" s="87"/>
      <c r="AM1374" s="87"/>
      <c r="AN1374" s="87"/>
      <c r="AO1374" s="87"/>
      <c r="AP1374" s="87"/>
      <c r="AQ1374" s="87"/>
      <c r="AR1374" s="87"/>
      <c r="AS1374" s="87"/>
      <c r="AT1374" s="87"/>
      <c r="AU1374" s="87"/>
      <c r="AV1374" s="87"/>
      <c r="AW1374" s="87"/>
      <c r="AX1374" s="87"/>
      <c r="AY1374" s="87"/>
      <c r="AZ1374" s="87"/>
      <c r="BA1374" s="87"/>
      <c r="BB1374" s="87"/>
      <c r="BC1374" s="87"/>
      <c r="BD1374" s="87"/>
      <c r="BE1374" s="87"/>
    </row>
    <row r="1375" spans="1:57" s="69" customFormat="1" x14ac:dyDescent="0.25">
      <c r="A1375" s="87"/>
      <c r="B1375" s="87"/>
      <c r="C1375" s="87"/>
      <c r="D1375" s="87"/>
      <c r="E1375" s="87"/>
      <c r="F1375" s="87"/>
      <c r="G1375" s="87"/>
      <c r="H1375" s="87"/>
      <c r="I1375" s="87"/>
      <c r="J1375" s="87"/>
      <c r="K1375" s="87"/>
      <c r="L1375" s="87"/>
      <c r="M1375" s="87"/>
      <c r="N1375" s="87"/>
      <c r="O1375" s="87"/>
      <c r="P1375" s="87"/>
      <c r="Q1375" s="87"/>
      <c r="R1375" s="87"/>
      <c r="S1375" s="87"/>
      <c r="T1375" s="87"/>
      <c r="U1375" s="87"/>
      <c r="V1375" s="87"/>
      <c r="W1375" s="87"/>
      <c r="X1375" s="87"/>
      <c r="Y1375" s="87"/>
      <c r="Z1375" s="87"/>
      <c r="AA1375" s="87"/>
      <c r="AB1375" s="87"/>
      <c r="AC1375" s="87"/>
      <c r="AD1375" s="87"/>
      <c r="AE1375" s="87"/>
      <c r="AF1375" s="87"/>
      <c r="AG1375" s="87"/>
      <c r="AH1375" s="87"/>
      <c r="AI1375" s="87"/>
      <c r="AJ1375" s="87"/>
      <c r="AK1375" s="87"/>
      <c r="AL1375" s="87"/>
      <c r="AM1375" s="87"/>
      <c r="AN1375" s="87"/>
      <c r="AO1375" s="87"/>
      <c r="AP1375" s="87"/>
      <c r="AQ1375" s="87"/>
      <c r="AR1375" s="87"/>
      <c r="AS1375" s="87"/>
      <c r="AT1375" s="87"/>
      <c r="AU1375" s="87"/>
      <c r="AV1375" s="87"/>
      <c r="AW1375" s="87"/>
      <c r="AX1375" s="87"/>
      <c r="AY1375" s="87"/>
      <c r="AZ1375" s="87"/>
      <c r="BA1375" s="87"/>
      <c r="BB1375" s="87"/>
      <c r="BC1375" s="87"/>
      <c r="BD1375" s="87"/>
      <c r="BE1375" s="87"/>
    </row>
    <row r="1376" spans="1:57" s="69" customFormat="1" x14ac:dyDescent="0.25">
      <c r="A1376" s="87"/>
      <c r="B1376" s="87"/>
      <c r="C1376" s="87"/>
      <c r="D1376" s="87"/>
      <c r="E1376" s="87"/>
      <c r="F1376" s="87"/>
      <c r="G1376" s="87"/>
      <c r="H1376" s="87"/>
      <c r="I1376" s="87"/>
      <c r="J1376" s="87"/>
      <c r="K1376" s="87"/>
      <c r="L1376" s="87"/>
      <c r="M1376" s="87"/>
      <c r="N1376" s="87"/>
      <c r="O1376" s="87"/>
      <c r="P1376" s="87"/>
      <c r="Q1376" s="87"/>
      <c r="R1376" s="87"/>
      <c r="S1376" s="87"/>
      <c r="T1376" s="87"/>
      <c r="U1376" s="87"/>
      <c r="V1376" s="87"/>
      <c r="W1376" s="87"/>
      <c r="X1376" s="87"/>
      <c r="Y1376" s="87"/>
      <c r="Z1376" s="87"/>
      <c r="AA1376" s="87"/>
      <c r="AB1376" s="87"/>
      <c r="AC1376" s="87"/>
      <c r="AD1376" s="87"/>
      <c r="AE1376" s="87"/>
      <c r="AF1376" s="87"/>
      <c r="AG1376" s="87"/>
      <c r="AH1376" s="87"/>
      <c r="AI1376" s="87"/>
      <c r="AJ1376" s="87"/>
      <c r="AK1376" s="87"/>
      <c r="AL1376" s="87"/>
      <c r="AM1376" s="87"/>
      <c r="AN1376" s="87"/>
      <c r="AO1376" s="87"/>
      <c r="AP1376" s="87"/>
      <c r="AQ1376" s="87"/>
      <c r="AR1376" s="87"/>
      <c r="AS1376" s="87"/>
      <c r="AT1376" s="87"/>
      <c r="AU1376" s="87"/>
      <c r="AV1376" s="87"/>
      <c r="AW1376" s="87"/>
      <c r="AX1376" s="87"/>
      <c r="AY1376" s="87"/>
      <c r="AZ1376" s="87"/>
      <c r="BA1376" s="87"/>
      <c r="BB1376" s="87"/>
      <c r="BC1376" s="87"/>
      <c r="BD1376" s="87"/>
      <c r="BE1376" s="87"/>
    </row>
    <row r="1377" spans="1:57" s="69" customFormat="1" x14ac:dyDescent="0.25">
      <c r="A1377" s="87"/>
      <c r="B1377" s="87"/>
      <c r="C1377" s="87"/>
      <c r="D1377" s="87"/>
      <c r="E1377" s="87"/>
      <c r="F1377" s="87"/>
      <c r="G1377" s="87"/>
      <c r="H1377" s="87"/>
      <c r="I1377" s="87"/>
      <c r="J1377" s="87"/>
      <c r="K1377" s="87"/>
      <c r="L1377" s="87"/>
      <c r="M1377" s="87"/>
      <c r="N1377" s="87"/>
      <c r="O1377" s="87"/>
      <c r="P1377" s="87"/>
      <c r="Q1377" s="87"/>
      <c r="R1377" s="87"/>
      <c r="S1377" s="87"/>
      <c r="T1377" s="87"/>
      <c r="U1377" s="87"/>
      <c r="V1377" s="87"/>
      <c r="W1377" s="87"/>
      <c r="X1377" s="87"/>
      <c r="Y1377" s="87"/>
      <c r="Z1377" s="87"/>
      <c r="AA1377" s="87"/>
      <c r="AB1377" s="87"/>
      <c r="AC1377" s="87"/>
      <c r="AD1377" s="87"/>
      <c r="AE1377" s="87"/>
      <c r="AF1377" s="87"/>
      <c r="AG1377" s="87"/>
      <c r="AH1377" s="87"/>
      <c r="AI1377" s="87"/>
      <c r="AJ1377" s="87"/>
      <c r="AK1377" s="87"/>
      <c r="AL1377" s="87"/>
      <c r="AM1377" s="87"/>
      <c r="AN1377" s="87"/>
      <c r="AO1377" s="87"/>
      <c r="AP1377" s="87"/>
      <c r="AQ1377" s="87"/>
      <c r="AR1377" s="87"/>
      <c r="AS1377" s="87"/>
      <c r="AT1377" s="87"/>
      <c r="AU1377" s="87"/>
      <c r="AV1377" s="87"/>
      <c r="AW1377" s="87"/>
      <c r="AX1377" s="87"/>
      <c r="AY1377" s="87"/>
      <c r="AZ1377" s="87"/>
      <c r="BA1377" s="87"/>
      <c r="BB1377" s="87"/>
      <c r="BC1377" s="87"/>
      <c r="BD1377" s="87"/>
      <c r="BE1377" s="87"/>
    </row>
    <row r="1378" spans="1:57" s="69" customFormat="1" x14ac:dyDescent="0.25">
      <c r="A1378" s="87"/>
      <c r="B1378" s="87"/>
      <c r="C1378" s="87"/>
      <c r="D1378" s="87"/>
      <c r="E1378" s="87"/>
      <c r="F1378" s="87"/>
      <c r="G1378" s="87"/>
      <c r="H1378" s="87"/>
      <c r="I1378" s="87"/>
      <c r="J1378" s="87"/>
      <c r="K1378" s="87"/>
      <c r="L1378" s="87"/>
      <c r="M1378" s="87"/>
      <c r="N1378" s="87"/>
      <c r="O1378" s="87"/>
      <c r="P1378" s="87"/>
      <c r="Q1378" s="87"/>
      <c r="R1378" s="87"/>
      <c r="S1378" s="87"/>
      <c r="T1378" s="87"/>
      <c r="U1378" s="87"/>
      <c r="V1378" s="87"/>
      <c r="W1378" s="87"/>
      <c r="X1378" s="87"/>
      <c r="Y1378" s="87"/>
      <c r="Z1378" s="87"/>
      <c r="AA1378" s="87"/>
      <c r="AB1378" s="87"/>
      <c r="AC1378" s="87"/>
      <c r="AD1378" s="87"/>
      <c r="AE1378" s="87"/>
      <c r="AF1378" s="87"/>
      <c r="AG1378" s="87"/>
      <c r="AH1378" s="87"/>
      <c r="AI1378" s="87"/>
      <c r="AJ1378" s="87"/>
      <c r="AK1378" s="87"/>
      <c r="AL1378" s="87"/>
      <c r="AM1378" s="87"/>
      <c r="AN1378" s="87"/>
      <c r="AO1378" s="87"/>
      <c r="AP1378" s="87"/>
      <c r="AQ1378" s="87"/>
      <c r="AR1378" s="87"/>
      <c r="AS1378" s="87"/>
      <c r="AT1378" s="87"/>
      <c r="AU1378" s="87"/>
      <c r="AV1378" s="87"/>
      <c r="AW1378" s="87"/>
      <c r="AX1378" s="87"/>
      <c r="AY1378" s="87"/>
      <c r="AZ1378" s="87"/>
      <c r="BA1378" s="87"/>
      <c r="BB1378" s="87"/>
      <c r="BC1378" s="87"/>
      <c r="BD1378" s="87"/>
      <c r="BE1378" s="87"/>
    </row>
    <row r="1379" spans="1:57" s="69" customFormat="1" x14ac:dyDescent="0.25">
      <c r="A1379" s="87"/>
      <c r="B1379" s="87"/>
      <c r="C1379" s="87"/>
      <c r="D1379" s="87"/>
      <c r="E1379" s="87"/>
      <c r="F1379" s="87"/>
      <c r="G1379" s="87"/>
      <c r="H1379" s="87"/>
      <c r="I1379" s="87"/>
      <c r="J1379" s="87"/>
      <c r="K1379" s="87"/>
      <c r="L1379" s="87"/>
      <c r="M1379" s="87"/>
      <c r="N1379" s="87"/>
      <c r="O1379" s="87"/>
      <c r="P1379" s="87"/>
      <c r="Q1379" s="87"/>
      <c r="R1379" s="87"/>
      <c r="S1379" s="87"/>
      <c r="T1379" s="87"/>
      <c r="U1379" s="87"/>
      <c r="V1379" s="87"/>
      <c r="W1379" s="87"/>
      <c r="X1379" s="87"/>
      <c r="Y1379" s="87"/>
      <c r="Z1379" s="87"/>
      <c r="AA1379" s="87"/>
      <c r="AB1379" s="87"/>
      <c r="AC1379" s="87"/>
      <c r="AD1379" s="87"/>
      <c r="AE1379" s="87"/>
      <c r="AF1379" s="87"/>
      <c r="AG1379" s="87"/>
      <c r="AH1379" s="87"/>
      <c r="AI1379" s="87"/>
      <c r="AJ1379" s="87"/>
      <c r="AK1379" s="87"/>
      <c r="AL1379" s="87"/>
      <c r="AM1379" s="87"/>
      <c r="AN1379" s="87"/>
      <c r="AO1379" s="87"/>
      <c r="AP1379" s="87"/>
      <c r="AQ1379" s="87"/>
      <c r="AR1379" s="87"/>
      <c r="AS1379" s="87"/>
      <c r="AT1379" s="87"/>
      <c r="AU1379" s="87"/>
      <c r="AV1379" s="87"/>
      <c r="AW1379" s="87"/>
      <c r="AX1379" s="87"/>
      <c r="AY1379" s="87"/>
      <c r="AZ1379" s="87"/>
      <c r="BA1379" s="87"/>
      <c r="BB1379" s="87"/>
      <c r="BC1379" s="87"/>
      <c r="BD1379" s="87"/>
      <c r="BE1379" s="87"/>
    </row>
    <row r="1380" spans="1:57" s="69" customFormat="1" x14ac:dyDescent="0.25">
      <c r="A1380" s="87"/>
      <c r="B1380" s="87"/>
      <c r="C1380" s="87"/>
      <c r="D1380" s="87"/>
      <c r="E1380" s="87"/>
      <c r="F1380" s="87"/>
      <c r="G1380" s="87"/>
      <c r="H1380" s="87"/>
      <c r="I1380" s="87"/>
      <c r="J1380" s="87"/>
      <c r="K1380" s="87"/>
      <c r="L1380" s="87"/>
      <c r="M1380" s="87"/>
      <c r="N1380" s="87"/>
      <c r="O1380" s="87"/>
      <c r="P1380" s="87"/>
      <c r="Q1380" s="87"/>
      <c r="R1380" s="87"/>
      <c r="S1380" s="87"/>
      <c r="T1380" s="87"/>
      <c r="U1380" s="87"/>
      <c r="V1380" s="87"/>
      <c r="W1380" s="87"/>
      <c r="X1380" s="87"/>
      <c r="Y1380" s="87"/>
      <c r="Z1380" s="87"/>
      <c r="AA1380" s="87"/>
      <c r="AB1380" s="87"/>
      <c r="AC1380" s="87"/>
      <c r="AD1380" s="87"/>
      <c r="AE1380" s="87"/>
      <c r="AF1380" s="87"/>
      <c r="AG1380" s="87"/>
      <c r="AH1380" s="87"/>
      <c r="AI1380" s="87"/>
      <c r="AJ1380" s="87"/>
      <c r="AK1380" s="87"/>
      <c r="AL1380" s="87"/>
      <c r="AM1380" s="87"/>
      <c r="AN1380" s="87"/>
      <c r="AO1380" s="87"/>
      <c r="AP1380" s="87"/>
      <c r="AQ1380" s="87"/>
      <c r="AR1380" s="87"/>
      <c r="AS1380" s="87"/>
      <c r="AT1380" s="87"/>
      <c r="AU1380" s="87"/>
      <c r="AV1380" s="87"/>
      <c r="AW1380" s="87"/>
      <c r="AX1380" s="87"/>
      <c r="AY1380" s="87"/>
      <c r="AZ1380" s="87"/>
      <c r="BA1380" s="87"/>
      <c r="BB1380" s="87"/>
      <c r="BC1380" s="87"/>
      <c r="BD1380" s="87"/>
      <c r="BE1380" s="87"/>
    </row>
    <row r="1381" spans="1:57" s="69" customFormat="1" x14ac:dyDescent="0.25">
      <c r="A1381" s="87"/>
      <c r="B1381" s="87"/>
      <c r="C1381" s="87"/>
      <c r="D1381" s="87"/>
      <c r="E1381" s="87"/>
      <c r="F1381" s="87"/>
      <c r="G1381" s="87"/>
      <c r="H1381" s="87"/>
      <c r="I1381" s="87"/>
      <c r="J1381" s="87"/>
      <c r="K1381" s="87"/>
      <c r="L1381" s="87"/>
      <c r="M1381" s="87"/>
      <c r="N1381" s="87"/>
      <c r="O1381" s="87"/>
      <c r="P1381" s="87"/>
      <c r="Q1381" s="87"/>
      <c r="R1381" s="87"/>
      <c r="S1381" s="87"/>
      <c r="T1381" s="87"/>
      <c r="U1381" s="87"/>
      <c r="V1381" s="87"/>
      <c r="W1381" s="87"/>
      <c r="X1381" s="87"/>
      <c r="Y1381" s="87"/>
      <c r="Z1381" s="87"/>
      <c r="AA1381" s="87"/>
      <c r="AB1381" s="87"/>
      <c r="AC1381" s="87"/>
      <c r="AD1381" s="87"/>
      <c r="AE1381" s="87"/>
      <c r="AF1381" s="87"/>
      <c r="AG1381" s="87"/>
      <c r="AH1381" s="87"/>
      <c r="AI1381" s="87"/>
      <c r="AJ1381" s="87"/>
      <c r="AK1381" s="87"/>
      <c r="AL1381" s="87"/>
      <c r="AM1381" s="87"/>
      <c r="AN1381" s="87"/>
      <c r="AO1381" s="87"/>
      <c r="AP1381" s="87"/>
      <c r="AQ1381" s="87"/>
      <c r="AR1381" s="87"/>
      <c r="AS1381" s="87"/>
      <c r="AT1381" s="87"/>
      <c r="AU1381" s="87"/>
      <c r="AV1381" s="87"/>
      <c r="AW1381" s="87"/>
      <c r="AX1381" s="87"/>
      <c r="AY1381" s="87"/>
      <c r="AZ1381" s="87"/>
      <c r="BA1381" s="87"/>
      <c r="BB1381" s="87"/>
      <c r="BC1381" s="87"/>
      <c r="BD1381" s="87"/>
      <c r="BE1381" s="87"/>
    </row>
    <row r="1382" spans="1:57" s="69" customFormat="1" x14ac:dyDescent="0.25">
      <c r="A1382" s="87"/>
      <c r="B1382" s="87"/>
      <c r="C1382" s="87"/>
      <c r="D1382" s="87"/>
      <c r="E1382" s="87"/>
      <c r="F1382" s="87"/>
      <c r="G1382" s="87"/>
      <c r="H1382" s="87"/>
      <c r="I1382" s="87"/>
      <c r="J1382" s="87"/>
      <c r="K1382" s="87"/>
      <c r="L1382" s="87"/>
      <c r="M1382" s="87"/>
      <c r="N1382" s="87"/>
      <c r="O1382" s="87"/>
      <c r="P1382" s="87"/>
      <c r="Q1382" s="87"/>
      <c r="R1382" s="87"/>
      <c r="S1382" s="87"/>
      <c r="T1382" s="87"/>
      <c r="U1382" s="87"/>
      <c r="V1382" s="87"/>
      <c r="W1382" s="87"/>
      <c r="X1382" s="87"/>
      <c r="Y1382" s="87"/>
      <c r="Z1382" s="87"/>
      <c r="AA1382" s="87"/>
      <c r="AB1382" s="87"/>
      <c r="AC1382" s="87"/>
      <c r="AD1382" s="87"/>
      <c r="AE1382" s="87"/>
      <c r="AF1382" s="87"/>
      <c r="AG1382" s="87"/>
      <c r="AH1382" s="87"/>
      <c r="AI1382" s="87"/>
      <c r="AJ1382" s="87"/>
      <c r="AK1382" s="87"/>
      <c r="AL1382" s="87"/>
      <c r="AM1382" s="87"/>
      <c r="AN1382" s="87"/>
      <c r="AO1382" s="87"/>
      <c r="AP1382" s="87"/>
      <c r="AQ1382" s="87"/>
      <c r="AR1382" s="87"/>
      <c r="AS1382" s="87"/>
      <c r="AT1382" s="87"/>
      <c r="AU1382" s="87"/>
      <c r="AV1382" s="87"/>
      <c r="AW1382" s="87"/>
      <c r="AX1382" s="87"/>
      <c r="AY1382" s="87"/>
      <c r="AZ1382" s="87"/>
      <c r="BA1382" s="87"/>
      <c r="BB1382" s="87"/>
      <c r="BC1382" s="87"/>
      <c r="BD1382" s="87"/>
      <c r="BE1382" s="87"/>
    </row>
    <row r="1383" spans="1:57" s="69" customFormat="1" x14ac:dyDescent="0.25">
      <c r="A1383" s="87"/>
      <c r="B1383" s="87"/>
      <c r="C1383" s="87"/>
      <c r="D1383" s="87"/>
      <c r="E1383" s="87"/>
      <c r="F1383" s="87"/>
      <c r="G1383" s="87"/>
      <c r="H1383" s="87"/>
      <c r="I1383" s="87"/>
      <c r="J1383" s="87"/>
      <c r="K1383" s="87"/>
      <c r="L1383" s="87"/>
      <c r="M1383" s="87"/>
      <c r="N1383" s="87"/>
      <c r="O1383" s="87"/>
      <c r="P1383" s="87"/>
      <c r="Q1383" s="87"/>
      <c r="R1383" s="87"/>
      <c r="S1383" s="87"/>
      <c r="T1383" s="87"/>
      <c r="U1383" s="87"/>
      <c r="V1383" s="87"/>
      <c r="W1383" s="87"/>
      <c r="X1383" s="87"/>
      <c r="Y1383" s="87"/>
      <c r="Z1383" s="87"/>
      <c r="AA1383" s="87"/>
      <c r="AB1383" s="87"/>
      <c r="AC1383" s="87"/>
      <c r="AD1383" s="87"/>
      <c r="AE1383" s="87"/>
      <c r="AF1383" s="87"/>
      <c r="AG1383" s="87"/>
      <c r="AH1383" s="87"/>
      <c r="AI1383" s="87"/>
      <c r="AJ1383" s="87"/>
      <c r="AK1383" s="87"/>
      <c r="AL1383" s="87"/>
      <c r="AM1383" s="87"/>
      <c r="AN1383" s="87"/>
      <c r="AO1383" s="87"/>
      <c r="AP1383" s="87"/>
      <c r="AQ1383" s="87"/>
      <c r="AR1383" s="87"/>
      <c r="AS1383" s="87"/>
      <c r="AT1383" s="87"/>
      <c r="AU1383" s="87"/>
      <c r="AV1383" s="87"/>
      <c r="AW1383" s="87"/>
      <c r="AX1383" s="87"/>
      <c r="AY1383" s="87"/>
      <c r="AZ1383" s="87"/>
      <c r="BA1383" s="87"/>
      <c r="BB1383" s="87"/>
      <c r="BC1383" s="87"/>
      <c r="BD1383" s="87"/>
      <c r="BE1383" s="87"/>
    </row>
    <row r="1384" spans="1:57" s="69" customFormat="1" x14ac:dyDescent="0.25">
      <c r="A1384" s="87"/>
      <c r="B1384" s="87"/>
      <c r="C1384" s="87"/>
      <c r="D1384" s="87"/>
      <c r="E1384" s="87"/>
      <c r="F1384" s="87"/>
      <c r="G1384" s="87"/>
      <c r="H1384" s="87"/>
      <c r="I1384" s="87"/>
      <c r="J1384" s="87"/>
      <c r="K1384" s="87"/>
      <c r="L1384" s="87"/>
      <c r="M1384" s="87"/>
      <c r="N1384" s="87"/>
      <c r="O1384" s="87"/>
      <c r="P1384" s="87"/>
      <c r="Q1384" s="87"/>
      <c r="R1384" s="87"/>
      <c r="S1384" s="87"/>
      <c r="T1384" s="87"/>
      <c r="U1384" s="87"/>
      <c r="V1384" s="87"/>
      <c r="W1384" s="87"/>
      <c r="X1384" s="87"/>
      <c r="Y1384" s="87"/>
      <c r="Z1384" s="87"/>
      <c r="AA1384" s="87"/>
      <c r="AB1384" s="87"/>
      <c r="AC1384" s="87"/>
      <c r="AD1384" s="87"/>
      <c r="AE1384" s="87"/>
      <c r="AF1384" s="87"/>
      <c r="AG1384" s="87"/>
      <c r="AH1384" s="87"/>
      <c r="AI1384" s="87"/>
      <c r="AJ1384" s="87"/>
      <c r="AK1384" s="87"/>
      <c r="AL1384" s="87"/>
      <c r="AM1384" s="87"/>
      <c r="AN1384" s="87"/>
      <c r="AO1384" s="87"/>
      <c r="AP1384" s="87"/>
      <c r="AQ1384" s="87"/>
      <c r="AR1384" s="87"/>
      <c r="AS1384" s="87"/>
      <c r="AT1384" s="87"/>
      <c r="AU1384" s="87"/>
      <c r="AV1384" s="87"/>
      <c r="AW1384" s="87"/>
      <c r="AX1384" s="87"/>
      <c r="AY1384" s="87"/>
      <c r="AZ1384" s="87"/>
      <c r="BA1384" s="87"/>
      <c r="BB1384" s="87"/>
      <c r="BC1384" s="87"/>
      <c r="BD1384" s="87"/>
      <c r="BE1384" s="87"/>
    </row>
    <row r="1385" spans="1:57" s="69" customFormat="1" x14ac:dyDescent="0.25">
      <c r="A1385" s="87"/>
      <c r="B1385" s="87"/>
      <c r="C1385" s="87"/>
      <c r="D1385" s="87"/>
      <c r="E1385" s="87"/>
      <c r="F1385" s="87"/>
      <c r="G1385" s="87"/>
      <c r="H1385" s="87"/>
      <c r="I1385" s="87"/>
      <c r="J1385" s="87"/>
      <c r="K1385" s="87"/>
      <c r="L1385" s="87"/>
      <c r="M1385" s="87"/>
      <c r="N1385" s="87"/>
      <c r="O1385" s="87"/>
      <c r="P1385" s="87"/>
      <c r="Q1385" s="87"/>
      <c r="R1385" s="87"/>
      <c r="S1385" s="87"/>
      <c r="T1385" s="87"/>
      <c r="U1385" s="87"/>
      <c r="V1385" s="87"/>
      <c r="W1385" s="87"/>
      <c r="X1385" s="87"/>
      <c r="Y1385" s="87"/>
      <c r="Z1385" s="87"/>
      <c r="AA1385" s="87"/>
      <c r="AB1385" s="87"/>
      <c r="AC1385" s="87"/>
      <c r="AD1385" s="87"/>
      <c r="AE1385" s="87"/>
      <c r="AF1385" s="87"/>
      <c r="AG1385" s="87"/>
      <c r="AH1385" s="87"/>
      <c r="AI1385" s="87"/>
      <c r="AJ1385" s="87"/>
      <c r="AK1385" s="87"/>
      <c r="AL1385" s="87"/>
      <c r="AM1385" s="87"/>
      <c r="AN1385" s="87"/>
      <c r="AO1385" s="87"/>
      <c r="AP1385" s="87"/>
      <c r="AQ1385" s="87"/>
      <c r="AR1385" s="87"/>
      <c r="AS1385" s="87"/>
      <c r="AT1385" s="87"/>
      <c r="AU1385" s="87"/>
      <c r="AV1385" s="87"/>
      <c r="AW1385" s="87"/>
      <c r="AX1385" s="87"/>
      <c r="AY1385" s="87"/>
      <c r="AZ1385" s="87"/>
      <c r="BA1385" s="87"/>
      <c r="BB1385" s="87"/>
      <c r="BC1385" s="87"/>
      <c r="BD1385" s="87"/>
      <c r="BE1385" s="87"/>
    </row>
    <row r="1386" spans="1:57" s="69" customFormat="1" x14ac:dyDescent="0.25">
      <c r="A1386" s="87"/>
      <c r="B1386" s="87"/>
      <c r="C1386" s="87"/>
      <c r="D1386" s="87"/>
      <c r="E1386" s="87"/>
      <c r="F1386" s="87"/>
      <c r="G1386" s="87"/>
      <c r="H1386" s="87"/>
      <c r="I1386" s="87"/>
      <c r="J1386" s="87"/>
      <c r="K1386" s="87"/>
      <c r="L1386" s="87"/>
      <c r="M1386" s="87"/>
      <c r="N1386" s="87"/>
      <c r="O1386" s="87"/>
      <c r="P1386" s="87"/>
      <c r="Q1386" s="87"/>
      <c r="R1386" s="87"/>
      <c r="S1386" s="87"/>
      <c r="T1386" s="87"/>
      <c r="U1386" s="87"/>
      <c r="V1386" s="87"/>
      <c r="W1386" s="87"/>
      <c r="X1386" s="87"/>
      <c r="Y1386" s="87"/>
      <c r="Z1386" s="87"/>
      <c r="AA1386" s="87"/>
      <c r="AB1386" s="87"/>
      <c r="AC1386" s="87"/>
      <c r="AD1386" s="87"/>
      <c r="AE1386" s="87"/>
      <c r="AF1386" s="87"/>
      <c r="AG1386" s="87"/>
      <c r="AH1386" s="87"/>
      <c r="AI1386" s="87"/>
      <c r="AJ1386" s="87"/>
      <c r="AK1386" s="87"/>
      <c r="AL1386" s="87"/>
      <c r="AM1386" s="87"/>
      <c r="AN1386" s="87"/>
      <c r="AO1386" s="87"/>
      <c r="AP1386" s="87"/>
      <c r="AQ1386" s="87"/>
      <c r="AR1386" s="87"/>
      <c r="AS1386" s="87"/>
      <c r="AT1386" s="87"/>
      <c r="AU1386" s="87"/>
      <c r="AV1386" s="87"/>
      <c r="AW1386" s="87"/>
      <c r="AX1386" s="87"/>
      <c r="AY1386" s="87"/>
      <c r="AZ1386" s="87"/>
      <c r="BA1386" s="87"/>
      <c r="BB1386" s="87"/>
      <c r="BC1386" s="87"/>
      <c r="BD1386" s="87"/>
      <c r="BE1386" s="87"/>
    </row>
    <row r="1387" spans="1:57" s="69" customFormat="1" x14ac:dyDescent="0.25">
      <c r="A1387" s="87"/>
      <c r="B1387" s="87"/>
      <c r="C1387" s="87"/>
      <c r="D1387" s="87"/>
      <c r="E1387" s="87"/>
      <c r="F1387" s="87"/>
      <c r="G1387" s="87"/>
      <c r="H1387" s="87"/>
      <c r="I1387" s="87"/>
      <c r="J1387" s="87"/>
      <c r="K1387" s="87"/>
      <c r="L1387" s="87"/>
      <c r="M1387" s="87"/>
      <c r="N1387" s="87"/>
      <c r="O1387" s="87"/>
      <c r="P1387" s="87"/>
      <c r="Q1387" s="87"/>
      <c r="R1387" s="87"/>
      <c r="S1387" s="87"/>
      <c r="T1387" s="87"/>
      <c r="U1387" s="87"/>
      <c r="V1387" s="87"/>
      <c r="W1387" s="87"/>
      <c r="X1387" s="87"/>
      <c r="Y1387" s="87"/>
      <c r="Z1387" s="87"/>
      <c r="AA1387" s="87"/>
      <c r="AB1387" s="87"/>
      <c r="AC1387" s="87"/>
      <c r="AD1387" s="87"/>
      <c r="AE1387" s="87"/>
      <c r="AF1387" s="87"/>
      <c r="AG1387" s="87"/>
      <c r="AH1387" s="87"/>
      <c r="AI1387" s="87"/>
      <c r="AJ1387" s="87"/>
      <c r="AK1387" s="87"/>
      <c r="AL1387" s="87"/>
      <c r="AM1387" s="87"/>
      <c r="AN1387" s="87"/>
      <c r="AO1387" s="87"/>
      <c r="AP1387" s="87"/>
      <c r="AQ1387" s="87"/>
      <c r="AR1387" s="87"/>
      <c r="AS1387" s="87"/>
      <c r="AT1387" s="87"/>
      <c r="AU1387" s="87"/>
      <c r="AV1387" s="87"/>
      <c r="AW1387" s="87"/>
      <c r="AX1387" s="87"/>
      <c r="AY1387" s="87"/>
      <c r="AZ1387" s="87"/>
      <c r="BA1387" s="87"/>
      <c r="BB1387" s="87"/>
      <c r="BC1387" s="87"/>
      <c r="BD1387" s="87"/>
      <c r="BE1387" s="87"/>
    </row>
    <row r="1388" spans="1:57" s="69" customFormat="1" x14ac:dyDescent="0.25">
      <c r="A1388" s="87"/>
      <c r="B1388" s="87"/>
      <c r="C1388" s="87"/>
      <c r="D1388" s="87"/>
      <c r="E1388" s="87"/>
      <c r="F1388" s="87"/>
      <c r="G1388" s="87"/>
      <c r="H1388" s="87"/>
      <c r="I1388" s="87"/>
      <c r="J1388" s="87"/>
      <c r="K1388" s="87"/>
      <c r="L1388" s="87"/>
      <c r="M1388" s="87"/>
      <c r="N1388" s="87"/>
      <c r="O1388" s="87"/>
      <c r="P1388" s="87"/>
      <c r="Q1388" s="87"/>
      <c r="R1388" s="87"/>
      <c r="S1388" s="87"/>
      <c r="T1388" s="87"/>
      <c r="U1388" s="87"/>
      <c r="V1388" s="87"/>
      <c r="W1388" s="87"/>
      <c r="X1388" s="87"/>
      <c r="Y1388" s="87"/>
      <c r="Z1388" s="87"/>
      <c r="AA1388" s="87"/>
      <c r="AB1388" s="87"/>
      <c r="AC1388" s="87"/>
      <c r="AD1388" s="87"/>
      <c r="AE1388" s="87"/>
      <c r="AF1388" s="87"/>
      <c r="AG1388" s="87"/>
      <c r="AH1388" s="87"/>
      <c r="AI1388" s="87"/>
      <c r="AJ1388" s="87"/>
      <c r="AK1388" s="87"/>
      <c r="AL1388" s="87"/>
      <c r="AM1388" s="87"/>
      <c r="AN1388" s="87"/>
      <c r="AO1388" s="87"/>
      <c r="AP1388" s="87"/>
      <c r="AQ1388" s="87"/>
      <c r="AR1388" s="87"/>
      <c r="AS1388" s="87"/>
      <c r="AT1388" s="87"/>
      <c r="AU1388" s="87"/>
      <c r="AV1388" s="87"/>
      <c r="AW1388" s="87"/>
      <c r="AX1388" s="87"/>
      <c r="AY1388" s="87"/>
      <c r="AZ1388" s="87"/>
      <c r="BA1388" s="87"/>
      <c r="BB1388" s="87"/>
      <c r="BC1388" s="87"/>
      <c r="BD1388" s="87"/>
      <c r="BE1388" s="87"/>
    </row>
    <row r="1389" spans="1:57" s="69" customFormat="1" x14ac:dyDescent="0.25">
      <c r="A1389" s="87"/>
      <c r="B1389" s="87"/>
      <c r="C1389" s="87"/>
      <c r="D1389" s="87"/>
      <c r="E1389" s="87"/>
      <c r="F1389" s="87"/>
      <c r="G1389" s="87"/>
      <c r="H1389" s="87"/>
      <c r="I1389" s="87"/>
      <c r="J1389" s="87"/>
      <c r="K1389" s="87"/>
      <c r="L1389" s="87"/>
      <c r="M1389" s="87"/>
      <c r="N1389" s="87"/>
      <c r="O1389" s="87"/>
      <c r="P1389" s="87"/>
      <c r="Q1389" s="87"/>
      <c r="R1389" s="87"/>
      <c r="S1389" s="87"/>
      <c r="T1389" s="87"/>
      <c r="U1389" s="87"/>
      <c r="V1389" s="87"/>
      <c r="W1389" s="87"/>
      <c r="X1389" s="87"/>
      <c r="Y1389" s="87"/>
      <c r="Z1389" s="87"/>
      <c r="AA1389" s="87"/>
      <c r="AB1389" s="87"/>
      <c r="AC1389" s="87"/>
      <c r="AD1389" s="87"/>
      <c r="AE1389" s="87"/>
      <c r="AF1389" s="87"/>
      <c r="AG1389" s="87"/>
      <c r="AH1389" s="87"/>
      <c r="AI1389" s="87"/>
      <c r="AJ1389" s="87"/>
      <c r="AK1389" s="87"/>
      <c r="AL1389" s="87"/>
      <c r="AM1389" s="87"/>
      <c r="AN1389" s="87"/>
      <c r="AO1389" s="87"/>
      <c r="AP1389" s="87"/>
      <c r="AQ1389" s="87"/>
      <c r="AR1389" s="87"/>
      <c r="AS1389" s="87"/>
      <c r="AT1389" s="87"/>
      <c r="AU1389" s="87"/>
      <c r="AV1389" s="87"/>
      <c r="AW1389" s="87"/>
      <c r="AX1389" s="87"/>
      <c r="AY1389" s="87"/>
      <c r="AZ1389" s="87"/>
      <c r="BA1389" s="87"/>
      <c r="BB1389" s="87"/>
      <c r="BC1389" s="87"/>
      <c r="BD1389" s="87"/>
      <c r="BE1389" s="87"/>
    </row>
    <row r="1390" spans="1:57" s="69" customFormat="1" x14ac:dyDescent="0.25">
      <c r="A1390" s="87"/>
      <c r="B1390" s="87"/>
      <c r="C1390" s="87"/>
      <c r="D1390" s="87"/>
      <c r="E1390" s="87"/>
      <c r="F1390" s="87"/>
      <c r="G1390" s="87"/>
      <c r="H1390" s="87"/>
      <c r="I1390" s="87"/>
      <c r="J1390" s="87"/>
      <c r="K1390" s="87"/>
      <c r="L1390" s="87"/>
      <c r="M1390" s="87"/>
      <c r="N1390" s="87"/>
      <c r="O1390" s="87"/>
      <c r="P1390" s="87"/>
      <c r="Q1390" s="87"/>
      <c r="R1390" s="87"/>
      <c r="S1390" s="87"/>
      <c r="T1390" s="87"/>
      <c r="U1390" s="87"/>
      <c r="V1390" s="87"/>
      <c r="W1390" s="87"/>
      <c r="X1390" s="87"/>
      <c r="Y1390" s="87"/>
      <c r="Z1390" s="87"/>
      <c r="AA1390" s="87"/>
      <c r="AB1390" s="87"/>
      <c r="AC1390" s="87"/>
      <c r="AD1390" s="87"/>
      <c r="AE1390" s="87"/>
      <c r="AF1390" s="87"/>
      <c r="AG1390" s="87"/>
      <c r="AH1390" s="87"/>
      <c r="AI1390" s="87"/>
      <c r="AJ1390" s="87"/>
      <c r="AK1390" s="87"/>
      <c r="AL1390" s="87"/>
      <c r="AM1390" s="87"/>
      <c r="AN1390" s="87"/>
      <c r="AO1390" s="87"/>
      <c r="AP1390" s="87"/>
      <c r="AQ1390" s="87"/>
      <c r="AR1390" s="87"/>
      <c r="AS1390" s="87"/>
      <c r="AT1390" s="87"/>
      <c r="AU1390" s="87"/>
      <c r="AV1390" s="87"/>
      <c r="AW1390" s="87"/>
      <c r="AX1390" s="87"/>
      <c r="AY1390" s="87"/>
      <c r="AZ1390" s="87"/>
      <c r="BA1390" s="87"/>
      <c r="BB1390" s="87"/>
      <c r="BC1390" s="87"/>
      <c r="BD1390" s="87"/>
      <c r="BE1390" s="87"/>
    </row>
    <row r="1391" spans="1:57" s="69" customFormat="1" x14ac:dyDescent="0.25">
      <c r="A1391" s="87"/>
      <c r="B1391" s="87"/>
      <c r="C1391" s="87"/>
      <c r="D1391" s="87"/>
      <c r="E1391" s="87"/>
      <c r="F1391" s="87"/>
      <c r="G1391" s="87"/>
      <c r="H1391" s="87"/>
      <c r="I1391" s="87"/>
      <c r="J1391" s="87"/>
      <c r="K1391" s="87"/>
      <c r="L1391" s="87"/>
      <c r="M1391" s="87"/>
      <c r="N1391" s="87"/>
      <c r="O1391" s="87"/>
      <c r="P1391" s="87"/>
      <c r="Q1391" s="87"/>
      <c r="R1391" s="87"/>
      <c r="S1391" s="87"/>
      <c r="T1391" s="87"/>
      <c r="U1391" s="87"/>
      <c r="V1391" s="87"/>
      <c r="W1391" s="87"/>
      <c r="X1391" s="87"/>
      <c r="Y1391" s="87"/>
      <c r="Z1391" s="87"/>
      <c r="AA1391" s="87"/>
      <c r="AB1391" s="87"/>
      <c r="AC1391" s="87"/>
      <c r="AD1391" s="87"/>
      <c r="AE1391" s="87"/>
      <c r="AF1391" s="87"/>
      <c r="AG1391" s="87"/>
      <c r="AH1391" s="87"/>
      <c r="AI1391" s="87"/>
      <c r="AJ1391" s="87"/>
      <c r="AK1391" s="87"/>
      <c r="AL1391" s="87"/>
      <c r="AM1391" s="87"/>
      <c r="AN1391" s="87"/>
      <c r="AO1391" s="87"/>
      <c r="AP1391" s="87"/>
      <c r="AQ1391" s="87"/>
      <c r="AR1391" s="87"/>
      <c r="AS1391" s="87"/>
      <c r="AT1391" s="87"/>
      <c r="AU1391" s="87"/>
      <c r="AV1391" s="87"/>
      <c r="AW1391" s="87"/>
      <c r="AX1391" s="87"/>
      <c r="AY1391" s="87"/>
      <c r="AZ1391" s="87"/>
      <c r="BA1391" s="87"/>
      <c r="BB1391" s="87"/>
      <c r="BC1391" s="87"/>
      <c r="BD1391" s="87"/>
      <c r="BE1391" s="87"/>
    </row>
    <row r="1392" spans="1:57" s="69" customFormat="1" x14ac:dyDescent="0.25">
      <c r="A1392" s="87"/>
      <c r="B1392" s="87"/>
      <c r="C1392" s="87"/>
      <c r="D1392" s="87"/>
      <c r="E1392" s="87"/>
      <c r="F1392" s="87"/>
      <c r="G1392" s="87"/>
      <c r="H1392" s="87"/>
      <c r="I1392" s="87"/>
      <c r="J1392" s="87"/>
      <c r="K1392" s="87"/>
      <c r="L1392" s="87"/>
      <c r="M1392" s="87"/>
      <c r="N1392" s="87"/>
      <c r="O1392" s="87"/>
      <c r="P1392" s="87"/>
      <c r="Q1392" s="87"/>
      <c r="R1392" s="87"/>
      <c r="S1392" s="87"/>
      <c r="T1392" s="87"/>
      <c r="U1392" s="87"/>
      <c r="V1392" s="87"/>
      <c r="W1392" s="87"/>
      <c r="X1392" s="87"/>
      <c r="Y1392" s="87"/>
      <c r="Z1392" s="87"/>
      <c r="AA1392" s="87"/>
      <c r="AB1392" s="87"/>
      <c r="AC1392" s="87"/>
      <c r="AD1392" s="87"/>
      <c r="AE1392" s="87"/>
      <c r="AF1392" s="87"/>
      <c r="AG1392" s="87"/>
      <c r="AH1392" s="87"/>
      <c r="AI1392" s="87"/>
      <c r="AJ1392" s="87"/>
      <c r="AK1392" s="87"/>
      <c r="AL1392" s="87"/>
      <c r="AM1392" s="87"/>
      <c r="AN1392" s="87"/>
      <c r="AO1392" s="87"/>
      <c r="AP1392" s="87"/>
      <c r="AQ1392" s="87"/>
      <c r="AR1392" s="87"/>
      <c r="AS1392" s="87"/>
      <c r="AT1392" s="87"/>
      <c r="AU1392" s="87"/>
      <c r="AV1392" s="87"/>
      <c r="AW1392" s="87"/>
      <c r="AX1392" s="87"/>
      <c r="AY1392" s="87"/>
      <c r="AZ1392" s="87"/>
      <c r="BA1392" s="87"/>
      <c r="BB1392" s="87"/>
      <c r="BC1392" s="87"/>
      <c r="BD1392" s="87"/>
      <c r="BE1392" s="87"/>
    </row>
    <row r="1393" spans="1:57" s="69" customFormat="1" x14ac:dyDescent="0.25">
      <c r="A1393" s="87"/>
      <c r="B1393" s="87"/>
      <c r="C1393" s="87"/>
      <c r="D1393" s="87"/>
      <c r="E1393" s="87"/>
      <c r="F1393" s="87"/>
      <c r="G1393" s="87"/>
      <c r="H1393" s="87"/>
      <c r="I1393" s="87"/>
      <c r="J1393" s="87"/>
      <c r="K1393" s="87"/>
      <c r="L1393" s="87"/>
      <c r="M1393" s="87"/>
      <c r="N1393" s="87"/>
      <c r="O1393" s="87"/>
      <c r="P1393" s="87"/>
      <c r="Q1393" s="87"/>
      <c r="R1393" s="87"/>
      <c r="S1393" s="87"/>
      <c r="T1393" s="87"/>
      <c r="U1393" s="87"/>
      <c r="V1393" s="87"/>
      <c r="W1393" s="87"/>
      <c r="X1393" s="87"/>
      <c r="Y1393" s="87"/>
      <c r="Z1393" s="87"/>
      <c r="AA1393" s="87"/>
      <c r="AB1393" s="87"/>
      <c r="AC1393" s="87"/>
      <c r="AD1393" s="87"/>
      <c r="AE1393" s="87"/>
      <c r="AF1393" s="87"/>
      <c r="AG1393" s="87"/>
      <c r="AH1393" s="87"/>
      <c r="AI1393" s="87"/>
      <c r="AJ1393" s="87"/>
      <c r="AK1393" s="87"/>
      <c r="AL1393" s="87"/>
      <c r="AM1393" s="87"/>
      <c r="AN1393" s="87"/>
      <c r="AO1393" s="87"/>
      <c r="AP1393" s="87"/>
      <c r="AQ1393" s="87"/>
      <c r="AR1393" s="87"/>
      <c r="AS1393" s="87"/>
      <c r="AT1393" s="87"/>
      <c r="AU1393" s="87"/>
      <c r="AV1393" s="87"/>
      <c r="AW1393" s="87"/>
      <c r="AX1393" s="87"/>
      <c r="AY1393" s="87"/>
      <c r="AZ1393" s="87"/>
      <c r="BA1393" s="87"/>
      <c r="BB1393" s="87"/>
      <c r="BC1393" s="87"/>
      <c r="BD1393" s="87"/>
      <c r="BE1393" s="87"/>
    </row>
    <row r="1394" spans="1:57" s="69" customFormat="1" x14ac:dyDescent="0.25">
      <c r="A1394" s="87"/>
      <c r="B1394" s="87"/>
      <c r="C1394" s="87"/>
      <c r="D1394" s="87"/>
      <c r="E1394" s="87"/>
      <c r="F1394" s="87"/>
      <c r="G1394" s="87"/>
      <c r="H1394" s="87"/>
      <c r="I1394" s="87"/>
      <c r="J1394" s="87"/>
      <c r="K1394" s="87"/>
      <c r="L1394" s="87"/>
      <c r="M1394" s="87"/>
      <c r="N1394" s="87"/>
      <c r="O1394" s="87"/>
      <c r="P1394" s="87"/>
      <c r="Q1394" s="87"/>
      <c r="R1394" s="87"/>
      <c r="S1394" s="87"/>
      <c r="T1394" s="87"/>
      <c r="U1394" s="87"/>
      <c r="V1394" s="87"/>
      <c r="W1394" s="87"/>
      <c r="X1394" s="87"/>
      <c r="Y1394" s="87"/>
      <c r="Z1394" s="87"/>
      <c r="AA1394" s="87"/>
      <c r="AB1394" s="87"/>
      <c r="AC1394" s="87"/>
      <c r="AD1394" s="87"/>
      <c r="AE1394" s="87"/>
      <c r="AF1394" s="87"/>
      <c r="AG1394" s="87"/>
      <c r="AH1394" s="87"/>
      <c r="AI1394" s="87"/>
      <c r="AJ1394" s="87"/>
      <c r="AK1394" s="87"/>
      <c r="AL1394" s="87"/>
      <c r="AM1394" s="87"/>
      <c r="AN1394" s="87"/>
      <c r="AO1394" s="87"/>
      <c r="AP1394" s="87"/>
      <c r="AQ1394" s="87"/>
      <c r="AR1394" s="87"/>
      <c r="AS1394" s="87"/>
      <c r="AT1394" s="87"/>
      <c r="AU1394" s="87"/>
      <c r="AV1394" s="87"/>
      <c r="AW1394" s="87"/>
      <c r="AX1394" s="87"/>
      <c r="AY1394" s="87"/>
      <c r="AZ1394" s="87"/>
      <c r="BA1394" s="87"/>
      <c r="BB1394" s="87"/>
      <c r="BC1394" s="87"/>
      <c r="BD1394" s="87"/>
      <c r="BE1394" s="87"/>
    </row>
    <row r="1395" spans="1:57" s="69" customFormat="1" x14ac:dyDescent="0.25">
      <c r="A1395" s="87"/>
      <c r="B1395" s="87"/>
      <c r="C1395" s="87"/>
      <c r="D1395" s="87"/>
      <c r="E1395" s="87"/>
      <c r="F1395" s="87"/>
      <c r="G1395" s="87"/>
      <c r="H1395" s="87"/>
      <c r="I1395" s="87"/>
      <c r="J1395" s="87"/>
      <c r="K1395" s="87"/>
      <c r="L1395" s="87"/>
      <c r="M1395" s="87"/>
      <c r="N1395" s="87"/>
      <c r="O1395" s="87"/>
      <c r="P1395" s="87"/>
      <c r="Q1395" s="87"/>
      <c r="R1395" s="87"/>
      <c r="S1395" s="87"/>
      <c r="T1395" s="87"/>
      <c r="U1395" s="87"/>
      <c r="V1395" s="87"/>
      <c r="W1395" s="87"/>
      <c r="X1395" s="87"/>
      <c r="Y1395" s="87"/>
      <c r="Z1395" s="87"/>
      <c r="AA1395" s="87"/>
      <c r="AB1395" s="87"/>
      <c r="AC1395" s="87"/>
      <c r="AD1395" s="87"/>
      <c r="AE1395" s="87"/>
      <c r="AF1395" s="87"/>
      <c r="AG1395" s="87"/>
      <c r="AH1395" s="87"/>
      <c r="AI1395" s="87"/>
      <c r="AJ1395" s="87"/>
      <c r="AK1395" s="87"/>
      <c r="AL1395" s="87"/>
      <c r="AM1395" s="87"/>
      <c r="AN1395" s="87"/>
      <c r="AO1395" s="87"/>
      <c r="AP1395" s="87"/>
      <c r="AQ1395" s="87"/>
      <c r="AR1395" s="87"/>
      <c r="AS1395" s="87"/>
      <c r="AT1395" s="87"/>
      <c r="AU1395" s="87"/>
      <c r="AV1395" s="87"/>
      <c r="AW1395" s="87"/>
      <c r="AX1395" s="87"/>
      <c r="AY1395" s="87"/>
      <c r="AZ1395" s="87"/>
      <c r="BA1395" s="87"/>
      <c r="BB1395" s="87"/>
      <c r="BC1395" s="87"/>
      <c r="BD1395" s="87"/>
      <c r="BE1395" s="87"/>
    </row>
    <row r="1396" spans="1:57" s="69" customFormat="1" x14ac:dyDescent="0.25">
      <c r="A1396" s="87"/>
      <c r="B1396" s="87"/>
      <c r="C1396" s="87"/>
      <c r="D1396" s="87"/>
      <c r="E1396" s="87"/>
      <c r="F1396" s="87"/>
      <c r="G1396" s="87"/>
      <c r="H1396" s="87"/>
      <c r="I1396" s="87"/>
      <c r="J1396" s="87"/>
      <c r="K1396" s="87"/>
      <c r="L1396" s="87"/>
      <c r="M1396" s="87"/>
      <c r="N1396" s="87"/>
      <c r="O1396" s="87"/>
      <c r="P1396" s="87"/>
      <c r="Q1396" s="87"/>
      <c r="R1396" s="87"/>
      <c r="S1396" s="87"/>
      <c r="T1396" s="87"/>
      <c r="U1396" s="87"/>
      <c r="V1396" s="87"/>
      <c r="W1396" s="87"/>
      <c r="X1396" s="87"/>
      <c r="Y1396" s="87"/>
      <c r="Z1396" s="87"/>
      <c r="AA1396" s="87"/>
      <c r="AB1396" s="87"/>
      <c r="AC1396" s="87"/>
      <c r="AD1396" s="87"/>
      <c r="AE1396" s="87"/>
      <c r="AF1396" s="87"/>
      <c r="AG1396" s="87"/>
      <c r="AH1396" s="87"/>
      <c r="AI1396" s="87"/>
      <c r="AJ1396" s="87"/>
      <c r="AK1396" s="87"/>
      <c r="AL1396" s="87"/>
      <c r="AM1396" s="87"/>
      <c r="AN1396" s="87"/>
      <c r="AO1396" s="87"/>
      <c r="AP1396" s="87"/>
      <c r="AQ1396" s="87"/>
      <c r="AR1396" s="87"/>
      <c r="AS1396" s="87"/>
      <c r="AT1396" s="87"/>
      <c r="AU1396" s="87"/>
      <c r="AV1396" s="87"/>
      <c r="AW1396" s="87"/>
      <c r="AX1396" s="87"/>
      <c r="AY1396" s="87"/>
      <c r="AZ1396" s="87"/>
      <c r="BA1396" s="87"/>
      <c r="BB1396" s="87"/>
      <c r="BC1396" s="87"/>
      <c r="BD1396" s="87"/>
      <c r="BE1396" s="87"/>
    </row>
    <row r="1397" spans="1:57" s="69" customFormat="1" x14ac:dyDescent="0.25">
      <c r="A1397" s="87"/>
      <c r="B1397" s="87"/>
      <c r="C1397" s="87"/>
      <c r="D1397" s="87"/>
      <c r="E1397" s="87"/>
      <c r="F1397" s="87"/>
      <c r="G1397" s="87"/>
      <c r="H1397" s="87"/>
      <c r="I1397" s="87"/>
      <c r="J1397" s="87"/>
      <c r="K1397" s="87"/>
      <c r="L1397" s="87"/>
      <c r="M1397" s="87"/>
      <c r="N1397" s="87"/>
      <c r="O1397" s="87"/>
      <c r="P1397" s="87"/>
      <c r="Q1397" s="87"/>
      <c r="R1397" s="87"/>
      <c r="S1397" s="87"/>
      <c r="T1397" s="87"/>
      <c r="U1397" s="87"/>
      <c r="V1397" s="87"/>
      <c r="W1397" s="87"/>
      <c r="X1397" s="87"/>
      <c r="Y1397" s="87"/>
      <c r="Z1397" s="87"/>
      <c r="AA1397" s="87"/>
      <c r="AB1397" s="87"/>
      <c r="AC1397" s="87"/>
      <c r="AD1397" s="87"/>
      <c r="AE1397" s="87"/>
      <c r="AF1397" s="87"/>
      <c r="AG1397" s="87"/>
      <c r="AH1397" s="87"/>
      <c r="AI1397" s="87"/>
      <c r="AJ1397" s="87"/>
      <c r="AK1397" s="87"/>
      <c r="AL1397" s="87"/>
      <c r="AM1397" s="87"/>
      <c r="AN1397" s="87"/>
      <c r="AO1397" s="87"/>
      <c r="AP1397" s="87"/>
      <c r="AQ1397" s="87"/>
      <c r="AR1397" s="87"/>
      <c r="AS1397" s="87"/>
      <c r="AT1397" s="87"/>
      <c r="AU1397" s="87"/>
      <c r="AV1397" s="87"/>
      <c r="AW1397" s="87"/>
      <c r="AX1397" s="87"/>
      <c r="AY1397" s="87"/>
      <c r="AZ1397" s="87"/>
      <c r="BA1397" s="87"/>
      <c r="BB1397" s="87"/>
      <c r="BC1397" s="87"/>
      <c r="BD1397" s="87"/>
      <c r="BE1397" s="87"/>
    </row>
    <row r="1398" spans="1:57" s="69" customFormat="1" x14ac:dyDescent="0.25">
      <c r="A1398" s="87"/>
      <c r="B1398" s="87"/>
      <c r="C1398" s="87"/>
      <c r="D1398" s="87"/>
      <c r="E1398" s="87"/>
      <c r="F1398" s="87"/>
      <c r="G1398" s="87"/>
      <c r="H1398" s="87"/>
      <c r="I1398" s="87"/>
      <c r="J1398" s="87"/>
      <c r="K1398" s="87"/>
      <c r="L1398" s="87"/>
      <c r="M1398" s="87"/>
      <c r="N1398" s="87"/>
      <c r="O1398" s="87"/>
      <c r="P1398" s="87"/>
      <c r="Q1398" s="87"/>
      <c r="R1398" s="87"/>
      <c r="S1398" s="87"/>
      <c r="T1398" s="87"/>
      <c r="U1398" s="87"/>
      <c r="V1398" s="87"/>
      <c r="W1398" s="87"/>
      <c r="X1398" s="87"/>
      <c r="Y1398" s="87"/>
      <c r="Z1398" s="87"/>
      <c r="AA1398" s="87"/>
      <c r="AB1398" s="87"/>
      <c r="AC1398" s="87"/>
      <c r="AD1398" s="87"/>
      <c r="AE1398" s="87"/>
      <c r="AF1398" s="87"/>
      <c r="AG1398" s="87"/>
      <c r="AH1398" s="87"/>
      <c r="AI1398" s="87"/>
      <c r="AJ1398" s="87"/>
      <c r="AK1398" s="87"/>
      <c r="AL1398" s="87"/>
      <c r="AM1398" s="87"/>
      <c r="AN1398" s="87"/>
      <c r="AO1398" s="87"/>
      <c r="AP1398" s="87"/>
      <c r="AQ1398" s="87"/>
      <c r="AR1398" s="87"/>
      <c r="AS1398" s="87"/>
      <c r="AT1398" s="87"/>
      <c r="AU1398" s="87"/>
      <c r="AV1398" s="87"/>
      <c r="AW1398" s="87"/>
      <c r="AX1398" s="87"/>
      <c r="AY1398" s="87"/>
      <c r="AZ1398" s="87"/>
      <c r="BA1398" s="87"/>
      <c r="BB1398" s="87"/>
      <c r="BC1398" s="87"/>
      <c r="BD1398" s="87"/>
      <c r="BE1398" s="87"/>
    </row>
    <row r="1399" spans="1:57" s="69" customFormat="1" x14ac:dyDescent="0.25">
      <c r="A1399" s="87"/>
      <c r="B1399" s="87"/>
      <c r="C1399" s="87"/>
      <c r="D1399" s="87"/>
      <c r="E1399" s="87"/>
      <c r="F1399" s="87"/>
      <c r="G1399" s="87"/>
      <c r="H1399" s="87"/>
      <c r="I1399" s="87"/>
      <c r="J1399" s="87"/>
      <c r="K1399" s="87"/>
      <c r="L1399" s="87"/>
      <c r="M1399" s="87"/>
      <c r="N1399" s="87"/>
      <c r="O1399" s="87"/>
      <c r="P1399" s="87"/>
      <c r="Q1399" s="87"/>
      <c r="R1399" s="87"/>
      <c r="S1399" s="87"/>
      <c r="T1399" s="87"/>
      <c r="U1399" s="87"/>
      <c r="V1399" s="87"/>
      <c r="W1399" s="87"/>
      <c r="X1399" s="87"/>
      <c r="Y1399" s="87"/>
      <c r="Z1399" s="87"/>
      <c r="AA1399" s="87"/>
      <c r="AB1399" s="87"/>
      <c r="AC1399" s="87"/>
      <c r="AD1399" s="87"/>
      <c r="AE1399" s="87"/>
      <c r="AF1399" s="87"/>
      <c r="AG1399" s="87"/>
      <c r="AH1399" s="87"/>
      <c r="AI1399" s="87"/>
      <c r="AJ1399" s="87"/>
      <c r="AK1399" s="87"/>
      <c r="AL1399" s="87"/>
      <c r="AM1399" s="87"/>
      <c r="AN1399" s="87"/>
      <c r="AO1399" s="87"/>
      <c r="AP1399" s="87"/>
      <c r="AQ1399" s="87"/>
      <c r="AR1399" s="87"/>
      <c r="AS1399" s="87"/>
      <c r="AT1399" s="87"/>
      <c r="AU1399" s="87"/>
      <c r="AV1399" s="87"/>
      <c r="AW1399" s="87"/>
      <c r="AX1399" s="87"/>
      <c r="AY1399" s="87"/>
      <c r="AZ1399" s="87"/>
      <c r="BA1399" s="87"/>
      <c r="BB1399" s="87"/>
      <c r="BC1399" s="87"/>
      <c r="BD1399" s="87"/>
      <c r="BE1399" s="87"/>
    </row>
    <row r="1400" spans="1:57" s="69" customFormat="1" x14ac:dyDescent="0.25">
      <c r="A1400" s="87"/>
      <c r="B1400" s="87"/>
      <c r="C1400" s="87"/>
      <c r="D1400" s="87"/>
      <c r="E1400" s="87"/>
      <c r="F1400" s="87"/>
      <c r="G1400" s="87"/>
      <c r="H1400" s="87"/>
      <c r="I1400" s="87"/>
      <c r="J1400" s="87"/>
      <c r="K1400" s="87"/>
      <c r="L1400" s="87"/>
      <c r="M1400" s="87"/>
      <c r="N1400" s="87"/>
      <c r="O1400" s="87"/>
      <c r="P1400" s="87"/>
      <c r="Q1400" s="87"/>
      <c r="R1400" s="87"/>
      <c r="S1400" s="87"/>
      <c r="T1400" s="87"/>
      <c r="U1400" s="87"/>
      <c r="V1400" s="87"/>
      <c r="W1400" s="87"/>
      <c r="X1400" s="87"/>
      <c r="Y1400" s="87"/>
      <c r="Z1400" s="87"/>
      <c r="AA1400" s="87"/>
      <c r="AB1400" s="87"/>
      <c r="AC1400" s="87"/>
      <c r="AD1400" s="87"/>
      <c r="AE1400" s="87"/>
      <c r="AF1400" s="87"/>
      <c r="AG1400" s="87"/>
      <c r="AH1400" s="87"/>
      <c r="AI1400" s="87"/>
      <c r="AJ1400" s="87"/>
      <c r="AK1400" s="87"/>
      <c r="AL1400" s="87"/>
      <c r="AM1400" s="87"/>
      <c r="AN1400" s="87"/>
      <c r="AO1400" s="87"/>
      <c r="AP1400" s="87"/>
      <c r="AQ1400" s="87"/>
      <c r="AR1400" s="87"/>
      <c r="AS1400" s="87"/>
      <c r="AT1400" s="87"/>
      <c r="AU1400" s="87"/>
      <c r="AV1400" s="87"/>
      <c r="AW1400" s="87"/>
      <c r="AX1400" s="87"/>
      <c r="AY1400" s="87"/>
      <c r="AZ1400" s="87"/>
      <c r="BA1400" s="87"/>
      <c r="BB1400" s="87"/>
      <c r="BC1400" s="87"/>
      <c r="BD1400" s="87"/>
      <c r="BE1400" s="87"/>
    </row>
    <row r="1401" spans="1:57" s="69" customFormat="1" x14ac:dyDescent="0.25">
      <c r="A1401" s="87"/>
      <c r="B1401" s="87"/>
      <c r="C1401" s="87"/>
      <c r="D1401" s="87"/>
      <c r="E1401" s="87"/>
      <c r="F1401" s="87"/>
      <c r="G1401" s="87"/>
      <c r="H1401" s="87"/>
      <c r="I1401" s="87"/>
      <c r="J1401" s="87"/>
      <c r="K1401" s="87"/>
      <c r="L1401" s="87"/>
      <c r="M1401" s="87"/>
      <c r="N1401" s="87"/>
      <c r="O1401" s="87"/>
      <c r="P1401" s="87"/>
      <c r="Q1401" s="87"/>
      <c r="R1401" s="87"/>
      <c r="S1401" s="87"/>
      <c r="T1401" s="87"/>
      <c r="U1401" s="87"/>
      <c r="V1401" s="87"/>
      <c r="W1401" s="87"/>
      <c r="X1401" s="87"/>
      <c r="Y1401" s="87"/>
      <c r="Z1401" s="87"/>
      <c r="AA1401" s="87"/>
      <c r="AB1401" s="87"/>
      <c r="AC1401" s="87"/>
      <c r="AD1401" s="87"/>
      <c r="AE1401" s="87"/>
      <c r="AF1401" s="87"/>
      <c r="AG1401" s="87"/>
      <c r="AH1401" s="87"/>
      <c r="AI1401" s="87"/>
      <c r="AJ1401" s="87"/>
      <c r="AK1401" s="87"/>
      <c r="AL1401" s="87"/>
      <c r="AM1401" s="87"/>
      <c r="AN1401" s="87"/>
      <c r="AO1401" s="87"/>
      <c r="AP1401" s="87"/>
      <c r="AQ1401" s="87"/>
      <c r="AR1401" s="87"/>
      <c r="AS1401" s="87"/>
      <c r="AT1401" s="87"/>
      <c r="AU1401" s="87"/>
      <c r="AV1401" s="87"/>
      <c r="AW1401" s="87"/>
      <c r="AX1401" s="87"/>
      <c r="AY1401" s="87"/>
      <c r="AZ1401" s="87"/>
      <c r="BA1401" s="87"/>
      <c r="BB1401" s="87"/>
      <c r="BC1401" s="87"/>
      <c r="BD1401" s="87"/>
      <c r="BE1401" s="87"/>
    </row>
    <row r="1402" spans="1:57" s="69" customFormat="1" x14ac:dyDescent="0.25">
      <c r="A1402" s="87"/>
      <c r="B1402" s="87"/>
      <c r="C1402" s="87"/>
      <c r="D1402" s="87"/>
      <c r="E1402" s="87"/>
      <c r="F1402" s="87"/>
      <c r="G1402" s="87"/>
      <c r="H1402" s="87"/>
      <c r="I1402" s="87"/>
      <c r="J1402" s="87"/>
      <c r="K1402" s="87"/>
      <c r="L1402" s="87"/>
      <c r="M1402" s="87"/>
      <c r="N1402" s="87"/>
      <c r="O1402" s="87"/>
      <c r="P1402" s="87"/>
      <c r="Q1402" s="87"/>
      <c r="R1402" s="87"/>
      <c r="S1402" s="87"/>
      <c r="T1402" s="87"/>
      <c r="U1402" s="87"/>
      <c r="V1402" s="87"/>
      <c r="W1402" s="87"/>
      <c r="X1402" s="87"/>
      <c r="Y1402" s="87"/>
      <c r="Z1402" s="87"/>
      <c r="AA1402" s="87"/>
      <c r="AB1402" s="87"/>
      <c r="AC1402" s="87"/>
      <c r="AD1402" s="87"/>
      <c r="AE1402" s="87"/>
      <c r="AF1402" s="87"/>
      <c r="AG1402" s="87"/>
      <c r="AH1402" s="87"/>
      <c r="AI1402" s="87"/>
      <c r="AJ1402" s="87"/>
      <c r="AK1402" s="87"/>
      <c r="AL1402" s="87"/>
      <c r="AM1402" s="87"/>
      <c r="AN1402" s="87"/>
      <c r="AO1402" s="87"/>
      <c r="AP1402" s="87"/>
      <c r="AQ1402" s="87"/>
      <c r="AR1402" s="87"/>
      <c r="AS1402" s="87"/>
      <c r="AT1402" s="87"/>
      <c r="AU1402" s="87"/>
      <c r="AV1402" s="87"/>
      <c r="AW1402" s="87"/>
      <c r="AX1402" s="87"/>
      <c r="AY1402" s="87"/>
      <c r="AZ1402" s="87"/>
      <c r="BA1402" s="87"/>
      <c r="BB1402" s="87"/>
      <c r="BC1402" s="87"/>
      <c r="BD1402" s="87"/>
      <c r="BE1402" s="87"/>
    </row>
    <row r="1403" spans="1:57" s="69" customFormat="1" x14ac:dyDescent="0.25">
      <c r="A1403" s="87"/>
      <c r="B1403" s="87"/>
      <c r="C1403" s="87"/>
      <c r="D1403" s="87"/>
      <c r="E1403" s="87"/>
      <c r="F1403" s="87"/>
      <c r="G1403" s="87"/>
      <c r="H1403" s="87"/>
      <c r="I1403" s="87"/>
      <c r="J1403" s="87"/>
      <c r="K1403" s="87"/>
      <c r="L1403" s="87"/>
      <c r="M1403" s="87"/>
      <c r="N1403" s="87"/>
      <c r="O1403" s="87"/>
      <c r="P1403" s="87"/>
      <c r="Q1403" s="87"/>
      <c r="R1403" s="87"/>
      <c r="S1403" s="87"/>
      <c r="T1403" s="87"/>
      <c r="U1403" s="87"/>
      <c r="V1403" s="87"/>
      <c r="W1403" s="87"/>
      <c r="X1403" s="87"/>
      <c r="Y1403" s="87"/>
      <c r="Z1403" s="87"/>
      <c r="AA1403" s="87"/>
      <c r="AB1403" s="87"/>
      <c r="AC1403" s="87"/>
      <c r="AD1403" s="87"/>
      <c r="AE1403" s="87"/>
      <c r="AF1403" s="87"/>
      <c r="AG1403" s="87"/>
      <c r="AH1403" s="87"/>
      <c r="AI1403" s="87"/>
      <c r="AJ1403" s="87"/>
      <c r="AK1403" s="87"/>
      <c r="AL1403" s="87"/>
      <c r="AM1403" s="87"/>
      <c r="AN1403" s="87"/>
      <c r="AO1403" s="87"/>
      <c r="AP1403" s="87"/>
      <c r="AQ1403" s="87"/>
      <c r="AR1403" s="87"/>
      <c r="AS1403" s="87"/>
      <c r="AT1403" s="87"/>
      <c r="AU1403" s="87"/>
      <c r="AV1403" s="87"/>
      <c r="AW1403" s="87"/>
      <c r="AX1403" s="87"/>
      <c r="AY1403" s="87"/>
      <c r="AZ1403" s="87"/>
      <c r="BA1403" s="87"/>
      <c r="BB1403" s="87"/>
      <c r="BC1403" s="87"/>
      <c r="BD1403" s="87"/>
      <c r="BE1403" s="87"/>
    </row>
    <row r="1404" spans="1:57" s="69" customFormat="1" x14ac:dyDescent="0.25">
      <c r="A1404" s="87"/>
      <c r="B1404" s="87"/>
      <c r="C1404" s="87"/>
      <c r="D1404" s="87"/>
      <c r="E1404" s="87"/>
      <c r="F1404" s="87"/>
      <c r="G1404" s="87"/>
      <c r="H1404" s="87"/>
      <c r="I1404" s="87"/>
      <c r="J1404" s="87"/>
      <c r="K1404" s="87"/>
      <c r="L1404" s="87"/>
      <c r="M1404" s="87"/>
      <c r="N1404" s="87"/>
      <c r="O1404" s="87"/>
      <c r="P1404" s="87"/>
      <c r="Q1404" s="87"/>
      <c r="R1404" s="87"/>
      <c r="S1404" s="87"/>
      <c r="T1404" s="87"/>
      <c r="U1404" s="87"/>
      <c r="V1404" s="87"/>
      <c r="W1404" s="87"/>
      <c r="X1404" s="87"/>
      <c r="Y1404" s="87"/>
      <c r="Z1404" s="87"/>
      <c r="AA1404" s="87"/>
      <c r="AB1404" s="87"/>
      <c r="AC1404" s="87"/>
      <c r="AD1404" s="87"/>
      <c r="AE1404" s="87"/>
      <c r="AF1404" s="87"/>
      <c r="AG1404" s="87"/>
      <c r="AH1404" s="87"/>
      <c r="AI1404" s="87"/>
      <c r="AJ1404" s="87"/>
      <c r="AK1404" s="87"/>
      <c r="AL1404" s="87"/>
      <c r="AM1404" s="87"/>
      <c r="AN1404" s="87"/>
      <c r="AO1404" s="87"/>
      <c r="AP1404" s="87"/>
      <c r="AQ1404" s="87"/>
      <c r="AR1404" s="87"/>
      <c r="AS1404" s="87"/>
      <c r="AT1404" s="87"/>
      <c r="AU1404" s="87"/>
      <c r="AV1404" s="87"/>
      <c r="AW1404" s="87"/>
      <c r="AX1404" s="87"/>
      <c r="AY1404" s="87"/>
      <c r="AZ1404" s="87"/>
      <c r="BA1404" s="87"/>
      <c r="BB1404" s="87"/>
      <c r="BC1404" s="87"/>
      <c r="BD1404" s="87"/>
      <c r="BE1404" s="87"/>
    </row>
    <row r="1405" spans="1:57" s="69" customFormat="1" x14ac:dyDescent="0.25">
      <c r="A1405" s="87"/>
      <c r="B1405" s="87"/>
      <c r="C1405" s="87"/>
      <c r="D1405" s="87"/>
      <c r="E1405" s="87"/>
      <c r="F1405" s="87"/>
      <c r="G1405" s="87"/>
      <c r="H1405" s="87"/>
      <c r="I1405" s="87"/>
      <c r="J1405" s="87"/>
      <c r="K1405" s="87"/>
      <c r="L1405" s="87"/>
      <c r="M1405" s="87"/>
      <c r="N1405" s="87"/>
      <c r="O1405" s="87"/>
      <c r="P1405" s="87"/>
      <c r="Q1405" s="87"/>
      <c r="R1405" s="87"/>
      <c r="S1405" s="87"/>
      <c r="T1405" s="87"/>
      <c r="U1405" s="87"/>
      <c r="V1405" s="87"/>
      <c r="W1405" s="87"/>
      <c r="X1405" s="87"/>
      <c r="Y1405" s="87"/>
      <c r="Z1405" s="87"/>
      <c r="AA1405" s="87"/>
      <c r="AB1405" s="87"/>
      <c r="AC1405" s="87"/>
      <c r="AD1405" s="87"/>
      <c r="AE1405" s="87"/>
      <c r="AF1405" s="87"/>
      <c r="AG1405" s="87"/>
      <c r="AH1405" s="87"/>
      <c r="AI1405" s="87"/>
      <c r="AJ1405" s="87"/>
      <c r="AK1405" s="87"/>
      <c r="AL1405" s="87"/>
      <c r="AM1405" s="87"/>
      <c r="AN1405" s="87"/>
      <c r="AO1405" s="87"/>
      <c r="AP1405" s="87"/>
      <c r="AQ1405" s="87"/>
      <c r="AR1405" s="87"/>
      <c r="AS1405" s="87"/>
      <c r="AT1405" s="87"/>
      <c r="AU1405" s="87"/>
      <c r="AV1405" s="87"/>
      <c r="AW1405" s="87"/>
      <c r="AX1405" s="87"/>
      <c r="AY1405" s="87"/>
      <c r="AZ1405" s="87"/>
      <c r="BA1405" s="87"/>
      <c r="BB1405" s="87"/>
      <c r="BC1405" s="87"/>
      <c r="BD1405" s="87"/>
      <c r="BE1405" s="87"/>
    </row>
    <row r="1406" spans="1:57" s="69" customFormat="1" x14ac:dyDescent="0.25">
      <c r="A1406" s="87"/>
      <c r="B1406" s="87"/>
      <c r="C1406" s="87"/>
      <c r="D1406" s="87"/>
      <c r="E1406" s="87"/>
      <c r="F1406" s="87"/>
      <c r="G1406" s="87"/>
      <c r="H1406" s="87"/>
      <c r="I1406" s="87"/>
      <c r="J1406" s="87"/>
      <c r="K1406" s="87"/>
      <c r="L1406" s="87"/>
      <c r="M1406" s="87"/>
      <c r="N1406" s="87"/>
      <c r="O1406" s="87"/>
      <c r="P1406" s="87"/>
      <c r="Q1406" s="87"/>
      <c r="R1406" s="87"/>
      <c r="S1406" s="87"/>
      <c r="T1406" s="87"/>
      <c r="U1406" s="87"/>
      <c r="V1406" s="87"/>
      <c r="W1406" s="87"/>
      <c r="X1406" s="87"/>
      <c r="Y1406" s="87"/>
      <c r="Z1406" s="87"/>
      <c r="AA1406" s="87"/>
      <c r="AB1406" s="87"/>
      <c r="AC1406" s="87"/>
      <c r="AD1406" s="87"/>
      <c r="AE1406" s="87"/>
      <c r="AF1406" s="87"/>
      <c r="AG1406" s="87"/>
      <c r="AH1406" s="87"/>
      <c r="AI1406" s="87"/>
      <c r="AJ1406" s="87"/>
      <c r="AK1406" s="87"/>
      <c r="AL1406" s="87"/>
      <c r="AM1406" s="87"/>
      <c r="AN1406" s="87"/>
      <c r="AO1406" s="87"/>
      <c r="AP1406" s="87"/>
      <c r="AQ1406" s="87"/>
      <c r="AR1406" s="87"/>
      <c r="AS1406" s="87"/>
      <c r="AT1406" s="87"/>
      <c r="AU1406" s="87"/>
      <c r="AV1406" s="87"/>
      <c r="AW1406" s="87"/>
      <c r="AX1406" s="87"/>
      <c r="AY1406" s="87"/>
      <c r="AZ1406" s="87"/>
      <c r="BA1406" s="87"/>
      <c r="BB1406" s="87"/>
      <c r="BC1406" s="87"/>
      <c r="BD1406" s="87"/>
      <c r="BE1406" s="87"/>
    </row>
    <row r="1407" spans="1:57" s="69" customFormat="1" x14ac:dyDescent="0.25">
      <c r="A1407" s="87"/>
      <c r="B1407" s="87"/>
      <c r="C1407" s="87"/>
      <c r="D1407" s="87"/>
      <c r="E1407" s="87"/>
      <c r="F1407" s="87"/>
      <c r="G1407" s="87"/>
      <c r="H1407" s="87"/>
      <c r="I1407" s="87"/>
      <c r="J1407" s="87"/>
      <c r="K1407" s="87"/>
      <c r="L1407" s="87"/>
      <c r="M1407" s="87"/>
      <c r="N1407" s="87"/>
      <c r="O1407" s="87"/>
      <c r="P1407" s="87"/>
      <c r="Q1407" s="87"/>
      <c r="R1407" s="87"/>
      <c r="S1407" s="87"/>
      <c r="T1407" s="87"/>
      <c r="U1407" s="87"/>
      <c r="V1407" s="87"/>
      <c r="W1407" s="87"/>
      <c r="X1407" s="87"/>
      <c r="Y1407" s="87"/>
      <c r="Z1407" s="87"/>
      <c r="AA1407" s="87"/>
      <c r="AB1407" s="87"/>
      <c r="AC1407" s="87"/>
      <c r="AD1407" s="87"/>
      <c r="AE1407" s="87"/>
      <c r="AF1407" s="87"/>
      <c r="AG1407" s="87"/>
      <c r="AH1407" s="87"/>
      <c r="AI1407" s="87"/>
      <c r="AJ1407" s="87"/>
      <c r="AK1407" s="87"/>
      <c r="AL1407" s="87"/>
      <c r="AM1407" s="87"/>
      <c r="AN1407" s="87"/>
      <c r="AO1407" s="87"/>
      <c r="AP1407" s="87"/>
      <c r="AQ1407" s="87"/>
      <c r="AR1407" s="87"/>
      <c r="AS1407" s="87"/>
      <c r="AT1407" s="87"/>
      <c r="AU1407" s="87"/>
      <c r="AV1407" s="87"/>
      <c r="AW1407" s="87"/>
      <c r="AX1407" s="87"/>
      <c r="AY1407" s="87"/>
      <c r="AZ1407" s="87"/>
      <c r="BA1407" s="87"/>
      <c r="BB1407" s="87"/>
      <c r="BC1407" s="87"/>
      <c r="BD1407" s="87"/>
      <c r="BE1407" s="87"/>
    </row>
    <row r="1408" spans="1:57" s="69" customFormat="1" x14ac:dyDescent="0.25">
      <c r="A1408" s="87"/>
      <c r="B1408" s="87"/>
      <c r="C1408" s="87"/>
      <c r="D1408" s="87"/>
      <c r="E1408" s="87"/>
      <c r="F1408" s="87"/>
      <c r="G1408" s="87"/>
      <c r="H1408" s="87"/>
      <c r="I1408" s="87"/>
      <c r="J1408" s="87"/>
      <c r="K1408" s="87"/>
      <c r="L1408" s="87"/>
      <c r="M1408" s="87"/>
      <c r="N1408" s="87"/>
      <c r="O1408" s="87"/>
      <c r="P1408" s="87"/>
      <c r="Q1408" s="87"/>
      <c r="R1408" s="87"/>
      <c r="S1408" s="87"/>
      <c r="T1408" s="87"/>
      <c r="U1408" s="87"/>
      <c r="V1408" s="87"/>
      <c r="W1408" s="87"/>
      <c r="X1408" s="87"/>
      <c r="Y1408" s="87"/>
      <c r="Z1408" s="87"/>
      <c r="AA1408" s="87"/>
      <c r="AB1408" s="87"/>
      <c r="AC1408" s="87"/>
      <c r="AD1408" s="87"/>
      <c r="AE1408" s="87"/>
      <c r="AF1408" s="87"/>
      <c r="AG1408" s="87"/>
      <c r="AH1408" s="87"/>
      <c r="AI1408" s="87"/>
      <c r="AJ1408" s="87"/>
      <c r="AK1408" s="87"/>
      <c r="AL1408" s="87"/>
      <c r="AM1408" s="87"/>
      <c r="AN1408" s="87"/>
      <c r="AO1408" s="87"/>
      <c r="AP1408" s="87"/>
      <c r="AQ1408" s="87"/>
      <c r="AR1408" s="87"/>
      <c r="AS1408" s="87"/>
      <c r="AT1408" s="87"/>
      <c r="AU1408" s="87"/>
      <c r="AV1408" s="87"/>
      <c r="AW1408" s="87"/>
      <c r="AX1408" s="87"/>
      <c r="AY1408" s="87"/>
      <c r="AZ1408" s="87"/>
      <c r="BA1408" s="87"/>
      <c r="BB1408" s="87"/>
      <c r="BC1408" s="87"/>
      <c r="BD1408" s="87"/>
      <c r="BE1408" s="87"/>
    </row>
    <row r="1409" spans="1:57" s="69" customFormat="1" x14ac:dyDescent="0.25">
      <c r="A1409" s="87"/>
      <c r="B1409" s="87"/>
      <c r="C1409" s="87"/>
      <c r="D1409" s="87"/>
      <c r="E1409" s="87"/>
      <c r="F1409" s="87"/>
      <c r="G1409" s="87"/>
      <c r="H1409" s="87"/>
      <c r="I1409" s="87"/>
      <c r="J1409" s="87"/>
      <c r="K1409" s="87"/>
      <c r="L1409" s="87"/>
      <c r="M1409" s="87"/>
      <c r="N1409" s="87"/>
      <c r="O1409" s="87"/>
      <c r="P1409" s="87"/>
      <c r="Q1409" s="87"/>
      <c r="R1409" s="87"/>
      <c r="S1409" s="87"/>
      <c r="T1409" s="87"/>
      <c r="U1409" s="87"/>
      <c r="V1409" s="87"/>
      <c r="W1409" s="87"/>
      <c r="X1409" s="87"/>
      <c r="Y1409" s="87"/>
      <c r="Z1409" s="87"/>
      <c r="AA1409" s="87"/>
      <c r="AB1409" s="87"/>
      <c r="AC1409" s="87"/>
      <c r="AD1409" s="87"/>
      <c r="AE1409" s="87"/>
      <c r="AF1409" s="87"/>
      <c r="AG1409" s="87"/>
      <c r="AH1409" s="87"/>
      <c r="AI1409" s="87"/>
      <c r="AJ1409" s="87"/>
      <c r="AK1409" s="87"/>
      <c r="AL1409" s="87"/>
      <c r="AM1409" s="87"/>
      <c r="AN1409" s="87"/>
      <c r="AO1409" s="87"/>
      <c r="AP1409" s="87"/>
      <c r="AQ1409" s="87"/>
      <c r="AR1409" s="87"/>
      <c r="AS1409" s="87"/>
      <c r="AT1409" s="87"/>
      <c r="AU1409" s="87"/>
      <c r="AV1409" s="87"/>
      <c r="AW1409" s="87"/>
      <c r="AX1409" s="87"/>
      <c r="AY1409" s="87"/>
      <c r="AZ1409" s="87"/>
      <c r="BA1409" s="87"/>
      <c r="BB1409" s="87"/>
      <c r="BC1409" s="87"/>
      <c r="BD1409" s="87"/>
      <c r="BE1409" s="87"/>
    </row>
    <row r="1410" spans="1:57" s="69" customFormat="1" x14ac:dyDescent="0.25">
      <c r="A1410" s="87"/>
      <c r="B1410" s="87"/>
      <c r="C1410" s="87"/>
      <c r="D1410" s="87"/>
      <c r="E1410" s="87"/>
      <c r="F1410" s="87"/>
      <c r="G1410" s="87"/>
      <c r="H1410" s="87"/>
      <c r="I1410" s="87"/>
      <c r="J1410" s="87"/>
      <c r="K1410" s="87"/>
      <c r="L1410" s="87"/>
      <c r="M1410" s="87"/>
      <c r="N1410" s="87"/>
      <c r="O1410" s="87"/>
      <c r="P1410" s="87"/>
      <c r="Q1410" s="87"/>
      <c r="R1410" s="87"/>
      <c r="S1410" s="87"/>
      <c r="T1410" s="87"/>
      <c r="U1410" s="87"/>
      <c r="V1410" s="87"/>
      <c r="W1410" s="87"/>
      <c r="X1410" s="87"/>
      <c r="Y1410" s="87"/>
      <c r="Z1410" s="87"/>
      <c r="AA1410" s="87"/>
      <c r="AB1410" s="87"/>
      <c r="AC1410" s="87"/>
      <c r="AD1410" s="87"/>
      <c r="AE1410" s="87"/>
      <c r="AF1410" s="87"/>
      <c r="AG1410" s="87"/>
      <c r="AH1410" s="87"/>
      <c r="AI1410" s="87"/>
      <c r="AJ1410" s="87"/>
      <c r="AK1410" s="87"/>
      <c r="AL1410" s="87"/>
      <c r="AM1410" s="87"/>
      <c r="AN1410" s="87"/>
      <c r="AO1410" s="87"/>
      <c r="AP1410" s="87"/>
      <c r="AQ1410" s="87"/>
      <c r="AR1410" s="87"/>
      <c r="AS1410" s="87"/>
      <c r="AT1410" s="87"/>
      <c r="AU1410" s="87"/>
      <c r="AV1410" s="87"/>
      <c r="AW1410" s="87"/>
      <c r="AX1410" s="87"/>
      <c r="AY1410" s="87"/>
      <c r="AZ1410" s="87"/>
      <c r="BA1410" s="87"/>
      <c r="BB1410" s="87"/>
      <c r="BC1410" s="87"/>
      <c r="BD1410" s="87"/>
      <c r="BE1410" s="87"/>
    </row>
    <row r="1411" spans="1:57" s="69" customFormat="1" x14ac:dyDescent="0.25">
      <c r="A1411" s="87"/>
      <c r="B1411" s="87"/>
      <c r="C1411" s="87"/>
      <c r="D1411" s="87"/>
      <c r="E1411" s="87"/>
      <c r="F1411" s="87"/>
      <c r="G1411" s="87"/>
      <c r="H1411" s="87"/>
      <c r="I1411" s="87"/>
      <c r="J1411" s="87"/>
      <c r="K1411" s="87"/>
      <c r="L1411" s="87"/>
      <c r="M1411" s="87"/>
      <c r="N1411" s="87"/>
      <c r="O1411" s="87"/>
      <c r="P1411" s="87"/>
      <c r="Q1411" s="87"/>
      <c r="R1411" s="87"/>
      <c r="S1411" s="87"/>
      <c r="T1411" s="87"/>
      <c r="U1411" s="87"/>
      <c r="V1411" s="87"/>
      <c r="W1411" s="87"/>
      <c r="X1411" s="87"/>
      <c r="Y1411" s="87"/>
      <c r="Z1411" s="87"/>
      <c r="AA1411" s="87"/>
      <c r="AB1411" s="87"/>
      <c r="AC1411" s="87"/>
      <c r="AD1411" s="87"/>
      <c r="AE1411" s="87"/>
      <c r="AF1411" s="87"/>
      <c r="AG1411" s="87"/>
      <c r="AH1411" s="87"/>
      <c r="AI1411" s="87"/>
      <c r="AJ1411" s="87"/>
      <c r="AK1411" s="87"/>
      <c r="AL1411" s="87"/>
      <c r="AM1411" s="87"/>
      <c r="AN1411" s="87"/>
      <c r="AO1411" s="87"/>
      <c r="AP1411" s="87"/>
      <c r="AQ1411" s="87"/>
      <c r="AR1411" s="87"/>
      <c r="AS1411" s="87"/>
      <c r="AT1411" s="87"/>
      <c r="AU1411" s="87"/>
      <c r="AV1411" s="87"/>
      <c r="AW1411" s="87"/>
      <c r="AX1411" s="87"/>
      <c r="AY1411" s="87"/>
      <c r="AZ1411" s="87"/>
      <c r="BA1411" s="87"/>
      <c r="BB1411" s="87"/>
      <c r="BC1411" s="87"/>
      <c r="BD1411" s="87"/>
      <c r="BE1411" s="87"/>
    </row>
    <row r="1412" spans="1:57" s="69" customFormat="1" x14ac:dyDescent="0.25">
      <c r="A1412" s="87"/>
      <c r="B1412" s="87"/>
      <c r="C1412" s="87"/>
      <c r="D1412" s="87"/>
      <c r="E1412" s="87"/>
      <c r="F1412" s="87"/>
      <c r="G1412" s="87"/>
      <c r="H1412" s="87"/>
      <c r="I1412" s="87"/>
      <c r="J1412" s="87"/>
      <c r="K1412" s="87"/>
      <c r="L1412" s="87"/>
      <c r="M1412" s="87"/>
      <c r="N1412" s="87"/>
      <c r="O1412" s="87"/>
      <c r="P1412" s="87"/>
      <c r="Q1412" s="87"/>
      <c r="R1412" s="87"/>
      <c r="S1412" s="87"/>
      <c r="T1412" s="87"/>
      <c r="U1412" s="87"/>
      <c r="V1412" s="87"/>
      <c r="W1412" s="87"/>
      <c r="X1412" s="87"/>
      <c r="Y1412" s="87"/>
      <c r="Z1412" s="87"/>
      <c r="AA1412" s="87"/>
      <c r="AB1412" s="87"/>
      <c r="AC1412" s="87"/>
      <c r="AD1412" s="87"/>
      <c r="AE1412" s="87"/>
      <c r="AF1412" s="87"/>
      <c r="AG1412" s="87"/>
      <c r="AH1412" s="87"/>
      <c r="AI1412" s="87"/>
      <c r="AJ1412" s="87"/>
      <c r="AK1412" s="87"/>
      <c r="AL1412" s="87"/>
      <c r="AM1412" s="87"/>
      <c r="AN1412" s="87"/>
      <c r="AO1412" s="87"/>
      <c r="AP1412" s="87"/>
      <c r="AQ1412" s="87"/>
      <c r="AR1412" s="87"/>
      <c r="AS1412" s="87"/>
      <c r="AT1412" s="87"/>
      <c r="AU1412" s="87"/>
      <c r="AV1412" s="87"/>
      <c r="AW1412" s="87"/>
      <c r="AX1412" s="87"/>
      <c r="AY1412" s="87"/>
      <c r="AZ1412" s="87"/>
      <c r="BA1412" s="87"/>
      <c r="BB1412" s="87"/>
      <c r="BC1412" s="87"/>
      <c r="BD1412" s="87"/>
      <c r="BE1412" s="87"/>
    </row>
    <row r="1413" spans="1:57" s="69" customFormat="1" x14ac:dyDescent="0.25">
      <c r="A1413" s="87"/>
      <c r="B1413" s="87"/>
      <c r="C1413" s="87"/>
      <c r="D1413" s="87"/>
      <c r="E1413" s="87"/>
      <c r="F1413" s="87"/>
      <c r="G1413" s="87"/>
      <c r="H1413" s="87"/>
      <c r="I1413" s="87"/>
      <c r="J1413" s="87"/>
      <c r="K1413" s="87"/>
      <c r="L1413" s="87"/>
      <c r="M1413" s="87"/>
      <c r="N1413" s="87"/>
      <c r="O1413" s="87"/>
      <c r="P1413" s="87"/>
      <c r="Q1413" s="87"/>
      <c r="R1413" s="87"/>
      <c r="S1413" s="87"/>
      <c r="T1413" s="87"/>
      <c r="U1413" s="87"/>
      <c r="V1413" s="87"/>
      <c r="W1413" s="87"/>
      <c r="X1413" s="87"/>
      <c r="Y1413" s="87"/>
      <c r="Z1413" s="87"/>
      <c r="AA1413" s="87"/>
      <c r="AB1413" s="87"/>
      <c r="AC1413" s="87"/>
      <c r="AD1413" s="87"/>
      <c r="AE1413" s="87"/>
      <c r="AF1413" s="87"/>
      <c r="AG1413" s="87"/>
      <c r="AH1413" s="87"/>
      <c r="AI1413" s="87"/>
      <c r="AJ1413" s="87"/>
      <c r="AK1413" s="87"/>
      <c r="AL1413" s="87"/>
      <c r="AM1413" s="87"/>
      <c r="AN1413" s="87"/>
      <c r="AO1413" s="87"/>
      <c r="AP1413" s="87"/>
      <c r="AQ1413" s="87"/>
      <c r="AR1413" s="87"/>
      <c r="AS1413" s="87"/>
      <c r="AT1413" s="87"/>
      <c r="AU1413" s="87"/>
      <c r="AV1413" s="87"/>
      <c r="AW1413" s="87"/>
      <c r="AX1413" s="87"/>
      <c r="AY1413" s="87"/>
      <c r="AZ1413" s="87"/>
      <c r="BA1413" s="87"/>
      <c r="BB1413" s="87"/>
      <c r="BC1413" s="87"/>
      <c r="BD1413" s="87"/>
      <c r="BE1413" s="87"/>
    </row>
    <row r="1414" spans="1:57" s="69" customFormat="1" x14ac:dyDescent="0.25">
      <c r="A1414" s="87"/>
      <c r="B1414" s="87"/>
      <c r="C1414" s="87"/>
      <c r="D1414" s="87"/>
      <c r="E1414" s="87"/>
      <c r="F1414" s="87"/>
      <c r="G1414" s="87"/>
      <c r="H1414" s="87"/>
      <c r="I1414" s="87"/>
      <c r="J1414" s="87"/>
      <c r="K1414" s="87"/>
      <c r="L1414" s="87"/>
      <c r="M1414" s="87"/>
      <c r="N1414" s="87"/>
      <c r="O1414" s="87"/>
      <c r="P1414" s="87"/>
      <c r="Q1414" s="87"/>
      <c r="R1414" s="87"/>
      <c r="S1414" s="87"/>
      <c r="T1414" s="87"/>
      <c r="U1414" s="87"/>
      <c r="V1414" s="87"/>
      <c r="W1414" s="87"/>
      <c r="X1414" s="87"/>
      <c r="Y1414" s="87"/>
      <c r="Z1414" s="87"/>
      <c r="AA1414" s="87"/>
      <c r="AB1414" s="87"/>
      <c r="AC1414" s="87"/>
      <c r="AD1414" s="87"/>
      <c r="AE1414" s="87"/>
      <c r="AF1414" s="87"/>
      <c r="AG1414" s="87"/>
      <c r="AH1414" s="87"/>
      <c r="AI1414" s="87"/>
      <c r="AJ1414" s="87"/>
      <c r="AK1414" s="87"/>
      <c r="AL1414" s="87"/>
      <c r="AM1414" s="87"/>
      <c r="AN1414" s="87"/>
      <c r="AO1414" s="87"/>
      <c r="AP1414" s="87"/>
      <c r="AQ1414" s="87"/>
      <c r="AR1414" s="87"/>
      <c r="AS1414" s="87"/>
      <c r="AT1414" s="87"/>
      <c r="AU1414" s="87"/>
      <c r="AV1414" s="87"/>
      <c r="AW1414" s="87"/>
      <c r="AX1414" s="87"/>
      <c r="AY1414" s="87"/>
      <c r="AZ1414" s="87"/>
      <c r="BA1414" s="87"/>
      <c r="BB1414" s="87"/>
      <c r="BC1414" s="87"/>
      <c r="BD1414" s="87"/>
      <c r="BE1414" s="87"/>
    </row>
    <row r="1415" spans="1:57" s="69" customFormat="1" x14ac:dyDescent="0.25">
      <c r="A1415" s="87"/>
      <c r="B1415" s="87"/>
      <c r="C1415" s="87"/>
      <c r="D1415" s="87"/>
      <c r="E1415" s="87"/>
      <c r="F1415" s="87"/>
      <c r="G1415" s="87"/>
      <c r="H1415" s="87"/>
      <c r="I1415" s="87"/>
      <c r="J1415" s="87"/>
      <c r="K1415" s="87"/>
      <c r="L1415" s="87"/>
      <c r="M1415" s="87"/>
      <c r="N1415" s="87"/>
      <c r="O1415" s="87"/>
      <c r="P1415" s="87"/>
      <c r="Q1415" s="87"/>
      <c r="R1415" s="87"/>
      <c r="S1415" s="87"/>
      <c r="T1415" s="87"/>
      <c r="U1415" s="87"/>
      <c r="V1415" s="87"/>
      <c r="W1415" s="87"/>
      <c r="X1415" s="87"/>
      <c r="Y1415" s="87"/>
      <c r="Z1415" s="87"/>
      <c r="AA1415" s="87"/>
      <c r="AB1415" s="87"/>
      <c r="AC1415" s="87"/>
      <c r="AD1415" s="87"/>
      <c r="AE1415" s="87"/>
      <c r="AF1415" s="87"/>
      <c r="AG1415" s="87"/>
      <c r="AH1415" s="87"/>
      <c r="AI1415" s="87"/>
      <c r="AJ1415" s="87"/>
      <c r="AK1415" s="87"/>
      <c r="AL1415" s="87"/>
      <c r="AM1415" s="87"/>
      <c r="AN1415" s="87"/>
      <c r="AO1415" s="87"/>
      <c r="AP1415" s="87"/>
      <c r="AQ1415" s="87"/>
      <c r="AR1415" s="87"/>
      <c r="AS1415" s="87"/>
      <c r="AT1415" s="87"/>
      <c r="AU1415" s="87"/>
      <c r="AV1415" s="87"/>
      <c r="AW1415" s="87"/>
      <c r="AX1415" s="87"/>
      <c r="AY1415" s="87"/>
      <c r="AZ1415" s="87"/>
      <c r="BA1415" s="87"/>
      <c r="BB1415" s="87"/>
      <c r="BC1415" s="87"/>
      <c r="BD1415" s="87"/>
      <c r="BE1415" s="87"/>
    </row>
    <row r="1416" spans="1:57" s="69" customFormat="1" x14ac:dyDescent="0.25">
      <c r="A1416" s="87"/>
      <c r="B1416" s="87"/>
      <c r="C1416" s="87"/>
      <c r="D1416" s="87"/>
      <c r="E1416" s="87"/>
      <c r="F1416" s="87"/>
      <c r="G1416" s="87"/>
      <c r="H1416" s="87"/>
      <c r="I1416" s="87"/>
      <c r="J1416" s="87"/>
      <c r="K1416" s="87"/>
      <c r="L1416" s="87"/>
      <c r="M1416" s="87"/>
      <c r="N1416" s="87"/>
      <c r="O1416" s="87"/>
      <c r="P1416" s="87"/>
      <c r="Q1416" s="87"/>
      <c r="R1416" s="87"/>
      <c r="S1416" s="87"/>
      <c r="T1416" s="87"/>
      <c r="U1416" s="87"/>
      <c r="V1416" s="87"/>
      <c r="W1416" s="87"/>
      <c r="X1416" s="87"/>
      <c r="Y1416" s="87"/>
      <c r="Z1416" s="87"/>
      <c r="AA1416" s="87"/>
      <c r="AB1416" s="87"/>
      <c r="AC1416" s="87"/>
      <c r="AD1416" s="87"/>
      <c r="AE1416" s="87"/>
      <c r="AF1416" s="87"/>
      <c r="AG1416" s="87"/>
      <c r="AH1416" s="87"/>
      <c r="AI1416" s="87"/>
      <c r="AJ1416" s="87"/>
      <c r="AK1416" s="87"/>
      <c r="AL1416" s="87"/>
      <c r="AM1416" s="87"/>
      <c r="AN1416" s="87"/>
      <c r="AO1416" s="87"/>
      <c r="AP1416" s="87"/>
      <c r="AQ1416" s="87"/>
      <c r="AR1416" s="87"/>
      <c r="AS1416" s="87"/>
      <c r="AT1416" s="87"/>
      <c r="AU1416" s="87"/>
      <c r="AV1416" s="87"/>
      <c r="AW1416" s="87"/>
      <c r="AX1416" s="87"/>
      <c r="AY1416" s="87"/>
      <c r="AZ1416" s="87"/>
      <c r="BA1416" s="87"/>
      <c r="BB1416" s="87"/>
      <c r="BC1416" s="87"/>
      <c r="BD1416" s="87"/>
      <c r="BE1416" s="87"/>
    </row>
    <row r="1417" spans="1:57" s="69" customFormat="1" x14ac:dyDescent="0.25">
      <c r="A1417" s="87"/>
      <c r="B1417" s="87"/>
      <c r="C1417" s="87"/>
      <c r="D1417" s="87"/>
      <c r="E1417" s="87"/>
      <c r="F1417" s="87"/>
      <c r="G1417" s="87"/>
      <c r="H1417" s="87"/>
      <c r="I1417" s="87"/>
      <c r="J1417" s="87"/>
      <c r="K1417" s="87"/>
      <c r="L1417" s="87"/>
      <c r="M1417" s="87"/>
      <c r="N1417" s="87"/>
      <c r="O1417" s="87"/>
      <c r="P1417" s="87"/>
      <c r="Q1417" s="87"/>
      <c r="R1417" s="87"/>
      <c r="S1417" s="87"/>
      <c r="T1417" s="87"/>
      <c r="U1417" s="87"/>
      <c r="V1417" s="87"/>
      <c r="W1417" s="87"/>
      <c r="X1417" s="87"/>
      <c r="Y1417" s="87"/>
      <c r="Z1417" s="87"/>
      <c r="AA1417" s="87"/>
      <c r="AB1417" s="87"/>
      <c r="AC1417" s="87"/>
      <c r="AD1417" s="87"/>
      <c r="AE1417" s="87"/>
      <c r="AF1417" s="87"/>
      <c r="AG1417" s="87"/>
      <c r="AH1417" s="87"/>
      <c r="AI1417" s="87"/>
      <c r="AJ1417" s="87"/>
      <c r="AK1417" s="87"/>
      <c r="AL1417" s="87"/>
      <c r="AM1417" s="87"/>
      <c r="AN1417" s="87"/>
      <c r="AO1417" s="87"/>
      <c r="AP1417" s="87"/>
      <c r="AQ1417" s="87"/>
      <c r="AR1417" s="87"/>
      <c r="AS1417" s="87"/>
      <c r="AT1417" s="87"/>
      <c r="AU1417" s="87"/>
      <c r="AV1417" s="87"/>
      <c r="AW1417" s="87"/>
      <c r="AX1417" s="87"/>
      <c r="AY1417" s="87"/>
      <c r="AZ1417" s="87"/>
      <c r="BA1417" s="87"/>
      <c r="BB1417" s="87"/>
      <c r="BC1417" s="87"/>
      <c r="BD1417" s="87"/>
      <c r="BE1417" s="87"/>
    </row>
    <row r="1418" spans="1:57" s="69" customFormat="1" x14ac:dyDescent="0.25">
      <c r="A1418" s="87"/>
      <c r="B1418" s="87"/>
      <c r="C1418" s="87"/>
      <c r="D1418" s="87"/>
      <c r="E1418" s="87"/>
      <c r="F1418" s="87"/>
      <c r="G1418" s="87"/>
      <c r="H1418" s="87"/>
      <c r="I1418" s="87"/>
      <c r="J1418" s="87"/>
      <c r="K1418" s="87"/>
      <c r="L1418" s="87"/>
      <c r="M1418" s="87"/>
      <c r="N1418" s="87"/>
      <c r="O1418" s="87"/>
      <c r="P1418" s="87"/>
      <c r="Q1418" s="87"/>
      <c r="R1418" s="87"/>
      <c r="S1418" s="87"/>
      <c r="T1418" s="87"/>
      <c r="U1418" s="87"/>
      <c r="V1418" s="87"/>
      <c r="W1418" s="87"/>
      <c r="X1418" s="87"/>
      <c r="Y1418" s="87"/>
      <c r="Z1418" s="87"/>
      <c r="AA1418" s="87"/>
      <c r="AB1418" s="87"/>
      <c r="AC1418" s="87"/>
      <c r="AD1418" s="87"/>
      <c r="AE1418" s="87"/>
      <c r="AF1418" s="87"/>
      <c r="AG1418" s="87"/>
      <c r="AH1418" s="87"/>
      <c r="AI1418" s="87"/>
      <c r="AJ1418" s="87"/>
      <c r="AK1418" s="87"/>
      <c r="AL1418" s="87"/>
      <c r="AM1418" s="87"/>
      <c r="AN1418" s="87"/>
      <c r="AO1418" s="87"/>
      <c r="AP1418" s="87"/>
      <c r="AQ1418" s="87"/>
      <c r="AR1418" s="87"/>
      <c r="AS1418" s="87"/>
      <c r="AT1418" s="87"/>
      <c r="AU1418" s="87"/>
      <c r="AV1418" s="87"/>
      <c r="AW1418" s="87"/>
      <c r="AX1418" s="87"/>
      <c r="AY1418" s="87"/>
      <c r="AZ1418" s="87"/>
      <c r="BA1418" s="87"/>
      <c r="BB1418" s="87"/>
      <c r="BC1418" s="87"/>
      <c r="BD1418" s="87"/>
      <c r="BE1418" s="87"/>
    </row>
    <row r="1419" spans="1:57" s="69" customFormat="1" x14ac:dyDescent="0.25">
      <c r="A1419" s="87"/>
      <c r="B1419" s="87"/>
      <c r="C1419" s="87"/>
      <c r="D1419" s="87"/>
      <c r="E1419" s="87"/>
      <c r="F1419" s="87"/>
      <c r="G1419" s="87"/>
      <c r="H1419" s="87"/>
      <c r="I1419" s="87"/>
      <c r="J1419" s="87"/>
      <c r="K1419" s="87"/>
      <c r="L1419" s="87"/>
      <c r="M1419" s="87"/>
      <c r="N1419" s="87"/>
      <c r="O1419" s="87"/>
      <c r="P1419" s="87"/>
      <c r="Q1419" s="87"/>
      <c r="R1419" s="87"/>
      <c r="S1419" s="87"/>
      <c r="T1419" s="87"/>
      <c r="U1419" s="87"/>
      <c r="V1419" s="87"/>
      <c r="W1419" s="87"/>
      <c r="X1419" s="87"/>
      <c r="Y1419" s="87"/>
      <c r="Z1419" s="87"/>
      <c r="AA1419" s="87"/>
      <c r="AB1419" s="87"/>
      <c r="AC1419" s="87"/>
      <c r="AD1419" s="87"/>
      <c r="AE1419" s="87"/>
      <c r="AF1419" s="87"/>
      <c r="AG1419" s="87"/>
      <c r="AH1419" s="87"/>
      <c r="AI1419" s="87"/>
      <c r="AJ1419" s="87"/>
      <c r="AK1419" s="87"/>
      <c r="AL1419" s="87"/>
      <c r="AM1419" s="87"/>
      <c r="AN1419" s="87"/>
      <c r="AO1419" s="87"/>
      <c r="AP1419" s="87"/>
      <c r="AQ1419" s="87"/>
      <c r="AR1419" s="87"/>
      <c r="AS1419" s="87"/>
      <c r="AT1419" s="87"/>
      <c r="AU1419" s="87"/>
      <c r="AV1419" s="87"/>
      <c r="AW1419" s="87"/>
      <c r="AX1419" s="87"/>
      <c r="AY1419" s="87"/>
      <c r="AZ1419" s="87"/>
      <c r="BA1419" s="87"/>
      <c r="BB1419" s="87"/>
      <c r="BC1419" s="87"/>
      <c r="BD1419" s="87"/>
      <c r="BE1419" s="87"/>
    </row>
    <row r="1420" spans="1:57" s="69" customFormat="1" x14ac:dyDescent="0.25">
      <c r="A1420" s="87"/>
      <c r="B1420" s="87"/>
      <c r="C1420" s="87"/>
      <c r="D1420" s="87"/>
      <c r="E1420" s="87"/>
      <c r="F1420" s="87"/>
      <c r="G1420" s="87"/>
      <c r="H1420" s="87"/>
      <c r="I1420" s="87"/>
      <c r="J1420" s="87"/>
      <c r="K1420" s="87"/>
      <c r="L1420" s="87"/>
      <c r="M1420" s="87"/>
      <c r="N1420" s="87"/>
      <c r="O1420" s="87"/>
      <c r="P1420" s="87"/>
      <c r="Q1420" s="87"/>
      <c r="R1420" s="87"/>
      <c r="S1420" s="87"/>
      <c r="T1420" s="87"/>
      <c r="U1420" s="87"/>
      <c r="V1420" s="87"/>
      <c r="W1420" s="87"/>
      <c r="X1420" s="87"/>
      <c r="Y1420" s="87"/>
      <c r="Z1420" s="87"/>
      <c r="AA1420" s="87"/>
      <c r="AB1420" s="87"/>
      <c r="AC1420" s="87"/>
      <c r="AD1420" s="87"/>
      <c r="AE1420" s="87"/>
      <c r="AF1420" s="87"/>
      <c r="AG1420" s="87"/>
      <c r="AH1420" s="87"/>
      <c r="AI1420" s="87"/>
      <c r="AJ1420" s="87"/>
      <c r="AK1420" s="87"/>
      <c r="AL1420" s="87"/>
      <c r="AM1420" s="87"/>
      <c r="AN1420" s="87"/>
      <c r="AO1420" s="87"/>
      <c r="AP1420" s="87"/>
      <c r="AQ1420" s="87"/>
      <c r="AR1420" s="87"/>
      <c r="AS1420" s="87"/>
      <c r="AT1420" s="87"/>
      <c r="AU1420" s="87"/>
      <c r="AV1420" s="87"/>
      <c r="AW1420" s="87"/>
      <c r="AX1420" s="87"/>
      <c r="AY1420" s="87"/>
      <c r="AZ1420" s="87"/>
      <c r="BA1420" s="87"/>
      <c r="BB1420" s="87"/>
      <c r="BC1420" s="87"/>
      <c r="BD1420" s="87"/>
      <c r="BE1420" s="87"/>
    </row>
    <row r="1421" spans="1:57" s="69" customFormat="1" x14ac:dyDescent="0.25">
      <c r="A1421" s="87"/>
      <c r="B1421" s="87"/>
      <c r="C1421" s="87"/>
      <c r="D1421" s="87"/>
      <c r="E1421" s="87"/>
      <c r="F1421" s="87"/>
      <c r="G1421" s="87"/>
      <c r="H1421" s="87"/>
      <c r="I1421" s="87"/>
      <c r="J1421" s="87"/>
      <c r="K1421" s="87"/>
      <c r="L1421" s="87"/>
      <c r="M1421" s="87"/>
      <c r="N1421" s="87"/>
      <c r="O1421" s="87"/>
      <c r="P1421" s="87"/>
      <c r="Q1421" s="87"/>
      <c r="R1421" s="87"/>
      <c r="S1421" s="87"/>
      <c r="T1421" s="87"/>
      <c r="U1421" s="87"/>
      <c r="V1421" s="87"/>
      <c r="W1421" s="87"/>
      <c r="X1421" s="87"/>
      <c r="Y1421" s="87"/>
      <c r="Z1421" s="87"/>
      <c r="AA1421" s="87"/>
      <c r="AB1421" s="87"/>
      <c r="AC1421" s="87"/>
      <c r="AD1421" s="87"/>
      <c r="AE1421" s="87"/>
      <c r="AF1421" s="87"/>
      <c r="AG1421" s="87"/>
      <c r="AH1421" s="87"/>
      <c r="AI1421" s="87"/>
      <c r="AJ1421" s="87"/>
      <c r="AK1421" s="87"/>
      <c r="AL1421" s="87"/>
      <c r="AM1421" s="87"/>
      <c r="AN1421" s="87"/>
      <c r="AO1421" s="87"/>
      <c r="AP1421" s="87"/>
      <c r="AQ1421" s="87"/>
      <c r="AR1421" s="87"/>
      <c r="AS1421" s="87"/>
      <c r="AT1421" s="87"/>
      <c r="AU1421" s="87"/>
      <c r="AV1421" s="87"/>
      <c r="AW1421" s="87"/>
      <c r="AX1421" s="87"/>
      <c r="AY1421" s="87"/>
      <c r="AZ1421" s="87"/>
      <c r="BA1421" s="87"/>
      <c r="BB1421" s="87"/>
      <c r="BC1421" s="87"/>
      <c r="BD1421" s="87"/>
      <c r="BE1421" s="87"/>
    </row>
    <row r="1422" spans="1:57" s="69" customFormat="1" x14ac:dyDescent="0.25">
      <c r="A1422" s="87"/>
      <c r="B1422" s="87"/>
      <c r="C1422" s="87"/>
      <c r="D1422" s="87"/>
      <c r="E1422" s="87"/>
      <c r="F1422" s="87"/>
      <c r="G1422" s="87"/>
      <c r="H1422" s="87"/>
      <c r="I1422" s="87"/>
      <c r="J1422" s="87"/>
      <c r="K1422" s="87"/>
      <c r="L1422" s="87"/>
      <c r="M1422" s="87"/>
      <c r="N1422" s="87"/>
      <c r="O1422" s="87"/>
      <c r="P1422" s="87"/>
      <c r="Q1422" s="87"/>
      <c r="R1422" s="87"/>
      <c r="S1422" s="87"/>
      <c r="T1422" s="87"/>
      <c r="U1422" s="87"/>
      <c r="V1422" s="87"/>
      <c r="W1422" s="87"/>
      <c r="X1422" s="87"/>
      <c r="Y1422" s="87"/>
      <c r="Z1422" s="87"/>
      <c r="AA1422" s="87"/>
      <c r="AB1422" s="87"/>
      <c r="AC1422" s="87"/>
      <c r="AD1422" s="87"/>
      <c r="AE1422" s="87"/>
      <c r="AF1422" s="87"/>
      <c r="AG1422" s="87"/>
      <c r="AH1422" s="87"/>
      <c r="AI1422" s="87"/>
      <c r="AJ1422" s="87"/>
      <c r="AK1422" s="87"/>
      <c r="AL1422" s="87"/>
      <c r="AM1422" s="87"/>
      <c r="AN1422" s="87"/>
      <c r="AO1422" s="87"/>
      <c r="AP1422" s="87"/>
      <c r="AQ1422" s="87"/>
      <c r="AR1422" s="87"/>
      <c r="AS1422" s="87"/>
      <c r="AT1422" s="87"/>
      <c r="AU1422" s="87"/>
      <c r="AV1422" s="87"/>
      <c r="AW1422" s="87"/>
      <c r="AX1422" s="87"/>
      <c r="AY1422" s="87"/>
      <c r="AZ1422" s="87"/>
      <c r="BA1422" s="87"/>
      <c r="BB1422" s="87"/>
      <c r="BC1422" s="87"/>
      <c r="BD1422" s="87"/>
      <c r="BE1422" s="87"/>
    </row>
    <row r="1423" spans="1:57" s="69" customFormat="1" x14ac:dyDescent="0.25">
      <c r="A1423" s="87"/>
      <c r="B1423" s="87"/>
      <c r="C1423" s="87"/>
      <c r="D1423" s="87"/>
      <c r="E1423" s="87"/>
      <c r="F1423" s="87"/>
      <c r="G1423" s="87"/>
      <c r="H1423" s="87"/>
      <c r="I1423" s="87"/>
      <c r="J1423" s="87"/>
      <c r="K1423" s="87"/>
      <c r="L1423" s="87"/>
      <c r="M1423" s="87"/>
      <c r="N1423" s="87"/>
      <c r="O1423" s="87"/>
      <c r="P1423" s="87"/>
      <c r="Q1423" s="87"/>
      <c r="R1423" s="87"/>
      <c r="S1423" s="87"/>
      <c r="T1423" s="87"/>
      <c r="U1423" s="87"/>
      <c r="V1423" s="87"/>
      <c r="W1423" s="87"/>
      <c r="X1423" s="87"/>
      <c r="Y1423" s="87"/>
      <c r="Z1423" s="87"/>
      <c r="AA1423" s="87"/>
      <c r="AB1423" s="87"/>
      <c r="AC1423" s="87"/>
      <c r="AD1423" s="87"/>
      <c r="AE1423" s="87"/>
      <c r="AF1423" s="87"/>
      <c r="AG1423" s="87"/>
      <c r="AH1423" s="87"/>
      <c r="AI1423" s="87"/>
      <c r="AJ1423" s="87"/>
      <c r="AK1423" s="87"/>
      <c r="AL1423" s="87"/>
      <c r="AM1423" s="87"/>
      <c r="AN1423" s="87"/>
      <c r="AO1423" s="87"/>
      <c r="AP1423" s="87"/>
      <c r="AQ1423" s="87"/>
      <c r="AR1423" s="87"/>
      <c r="AS1423" s="87"/>
      <c r="AT1423" s="87"/>
      <c r="AU1423" s="87"/>
      <c r="AV1423" s="87"/>
      <c r="AW1423" s="87"/>
      <c r="AX1423" s="87"/>
      <c r="AY1423" s="87"/>
      <c r="AZ1423" s="87"/>
      <c r="BA1423" s="87"/>
      <c r="BB1423" s="87"/>
      <c r="BC1423" s="87"/>
      <c r="BD1423" s="87"/>
      <c r="BE1423" s="87"/>
    </row>
    <row r="1424" spans="1:57" s="69" customFormat="1" x14ac:dyDescent="0.25">
      <c r="A1424" s="87"/>
      <c r="B1424" s="87"/>
      <c r="C1424" s="87"/>
      <c r="D1424" s="87"/>
      <c r="E1424" s="87"/>
      <c r="F1424" s="87"/>
      <c r="G1424" s="87"/>
      <c r="H1424" s="87"/>
      <c r="I1424" s="87"/>
      <c r="J1424" s="87"/>
      <c r="K1424" s="87"/>
      <c r="L1424" s="87"/>
      <c r="M1424" s="87"/>
      <c r="N1424" s="87"/>
      <c r="O1424" s="87"/>
      <c r="P1424" s="87"/>
      <c r="Q1424" s="87"/>
      <c r="R1424" s="87"/>
      <c r="S1424" s="87"/>
      <c r="T1424" s="87"/>
      <c r="U1424" s="87"/>
      <c r="V1424" s="87"/>
      <c r="W1424" s="87"/>
      <c r="X1424" s="87"/>
      <c r="Y1424" s="87"/>
      <c r="Z1424" s="87"/>
      <c r="AA1424" s="87"/>
      <c r="AB1424" s="87"/>
      <c r="AC1424" s="87"/>
      <c r="AD1424" s="87"/>
      <c r="AE1424" s="87"/>
      <c r="AF1424" s="87"/>
      <c r="AG1424" s="87"/>
      <c r="AH1424" s="87"/>
      <c r="AI1424" s="87"/>
      <c r="AJ1424" s="87"/>
      <c r="AK1424" s="87"/>
      <c r="AL1424" s="87"/>
      <c r="AM1424" s="87"/>
      <c r="AN1424" s="87"/>
      <c r="AO1424" s="87"/>
      <c r="AP1424" s="87"/>
      <c r="AQ1424" s="87"/>
      <c r="AR1424" s="87"/>
      <c r="AS1424" s="87"/>
      <c r="AT1424" s="87"/>
      <c r="AU1424" s="87"/>
      <c r="AV1424" s="87"/>
      <c r="AW1424" s="87"/>
      <c r="AX1424" s="87"/>
      <c r="AY1424" s="87"/>
      <c r="AZ1424" s="87"/>
      <c r="BA1424" s="87"/>
      <c r="BB1424" s="87"/>
      <c r="BC1424" s="87"/>
      <c r="BD1424" s="87"/>
      <c r="BE1424" s="87"/>
    </row>
    <row r="1425" spans="1:57" s="69" customFormat="1" x14ac:dyDescent="0.25">
      <c r="A1425" s="87"/>
      <c r="B1425" s="87"/>
      <c r="C1425" s="87"/>
      <c r="D1425" s="87"/>
      <c r="E1425" s="87"/>
      <c r="F1425" s="87"/>
      <c r="G1425" s="87"/>
      <c r="H1425" s="87"/>
      <c r="I1425" s="87"/>
      <c r="J1425" s="87"/>
      <c r="K1425" s="87"/>
      <c r="L1425" s="87"/>
      <c r="M1425" s="87"/>
      <c r="N1425" s="87"/>
      <c r="O1425" s="87"/>
      <c r="P1425" s="87"/>
      <c r="Q1425" s="87"/>
      <c r="R1425" s="87"/>
      <c r="S1425" s="87"/>
      <c r="T1425" s="87"/>
      <c r="U1425" s="87"/>
      <c r="V1425" s="87"/>
      <c r="W1425" s="87"/>
      <c r="X1425" s="87"/>
      <c r="Y1425" s="87"/>
      <c r="Z1425" s="87"/>
      <c r="AA1425" s="87"/>
      <c r="AB1425" s="87"/>
      <c r="AC1425" s="87"/>
      <c r="AD1425" s="87"/>
      <c r="AE1425" s="87"/>
      <c r="AF1425" s="87"/>
      <c r="AG1425" s="87"/>
      <c r="AH1425" s="87"/>
      <c r="AI1425" s="87"/>
      <c r="AJ1425" s="87"/>
      <c r="AK1425" s="87"/>
      <c r="AL1425" s="87"/>
      <c r="AM1425" s="87"/>
      <c r="AN1425" s="87"/>
      <c r="AO1425" s="87"/>
      <c r="AP1425" s="87"/>
      <c r="AQ1425" s="87"/>
      <c r="AR1425" s="87"/>
      <c r="AS1425" s="87"/>
      <c r="AT1425" s="87"/>
      <c r="AU1425" s="87"/>
      <c r="AV1425" s="87"/>
      <c r="AW1425" s="87"/>
      <c r="AX1425" s="87"/>
      <c r="AY1425" s="87"/>
      <c r="AZ1425" s="87"/>
      <c r="BA1425" s="87"/>
      <c r="BB1425" s="87"/>
      <c r="BC1425" s="87"/>
      <c r="BD1425" s="87"/>
      <c r="BE1425" s="87"/>
    </row>
    <row r="1426" spans="1:57" s="69" customFormat="1" x14ac:dyDescent="0.25">
      <c r="A1426" s="87"/>
      <c r="B1426" s="87"/>
      <c r="C1426" s="87"/>
      <c r="D1426" s="87"/>
      <c r="E1426" s="87"/>
      <c r="F1426" s="87"/>
      <c r="G1426" s="87"/>
      <c r="H1426" s="87"/>
      <c r="I1426" s="87"/>
      <c r="J1426" s="87"/>
      <c r="K1426" s="87"/>
      <c r="L1426" s="87"/>
      <c r="M1426" s="87"/>
      <c r="N1426" s="87"/>
      <c r="O1426" s="87"/>
      <c r="P1426" s="87"/>
      <c r="Q1426" s="87"/>
      <c r="R1426" s="87"/>
      <c r="S1426" s="87"/>
      <c r="T1426" s="87"/>
      <c r="U1426" s="87"/>
      <c r="V1426" s="87"/>
      <c r="W1426" s="87"/>
      <c r="X1426" s="87"/>
      <c r="Y1426" s="87"/>
      <c r="Z1426" s="87"/>
      <c r="AA1426" s="87"/>
      <c r="AB1426" s="87"/>
      <c r="AC1426" s="87"/>
      <c r="AD1426" s="87"/>
      <c r="AE1426" s="87"/>
      <c r="AF1426" s="87"/>
      <c r="AG1426" s="87"/>
      <c r="AH1426" s="87"/>
      <c r="AI1426" s="87"/>
      <c r="AJ1426" s="87"/>
      <c r="AK1426" s="87"/>
      <c r="AL1426" s="87"/>
      <c r="AM1426" s="87"/>
      <c r="AN1426" s="87"/>
      <c r="AO1426" s="87"/>
      <c r="AP1426" s="87"/>
      <c r="AQ1426" s="87"/>
      <c r="AR1426" s="87"/>
      <c r="AS1426" s="87"/>
      <c r="AT1426" s="87"/>
      <c r="AU1426" s="87"/>
      <c r="AV1426" s="87"/>
      <c r="AW1426" s="87"/>
      <c r="AX1426" s="87"/>
      <c r="AY1426" s="87"/>
      <c r="AZ1426" s="87"/>
      <c r="BA1426" s="87"/>
      <c r="BB1426" s="87"/>
      <c r="BC1426" s="87"/>
      <c r="BD1426" s="87"/>
      <c r="BE1426" s="87"/>
    </row>
    <row r="1427" spans="1:57" s="69" customFormat="1" x14ac:dyDescent="0.25">
      <c r="A1427" s="87"/>
      <c r="B1427" s="87"/>
      <c r="C1427" s="87"/>
      <c r="D1427" s="87"/>
      <c r="E1427" s="87"/>
      <c r="F1427" s="87"/>
      <c r="G1427" s="87"/>
      <c r="H1427" s="87"/>
      <c r="I1427" s="87"/>
      <c r="J1427" s="87"/>
      <c r="K1427" s="87"/>
      <c r="L1427" s="87"/>
      <c r="M1427" s="87"/>
      <c r="N1427" s="87"/>
      <c r="O1427" s="87"/>
      <c r="P1427" s="87"/>
      <c r="Q1427" s="87"/>
      <c r="R1427" s="87"/>
      <c r="S1427" s="87"/>
      <c r="T1427" s="87"/>
      <c r="U1427" s="87"/>
      <c r="V1427" s="87"/>
      <c r="W1427" s="87"/>
      <c r="X1427" s="87"/>
      <c r="Y1427" s="87"/>
      <c r="Z1427" s="87"/>
      <c r="AA1427" s="87"/>
      <c r="AB1427" s="87"/>
      <c r="AC1427" s="87"/>
      <c r="AD1427" s="87"/>
      <c r="AE1427" s="87"/>
      <c r="AF1427" s="87"/>
      <c r="AG1427" s="87"/>
      <c r="AH1427" s="87"/>
      <c r="AI1427" s="87"/>
      <c r="AJ1427" s="87"/>
      <c r="AK1427" s="87"/>
      <c r="AL1427" s="87"/>
      <c r="AM1427" s="87"/>
      <c r="AN1427" s="87"/>
      <c r="AO1427" s="87"/>
      <c r="AP1427" s="87"/>
      <c r="AQ1427" s="87"/>
      <c r="AR1427" s="87"/>
      <c r="AS1427" s="87"/>
      <c r="AT1427" s="87"/>
      <c r="AU1427" s="87"/>
      <c r="AV1427" s="87"/>
      <c r="AW1427" s="87"/>
      <c r="AX1427" s="87"/>
      <c r="AY1427" s="87"/>
      <c r="AZ1427" s="87"/>
      <c r="BA1427" s="87"/>
      <c r="BB1427" s="87"/>
      <c r="BC1427" s="87"/>
      <c r="BD1427" s="87"/>
      <c r="BE1427" s="87"/>
    </row>
    <row r="1428" spans="1:57" s="69" customFormat="1" x14ac:dyDescent="0.25">
      <c r="A1428" s="87"/>
      <c r="B1428" s="87"/>
      <c r="C1428" s="87"/>
      <c r="D1428" s="87"/>
      <c r="E1428" s="87"/>
      <c r="F1428" s="87"/>
      <c r="G1428" s="87"/>
      <c r="H1428" s="87"/>
      <c r="I1428" s="87"/>
      <c r="J1428" s="87"/>
      <c r="K1428" s="87"/>
      <c r="L1428" s="87"/>
      <c r="M1428" s="87"/>
      <c r="N1428" s="87"/>
      <c r="O1428" s="87"/>
      <c r="P1428" s="87"/>
      <c r="Q1428" s="87"/>
      <c r="R1428" s="87"/>
      <c r="S1428" s="87"/>
      <c r="T1428" s="87"/>
      <c r="U1428" s="87"/>
      <c r="V1428" s="87"/>
      <c r="W1428" s="87"/>
      <c r="X1428" s="87"/>
      <c r="Y1428" s="87"/>
      <c r="Z1428" s="87"/>
      <c r="AA1428" s="87"/>
      <c r="AB1428" s="87"/>
      <c r="AC1428" s="87"/>
      <c r="AD1428" s="87"/>
      <c r="AE1428" s="87"/>
      <c r="AF1428" s="87"/>
      <c r="AG1428" s="87"/>
      <c r="AH1428" s="87"/>
      <c r="AI1428" s="87"/>
      <c r="AJ1428" s="87"/>
      <c r="AK1428" s="87"/>
      <c r="AL1428" s="87"/>
      <c r="AM1428" s="87"/>
      <c r="AN1428" s="87"/>
      <c r="AO1428" s="87"/>
      <c r="AP1428" s="87"/>
      <c r="AQ1428" s="87"/>
      <c r="AR1428" s="87"/>
      <c r="AS1428" s="87"/>
      <c r="AT1428" s="87"/>
      <c r="AU1428" s="87"/>
      <c r="AV1428" s="87"/>
      <c r="AW1428" s="87"/>
      <c r="AX1428" s="87"/>
      <c r="AY1428" s="87"/>
      <c r="AZ1428" s="87"/>
      <c r="BA1428" s="87"/>
      <c r="BB1428" s="87"/>
      <c r="BC1428" s="87"/>
      <c r="BD1428" s="87"/>
      <c r="BE1428" s="87"/>
    </row>
    <row r="1429" spans="1:57" s="69" customFormat="1" x14ac:dyDescent="0.25">
      <c r="A1429" s="87"/>
      <c r="B1429" s="87"/>
      <c r="C1429" s="87"/>
      <c r="D1429" s="87"/>
      <c r="E1429" s="87"/>
      <c r="F1429" s="87"/>
      <c r="G1429" s="87"/>
      <c r="H1429" s="87"/>
      <c r="I1429" s="87"/>
      <c r="J1429" s="87"/>
      <c r="K1429" s="87"/>
      <c r="L1429" s="87"/>
      <c r="M1429" s="87"/>
      <c r="N1429" s="87"/>
      <c r="O1429" s="87"/>
      <c r="P1429" s="87"/>
      <c r="Q1429" s="87"/>
      <c r="R1429" s="87"/>
      <c r="S1429" s="87"/>
      <c r="T1429" s="87"/>
      <c r="U1429" s="87"/>
      <c r="V1429" s="87"/>
      <c r="W1429" s="87"/>
      <c r="X1429" s="87"/>
      <c r="Y1429" s="87"/>
      <c r="Z1429" s="87"/>
      <c r="AA1429" s="87"/>
      <c r="AB1429" s="87"/>
      <c r="AC1429" s="87"/>
      <c r="AD1429" s="87"/>
      <c r="AE1429" s="87"/>
      <c r="AF1429" s="87"/>
      <c r="AG1429" s="87"/>
      <c r="AH1429" s="87"/>
      <c r="AI1429" s="87"/>
      <c r="AJ1429" s="87"/>
      <c r="AK1429" s="87"/>
      <c r="AL1429" s="87"/>
      <c r="AM1429" s="87"/>
      <c r="AN1429" s="87"/>
      <c r="AO1429" s="87"/>
      <c r="AP1429" s="87"/>
      <c r="AQ1429" s="87"/>
      <c r="AR1429" s="87"/>
      <c r="AS1429" s="87"/>
      <c r="AT1429" s="87"/>
      <c r="AU1429" s="87"/>
      <c r="AV1429" s="87"/>
      <c r="AW1429" s="87"/>
      <c r="AX1429" s="87"/>
      <c r="AY1429" s="87"/>
      <c r="AZ1429" s="87"/>
      <c r="BA1429" s="87"/>
      <c r="BB1429" s="87"/>
      <c r="BC1429" s="87"/>
      <c r="BD1429" s="87"/>
      <c r="BE1429" s="87"/>
    </row>
    <row r="1430" spans="1:57" s="69" customFormat="1" x14ac:dyDescent="0.25">
      <c r="A1430" s="87"/>
      <c r="B1430" s="87"/>
      <c r="C1430" s="87"/>
      <c r="D1430" s="87"/>
      <c r="E1430" s="87"/>
      <c r="F1430" s="87"/>
      <c r="G1430" s="87"/>
      <c r="H1430" s="87"/>
      <c r="I1430" s="87"/>
      <c r="J1430" s="87"/>
      <c r="K1430" s="87"/>
      <c r="L1430" s="87"/>
      <c r="M1430" s="87"/>
      <c r="N1430" s="87"/>
      <c r="O1430" s="87"/>
      <c r="P1430" s="87"/>
      <c r="Q1430" s="87"/>
      <c r="R1430" s="87"/>
      <c r="S1430" s="87"/>
      <c r="T1430" s="87"/>
      <c r="U1430" s="87"/>
      <c r="V1430" s="87"/>
      <c r="W1430" s="87"/>
      <c r="X1430" s="87"/>
      <c r="Y1430" s="87"/>
      <c r="Z1430" s="87"/>
      <c r="AA1430" s="87"/>
      <c r="AB1430" s="87"/>
      <c r="AC1430" s="87"/>
      <c r="AD1430" s="87"/>
      <c r="AE1430" s="87"/>
      <c r="AF1430" s="87"/>
      <c r="AG1430" s="87"/>
      <c r="AH1430" s="87"/>
      <c r="AI1430" s="87"/>
      <c r="AJ1430" s="87"/>
      <c r="AK1430" s="87"/>
      <c r="AL1430" s="87"/>
      <c r="AM1430" s="87"/>
      <c r="AN1430" s="87"/>
      <c r="AO1430" s="87"/>
      <c r="AP1430" s="87"/>
      <c r="AQ1430" s="87"/>
      <c r="AR1430" s="87"/>
      <c r="AS1430" s="87"/>
      <c r="AT1430" s="87"/>
      <c r="AU1430" s="87"/>
      <c r="AV1430" s="87"/>
      <c r="AW1430" s="87"/>
      <c r="AX1430" s="87"/>
      <c r="AY1430" s="87"/>
      <c r="AZ1430" s="87"/>
      <c r="BA1430" s="87"/>
      <c r="BB1430" s="87"/>
      <c r="BC1430" s="87"/>
      <c r="BD1430" s="87"/>
      <c r="BE1430" s="87"/>
    </row>
    <row r="1431" spans="1:57" s="69" customFormat="1" x14ac:dyDescent="0.25">
      <c r="A1431" s="87"/>
      <c r="B1431" s="87"/>
      <c r="C1431" s="87"/>
      <c r="D1431" s="87"/>
      <c r="E1431" s="87"/>
      <c r="F1431" s="87"/>
      <c r="G1431" s="87"/>
      <c r="H1431" s="87"/>
      <c r="I1431" s="87"/>
      <c r="J1431" s="87"/>
      <c r="K1431" s="87"/>
      <c r="L1431" s="87"/>
      <c r="M1431" s="87"/>
      <c r="N1431" s="87"/>
      <c r="O1431" s="87"/>
      <c r="P1431" s="87"/>
      <c r="Q1431" s="87"/>
      <c r="R1431" s="87"/>
      <c r="S1431" s="87"/>
      <c r="T1431" s="87"/>
      <c r="U1431" s="87"/>
      <c r="V1431" s="87"/>
      <c r="W1431" s="87"/>
      <c r="X1431" s="87"/>
      <c r="Y1431" s="87"/>
      <c r="Z1431" s="87"/>
      <c r="AA1431" s="87"/>
      <c r="AB1431" s="87"/>
      <c r="AC1431" s="87"/>
      <c r="AD1431" s="87"/>
      <c r="AE1431" s="87"/>
      <c r="AF1431" s="87"/>
      <c r="AG1431" s="87"/>
      <c r="AH1431" s="87"/>
      <c r="AI1431" s="87"/>
      <c r="AJ1431" s="87"/>
      <c r="AK1431" s="87"/>
      <c r="AL1431" s="87"/>
      <c r="AM1431" s="87"/>
      <c r="AN1431" s="87"/>
      <c r="AO1431" s="87"/>
      <c r="AP1431" s="87"/>
      <c r="AQ1431" s="87"/>
      <c r="AR1431" s="87"/>
      <c r="AS1431" s="87"/>
      <c r="AT1431" s="87"/>
      <c r="AU1431" s="87"/>
      <c r="AV1431" s="87"/>
      <c r="AW1431" s="87"/>
      <c r="AX1431" s="87"/>
      <c r="AY1431" s="87"/>
      <c r="AZ1431" s="87"/>
      <c r="BA1431" s="87"/>
      <c r="BB1431" s="87"/>
      <c r="BC1431" s="87"/>
      <c r="BD1431" s="87"/>
      <c r="BE1431" s="87"/>
    </row>
    <row r="1432" spans="1:57" s="69" customFormat="1" x14ac:dyDescent="0.25">
      <c r="A1432" s="87"/>
      <c r="B1432" s="87"/>
      <c r="C1432" s="87"/>
      <c r="D1432" s="87"/>
      <c r="E1432" s="87"/>
      <c r="F1432" s="87"/>
      <c r="G1432" s="87"/>
      <c r="H1432" s="87"/>
      <c r="I1432" s="87"/>
      <c r="J1432" s="87"/>
      <c r="K1432" s="87"/>
      <c r="L1432" s="87"/>
      <c r="M1432" s="87"/>
      <c r="N1432" s="87"/>
      <c r="O1432" s="87"/>
      <c r="P1432" s="87"/>
      <c r="Q1432" s="87"/>
      <c r="R1432" s="87"/>
      <c r="S1432" s="87"/>
      <c r="T1432" s="87"/>
      <c r="U1432" s="87"/>
      <c r="V1432" s="87"/>
      <c r="W1432" s="87"/>
      <c r="X1432" s="87"/>
      <c r="Y1432" s="87"/>
      <c r="Z1432" s="87"/>
      <c r="AA1432" s="87"/>
      <c r="AB1432" s="87"/>
      <c r="AC1432" s="87"/>
      <c r="AD1432" s="87"/>
      <c r="AE1432" s="87"/>
      <c r="AF1432" s="87"/>
      <c r="AG1432" s="87"/>
      <c r="AH1432" s="87"/>
      <c r="AI1432" s="87"/>
      <c r="AJ1432" s="87"/>
      <c r="AK1432" s="87"/>
      <c r="AL1432" s="87"/>
      <c r="AM1432" s="87"/>
      <c r="AN1432" s="87"/>
      <c r="AO1432" s="87"/>
      <c r="AP1432" s="87"/>
      <c r="AQ1432" s="87"/>
      <c r="AR1432" s="87"/>
      <c r="AS1432" s="87"/>
      <c r="AT1432" s="87"/>
      <c r="AU1432" s="87"/>
      <c r="AV1432" s="87"/>
      <c r="AW1432" s="87"/>
      <c r="AX1432" s="87"/>
      <c r="AY1432" s="87"/>
      <c r="AZ1432" s="87"/>
      <c r="BA1432" s="87"/>
      <c r="BB1432" s="87"/>
      <c r="BC1432" s="87"/>
      <c r="BD1432" s="87"/>
      <c r="BE1432" s="87"/>
    </row>
    <row r="1433" spans="1:57" s="69" customFormat="1" x14ac:dyDescent="0.25">
      <c r="A1433" s="87"/>
      <c r="B1433" s="87"/>
      <c r="C1433" s="87"/>
      <c r="D1433" s="87"/>
      <c r="E1433" s="87"/>
      <c r="F1433" s="87"/>
      <c r="G1433" s="87"/>
      <c r="H1433" s="87"/>
      <c r="I1433" s="87"/>
      <c r="J1433" s="87"/>
      <c r="K1433" s="87"/>
      <c r="L1433" s="87"/>
      <c r="M1433" s="87"/>
      <c r="N1433" s="87"/>
      <c r="O1433" s="87"/>
      <c r="P1433" s="87"/>
      <c r="Q1433" s="87"/>
      <c r="R1433" s="87"/>
      <c r="S1433" s="87"/>
      <c r="T1433" s="87"/>
      <c r="U1433" s="87"/>
      <c r="V1433" s="87"/>
      <c r="W1433" s="87"/>
      <c r="X1433" s="87"/>
      <c r="Y1433" s="87"/>
      <c r="Z1433" s="87"/>
      <c r="AA1433" s="87"/>
      <c r="AB1433" s="87"/>
      <c r="AC1433" s="87"/>
      <c r="AD1433" s="87"/>
      <c r="AE1433" s="87"/>
      <c r="AF1433" s="87"/>
      <c r="AG1433" s="87"/>
      <c r="AH1433" s="87"/>
      <c r="AI1433" s="87"/>
      <c r="AJ1433" s="87"/>
      <c r="AK1433" s="87"/>
      <c r="AL1433" s="87"/>
      <c r="AM1433" s="87"/>
      <c r="AN1433" s="87"/>
      <c r="AO1433" s="87"/>
      <c r="AP1433" s="87"/>
      <c r="AQ1433" s="87"/>
      <c r="AR1433" s="87"/>
      <c r="AS1433" s="87"/>
      <c r="AT1433" s="87"/>
      <c r="AU1433" s="87"/>
      <c r="AV1433" s="87"/>
      <c r="AW1433" s="87"/>
      <c r="AX1433" s="87"/>
      <c r="AY1433" s="87"/>
      <c r="AZ1433" s="87"/>
      <c r="BA1433" s="87"/>
      <c r="BB1433" s="87"/>
      <c r="BC1433" s="87"/>
      <c r="BD1433" s="87"/>
      <c r="BE1433" s="87"/>
    </row>
    <row r="1434" spans="1:57" s="69" customFormat="1" x14ac:dyDescent="0.25">
      <c r="A1434" s="87"/>
      <c r="B1434" s="87"/>
      <c r="C1434" s="87"/>
      <c r="D1434" s="87"/>
      <c r="E1434" s="87"/>
      <c r="F1434" s="87"/>
      <c r="G1434" s="87"/>
      <c r="H1434" s="87"/>
      <c r="I1434" s="87"/>
      <c r="J1434" s="87"/>
      <c r="K1434" s="87"/>
      <c r="L1434" s="87"/>
      <c r="M1434" s="87"/>
      <c r="N1434" s="87"/>
      <c r="O1434" s="87"/>
      <c r="P1434" s="87"/>
      <c r="Q1434" s="87"/>
      <c r="R1434" s="87"/>
      <c r="S1434" s="87"/>
      <c r="T1434" s="87"/>
      <c r="U1434" s="87"/>
      <c r="V1434" s="87"/>
      <c r="W1434" s="87"/>
      <c r="X1434" s="87"/>
      <c r="Y1434" s="87"/>
      <c r="Z1434" s="87"/>
      <c r="AA1434" s="87"/>
      <c r="AB1434" s="87"/>
      <c r="AC1434" s="87"/>
      <c r="AD1434" s="87"/>
      <c r="AE1434" s="87"/>
      <c r="AF1434" s="87"/>
      <c r="AG1434" s="87"/>
      <c r="AH1434" s="87"/>
      <c r="AI1434" s="87"/>
      <c r="AJ1434" s="87"/>
      <c r="AK1434" s="87"/>
      <c r="AL1434" s="87"/>
      <c r="AM1434" s="87"/>
      <c r="AN1434" s="87"/>
      <c r="AO1434" s="87"/>
      <c r="AP1434" s="87"/>
      <c r="AQ1434" s="87"/>
      <c r="AR1434" s="87"/>
      <c r="AS1434" s="87"/>
      <c r="AT1434" s="87"/>
      <c r="AU1434" s="87"/>
      <c r="AV1434" s="87"/>
      <c r="AW1434" s="87"/>
      <c r="AX1434" s="87"/>
      <c r="AY1434" s="87"/>
      <c r="AZ1434" s="87"/>
      <c r="BA1434" s="87"/>
      <c r="BB1434" s="87"/>
      <c r="BC1434" s="87"/>
      <c r="BD1434" s="87"/>
      <c r="BE1434" s="87"/>
    </row>
    <row r="1435" spans="1:57" s="69" customFormat="1" x14ac:dyDescent="0.25">
      <c r="A1435" s="87"/>
      <c r="B1435" s="87"/>
      <c r="C1435" s="87"/>
      <c r="D1435" s="87"/>
      <c r="E1435" s="87"/>
      <c r="F1435" s="87"/>
      <c r="G1435" s="87"/>
      <c r="H1435" s="87"/>
      <c r="I1435" s="87"/>
      <c r="J1435" s="87"/>
      <c r="K1435" s="87"/>
      <c r="L1435" s="87"/>
      <c r="M1435" s="87"/>
      <c r="N1435" s="87"/>
      <c r="O1435" s="87"/>
      <c r="P1435" s="87"/>
      <c r="Q1435" s="87"/>
      <c r="R1435" s="87"/>
      <c r="S1435" s="87"/>
      <c r="T1435" s="87"/>
      <c r="U1435" s="87"/>
      <c r="V1435" s="87"/>
      <c r="W1435" s="87"/>
      <c r="X1435" s="87"/>
      <c r="Y1435" s="87"/>
      <c r="Z1435" s="87"/>
      <c r="AA1435" s="87"/>
      <c r="AB1435" s="87"/>
      <c r="AC1435" s="87"/>
      <c r="AD1435" s="87"/>
      <c r="AE1435" s="87"/>
      <c r="AF1435" s="87"/>
      <c r="AG1435" s="87"/>
      <c r="AH1435" s="87"/>
      <c r="AI1435" s="87"/>
      <c r="AJ1435" s="87"/>
      <c r="AK1435" s="87"/>
      <c r="AL1435" s="87"/>
      <c r="AM1435" s="87"/>
      <c r="AN1435" s="87"/>
      <c r="AO1435" s="87"/>
      <c r="AP1435" s="87"/>
      <c r="AQ1435" s="87"/>
      <c r="AR1435" s="87"/>
      <c r="AS1435" s="87"/>
      <c r="AT1435" s="87"/>
      <c r="AU1435" s="87"/>
      <c r="AV1435" s="87"/>
      <c r="AW1435" s="87"/>
      <c r="AX1435" s="87"/>
      <c r="AY1435" s="87"/>
      <c r="AZ1435" s="87"/>
      <c r="BA1435" s="87"/>
      <c r="BB1435" s="87"/>
      <c r="BC1435" s="87"/>
      <c r="BD1435" s="87"/>
      <c r="BE1435" s="87"/>
    </row>
    <row r="1436" spans="1:57" s="69" customFormat="1" x14ac:dyDescent="0.25">
      <c r="A1436" s="87"/>
      <c r="B1436" s="87"/>
      <c r="C1436" s="87"/>
      <c r="D1436" s="87"/>
      <c r="E1436" s="87"/>
      <c r="F1436" s="87"/>
      <c r="G1436" s="87"/>
      <c r="H1436" s="87"/>
      <c r="I1436" s="87"/>
      <c r="J1436" s="87"/>
      <c r="K1436" s="87"/>
      <c r="L1436" s="87"/>
      <c r="M1436" s="87"/>
      <c r="N1436" s="87"/>
      <c r="O1436" s="87"/>
      <c r="P1436" s="87"/>
      <c r="Q1436" s="87"/>
      <c r="R1436" s="87"/>
      <c r="S1436" s="87"/>
      <c r="T1436" s="87"/>
      <c r="U1436" s="87"/>
      <c r="V1436" s="87"/>
      <c r="W1436" s="87"/>
      <c r="X1436" s="87"/>
      <c r="Y1436" s="87"/>
      <c r="Z1436" s="87"/>
      <c r="AA1436" s="87"/>
      <c r="AB1436" s="87"/>
      <c r="AC1436" s="87"/>
      <c r="AD1436" s="87"/>
      <c r="AE1436" s="87"/>
      <c r="AF1436" s="87"/>
      <c r="AG1436" s="87"/>
      <c r="AH1436" s="87"/>
      <c r="AI1436" s="87"/>
      <c r="AJ1436" s="87"/>
      <c r="AK1436" s="87"/>
      <c r="AL1436" s="87"/>
      <c r="AM1436" s="87"/>
      <c r="AN1436" s="87"/>
      <c r="AO1436" s="87"/>
      <c r="AP1436" s="87"/>
      <c r="AQ1436" s="87"/>
      <c r="AR1436" s="87"/>
      <c r="AS1436" s="87"/>
      <c r="AT1436" s="87"/>
      <c r="AU1436" s="87"/>
      <c r="AV1436" s="87"/>
      <c r="AW1436" s="87"/>
      <c r="AX1436" s="87"/>
      <c r="AY1436" s="87"/>
      <c r="AZ1436" s="87"/>
      <c r="BA1436" s="87"/>
      <c r="BB1436" s="87"/>
      <c r="BC1436" s="87"/>
      <c r="BD1436" s="87"/>
      <c r="BE1436" s="87"/>
    </row>
    <row r="1437" spans="1:57" s="69" customFormat="1" x14ac:dyDescent="0.25">
      <c r="A1437" s="87"/>
      <c r="B1437" s="87"/>
      <c r="C1437" s="87"/>
      <c r="D1437" s="87"/>
      <c r="E1437" s="87"/>
      <c r="F1437" s="87"/>
      <c r="G1437" s="87"/>
      <c r="H1437" s="87"/>
      <c r="I1437" s="87"/>
      <c r="J1437" s="87"/>
      <c r="K1437" s="87"/>
      <c r="L1437" s="87"/>
      <c r="M1437" s="87"/>
      <c r="N1437" s="87"/>
      <c r="O1437" s="87"/>
      <c r="P1437" s="87"/>
      <c r="Q1437" s="87"/>
      <c r="R1437" s="87"/>
      <c r="S1437" s="87"/>
      <c r="T1437" s="87"/>
      <c r="U1437" s="87"/>
      <c r="V1437" s="87"/>
      <c r="W1437" s="87"/>
      <c r="X1437" s="87"/>
      <c r="Y1437" s="87"/>
      <c r="Z1437" s="87"/>
      <c r="AA1437" s="87"/>
      <c r="AB1437" s="87"/>
      <c r="AC1437" s="87"/>
      <c r="AD1437" s="87"/>
      <c r="AE1437" s="87"/>
      <c r="AF1437" s="87"/>
      <c r="AG1437" s="87"/>
      <c r="AH1437" s="87"/>
      <c r="AI1437" s="87"/>
      <c r="AJ1437" s="87"/>
      <c r="AK1437" s="87"/>
      <c r="AL1437" s="87"/>
      <c r="AM1437" s="87"/>
      <c r="AN1437" s="87"/>
      <c r="AO1437" s="87"/>
      <c r="AP1437" s="87"/>
      <c r="AQ1437" s="87"/>
      <c r="AR1437" s="87"/>
      <c r="AS1437" s="87"/>
      <c r="AT1437" s="87"/>
      <c r="AU1437" s="87"/>
      <c r="AV1437" s="87"/>
      <c r="AW1437" s="87"/>
      <c r="AX1437" s="87"/>
      <c r="AY1437" s="87"/>
      <c r="AZ1437" s="87"/>
      <c r="BA1437" s="87"/>
      <c r="BB1437" s="87"/>
      <c r="BC1437" s="87"/>
      <c r="BD1437" s="87"/>
      <c r="BE1437" s="87"/>
    </row>
    <row r="1438" spans="1:57" s="69" customFormat="1" x14ac:dyDescent="0.25">
      <c r="A1438" s="87"/>
      <c r="B1438" s="87"/>
      <c r="C1438" s="87"/>
      <c r="D1438" s="87"/>
      <c r="E1438" s="87"/>
      <c r="F1438" s="87"/>
      <c r="G1438" s="87"/>
      <c r="H1438" s="87"/>
      <c r="I1438" s="87"/>
      <c r="J1438" s="87"/>
      <c r="K1438" s="87"/>
      <c r="L1438" s="87"/>
      <c r="M1438" s="87"/>
      <c r="N1438" s="87"/>
      <c r="O1438" s="87"/>
      <c r="P1438" s="87"/>
      <c r="Q1438" s="87"/>
      <c r="R1438" s="87"/>
      <c r="S1438" s="87"/>
      <c r="T1438" s="87"/>
      <c r="U1438" s="87"/>
      <c r="V1438" s="87"/>
      <c r="W1438" s="87"/>
      <c r="X1438" s="87"/>
      <c r="Y1438" s="87"/>
      <c r="Z1438" s="87"/>
      <c r="AA1438" s="87"/>
      <c r="AB1438" s="87"/>
      <c r="AC1438" s="87"/>
      <c r="AD1438" s="87"/>
      <c r="AE1438" s="87"/>
      <c r="AF1438" s="87"/>
      <c r="AG1438" s="87"/>
      <c r="AH1438" s="87"/>
      <c r="AI1438" s="87"/>
      <c r="AJ1438" s="87"/>
      <c r="AK1438" s="87"/>
      <c r="AL1438" s="87"/>
      <c r="AM1438" s="87"/>
      <c r="AN1438" s="87"/>
      <c r="AO1438" s="87"/>
      <c r="AP1438" s="87"/>
      <c r="AQ1438" s="87"/>
      <c r="AR1438" s="87"/>
      <c r="AS1438" s="87"/>
      <c r="AT1438" s="87"/>
      <c r="AU1438" s="87"/>
      <c r="AV1438" s="87"/>
      <c r="AW1438" s="87"/>
      <c r="AX1438" s="87"/>
      <c r="AY1438" s="87"/>
      <c r="AZ1438" s="87"/>
      <c r="BA1438" s="87"/>
      <c r="BB1438" s="87"/>
      <c r="BC1438" s="87"/>
      <c r="BD1438" s="87"/>
      <c r="BE1438" s="87"/>
    </row>
    <row r="1439" spans="1:57" s="69" customFormat="1" x14ac:dyDescent="0.25">
      <c r="A1439" s="87"/>
      <c r="B1439" s="87"/>
      <c r="C1439" s="87"/>
      <c r="D1439" s="87"/>
      <c r="E1439" s="87"/>
      <c r="F1439" s="87"/>
      <c r="G1439" s="87"/>
      <c r="H1439" s="87"/>
      <c r="I1439" s="87"/>
      <c r="J1439" s="87"/>
      <c r="K1439" s="87"/>
      <c r="L1439" s="87"/>
      <c r="M1439" s="87"/>
      <c r="N1439" s="87"/>
      <c r="O1439" s="87"/>
      <c r="P1439" s="87"/>
      <c r="Q1439" s="87"/>
      <c r="R1439" s="87"/>
      <c r="S1439" s="87"/>
      <c r="T1439" s="87"/>
      <c r="U1439" s="87"/>
      <c r="V1439" s="87"/>
      <c r="W1439" s="87"/>
      <c r="X1439" s="87"/>
      <c r="Y1439" s="87"/>
      <c r="Z1439" s="87"/>
      <c r="AA1439" s="87"/>
      <c r="AB1439" s="87"/>
      <c r="AC1439" s="87"/>
      <c r="AD1439" s="87"/>
      <c r="AE1439" s="87"/>
      <c r="AF1439" s="87"/>
      <c r="AG1439" s="87"/>
      <c r="AH1439" s="87"/>
      <c r="AI1439" s="87"/>
      <c r="AJ1439" s="87"/>
      <c r="AK1439" s="87"/>
      <c r="AL1439" s="87"/>
      <c r="AM1439" s="87"/>
      <c r="AN1439" s="87"/>
      <c r="AO1439" s="87"/>
      <c r="AP1439" s="87"/>
      <c r="AQ1439" s="87"/>
      <c r="AR1439" s="87"/>
      <c r="AS1439" s="87"/>
      <c r="AT1439" s="87"/>
      <c r="AU1439" s="87"/>
      <c r="AV1439" s="87"/>
      <c r="AW1439" s="87"/>
      <c r="AX1439" s="87"/>
      <c r="AY1439" s="87"/>
      <c r="AZ1439" s="87"/>
      <c r="BA1439" s="87"/>
      <c r="BB1439" s="87"/>
      <c r="BC1439" s="87"/>
      <c r="BD1439" s="87"/>
      <c r="BE1439" s="87"/>
    </row>
    <row r="1440" spans="1:57" s="69" customFormat="1" x14ac:dyDescent="0.25">
      <c r="A1440" s="87"/>
      <c r="B1440" s="87"/>
      <c r="C1440" s="87"/>
      <c r="D1440" s="87"/>
      <c r="E1440" s="87"/>
      <c r="F1440" s="87"/>
      <c r="G1440" s="87"/>
      <c r="H1440" s="87"/>
      <c r="I1440" s="87"/>
      <c r="J1440" s="87"/>
      <c r="K1440" s="87"/>
      <c r="L1440" s="87"/>
      <c r="M1440" s="87"/>
      <c r="N1440" s="87"/>
      <c r="O1440" s="87"/>
      <c r="P1440" s="87"/>
      <c r="Q1440" s="87"/>
      <c r="R1440" s="87"/>
      <c r="S1440" s="87"/>
      <c r="T1440" s="87"/>
      <c r="U1440" s="87"/>
      <c r="V1440" s="87"/>
      <c r="W1440" s="87"/>
      <c r="X1440" s="87"/>
      <c r="Y1440" s="87"/>
      <c r="Z1440" s="87"/>
      <c r="AA1440" s="87"/>
      <c r="AB1440" s="87"/>
      <c r="AC1440" s="87"/>
      <c r="AD1440" s="87"/>
      <c r="AE1440" s="87"/>
      <c r="AF1440" s="87"/>
      <c r="AG1440" s="87"/>
      <c r="AH1440" s="87"/>
      <c r="AI1440" s="87"/>
      <c r="AJ1440" s="87"/>
      <c r="AK1440" s="87"/>
      <c r="AL1440" s="87"/>
      <c r="AM1440" s="87"/>
      <c r="AN1440" s="87"/>
      <c r="AO1440" s="87"/>
      <c r="AP1440" s="87"/>
      <c r="AQ1440" s="87"/>
      <c r="AR1440" s="87"/>
      <c r="AS1440" s="87"/>
      <c r="AT1440" s="87"/>
      <c r="AU1440" s="87"/>
      <c r="AV1440" s="87"/>
      <c r="AW1440" s="87"/>
      <c r="AX1440" s="87"/>
      <c r="AY1440" s="87"/>
      <c r="AZ1440" s="87"/>
      <c r="BA1440" s="87"/>
      <c r="BB1440" s="87"/>
      <c r="BC1440" s="87"/>
      <c r="BD1440" s="87"/>
      <c r="BE1440" s="87"/>
    </row>
    <row r="1441" spans="1:57" s="69" customFormat="1" x14ac:dyDescent="0.25">
      <c r="A1441" s="87"/>
      <c r="B1441" s="87"/>
      <c r="C1441" s="87"/>
      <c r="D1441" s="87"/>
      <c r="E1441" s="87"/>
      <c r="F1441" s="87"/>
      <c r="G1441" s="87"/>
      <c r="H1441" s="87"/>
      <c r="I1441" s="87"/>
      <c r="J1441" s="87"/>
      <c r="K1441" s="87"/>
      <c r="L1441" s="87"/>
      <c r="M1441" s="87"/>
      <c r="N1441" s="87"/>
      <c r="O1441" s="87"/>
      <c r="P1441" s="87"/>
      <c r="Q1441" s="87"/>
      <c r="R1441" s="87"/>
      <c r="S1441" s="87"/>
      <c r="T1441" s="87"/>
      <c r="U1441" s="87"/>
      <c r="V1441" s="87"/>
      <c r="W1441" s="87"/>
      <c r="X1441" s="87"/>
      <c r="Y1441" s="87"/>
      <c r="Z1441" s="87"/>
      <c r="AA1441" s="87"/>
      <c r="AB1441" s="87"/>
      <c r="AC1441" s="87"/>
      <c r="AD1441" s="87"/>
      <c r="AE1441" s="87"/>
      <c r="AF1441" s="87"/>
      <c r="AG1441" s="87"/>
      <c r="AH1441" s="87"/>
      <c r="AI1441" s="87"/>
      <c r="AJ1441" s="87"/>
      <c r="AK1441" s="87"/>
      <c r="AL1441" s="87"/>
      <c r="AM1441" s="87"/>
      <c r="AN1441" s="87"/>
      <c r="AO1441" s="87"/>
      <c r="AP1441" s="87"/>
      <c r="AQ1441" s="87"/>
      <c r="AR1441" s="87"/>
      <c r="AS1441" s="87"/>
      <c r="AT1441" s="87"/>
      <c r="AU1441" s="87"/>
      <c r="AV1441" s="87"/>
      <c r="AW1441" s="87"/>
      <c r="AX1441" s="87"/>
      <c r="AY1441" s="87"/>
      <c r="AZ1441" s="87"/>
      <c r="BA1441" s="87"/>
      <c r="BB1441" s="87"/>
      <c r="BC1441" s="87"/>
      <c r="BD1441" s="87"/>
      <c r="BE1441" s="87"/>
    </row>
    <row r="1442" spans="1:57" s="69" customFormat="1" x14ac:dyDescent="0.25">
      <c r="A1442" s="87"/>
      <c r="B1442" s="87"/>
      <c r="C1442" s="87"/>
      <c r="D1442" s="87"/>
      <c r="E1442" s="87"/>
      <c r="F1442" s="87"/>
      <c r="G1442" s="87"/>
      <c r="H1442" s="87"/>
      <c r="I1442" s="87"/>
      <c r="J1442" s="87"/>
      <c r="K1442" s="87"/>
      <c r="L1442" s="87"/>
      <c r="M1442" s="87"/>
      <c r="N1442" s="87"/>
      <c r="O1442" s="87"/>
      <c r="P1442" s="87"/>
      <c r="Q1442" s="87"/>
      <c r="R1442" s="87"/>
      <c r="S1442" s="87"/>
      <c r="T1442" s="87"/>
      <c r="U1442" s="87"/>
      <c r="V1442" s="87"/>
      <c r="W1442" s="87"/>
      <c r="X1442" s="87"/>
      <c r="Y1442" s="87"/>
      <c r="Z1442" s="87"/>
      <c r="AA1442" s="87"/>
      <c r="AB1442" s="87"/>
      <c r="AC1442" s="87"/>
      <c r="AD1442" s="87"/>
      <c r="AE1442" s="87"/>
      <c r="AF1442" s="87"/>
      <c r="AG1442" s="87"/>
      <c r="AH1442" s="87"/>
      <c r="AI1442" s="87"/>
      <c r="AJ1442" s="87"/>
      <c r="AK1442" s="87"/>
      <c r="AL1442" s="87"/>
      <c r="AM1442" s="87"/>
      <c r="AN1442" s="87"/>
      <c r="AO1442" s="87"/>
      <c r="AP1442" s="87"/>
      <c r="AQ1442" s="87"/>
      <c r="AR1442" s="87"/>
      <c r="AS1442" s="87"/>
      <c r="AT1442" s="87"/>
      <c r="AU1442" s="87"/>
      <c r="AV1442" s="87"/>
      <c r="AW1442" s="87"/>
      <c r="AX1442" s="87"/>
      <c r="AY1442" s="87"/>
      <c r="AZ1442" s="87"/>
      <c r="BA1442" s="87"/>
      <c r="BB1442" s="87"/>
      <c r="BC1442" s="87"/>
      <c r="BD1442" s="87"/>
      <c r="BE1442" s="87"/>
    </row>
    <row r="1443" spans="1:57" s="69" customFormat="1" x14ac:dyDescent="0.25">
      <c r="A1443" s="87"/>
      <c r="B1443" s="87"/>
      <c r="C1443" s="87"/>
      <c r="D1443" s="87"/>
      <c r="E1443" s="87"/>
      <c r="F1443" s="87"/>
      <c r="G1443" s="87"/>
      <c r="H1443" s="87"/>
      <c r="I1443" s="87"/>
      <c r="J1443" s="87"/>
      <c r="K1443" s="87"/>
      <c r="L1443" s="87"/>
      <c r="M1443" s="87"/>
      <c r="N1443" s="87"/>
      <c r="O1443" s="87"/>
      <c r="P1443" s="87"/>
      <c r="Q1443" s="87"/>
      <c r="R1443" s="87"/>
      <c r="S1443" s="87"/>
      <c r="T1443" s="87"/>
      <c r="U1443" s="87"/>
      <c r="V1443" s="87"/>
      <c r="W1443" s="87"/>
      <c r="X1443" s="87"/>
      <c r="Y1443" s="87"/>
      <c r="Z1443" s="87"/>
      <c r="AA1443" s="87"/>
      <c r="AB1443" s="87"/>
      <c r="AC1443" s="87"/>
      <c r="AD1443" s="87"/>
      <c r="AE1443" s="87"/>
      <c r="AF1443" s="87"/>
      <c r="AG1443" s="87"/>
      <c r="AH1443" s="87"/>
      <c r="AI1443" s="87"/>
      <c r="AJ1443" s="87"/>
      <c r="AK1443" s="87"/>
      <c r="AL1443" s="87"/>
      <c r="AM1443" s="87"/>
      <c r="AN1443" s="87"/>
      <c r="AO1443" s="87"/>
      <c r="AP1443" s="87"/>
      <c r="AQ1443" s="87"/>
      <c r="AR1443" s="87"/>
      <c r="AS1443" s="87"/>
      <c r="AT1443" s="87"/>
      <c r="AU1443" s="87"/>
      <c r="AV1443" s="87"/>
      <c r="AW1443" s="87"/>
      <c r="AX1443" s="87"/>
      <c r="AY1443" s="87"/>
      <c r="AZ1443" s="87"/>
      <c r="BA1443" s="87"/>
      <c r="BB1443" s="87"/>
      <c r="BC1443" s="87"/>
      <c r="BD1443" s="87"/>
      <c r="BE1443" s="87"/>
    </row>
    <row r="1444" spans="1:57" s="69" customFormat="1" x14ac:dyDescent="0.25">
      <c r="A1444" s="87"/>
      <c r="B1444" s="87"/>
      <c r="C1444" s="87"/>
      <c r="D1444" s="87"/>
      <c r="E1444" s="87"/>
      <c r="F1444" s="87"/>
      <c r="G1444" s="87"/>
      <c r="H1444" s="87"/>
      <c r="I1444" s="87"/>
      <c r="J1444" s="87"/>
      <c r="K1444" s="87"/>
      <c r="L1444" s="87"/>
      <c r="M1444" s="87"/>
      <c r="N1444" s="87"/>
      <c r="O1444" s="87"/>
      <c r="P1444" s="87"/>
      <c r="Q1444" s="87"/>
      <c r="R1444" s="87"/>
      <c r="S1444" s="87"/>
      <c r="T1444" s="87"/>
      <c r="U1444" s="87"/>
      <c r="V1444" s="87"/>
      <c r="W1444" s="87"/>
      <c r="X1444" s="87"/>
      <c r="Y1444" s="87"/>
      <c r="Z1444" s="87"/>
      <c r="AA1444" s="87"/>
      <c r="AB1444" s="87"/>
      <c r="AC1444" s="87"/>
      <c r="AD1444" s="87"/>
      <c r="AE1444" s="87"/>
      <c r="AF1444" s="87"/>
      <c r="AG1444" s="87"/>
      <c r="AH1444" s="87"/>
      <c r="AI1444" s="87"/>
      <c r="AJ1444" s="87"/>
      <c r="AK1444" s="87"/>
      <c r="AL1444" s="87"/>
      <c r="AM1444" s="87"/>
      <c r="AN1444" s="87"/>
      <c r="AO1444" s="87"/>
      <c r="AP1444" s="87"/>
      <c r="AQ1444" s="87"/>
      <c r="AR1444" s="87"/>
      <c r="AS1444" s="87"/>
      <c r="AT1444" s="87"/>
      <c r="AU1444" s="87"/>
      <c r="AV1444" s="87"/>
      <c r="AW1444" s="87"/>
      <c r="AX1444" s="87"/>
      <c r="AY1444" s="87"/>
      <c r="AZ1444" s="87"/>
      <c r="BA1444" s="87"/>
      <c r="BB1444" s="87"/>
      <c r="BC1444" s="87"/>
      <c r="BD1444" s="87"/>
      <c r="BE1444" s="87"/>
    </row>
    <row r="1445" spans="1:57" s="69" customFormat="1" x14ac:dyDescent="0.25">
      <c r="A1445" s="87"/>
      <c r="B1445" s="87"/>
      <c r="C1445" s="87"/>
      <c r="D1445" s="87"/>
      <c r="E1445" s="87"/>
      <c r="F1445" s="87"/>
      <c r="G1445" s="87"/>
      <c r="H1445" s="87"/>
      <c r="I1445" s="87"/>
      <c r="J1445" s="87"/>
      <c r="K1445" s="87"/>
      <c r="L1445" s="87"/>
      <c r="M1445" s="87"/>
      <c r="N1445" s="87"/>
      <c r="O1445" s="87"/>
      <c r="P1445" s="87"/>
      <c r="Q1445" s="87"/>
      <c r="R1445" s="87"/>
      <c r="S1445" s="87"/>
      <c r="T1445" s="87"/>
      <c r="U1445" s="87"/>
      <c r="V1445" s="87"/>
      <c r="W1445" s="87"/>
      <c r="X1445" s="87"/>
      <c r="Y1445" s="87"/>
      <c r="Z1445" s="87"/>
      <c r="AA1445" s="87"/>
      <c r="AB1445" s="87"/>
      <c r="AC1445" s="87"/>
      <c r="AD1445" s="87"/>
      <c r="AE1445" s="87"/>
      <c r="AF1445" s="87"/>
      <c r="AG1445" s="87"/>
      <c r="AH1445" s="87"/>
      <c r="AI1445" s="87"/>
      <c r="AJ1445" s="87"/>
      <c r="AK1445" s="87"/>
      <c r="AL1445" s="87"/>
      <c r="AM1445" s="87"/>
      <c r="AN1445" s="87"/>
      <c r="AO1445" s="87"/>
      <c r="AP1445" s="87"/>
      <c r="AQ1445" s="87"/>
      <c r="AR1445" s="87"/>
      <c r="AS1445" s="87"/>
      <c r="AT1445" s="87"/>
      <c r="AU1445" s="87"/>
      <c r="AV1445" s="87"/>
      <c r="AW1445" s="87"/>
      <c r="AX1445" s="87"/>
      <c r="AY1445" s="87"/>
      <c r="AZ1445" s="87"/>
      <c r="BA1445" s="87"/>
      <c r="BB1445" s="87"/>
      <c r="BC1445" s="87"/>
      <c r="BD1445" s="87"/>
      <c r="BE1445" s="87"/>
    </row>
    <row r="1446" spans="1:57" s="69" customFormat="1" x14ac:dyDescent="0.25">
      <c r="A1446" s="87"/>
      <c r="B1446" s="87"/>
      <c r="C1446" s="87"/>
      <c r="D1446" s="87"/>
      <c r="E1446" s="87"/>
      <c r="F1446" s="87"/>
      <c r="G1446" s="87"/>
      <c r="H1446" s="87"/>
      <c r="I1446" s="87"/>
      <c r="J1446" s="87"/>
      <c r="K1446" s="87"/>
      <c r="L1446" s="87"/>
      <c r="M1446" s="87"/>
      <c r="N1446" s="87"/>
      <c r="O1446" s="87"/>
      <c r="P1446" s="87"/>
      <c r="Q1446" s="87"/>
      <c r="R1446" s="87"/>
      <c r="S1446" s="87"/>
      <c r="T1446" s="87"/>
      <c r="U1446" s="87"/>
      <c r="V1446" s="87"/>
      <c r="W1446" s="87"/>
      <c r="X1446" s="87"/>
      <c r="Y1446" s="87"/>
      <c r="Z1446" s="87"/>
      <c r="AA1446" s="87"/>
      <c r="AB1446" s="87"/>
      <c r="AC1446" s="87"/>
      <c r="AD1446" s="87"/>
      <c r="AE1446" s="87"/>
      <c r="AF1446" s="87"/>
      <c r="AG1446" s="87"/>
      <c r="AH1446" s="87"/>
      <c r="AI1446" s="87"/>
      <c r="AJ1446" s="87"/>
      <c r="AK1446" s="87"/>
      <c r="AL1446" s="87"/>
      <c r="AM1446" s="87"/>
      <c r="AN1446" s="87"/>
      <c r="AO1446" s="87"/>
      <c r="AP1446" s="87"/>
      <c r="AQ1446" s="87"/>
      <c r="AR1446" s="87"/>
      <c r="AS1446" s="87"/>
      <c r="AT1446" s="87"/>
      <c r="AU1446" s="87"/>
      <c r="AV1446" s="87"/>
      <c r="AW1446" s="87"/>
      <c r="AX1446" s="87"/>
      <c r="AY1446" s="87"/>
      <c r="AZ1446" s="87"/>
      <c r="BA1446" s="87"/>
      <c r="BB1446" s="87"/>
      <c r="BC1446" s="87"/>
      <c r="BD1446" s="87"/>
      <c r="BE1446" s="87"/>
    </row>
    <row r="1447" spans="1:57" s="69" customFormat="1" x14ac:dyDescent="0.25">
      <c r="A1447" s="87"/>
      <c r="B1447" s="87"/>
      <c r="C1447" s="87"/>
      <c r="D1447" s="87"/>
      <c r="E1447" s="87"/>
      <c r="F1447" s="87"/>
      <c r="G1447" s="87"/>
      <c r="H1447" s="87"/>
      <c r="I1447" s="87"/>
      <c r="J1447" s="87"/>
      <c r="K1447" s="87"/>
      <c r="L1447" s="87"/>
      <c r="M1447" s="87"/>
      <c r="N1447" s="87"/>
      <c r="O1447" s="87"/>
      <c r="P1447" s="87"/>
      <c r="Q1447" s="87"/>
      <c r="R1447" s="87"/>
      <c r="S1447" s="87"/>
      <c r="T1447" s="87"/>
      <c r="U1447" s="87"/>
      <c r="V1447" s="87"/>
      <c r="W1447" s="87"/>
      <c r="X1447" s="87"/>
      <c r="Y1447" s="87"/>
      <c r="Z1447" s="87"/>
      <c r="AA1447" s="87"/>
      <c r="AB1447" s="87"/>
      <c r="AC1447" s="87"/>
      <c r="AD1447" s="87"/>
      <c r="AE1447" s="87"/>
      <c r="AF1447" s="87"/>
      <c r="AG1447" s="87"/>
      <c r="AH1447" s="87"/>
      <c r="AI1447" s="87"/>
      <c r="AJ1447" s="87"/>
      <c r="AK1447" s="87"/>
      <c r="AL1447" s="87"/>
      <c r="AM1447" s="87"/>
      <c r="AN1447" s="87"/>
      <c r="AO1447" s="87"/>
      <c r="AP1447" s="87"/>
      <c r="AQ1447" s="87"/>
      <c r="AR1447" s="87"/>
      <c r="AS1447" s="87"/>
      <c r="AT1447" s="87"/>
      <c r="AU1447" s="87"/>
      <c r="AV1447" s="87"/>
      <c r="AW1447" s="87"/>
      <c r="AX1447" s="87"/>
      <c r="AY1447" s="87"/>
      <c r="AZ1447" s="87"/>
      <c r="BA1447" s="87"/>
      <c r="BB1447" s="87"/>
      <c r="BC1447" s="87"/>
      <c r="BD1447" s="87"/>
      <c r="BE1447" s="87"/>
    </row>
    <row r="1448" spans="1:57" s="69" customFormat="1" x14ac:dyDescent="0.25">
      <c r="A1448" s="87"/>
      <c r="B1448" s="87"/>
      <c r="C1448" s="87"/>
      <c r="D1448" s="87"/>
      <c r="E1448" s="87"/>
      <c r="F1448" s="87"/>
      <c r="G1448" s="87"/>
      <c r="H1448" s="87"/>
      <c r="I1448" s="87"/>
      <c r="J1448" s="87"/>
      <c r="K1448" s="87"/>
      <c r="L1448" s="87"/>
      <c r="M1448" s="87"/>
      <c r="N1448" s="87"/>
      <c r="O1448" s="87"/>
      <c r="P1448" s="87"/>
      <c r="Q1448" s="87"/>
      <c r="R1448" s="87"/>
      <c r="S1448" s="87"/>
      <c r="T1448" s="87"/>
      <c r="U1448" s="87"/>
      <c r="V1448" s="87"/>
      <c r="W1448" s="87"/>
      <c r="X1448" s="87"/>
      <c r="Y1448" s="87"/>
      <c r="Z1448" s="87"/>
      <c r="AA1448" s="87"/>
      <c r="AB1448" s="87"/>
      <c r="AC1448" s="87"/>
      <c r="AD1448" s="87"/>
      <c r="AE1448" s="87"/>
      <c r="AF1448" s="87"/>
      <c r="AG1448" s="87"/>
      <c r="AH1448" s="87"/>
      <c r="AI1448" s="87"/>
      <c r="AJ1448" s="87"/>
      <c r="AK1448" s="87"/>
      <c r="AL1448" s="87"/>
      <c r="AM1448" s="87"/>
      <c r="AN1448" s="87"/>
      <c r="AO1448" s="87"/>
      <c r="AP1448" s="87"/>
      <c r="AQ1448" s="87"/>
      <c r="AR1448" s="87"/>
      <c r="AS1448" s="87"/>
      <c r="AT1448" s="87"/>
      <c r="AU1448" s="87"/>
      <c r="AV1448" s="87"/>
      <c r="AW1448" s="87"/>
      <c r="AX1448" s="87"/>
      <c r="AY1448" s="87"/>
      <c r="AZ1448" s="87"/>
      <c r="BA1448" s="87"/>
      <c r="BB1448" s="87"/>
      <c r="BC1448" s="87"/>
      <c r="BD1448" s="87"/>
      <c r="BE1448" s="87"/>
    </row>
    <row r="1449" spans="1:57" s="69" customFormat="1" x14ac:dyDescent="0.25">
      <c r="A1449" s="87"/>
      <c r="B1449" s="87"/>
      <c r="C1449" s="87"/>
      <c r="D1449" s="87"/>
      <c r="E1449" s="87"/>
      <c r="F1449" s="87"/>
      <c r="G1449" s="87"/>
      <c r="H1449" s="87"/>
      <c r="I1449" s="87"/>
      <c r="J1449" s="87"/>
      <c r="K1449" s="87"/>
      <c r="L1449" s="87"/>
      <c r="M1449" s="87"/>
      <c r="N1449" s="87"/>
      <c r="O1449" s="87"/>
      <c r="P1449" s="87"/>
      <c r="Q1449" s="87"/>
      <c r="R1449" s="87"/>
      <c r="S1449" s="87"/>
      <c r="T1449" s="87"/>
      <c r="U1449" s="87"/>
      <c r="V1449" s="87"/>
      <c r="W1449" s="87"/>
      <c r="X1449" s="87"/>
      <c r="Y1449" s="87"/>
      <c r="Z1449" s="87"/>
      <c r="AA1449" s="87"/>
      <c r="AB1449" s="87"/>
      <c r="AC1449" s="87"/>
      <c r="AD1449" s="87"/>
      <c r="AE1449" s="87"/>
      <c r="AF1449" s="87"/>
      <c r="AG1449" s="87"/>
      <c r="AH1449" s="87"/>
      <c r="AI1449" s="87"/>
      <c r="AJ1449" s="87"/>
      <c r="AK1449" s="87"/>
      <c r="AL1449" s="87"/>
      <c r="AM1449" s="87"/>
      <c r="AN1449" s="87"/>
      <c r="AO1449" s="87"/>
      <c r="AP1449" s="87"/>
      <c r="AQ1449" s="87"/>
      <c r="AR1449" s="87"/>
      <c r="AS1449" s="87"/>
      <c r="AT1449" s="87"/>
      <c r="AU1449" s="87"/>
      <c r="AV1449" s="87"/>
      <c r="AW1449" s="87"/>
      <c r="AX1449" s="87"/>
      <c r="AY1449" s="87"/>
      <c r="AZ1449" s="87"/>
      <c r="BA1449" s="87"/>
      <c r="BB1449" s="87"/>
      <c r="BC1449" s="87"/>
      <c r="BD1449" s="87"/>
      <c r="BE1449" s="87"/>
    </row>
    <row r="1450" spans="1:57" s="69" customFormat="1" x14ac:dyDescent="0.25">
      <c r="A1450" s="87"/>
      <c r="B1450" s="87"/>
      <c r="C1450" s="87"/>
      <c r="D1450" s="87"/>
      <c r="E1450" s="87"/>
      <c r="F1450" s="87"/>
      <c r="G1450" s="87"/>
      <c r="H1450" s="87"/>
      <c r="I1450" s="87"/>
      <c r="J1450" s="87"/>
      <c r="K1450" s="87"/>
      <c r="L1450" s="87"/>
      <c r="M1450" s="87"/>
      <c r="N1450" s="87"/>
      <c r="O1450" s="87"/>
      <c r="P1450" s="87"/>
      <c r="Q1450" s="87"/>
      <c r="R1450" s="87"/>
      <c r="S1450" s="87"/>
      <c r="T1450" s="87"/>
      <c r="U1450" s="87"/>
      <c r="V1450" s="87"/>
      <c r="W1450" s="87"/>
      <c r="X1450" s="87"/>
      <c r="Y1450" s="87"/>
      <c r="Z1450" s="87"/>
      <c r="AA1450" s="87"/>
      <c r="AB1450" s="87"/>
      <c r="AC1450" s="87"/>
      <c r="AD1450" s="87"/>
      <c r="AE1450" s="87"/>
      <c r="AF1450" s="87"/>
      <c r="AG1450" s="87"/>
      <c r="AH1450" s="87"/>
      <c r="AI1450" s="87"/>
      <c r="AJ1450" s="87"/>
      <c r="AK1450" s="87"/>
      <c r="AL1450" s="87"/>
      <c r="AM1450" s="87"/>
      <c r="AN1450" s="87"/>
      <c r="AO1450" s="87"/>
      <c r="AP1450" s="87"/>
      <c r="AQ1450" s="87"/>
      <c r="AR1450" s="87"/>
      <c r="AS1450" s="87"/>
      <c r="AT1450" s="87"/>
      <c r="AU1450" s="87"/>
      <c r="AV1450" s="87"/>
      <c r="AW1450" s="87"/>
      <c r="AX1450" s="87"/>
      <c r="AY1450" s="87"/>
      <c r="AZ1450" s="87"/>
      <c r="BA1450" s="87"/>
      <c r="BB1450" s="87"/>
      <c r="BC1450" s="87"/>
      <c r="BD1450" s="87"/>
      <c r="BE1450" s="87"/>
    </row>
    <row r="1451" spans="1:57" s="69" customFormat="1" x14ac:dyDescent="0.25">
      <c r="A1451" s="87"/>
      <c r="B1451" s="87"/>
      <c r="C1451" s="87"/>
      <c r="D1451" s="87"/>
      <c r="E1451" s="87"/>
      <c r="F1451" s="87"/>
      <c r="G1451" s="87"/>
      <c r="H1451" s="87"/>
      <c r="I1451" s="87"/>
      <c r="J1451" s="87"/>
      <c r="K1451" s="87"/>
      <c r="L1451" s="87"/>
      <c r="M1451" s="87"/>
      <c r="N1451" s="87"/>
      <c r="O1451" s="87"/>
      <c r="P1451" s="87"/>
      <c r="Q1451" s="87"/>
      <c r="R1451" s="87"/>
      <c r="S1451" s="87"/>
      <c r="T1451" s="87"/>
      <c r="U1451" s="87"/>
      <c r="V1451" s="87"/>
      <c r="W1451" s="87"/>
      <c r="X1451" s="87"/>
      <c r="Y1451" s="87"/>
      <c r="Z1451" s="87"/>
      <c r="AA1451" s="87"/>
      <c r="AB1451" s="87"/>
      <c r="AC1451" s="87"/>
      <c r="AD1451" s="87"/>
      <c r="AE1451" s="87"/>
      <c r="AF1451" s="87"/>
      <c r="AG1451" s="87"/>
      <c r="AH1451" s="87"/>
      <c r="AI1451" s="87"/>
      <c r="AJ1451" s="87"/>
      <c r="AK1451" s="87"/>
      <c r="AL1451" s="87"/>
      <c r="AM1451" s="87"/>
      <c r="AN1451" s="87"/>
      <c r="AO1451" s="87"/>
      <c r="AP1451" s="87"/>
      <c r="AQ1451" s="87"/>
      <c r="AR1451" s="87"/>
      <c r="AS1451" s="87"/>
      <c r="AT1451" s="87"/>
      <c r="AU1451" s="87"/>
      <c r="AV1451" s="87"/>
      <c r="AW1451" s="87"/>
      <c r="AX1451" s="87"/>
      <c r="AY1451" s="87"/>
      <c r="AZ1451" s="87"/>
      <c r="BA1451" s="87"/>
      <c r="BB1451" s="87"/>
      <c r="BC1451" s="87"/>
      <c r="BD1451" s="87"/>
      <c r="BE1451" s="87"/>
    </row>
    <row r="1452" spans="1:57" s="69" customFormat="1" x14ac:dyDescent="0.25">
      <c r="A1452" s="87"/>
      <c r="B1452" s="87"/>
      <c r="C1452" s="87"/>
      <c r="D1452" s="87"/>
      <c r="E1452" s="87"/>
      <c r="F1452" s="87"/>
      <c r="G1452" s="87"/>
      <c r="H1452" s="87"/>
      <c r="I1452" s="87"/>
      <c r="J1452" s="87"/>
      <c r="K1452" s="87"/>
      <c r="L1452" s="87"/>
      <c r="M1452" s="87"/>
      <c r="N1452" s="87"/>
      <c r="O1452" s="87"/>
      <c r="P1452" s="87"/>
      <c r="Q1452" s="87"/>
      <c r="R1452" s="87"/>
      <c r="S1452" s="87"/>
      <c r="T1452" s="87"/>
      <c r="U1452" s="87"/>
      <c r="V1452" s="87"/>
      <c r="W1452" s="87"/>
      <c r="X1452" s="87"/>
      <c r="Y1452" s="87"/>
      <c r="Z1452" s="87"/>
      <c r="AA1452" s="87"/>
      <c r="AB1452" s="87"/>
      <c r="AC1452" s="87"/>
      <c r="AD1452" s="87"/>
      <c r="AE1452" s="87"/>
      <c r="AF1452" s="87"/>
      <c r="AG1452" s="87"/>
      <c r="AH1452" s="87"/>
      <c r="AI1452" s="87"/>
      <c r="AJ1452" s="87"/>
      <c r="AK1452" s="87"/>
      <c r="AL1452" s="87"/>
      <c r="AM1452" s="87"/>
      <c r="AN1452" s="87"/>
      <c r="AO1452" s="87"/>
      <c r="AP1452" s="87"/>
      <c r="AQ1452" s="87"/>
      <c r="AR1452" s="87"/>
      <c r="AS1452" s="87"/>
      <c r="AT1452" s="87"/>
      <c r="AU1452" s="87"/>
      <c r="AV1452" s="87"/>
      <c r="AW1452" s="87"/>
      <c r="AX1452" s="87"/>
      <c r="AY1452" s="87"/>
      <c r="AZ1452" s="87"/>
      <c r="BA1452" s="87"/>
      <c r="BB1452" s="87"/>
      <c r="BC1452" s="87"/>
      <c r="BD1452" s="87"/>
      <c r="BE1452" s="87"/>
    </row>
    <row r="1453" spans="1:57" s="69" customFormat="1" x14ac:dyDescent="0.25">
      <c r="A1453" s="87"/>
      <c r="B1453" s="87"/>
      <c r="C1453" s="87"/>
      <c r="D1453" s="87"/>
      <c r="E1453" s="87"/>
      <c r="F1453" s="87"/>
      <c r="G1453" s="87"/>
      <c r="H1453" s="87"/>
      <c r="I1453" s="87"/>
      <c r="J1453" s="87"/>
      <c r="K1453" s="87"/>
      <c r="L1453" s="87"/>
      <c r="M1453" s="87"/>
      <c r="N1453" s="87"/>
      <c r="O1453" s="87"/>
      <c r="P1453" s="87"/>
      <c r="Q1453" s="87"/>
      <c r="R1453" s="87"/>
      <c r="S1453" s="87"/>
      <c r="T1453" s="87"/>
      <c r="U1453" s="87"/>
      <c r="V1453" s="87"/>
      <c r="W1453" s="87"/>
      <c r="X1453" s="87"/>
      <c r="Y1453" s="87"/>
      <c r="Z1453" s="87"/>
      <c r="AA1453" s="87"/>
      <c r="AB1453" s="87"/>
      <c r="AC1453" s="87"/>
      <c r="AD1453" s="87"/>
      <c r="AE1453" s="87"/>
      <c r="AF1453" s="87"/>
      <c r="AG1453" s="87"/>
      <c r="AH1453" s="87"/>
      <c r="AI1453" s="87"/>
      <c r="AJ1453" s="87"/>
      <c r="AK1453" s="87"/>
      <c r="AL1453" s="87"/>
      <c r="AM1453" s="87"/>
      <c r="AN1453" s="87"/>
      <c r="AO1453" s="87"/>
      <c r="AP1453" s="87"/>
      <c r="AQ1453" s="87"/>
      <c r="AR1453" s="87"/>
      <c r="AS1453" s="87"/>
      <c r="AT1453" s="87"/>
      <c r="AU1453" s="87"/>
      <c r="AV1453" s="87"/>
      <c r="AW1453" s="87"/>
      <c r="AX1453" s="87"/>
      <c r="AY1453" s="87"/>
      <c r="AZ1453" s="87"/>
      <c r="BA1453" s="87"/>
      <c r="BB1453" s="87"/>
      <c r="BC1453" s="87"/>
      <c r="BD1453" s="87"/>
      <c r="BE1453" s="87"/>
    </row>
    <row r="1454" spans="1:57" s="69" customFormat="1" x14ac:dyDescent="0.25">
      <c r="A1454" s="87"/>
      <c r="B1454" s="87"/>
      <c r="C1454" s="87"/>
      <c r="D1454" s="87"/>
      <c r="E1454" s="87"/>
      <c r="F1454" s="87"/>
      <c r="G1454" s="87"/>
      <c r="H1454" s="87"/>
      <c r="I1454" s="87"/>
      <c r="J1454" s="87"/>
      <c r="K1454" s="87"/>
      <c r="L1454" s="87"/>
      <c r="M1454" s="87"/>
      <c r="N1454" s="87"/>
      <c r="O1454" s="87"/>
      <c r="P1454" s="87"/>
      <c r="Q1454" s="87"/>
      <c r="R1454" s="87"/>
      <c r="S1454" s="87"/>
      <c r="T1454" s="87"/>
      <c r="U1454" s="87"/>
      <c r="V1454" s="87"/>
      <c r="W1454" s="87"/>
      <c r="X1454" s="87"/>
      <c r="Y1454" s="87"/>
      <c r="Z1454" s="87"/>
      <c r="AA1454" s="87"/>
      <c r="AB1454" s="87"/>
      <c r="AC1454" s="87"/>
      <c r="AD1454" s="87"/>
      <c r="AE1454" s="87"/>
      <c r="AF1454" s="87"/>
      <c r="AG1454" s="87"/>
      <c r="AH1454" s="87"/>
      <c r="AI1454" s="87"/>
      <c r="AJ1454" s="87"/>
      <c r="AK1454" s="87"/>
      <c r="AL1454" s="87"/>
      <c r="AM1454" s="87"/>
      <c r="AN1454" s="87"/>
      <c r="AO1454" s="87"/>
      <c r="AP1454" s="87"/>
      <c r="AQ1454" s="87"/>
      <c r="AR1454" s="87"/>
      <c r="AS1454" s="87"/>
      <c r="AT1454" s="87"/>
      <c r="AU1454" s="87"/>
      <c r="AV1454" s="87"/>
      <c r="AW1454" s="87"/>
      <c r="AX1454" s="87"/>
      <c r="AY1454" s="87"/>
      <c r="AZ1454" s="87"/>
      <c r="BA1454" s="87"/>
      <c r="BB1454" s="87"/>
      <c r="BC1454" s="87"/>
      <c r="BD1454" s="87"/>
      <c r="BE1454" s="87"/>
    </row>
    <row r="1455" spans="1:57" s="69" customFormat="1" x14ac:dyDescent="0.25">
      <c r="A1455" s="87"/>
      <c r="B1455" s="87"/>
      <c r="C1455" s="87"/>
      <c r="D1455" s="87"/>
      <c r="E1455" s="87"/>
      <c r="F1455" s="87"/>
      <c r="G1455" s="87"/>
      <c r="H1455" s="87"/>
      <c r="I1455" s="87"/>
      <c r="J1455" s="87"/>
      <c r="K1455" s="87"/>
      <c r="L1455" s="87"/>
      <c r="M1455" s="87"/>
      <c r="N1455" s="87"/>
      <c r="O1455" s="87"/>
      <c r="P1455" s="87"/>
      <c r="Q1455" s="87"/>
      <c r="R1455" s="87"/>
      <c r="S1455" s="87"/>
      <c r="T1455" s="87"/>
      <c r="U1455" s="87"/>
      <c r="V1455" s="87"/>
      <c r="W1455" s="87"/>
      <c r="X1455" s="87"/>
      <c r="Y1455" s="87"/>
      <c r="Z1455" s="87"/>
      <c r="AA1455" s="87"/>
      <c r="AB1455" s="87"/>
      <c r="AC1455" s="87"/>
      <c r="AD1455" s="87"/>
      <c r="AE1455" s="87"/>
      <c r="AF1455" s="87"/>
      <c r="AG1455" s="87"/>
      <c r="AH1455" s="87"/>
      <c r="AI1455" s="87"/>
      <c r="AJ1455" s="87"/>
      <c r="AK1455" s="87"/>
      <c r="AL1455" s="87"/>
      <c r="AM1455" s="87"/>
      <c r="AN1455" s="87"/>
      <c r="AO1455" s="87"/>
      <c r="AP1455" s="87"/>
      <c r="AQ1455" s="87"/>
      <c r="AR1455" s="87"/>
      <c r="AS1455" s="87"/>
      <c r="AT1455" s="87"/>
      <c r="AU1455" s="87"/>
      <c r="AV1455" s="87"/>
      <c r="AW1455" s="87"/>
      <c r="AX1455" s="87"/>
      <c r="AY1455" s="87"/>
      <c r="AZ1455" s="87"/>
      <c r="BA1455" s="87"/>
      <c r="BB1455" s="87"/>
      <c r="BC1455" s="87"/>
      <c r="BD1455" s="87"/>
      <c r="BE1455" s="87"/>
    </row>
    <row r="1456" spans="1:57" s="69" customFormat="1" x14ac:dyDescent="0.25">
      <c r="A1456" s="87"/>
      <c r="B1456" s="87"/>
      <c r="C1456" s="87"/>
      <c r="D1456" s="87"/>
      <c r="E1456" s="87"/>
      <c r="F1456" s="87"/>
      <c r="G1456" s="87"/>
      <c r="H1456" s="87"/>
      <c r="I1456" s="87"/>
      <c r="J1456" s="87"/>
      <c r="K1456" s="87"/>
      <c r="L1456" s="87"/>
      <c r="M1456" s="87"/>
      <c r="N1456" s="87"/>
      <c r="O1456" s="87"/>
      <c r="P1456" s="87"/>
      <c r="Q1456" s="87"/>
      <c r="R1456" s="87"/>
      <c r="S1456" s="87"/>
      <c r="T1456" s="87"/>
      <c r="U1456" s="87"/>
      <c r="V1456" s="87"/>
      <c r="W1456" s="87"/>
      <c r="X1456" s="87"/>
      <c r="Y1456" s="87"/>
      <c r="Z1456" s="87"/>
      <c r="AA1456" s="87"/>
      <c r="AB1456" s="87"/>
      <c r="AC1456" s="87"/>
      <c r="AD1456" s="87"/>
      <c r="AE1456" s="87"/>
      <c r="AF1456" s="87"/>
      <c r="AG1456" s="87"/>
      <c r="AH1456" s="87"/>
      <c r="AI1456" s="87"/>
      <c r="AJ1456" s="87"/>
      <c r="AK1456" s="87"/>
      <c r="AL1456" s="87"/>
      <c r="AM1456" s="87"/>
      <c r="AN1456" s="87"/>
      <c r="AO1456" s="87"/>
      <c r="AP1456" s="87"/>
      <c r="AQ1456" s="87"/>
      <c r="AR1456" s="87"/>
      <c r="AS1456" s="87"/>
      <c r="AT1456" s="87"/>
      <c r="AU1456" s="87"/>
      <c r="AV1456" s="87"/>
      <c r="AW1456" s="87"/>
      <c r="AX1456" s="87"/>
      <c r="AY1456" s="87"/>
      <c r="AZ1456" s="87"/>
      <c r="BA1456" s="87"/>
      <c r="BB1456" s="87"/>
      <c r="BC1456" s="87"/>
      <c r="BD1456" s="87"/>
      <c r="BE1456" s="87"/>
    </row>
    <row r="1457" spans="1:57" s="69" customFormat="1" x14ac:dyDescent="0.25">
      <c r="A1457" s="87"/>
      <c r="B1457" s="87"/>
      <c r="C1457" s="87"/>
      <c r="D1457" s="87"/>
      <c r="E1457" s="87"/>
      <c r="F1457" s="87"/>
      <c r="G1457" s="87"/>
      <c r="H1457" s="87"/>
      <c r="I1457" s="87"/>
      <c r="J1457" s="87"/>
      <c r="K1457" s="87"/>
      <c r="L1457" s="87"/>
      <c r="M1457" s="87"/>
      <c r="N1457" s="87"/>
      <c r="O1457" s="87"/>
      <c r="P1457" s="87"/>
      <c r="Q1457" s="87"/>
      <c r="R1457" s="87"/>
      <c r="S1457" s="87"/>
      <c r="T1457" s="87"/>
      <c r="U1457" s="87"/>
      <c r="V1457" s="87"/>
      <c r="W1457" s="87"/>
      <c r="X1457" s="87"/>
      <c r="Y1457" s="87"/>
      <c r="Z1457" s="87"/>
      <c r="AA1457" s="87"/>
      <c r="AB1457" s="87"/>
      <c r="AC1457" s="87"/>
      <c r="AD1457" s="87"/>
      <c r="AE1457" s="87"/>
      <c r="AF1457" s="87"/>
      <c r="AG1457" s="87"/>
      <c r="AH1457" s="87"/>
      <c r="AI1457" s="87"/>
      <c r="AJ1457" s="87"/>
      <c r="AK1457" s="87"/>
      <c r="AL1457" s="87"/>
      <c r="AM1457" s="87"/>
      <c r="AN1457" s="87"/>
      <c r="AO1457" s="87"/>
      <c r="AP1457" s="87"/>
      <c r="AQ1457" s="87"/>
      <c r="AR1457" s="87"/>
      <c r="AS1457" s="87"/>
      <c r="AT1457" s="87"/>
      <c r="AU1457" s="87"/>
      <c r="AV1457" s="87"/>
      <c r="AW1457" s="87"/>
      <c r="AX1457" s="87"/>
      <c r="AY1457" s="87"/>
      <c r="AZ1457" s="87"/>
      <c r="BA1457" s="87"/>
      <c r="BB1457" s="87"/>
      <c r="BC1457" s="87"/>
      <c r="BD1457" s="87"/>
      <c r="BE1457" s="87"/>
    </row>
    <row r="1458" spans="1:57" s="69" customFormat="1" x14ac:dyDescent="0.25">
      <c r="A1458" s="87"/>
      <c r="B1458" s="87"/>
      <c r="C1458" s="87"/>
      <c r="D1458" s="87"/>
      <c r="E1458" s="87"/>
      <c r="F1458" s="87"/>
      <c r="G1458" s="87"/>
      <c r="H1458" s="87"/>
      <c r="I1458" s="87"/>
      <c r="J1458" s="87"/>
      <c r="K1458" s="87"/>
      <c r="L1458" s="87"/>
      <c r="M1458" s="87"/>
      <c r="N1458" s="87"/>
      <c r="O1458" s="87"/>
      <c r="P1458" s="87"/>
      <c r="Q1458" s="87"/>
      <c r="R1458" s="87"/>
      <c r="S1458" s="87"/>
      <c r="T1458" s="87"/>
      <c r="U1458" s="87"/>
      <c r="V1458" s="87"/>
      <c r="W1458" s="87"/>
      <c r="X1458" s="87"/>
      <c r="Y1458" s="87"/>
      <c r="Z1458" s="87"/>
      <c r="AA1458" s="87"/>
      <c r="AB1458" s="87"/>
      <c r="AC1458" s="87"/>
      <c r="AD1458" s="87"/>
      <c r="AE1458" s="87"/>
      <c r="AF1458" s="87"/>
      <c r="AG1458" s="87"/>
      <c r="AH1458" s="87"/>
      <c r="AI1458" s="87"/>
      <c r="AJ1458" s="87"/>
      <c r="AK1458" s="87"/>
      <c r="AL1458" s="87"/>
      <c r="AM1458" s="87"/>
      <c r="AN1458" s="87"/>
      <c r="AO1458" s="87"/>
      <c r="AP1458" s="87"/>
      <c r="AQ1458" s="87"/>
      <c r="AR1458" s="87"/>
      <c r="AS1458" s="87"/>
      <c r="AT1458" s="87"/>
      <c r="AU1458" s="87"/>
      <c r="AV1458" s="87"/>
      <c r="AW1458" s="87"/>
      <c r="AX1458" s="87"/>
      <c r="AY1458" s="87"/>
      <c r="AZ1458" s="87"/>
      <c r="BA1458" s="87"/>
      <c r="BB1458" s="87"/>
      <c r="BC1458" s="87"/>
      <c r="BD1458" s="87"/>
      <c r="BE1458" s="87"/>
    </row>
    <row r="1459" spans="1:57" s="69" customFormat="1" x14ac:dyDescent="0.25">
      <c r="A1459" s="87"/>
      <c r="B1459" s="87"/>
      <c r="C1459" s="87"/>
      <c r="D1459" s="87"/>
      <c r="E1459" s="87"/>
      <c r="F1459" s="87"/>
      <c r="G1459" s="87"/>
      <c r="H1459" s="87"/>
      <c r="I1459" s="87"/>
      <c r="J1459" s="87"/>
      <c r="K1459" s="87"/>
      <c r="L1459" s="87"/>
      <c r="M1459" s="87"/>
      <c r="N1459" s="87"/>
      <c r="O1459" s="87"/>
      <c r="P1459" s="87"/>
      <c r="Q1459" s="87"/>
      <c r="R1459" s="87"/>
      <c r="S1459" s="87"/>
      <c r="T1459" s="87"/>
      <c r="U1459" s="87"/>
      <c r="V1459" s="87"/>
      <c r="W1459" s="87"/>
      <c r="X1459" s="87"/>
      <c r="Y1459" s="87"/>
      <c r="Z1459" s="87"/>
      <c r="AA1459" s="87"/>
      <c r="AB1459" s="87"/>
      <c r="AC1459" s="87"/>
      <c r="AD1459" s="87"/>
      <c r="AE1459" s="87"/>
      <c r="AF1459" s="87"/>
      <c r="AG1459" s="87"/>
      <c r="AH1459" s="87"/>
      <c r="AI1459" s="87"/>
      <c r="AJ1459" s="87"/>
      <c r="AK1459" s="87"/>
      <c r="AL1459" s="87"/>
      <c r="AM1459" s="87"/>
      <c r="AN1459" s="87"/>
      <c r="AO1459" s="87"/>
      <c r="AP1459" s="87"/>
      <c r="AQ1459" s="87"/>
      <c r="AR1459" s="87"/>
      <c r="AS1459" s="87"/>
      <c r="AT1459" s="87"/>
      <c r="AU1459" s="87"/>
      <c r="AV1459" s="87"/>
      <c r="AW1459" s="87"/>
      <c r="AX1459" s="87"/>
      <c r="AY1459" s="87"/>
      <c r="AZ1459" s="87"/>
      <c r="BA1459" s="87"/>
      <c r="BB1459" s="87"/>
      <c r="BC1459" s="87"/>
      <c r="BD1459" s="87"/>
      <c r="BE1459" s="87"/>
    </row>
    <row r="1460" spans="1:57" s="69" customFormat="1" x14ac:dyDescent="0.25">
      <c r="A1460" s="87"/>
      <c r="B1460" s="87"/>
      <c r="C1460" s="87"/>
      <c r="D1460" s="87"/>
      <c r="E1460" s="87"/>
      <c r="F1460" s="87"/>
      <c r="G1460" s="87"/>
      <c r="H1460" s="87"/>
      <c r="I1460" s="87"/>
      <c r="J1460" s="87"/>
      <c r="K1460" s="87"/>
      <c r="L1460" s="87"/>
      <c r="M1460" s="87"/>
      <c r="N1460" s="87"/>
      <c r="O1460" s="87"/>
      <c r="P1460" s="87"/>
      <c r="Q1460" s="87"/>
      <c r="R1460" s="87"/>
      <c r="S1460" s="87"/>
      <c r="T1460" s="87"/>
      <c r="U1460" s="87"/>
      <c r="V1460" s="87"/>
      <c r="W1460" s="87"/>
      <c r="X1460" s="87"/>
      <c r="Y1460" s="87"/>
      <c r="Z1460" s="87"/>
      <c r="AA1460" s="87"/>
      <c r="AB1460" s="87"/>
      <c r="AC1460" s="87"/>
      <c r="AD1460" s="87"/>
      <c r="AE1460" s="87"/>
      <c r="AF1460" s="87"/>
      <c r="AG1460" s="87"/>
      <c r="AH1460" s="87"/>
      <c r="AI1460" s="87"/>
      <c r="AJ1460" s="87"/>
      <c r="AK1460" s="87"/>
      <c r="AL1460" s="87"/>
      <c r="AM1460" s="87"/>
      <c r="AN1460" s="87"/>
      <c r="AO1460" s="87"/>
      <c r="AP1460" s="87"/>
      <c r="AQ1460" s="87"/>
      <c r="AR1460" s="87"/>
      <c r="AS1460" s="87"/>
      <c r="AT1460" s="87"/>
      <c r="AU1460" s="87"/>
      <c r="AV1460" s="87"/>
      <c r="AW1460" s="87"/>
      <c r="AX1460" s="87"/>
      <c r="AY1460" s="87"/>
      <c r="AZ1460" s="87"/>
      <c r="BA1460" s="87"/>
      <c r="BB1460" s="87"/>
      <c r="BC1460" s="87"/>
      <c r="BD1460" s="87"/>
      <c r="BE1460" s="87"/>
    </row>
    <row r="1461" spans="1:57" s="69" customFormat="1" x14ac:dyDescent="0.25">
      <c r="A1461" s="87"/>
      <c r="B1461" s="87"/>
      <c r="C1461" s="87"/>
      <c r="D1461" s="87"/>
      <c r="E1461" s="87"/>
      <c r="F1461" s="87"/>
      <c r="G1461" s="87"/>
      <c r="H1461" s="87"/>
      <c r="I1461" s="87"/>
      <c r="J1461" s="87"/>
      <c r="K1461" s="87"/>
      <c r="L1461" s="87"/>
      <c r="M1461" s="87"/>
      <c r="N1461" s="87"/>
      <c r="O1461" s="87"/>
      <c r="P1461" s="87"/>
      <c r="Q1461" s="87"/>
      <c r="R1461" s="87"/>
      <c r="S1461" s="87"/>
      <c r="T1461" s="87"/>
      <c r="U1461" s="87"/>
      <c r="V1461" s="87"/>
      <c r="W1461" s="87"/>
      <c r="X1461" s="87"/>
      <c r="Y1461" s="87"/>
      <c r="Z1461" s="87"/>
      <c r="AA1461" s="87"/>
      <c r="AB1461" s="87"/>
      <c r="AC1461" s="87"/>
      <c r="AD1461" s="87"/>
      <c r="AE1461" s="87"/>
      <c r="AF1461" s="87"/>
      <c r="AG1461" s="87"/>
      <c r="AH1461" s="87"/>
      <c r="AI1461" s="87"/>
      <c r="AJ1461" s="87"/>
      <c r="AK1461" s="87"/>
      <c r="AL1461" s="87"/>
      <c r="AM1461" s="87"/>
      <c r="AN1461" s="87"/>
      <c r="AO1461" s="87"/>
      <c r="AP1461" s="87"/>
      <c r="AQ1461" s="87"/>
      <c r="AR1461" s="87"/>
      <c r="AS1461" s="87"/>
      <c r="AT1461" s="87"/>
      <c r="AU1461" s="87"/>
      <c r="AV1461" s="87"/>
      <c r="AW1461" s="87"/>
      <c r="AX1461" s="87"/>
      <c r="AY1461" s="87"/>
      <c r="AZ1461" s="87"/>
      <c r="BA1461" s="87"/>
      <c r="BB1461" s="87"/>
      <c r="BC1461" s="87"/>
      <c r="BD1461" s="87"/>
      <c r="BE1461" s="87"/>
    </row>
    <row r="1462" spans="1:57" s="69" customFormat="1" x14ac:dyDescent="0.25">
      <c r="A1462" s="87"/>
      <c r="B1462" s="87"/>
      <c r="C1462" s="87"/>
      <c r="D1462" s="87"/>
      <c r="E1462" s="87"/>
      <c r="F1462" s="87"/>
      <c r="G1462" s="87"/>
      <c r="H1462" s="87"/>
      <c r="I1462" s="87"/>
      <c r="J1462" s="87"/>
      <c r="K1462" s="87"/>
      <c r="L1462" s="87"/>
      <c r="M1462" s="87"/>
      <c r="N1462" s="87"/>
      <c r="O1462" s="87"/>
      <c r="P1462" s="87"/>
      <c r="Q1462" s="87"/>
      <c r="R1462" s="87"/>
      <c r="S1462" s="87"/>
      <c r="T1462" s="87"/>
      <c r="U1462" s="87"/>
      <c r="V1462" s="87"/>
      <c r="W1462" s="87"/>
      <c r="X1462" s="87"/>
      <c r="Y1462" s="87"/>
      <c r="Z1462" s="87"/>
      <c r="AA1462" s="87"/>
      <c r="AB1462" s="87"/>
      <c r="AC1462" s="87"/>
      <c r="AD1462" s="87"/>
      <c r="AE1462" s="87"/>
      <c r="AF1462" s="87"/>
      <c r="AG1462" s="87"/>
      <c r="AH1462" s="87"/>
      <c r="AI1462" s="87"/>
      <c r="AJ1462" s="87"/>
      <c r="AK1462" s="87"/>
      <c r="AL1462" s="87"/>
      <c r="AM1462" s="87"/>
      <c r="AN1462" s="87"/>
      <c r="AO1462" s="87"/>
      <c r="AP1462" s="87"/>
      <c r="AQ1462" s="87"/>
      <c r="AR1462" s="87"/>
      <c r="AS1462" s="87"/>
      <c r="AT1462" s="87"/>
      <c r="AU1462" s="87"/>
      <c r="AV1462" s="87"/>
      <c r="AW1462" s="87"/>
      <c r="AX1462" s="87"/>
      <c r="AY1462" s="87"/>
      <c r="AZ1462" s="87"/>
      <c r="BA1462" s="87"/>
      <c r="BB1462" s="87"/>
      <c r="BC1462" s="87"/>
      <c r="BD1462" s="87"/>
      <c r="BE1462" s="87"/>
    </row>
    <row r="1463" spans="1:57" s="69" customFormat="1" x14ac:dyDescent="0.25">
      <c r="A1463" s="87"/>
      <c r="B1463" s="87"/>
      <c r="C1463" s="87"/>
      <c r="D1463" s="87"/>
      <c r="E1463" s="87"/>
      <c r="F1463" s="87"/>
      <c r="G1463" s="87"/>
      <c r="H1463" s="87"/>
      <c r="I1463" s="87"/>
      <c r="J1463" s="87"/>
      <c r="K1463" s="87"/>
      <c r="L1463" s="87"/>
      <c r="M1463" s="87"/>
      <c r="N1463" s="87"/>
      <c r="O1463" s="87"/>
      <c r="P1463" s="87"/>
      <c r="Q1463" s="87"/>
      <c r="R1463" s="87"/>
      <c r="S1463" s="87"/>
      <c r="T1463" s="87"/>
      <c r="U1463" s="87"/>
      <c r="V1463" s="87"/>
      <c r="W1463" s="87"/>
      <c r="X1463" s="87"/>
      <c r="Y1463" s="87"/>
      <c r="Z1463" s="87"/>
      <c r="AA1463" s="87"/>
      <c r="AB1463" s="87"/>
      <c r="AC1463" s="87"/>
      <c r="AD1463" s="87"/>
      <c r="AE1463" s="87"/>
      <c r="AF1463" s="87"/>
      <c r="AG1463" s="87"/>
      <c r="AH1463" s="87"/>
      <c r="AI1463" s="87"/>
      <c r="AJ1463" s="87"/>
      <c r="AK1463" s="87"/>
      <c r="AL1463" s="87"/>
      <c r="AM1463" s="87"/>
      <c r="AN1463" s="87"/>
      <c r="AO1463" s="87"/>
      <c r="AP1463" s="87"/>
      <c r="AQ1463" s="87"/>
      <c r="AR1463" s="87"/>
      <c r="AS1463" s="87"/>
      <c r="AT1463" s="87"/>
      <c r="AU1463" s="87"/>
      <c r="AV1463" s="87"/>
      <c r="AW1463" s="87"/>
      <c r="AX1463" s="87"/>
      <c r="AY1463" s="87"/>
      <c r="AZ1463" s="87"/>
      <c r="BA1463" s="87"/>
      <c r="BB1463" s="87"/>
      <c r="BC1463" s="87"/>
      <c r="BD1463" s="87"/>
      <c r="BE1463" s="87"/>
    </row>
    <row r="1464" spans="1:57" s="69" customFormat="1" x14ac:dyDescent="0.25">
      <c r="A1464" s="87"/>
      <c r="B1464" s="87"/>
      <c r="C1464" s="87"/>
      <c r="D1464" s="87"/>
      <c r="E1464" s="87"/>
      <c r="F1464" s="87"/>
      <c r="G1464" s="87"/>
      <c r="H1464" s="87"/>
      <c r="I1464" s="87"/>
      <c r="J1464" s="87"/>
      <c r="K1464" s="87"/>
      <c r="L1464" s="87"/>
      <c r="M1464" s="87"/>
      <c r="N1464" s="87"/>
      <c r="O1464" s="87"/>
      <c r="P1464" s="87"/>
      <c r="Q1464" s="87"/>
      <c r="R1464" s="87"/>
      <c r="S1464" s="87"/>
      <c r="T1464" s="87"/>
      <c r="U1464" s="87"/>
      <c r="V1464" s="87"/>
      <c r="W1464" s="87"/>
      <c r="X1464" s="87"/>
      <c r="Y1464" s="87"/>
      <c r="Z1464" s="87"/>
      <c r="AA1464" s="87"/>
      <c r="AB1464" s="87"/>
      <c r="AC1464" s="87"/>
      <c r="AD1464" s="87"/>
      <c r="AE1464" s="87"/>
      <c r="AF1464" s="87"/>
      <c r="AG1464" s="87"/>
      <c r="AH1464" s="87"/>
      <c r="AI1464" s="87"/>
      <c r="AJ1464" s="87"/>
      <c r="AK1464" s="87"/>
      <c r="AL1464" s="87"/>
      <c r="AM1464" s="87"/>
      <c r="AN1464" s="87"/>
      <c r="AO1464" s="87"/>
      <c r="AP1464" s="87"/>
      <c r="AQ1464" s="87"/>
      <c r="AR1464" s="87"/>
      <c r="AS1464" s="87"/>
      <c r="AT1464" s="87"/>
      <c r="AU1464" s="87"/>
      <c r="AV1464" s="87"/>
      <c r="AW1464" s="87"/>
      <c r="AX1464" s="87"/>
      <c r="AY1464" s="87"/>
      <c r="AZ1464" s="87"/>
      <c r="BA1464" s="87"/>
      <c r="BB1464" s="87"/>
      <c r="BC1464" s="87"/>
      <c r="BD1464" s="87"/>
      <c r="BE1464" s="87"/>
    </row>
    <row r="1465" spans="1:57" s="69" customFormat="1" x14ac:dyDescent="0.25">
      <c r="A1465" s="87"/>
      <c r="B1465" s="87"/>
      <c r="C1465" s="87"/>
      <c r="D1465" s="87"/>
      <c r="E1465" s="87"/>
      <c r="F1465" s="87"/>
      <c r="G1465" s="87"/>
      <c r="H1465" s="87"/>
      <c r="I1465" s="87"/>
      <c r="J1465" s="87"/>
      <c r="K1465" s="87"/>
      <c r="L1465" s="87"/>
      <c r="M1465" s="87"/>
      <c r="N1465" s="87"/>
      <c r="O1465" s="87"/>
      <c r="P1465" s="87"/>
      <c r="Q1465" s="87"/>
      <c r="R1465" s="87"/>
      <c r="S1465" s="87"/>
      <c r="T1465" s="87"/>
      <c r="U1465" s="87"/>
      <c r="V1465" s="87"/>
      <c r="W1465" s="87"/>
      <c r="X1465" s="87"/>
      <c r="Y1465" s="87"/>
      <c r="Z1465" s="87"/>
      <c r="AA1465" s="87"/>
      <c r="AB1465" s="87"/>
      <c r="AC1465" s="87"/>
      <c r="AD1465" s="87"/>
      <c r="AE1465" s="87"/>
      <c r="AF1465" s="87"/>
      <c r="AG1465" s="87"/>
      <c r="AH1465" s="87"/>
      <c r="AI1465" s="87"/>
      <c r="AJ1465" s="87"/>
      <c r="AK1465" s="87"/>
      <c r="AL1465" s="87"/>
      <c r="AM1465" s="87"/>
      <c r="AN1465" s="87"/>
      <c r="AO1465" s="87"/>
      <c r="AP1465" s="87"/>
      <c r="AQ1465" s="87"/>
      <c r="AR1465" s="87"/>
      <c r="AS1465" s="87"/>
      <c r="AT1465" s="87"/>
      <c r="AU1465" s="87"/>
      <c r="AV1465" s="87"/>
      <c r="AW1465" s="87"/>
      <c r="AX1465" s="87"/>
      <c r="AY1465" s="87"/>
      <c r="AZ1465" s="87"/>
      <c r="BA1465" s="87"/>
      <c r="BB1465" s="87"/>
      <c r="BC1465" s="87"/>
      <c r="BD1465" s="87"/>
      <c r="BE1465" s="87"/>
    </row>
    <row r="1466" spans="1:57" s="69" customFormat="1" x14ac:dyDescent="0.25">
      <c r="A1466" s="87"/>
      <c r="B1466" s="87"/>
      <c r="C1466" s="87"/>
      <c r="D1466" s="87"/>
      <c r="E1466" s="87"/>
      <c r="F1466" s="87"/>
      <c r="G1466" s="87"/>
      <c r="H1466" s="87"/>
      <c r="I1466" s="87"/>
      <c r="J1466" s="87"/>
      <c r="K1466" s="87"/>
      <c r="L1466" s="87"/>
      <c r="M1466" s="87"/>
      <c r="N1466" s="87"/>
      <c r="O1466" s="87"/>
      <c r="P1466" s="87"/>
      <c r="Q1466" s="87"/>
      <c r="R1466" s="87"/>
      <c r="S1466" s="87"/>
      <c r="T1466" s="87"/>
      <c r="U1466" s="87"/>
      <c r="V1466" s="87"/>
      <c r="W1466" s="87"/>
      <c r="X1466" s="87"/>
      <c r="Y1466" s="87"/>
      <c r="Z1466" s="87"/>
      <c r="AA1466" s="87"/>
      <c r="AB1466" s="87"/>
      <c r="AC1466" s="87"/>
      <c r="AD1466" s="87"/>
      <c r="AE1466" s="87"/>
      <c r="AF1466" s="87"/>
      <c r="AG1466" s="87"/>
      <c r="AH1466" s="87"/>
      <c r="AI1466" s="87"/>
      <c r="AJ1466" s="87"/>
      <c r="AK1466" s="87"/>
      <c r="AL1466" s="87"/>
      <c r="AM1466" s="87"/>
      <c r="AN1466" s="87"/>
      <c r="AO1466" s="87"/>
      <c r="AP1466" s="87"/>
      <c r="AQ1466" s="87"/>
      <c r="AR1466" s="87"/>
      <c r="AS1466" s="87"/>
      <c r="AT1466" s="87"/>
      <c r="AU1466" s="87"/>
      <c r="AV1466" s="87"/>
      <c r="AW1466" s="87"/>
      <c r="AX1466" s="87"/>
      <c r="AY1466" s="87"/>
      <c r="AZ1466" s="87"/>
      <c r="BA1466" s="87"/>
      <c r="BB1466" s="87"/>
      <c r="BC1466" s="87"/>
      <c r="BD1466" s="87"/>
      <c r="BE1466" s="87"/>
    </row>
    <row r="1467" spans="1:57" s="69" customFormat="1" x14ac:dyDescent="0.25">
      <c r="A1467" s="87"/>
      <c r="B1467" s="87"/>
      <c r="C1467" s="87"/>
      <c r="D1467" s="87"/>
      <c r="E1467" s="87"/>
      <c r="F1467" s="87"/>
      <c r="G1467" s="87"/>
      <c r="H1467" s="87"/>
      <c r="I1467" s="87"/>
      <c r="J1467" s="87"/>
      <c r="K1467" s="87"/>
      <c r="L1467" s="87"/>
      <c r="M1467" s="87"/>
      <c r="N1467" s="87"/>
      <c r="O1467" s="87"/>
      <c r="P1467" s="87"/>
      <c r="Q1467" s="87"/>
      <c r="R1467" s="87"/>
      <c r="S1467" s="87"/>
      <c r="T1467" s="87"/>
      <c r="U1467" s="87"/>
      <c r="V1467" s="87"/>
      <c r="W1467" s="87"/>
      <c r="X1467" s="87"/>
      <c r="Y1467" s="87"/>
      <c r="Z1467" s="87"/>
      <c r="AA1467" s="87"/>
      <c r="AB1467" s="87"/>
      <c r="AC1467" s="87"/>
      <c r="AD1467" s="87"/>
      <c r="AE1467" s="87"/>
      <c r="AF1467" s="87"/>
      <c r="AG1467" s="87"/>
      <c r="AH1467" s="87"/>
      <c r="AI1467" s="87"/>
      <c r="AJ1467" s="87"/>
      <c r="AK1467" s="87"/>
      <c r="AL1467" s="87"/>
      <c r="AM1467" s="87"/>
      <c r="AN1467" s="87"/>
      <c r="AO1467" s="87"/>
      <c r="AP1467" s="87"/>
      <c r="AQ1467" s="87"/>
      <c r="AR1467" s="87"/>
      <c r="AS1467" s="87"/>
      <c r="AT1467" s="87"/>
      <c r="AU1467" s="87"/>
      <c r="AV1467" s="87"/>
      <c r="AW1467" s="87"/>
      <c r="AX1467" s="87"/>
      <c r="AY1467" s="87"/>
      <c r="AZ1467" s="87"/>
      <c r="BA1467" s="87"/>
      <c r="BB1467" s="87"/>
      <c r="BC1467" s="87"/>
      <c r="BD1467" s="87"/>
      <c r="BE1467" s="87"/>
    </row>
    <row r="1468" spans="1:57" s="69" customFormat="1" x14ac:dyDescent="0.25">
      <c r="A1468" s="87"/>
      <c r="B1468" s="87"/>
      <c r="C1468" s="87"/>
      <c r="D1468" s="87"/>
      <c r="E1468" s="87"/>
      <c r="F1468" s="87"/>
      <c r="G1468" s="87"/>
      <c r="H1468" s="87"/>
      <c r="I1468" s="87"/>
      <c r="J1468" s="87"/>
      <c r="K1468" s="87"/>
      <c r="L1468" s="87"/>
      <c r="M1468" s="87"/>
      <c r="N1468" s="87"/>
      <c r="O1468" s="87"/>
      <c r="P1468" s="87"/>
      <c r="Q1468" s="87"/>
      <c r="R1468" s="87"/>
      <c r="S1468" s="87"/>
      <c r="T1468" s="87"/>
      <c r="U1468" s="87"/>
      <c r="V1468" s="87"/>
      <c r="W1468" s="87"/>
      <c r="X1468" s="87"/>
      <c r="Y1468" s="87"/>
      <c r="Z1468" s="87"/>
      <c r="AA1468" s="87"/>
      <c r="AB1468" s="87"/>
      <c r="AC1468" s="87"/>
      <c r="AD1468" s="87"/>
      <c r="AE1468" s="87"/>
      <c r="AF1468" s="87"/>
      <c r="AG1468" s="87"/>
      <c r="AH1468" s="87"/>
      <c r="AI1468" s="87"/>
      <c r="AJ1468" s="87"/>
      <c r="AK1468" s="87"/>
      <c r="AL1468" s="87"/>
      <c r="AM1468" s="87"/>
      <c r="AN1468" s="87"/>
      <c r="AO1468" s="87"/>
      <c r="AP1468" s="87"/>
      <c r="AQ1468" s="87"/>
      <c r="AR1468" s="87"/>
      <c r="AS1468" s="87"/>
      <c r="AT1468" s="87"/>
      <c r="AU1468" s="87"/>
      <c r="AV1468" s="87"/>
      <c r="AW1468" s="87"/>
      <c r="AX1468" s="87"/>
      <c r="AY1468" s="87"/>
      <c r="AZ1468" s="87"/>
      <c r="BA1468" s="87"/>
      <c r="BB1468" s="87"/>
      <c r="BC1468" s="87"/>
      <c r="BD1468" s="87"/>
      <c r="BE1468" s="87"/>
    </row>
    <row r="1469" spans="1:57" s="69" customFormat="1" x14ac:dyDescent="0.25">
      <c r="A1469" s="87"/>
      <c r="B1469" s="87"/>
      <c r="C1469" s="87"/>
      <c r="D1469" s="87"/>
      <c r="E1469" s="87"/>
      <c r="F1469" s="87"/>
      <c r="G1469" s="87"/>
      <c r="H1469" s="87"/>
      <c r="I1469" s="87"/>
      <c r="J1469" s="87"/>
      <c r="K1469" s="87"/>
      <c r="L1469" s="87"/>
      <c r="M1469" s="87"/>
      <c r="N1469" s="87"/>
      <c r="O1469" s="87"/>
      <c r="P1469" s="87"/>
      <c r="Q1469" s="87"/>
      <c r="R1469" s="87"/>
      <c r="S1469" s="87"/>
      <c r="T1469" s="87"/>
      <c r="U1469" s="87"/>
      <c r="V1469" s="87"/>
      <c r="W1469" s="87"/>
      <c r="X1469" s="87"/>
      <c r="Y1469" s="87"/>
      <c r="Z1469" s="87"/>
      <c r="AA1469" s="87"/>
      <c r="AB1469" s="87"/>
      <c r="AC1469" s="87"/>
      <c r="AD1469" s="87"/>
      <c r="AE1469" s="87"/>
      <c r="AF1469" s="87"/>
      <c r="AG1469" s="87"/>
      <c r="AH1469" s="87"/>
      <c r="AI1469" s="87"/>
      <c r="AJ1469" s="87"/>
      <c r="AK1469" s="87"/>
      <c r="AL1469" s="87"/>
      <c r="AM1469" s="87"/>
      <c r="AN1469" s="87"/>
      <c r="AO1469" s="87"/>
      <c r="AP1469" s="87"/>
      <c r="AQ1469" s="87"/>
      <c r="AR1469" s="87"/>
      <c r="AS1469" s="87"/>
      <c r="AT1469" s="87"/>
      <c r="AU1469" s="87"/>
      <c r="AV1469" s="87"/>
      <c r="AW1469" s="87"/>
      <c r="AX1469" s="87"/>
      <c r="AY1469" s="87"/>
      <c r="AZ1469" s="87"/>
      <c r="BA1469" s="87"/>
      <c r="BB1469" s="87"/>
      <c r="BC1469" s="87"/>
      <c r="BD1469" s="87"/>
      <c r="BE1469" s="87"/>
    </row>
    <row r="1470" spans="1:57" s="69" customFormat="1" x14ac:dyDescent="0.25">
      <c r="A1470" s="87"/>
      <c r="B1470" s="87"/>
      <c r="C1470" s="87"/>
      <c r="D1470" s="87"/>
      <c r="E1470" s="87"/>
      <c r="F1470" s="87"/>
      <c r="G1470" s="87"/>
      <c r="H1470" s="87"/>
      <c r="I1470" s="87"/>
      <c r="J1470" s="87"/>
      <c r="K1470" s="87"/>
      <c r="L1470" s="87"/>
      <c r="M1470" s="87"/>
      <c r="N1470" s="87"/>
      <c r="O1470" s="87"/>
      <c r="P1470" s="87"/>
      <c r="Q1470" s="87"/>
      <c r="R1470" s="87"/>
      <c r="S1470" s="87"/>
      <c r="T1470" s="87"/>
      <c r="U1470" s="87"/>
      <c r="V1470" s="87"/>
      <c r="W1470" s="87"/>
      <c r="X1470" s="87"/>
      <c r="Y1470" s="87"/>
      <c r="Z1470" s="87"/>
      <c r="AA1470" s="87"/>
      <c r="AB1470" s="87"/>
      <c r="AC1470" s="87"/>
      <c r="AD1470" s="87"/>
      <c r="AE1470" s="87"/>
      <c r="AF1470" s="87"/>
      <c r="AG1470" s="87"/>
      <c r="AH1470" s="87"/>
      <c r="AI1470" s="87"/>
      <c r="AJ1470" s="87"/>
      <c r="AK1470" s="87"/>
      <c r="AL1470" s="87"/>
      <c r="AM1470" s="87"/>
      <c r="AN1470" s="87"/>
      <c r="AO1470" s="87"/>
      <c r="AP1470" s="87"/>
      <c r="AQ1470" s="87"/>
      <c r="AR1470" s="87"/>
      <c r="AS1470" s="87"/>
      <c r="AT1470" s="87"/>
      <c r="AU1470" s="87"/>
      <c r="AV1470" s="87"/>
      <c r="AW1470" s="87"/>
      <c r="AX1470" s="87"/>
      <c r="AY1470" s="87"/>
      <c r="AZ1470" s="87"/>
      <c r="BA1470" s="87"/>
      <c r="BB1470" s="87"/>
      <c r="BC1470" s="87"/>
      <c r="BD1470" s="87"/>
      <c r="BE1470" s="87"/>
    </row>
    <row r="1471" spans="1:57" s="69" customFormat="1" x14ac:dyDescent="0.25">
      <c r="A1471" s="87"/>
      <c r="B1471" s="87"/>
      <c r="C1471" s="87"/>
      <c r="D1471" s="87"/>
      <c r="E1471" s="87"/>
      <c r="F1471" s="87"/>
      <c r="G1471" s="87"/>
      <c r="H1471" s="87"/>
      <c r="I1471" s="87"/>
      <c r="J1471" s="87"/>
      <c r="K1471" s="87"/>
      <c r="L1471" s="87"/>
      <c r="M1471" s="87"/>
      <c r="N1471" s="87"/>
      <c r="O1471" s="87"/>
      <c r="P1471" s="87"/>
      <c r="Q1471" s="87"/>
      <c r="R1471" s="87"/>
      <c r="S1471" s="87"/>
      <c r="T1471" s="87"/>
      <c r="U1471" s="87"/>
      <c r="V1471" s="87"/>
      <c r="W1471" s="87"/>
      <c r="X1471" s="87"/>
      <c r="Y1471" s="87"/>
      <c r="Z1471" s="87"/>
      <c r="AA1471" s="87"/>
      <c r="AB1471" s="87"/>
      <c r="AC1471" s="87"/>
      <c r="AD1471" s="87"/>
      <c r="AE1471" s="87"/>
      <c r="AF1471" s="87"/>
      <c r="AG1471" s="87"/>
      <c r="AH1471" s="87"/>
      <c r="AI1471" s="87"/>
      <c r="AJ1471" s="87"/>
      <c r="AK1471" s="87"/>
      <c r="AL1471" s="87"/>
      <c r="AM1471" s="87"/>
      <c r="AN1471" s="87"/>
      <c r="AO1471" s="87"/>
      <c r="AP1471" s="87"/>
      <c r="AQ1471" s="87"/>
      <c r="AR1471" s="87"/>
      <c r="AS1471" s="87"/>
      <c r="AT1471" s="87"/>
      <c r="AU1471" s="87"/>
      <c r="AV1471" s="87"/>
      <c r="AW1471" s="87"/>
      <c r="AX1471" s="87"/>
      <c r="AY1471" s="87"/>
      <c r="AZ1471" s="87"/>
      <c r="BA1471" s="87"/>
      <c r="BB1471" s="87"/>
      <c r="BC1471" s="87"/>
      <c r="BD1471" s="87"/>
      <c r="BE1471" s="87"/>
    </row>
    <row r="1472" spans="1:57" s="69" customFormat="1" x14ac:dyDescent="0.25">
      <c r="A1472" s="87"/>
      <c r="B1472" s="87"/>
      <c r="C1472" s="87"/>
      <c r="D1472" s="87"/>
      <c r="E1472" s="87"/>
      <c r="F1472" s="87"/>
      <c r="G1472" s="87"/>
      <c r="H1472" s="87"/>
      <c r="I1472" s="87"/>
      <c r="J1472" s="87"/>
      <c r="K1472" s="87"/>
      <c r="L1472" s="87"/>
      <c r="M1472" s="87"/>
      <c r="N1472" s="87"/>
      <c r="O1472" s="87"/>
      <c r="P1472" s="87"/>
      <c r="Q1472" s="87"/>
      <c r="R1472" s="87"/>
      <c r="S1472" s="87"/>
      <c r="T1472" s="87"/>
      <c r="U1472" s="87"/>
      <c r="V1472" s="87"/>
      <c r="W1472" s="87"/>
      <c r="X1472" s="87"/>
      <c r="Y1472" s="87"/>
      <c r="Z1472" s="87"/>
      <c r="AA1472" s="87"/>
      <c r="AB1472" s="87"/>
      <c r="AC1472" s="87"/>
      <c r="AD1472" s="87"/>
      <c r="AE1472" s="87"/>
      <c r="AF1472" s="87"/>
      <c r="AG1472" s="87"/>
      <c r="AH1472" s="87"/>
      <c r="AI1472" s="87"/>
      <c r="AJ1472" s="87"/>
      <c r="AK1472" s="87"/>
      <c r="AL1472" s="87"/>
      <c r="AM1472" s="87"/>
      <c r="AN1472" s="87"/>
      <c r="AO1472" s="87"/>
      <c r="AP1472" s="87"/>
      <c r="AQ1472" s="87"/>
      <c r="AR1472" s="87"/>
      <c r="AS1472" s="87"/>
      <c r="AT1472" s="87"/>
      <c r="AU1472" s="87"/>
      <c r="AV1472" s="87"/>
      <c r="AW1472" s="87"/>
      <c r="AX1472" s="87"/>
      <c r="AY1472" s="87"/>
      <c r="AZ1472" s="87"/>
      <c r="BA1472" s="87"/>
      <c r="BB1472" s="87"/>
      <c r="BC1472" s="87"/>
      <c r="BD1472" s="87"/>
      <c r="BE1472" s="87"/>
    </row>
    <row r="1473" spans="1:57" s="69" customFormat="1" x14ac:dyDescent="0.25">
      <c r="A1473" s="87"/>
      <c r="B1473" s="87"/>
      <c r="C1473" s="87"/>
      <c r="D1473" s="87"/>
      <c r="E1473" s="87"/>
      <c r="F1473" s="87"/>
      <c r="G1473" s="87"/>
      <c r="H1473" s="87"/>
      <c r="I1473" s="87"/>
      <c r="J1473" s="87"/>
      <c r="K1473" s="87"/>
      <c r="L1473" s="87"/>
      <c r="M1473" s="87"/>
      <c r="N1473" s="87"/>
      <c r="O1473" s="87"/>
      <c r="P1473" s="87"/>
      <c r="Q1473" s="87"/>
      <c r="R1473" s="87"/>
      <c r="S1473" s="87"/>
      <c r="T1473" s="87"/>
      <c r="U1473" s="87"/>
      <c r="V1473" s="87"/>
      <c r="W1473" s="87"/>
      <c r="X1473" s="87"/>
      <c r="Y1473" s="87"/>
      <c r="Z1473" s="87"/>
      <c r="AA1473" s="87"/>
      <c r="AB1473" s="87"/>
      <c r="AC1473" s="87"/>
      <c r="AD1473" s="87"/>
      <c r="AE1473" s="87"/>
      <c r="AF1473" s="87"/>
      <c r="AG1473" s="87"/>
      <c r="AH1473" s="87"/>
      <c r="AI1473" s="87"/>
      <c r="AJ1473" s="87"/>
      <c r="AK1473" s="87"/>
      <c r="AL1473" s="87"/>
      <c r="AM1473" s="87"/>
      <c r="AN1473" s="87"/>
      <c r="AO1473" s="87"/>
      <c r="AP1473" s="87"/>
      <c r="AQ1473" s="87"/>
      <c r="AR1473" s="87"/>
      <c r="AS1473" s="87"/>
      <c r="AT1473" s="87"/>
      <c r="AU1473" s="87"/>
      <c r="AV1473" s="87"/>
      <c r="AW1473" s="87"/>
      <c r="AX1473" s="87"/>
      <c r="AY1473" s="87"/>
      <c r="AZ1473" s="87"/>
      <c r="BA1473" s="87"/>
      <c r="BB1473" s="87"/>
      <c r="BC1473" s="87"/>
      <c r="BD1473" s="87"/>
      <c r="BE1473" s="87"/>
    </row>
    <row r="1474" spans="1:57" s="69" customFormat="1" x14ac:dyDescent="0.25">
      <c r="A1474" s="87"/>
      <c r="B1474" s="87"/>
      <c r="C1474" s="87"/>
      <c r="D1474" s="87"/>
      <c r="E1474" s="87"/>
      <c r="F1474" s="87"/>
      <c r="G1474" s="87"/>
      <c r="H1474" s="87"/>
      <c r="I1474" s="87"/>
      <c r="J1474" s="87"/>
      <c r="K1474" s="87"/>
      <c r="L1474" s="87"/>
      <c r="M1474" s="87"/>
      <c r="N1474" s="87"/>
      <c r="O1474" s="87"/>
      <c r="P1474" s="87"/>
      <c r="Q1474" s="87"/>
      <c r="R1474" s="87"/>
      <c r="S1474" s="87"/>
      <c r="T1474" s="87"/>
      <c r="U1474" s="87"/>
      <c r="V1474" s="87"/>
      <c r="W1474" s="87"/>
      <c r="X1474" s="87"/>
      <c r="Y1474" s="87"/>
      <c r="Z1474" s="87"/>
      <c r="AA1474" s="87"/>
      <c r="AB1474" s="87"/>
      <c r="AC1474" s="87"/>
      <c r="AD1474" s="87"/>
      <c r="AE1474" s="87"/>
      <c r="AF1474" s="87"/>
      <c r="AG1474" s="87"/>
      <c r="AH1474" s="87"/>
      <c r="AI1474" s="87"/>
      <c r="AJ1474" s="87"/>
      <c r="AK1474" s="87"/>
      <c r="AL1474" s="87"/>
      <c r="AM1474" s="87"/>
      <c r="AN1474" s="87"/>
      <c r="AO1474" s="87"/>
      <c r="AP1474" s="87"/>
      <c r="AQ1474" s="87"/>
      <c r="AR1474" s="87"/>
      <c r="AS1474" s="87"/>
      <c r="AT1474" s="87"/>
      <c r="AU1474" s="87"/>
      <c r="AV1474" s="87"/>
      <c r="AW1474" s="87"/>
      <c r="AX1474" s="87"/>
      <c r="AY1474" s="87"/>
      <c r="AZ1474" s="87"/>
      <c r="BA1474" s="87"/>
      <c r="BB1474" s="87"/>
      <c r="BC1474" s="87"/>
      <c r="BD1474" s="87"/>
      <c r="BE1474" s="87"/>
    </row>
    <row r="1475" spans="1:57" s="69" customFormat="1" x14ac:dyDescent="0.25">
      <c r="A1475" s="87"/>
      <c r="B1475" s="87"/>
      <c r="C1475" s="87"/>
      <c r="D1475" s="87"/>
      <c r="E1475" s="87"/>
      <c r="F1475" s="87"/>
      <c r="G1475" s="87"/>
      <c r="H1475" s="87"/>
      <c r="I1475" s="87"/>
      <c r="J1475" s="87"/>
      <c r="K1475" s="87"/>
      <c r="L1475" s="87"/>
      <c r="M1475" s="87"/>
      <c r="N1475" s="87"/>
      <c r="O1475" s="87"/>
      <c r="P1475" s="87"/>
      <c r="Q1475" s="87"/>
      <c r="R1475" s="87"/>
      <c r="S1475" s="87"/>
      <c r="T1475" s="87"/>
      <c r="U1475" s="87"/>
      <c r="V1475" s="87"/>
      <c r="W1475" s="87"/>
      <c r="X1475" s="87"/>
      <c r="Y1475" s="87"/>
      <c r="Z1475" s="87"/>
      <c r="AA1475" s="87"/>
      <c r="AB1475" s="87"/>
      <c r="AC1475" s="87"/>
      <c r="AD1475" s="87"/>
      <c r="AE1475" s="87"/>
      <c r="AF1475" s="87"/>
      <c r="AG1475" s="87"/>
      <c r="AH1475" s="87"/>
      <c r="AI1475" s="87"/>
      <c r="AJ1475" s="87"/>
      <c r="AK1475" s="87"/>
      <c r="AL1475" s="87"/>
      <c r="AM1475" s="87"/>
      <c r="AN1475" s="87"/>
      <c r="AO1475" s="87"/>
      <c r="AP1475" s="87"/>
      <c r="AQ1475" s="87"/>
      <c r="AR1475" s="87"/>
      <c r="AS1475" s="87"/>
      <c r="AT1475" s="87"/>
      <c r="AU1475" s="87"/>
      <c r="AV1475" s="87"/>
      <c r="AW1475" s="87"/>
      <c r="AX1475" s="87"/>
      <c r="AY1475" s="87"/>
      <c r="AZ1475" s="87"/>
      <c r="BA1475" s="87"/>
      <c r="BB1475" s="87"/>
      <c r="BC1475" s="87"/>
      <c r="BD1475" s="87"/>
      <c r="BE1475" s="87"/>
    </row>
    <row r="1476" spans="1:57" s="69" customFormat="1" x14ac:dyDescent="0.25">
      <c r="A1476" s="87"/>
      <c r="B1476" s="87"/>
      <c r="C1476" s="87"/>
      <c r="D1476" s="87"/>
      <c r="E1476" s="87"/>
      <c r="F1476" s="87"/>
      <c r="G1476" s="87"/>
      <c r="H1476" s="87"/>
      <c r="I1476" s="87"/>
      <c r="J1476" s="87"/>
      <c r="K1476" s="87"/>
      <c r="L1476" s="87"/>
      <c r="M1476" s="87"/>
      <c r="N1476" s="87"/>
      <c r="O1476" s="87"/>
      <c r="P1476" s="87"/>
      <c r="Q1476" s="87"/>
      <c r="R1476" s="87"/>
      <c r="S1476" s="87"/>
      <c r="T1476" s="87"/>
      <c r="U1476" s="87"/>
      <c r="V1476" s="87"/>
      <c r="W1476" s="87"/>
      <c r="X1476" s="87"/>
      <c r="Y1476" s="87"/>
      <c r="Z1476" s="87"/>
      <c r="AA1476" s="87"/>
      <c r="AB1476" s="87"/>
      <c r="AC1476" s="87"/>
      <c r="AD1476" s="87"/>
      <c r="AE1476" s="87"/>
      <c r="AF1476" s="87"/>
      <c r="AG1476" s="87"/>
      <c r="AH1476" s="87"/>
      <c r="AI1476" s="87"/>
      <c r="AJ1476" s="87"/>
      <c r="AK1476" s="87"/>
      <c r="AL1476" s="87"/>
      <c r="AM1476" s="87"/>
      <c r="AN1476" s="87"/>
      <c r="AO1476" s="87"/>
      <c r="AP1476" s="87"/>
      <c r="AQ1476" s="87"/>
      <c r="AR1476" s="87"/>
      <c r="AS1476" s="87"/>
      <c r="AT1476" s="87"/>
      <c r="AU1476" s="87"/>
      <c r="AV1476" s="87"/>
      <c r="AW1476" s="87"/>
      <c r="AX1476" s="87"/>
      <c r="AY1476" s="87"/>
      <c r="AZ1476" s="87"/>
      <c r="BA1476" s="87"/>
      <c r="BB1476" s="87"/>
      <c r="BC1476" s="87"/>
      <c r="BD1476" s="87"/>
      <c r="BE1476" s="87"/>
    </row>
    <row r="1477" spans="1:57" s="69" customFormat="1" x14ac:dyDescent="0.25">
      <c r="A1477" s="87"/>
      <c r="B1477" s="87"/>
      <c r="C1477" s="87"/>
      <c r="D1477" s="87"/>
      <c r="E1477" s="87"/>
      <c r="F1477" s="87"/>
      <c r="G1477" s="87"/>
      <c r="H1477" s="87"/>
      <c r="I1477" s="87"/>
      <c r="J1477" s="87"/>
      <c r="K1477" s="87"/>
      <c r="L1477" s="87"/>
      <c r="M1477" s="87"/>
      <c r="N1477" s="87"/>
      <c r="O1477" s="87"/>
      <c r="P1477" s="87"/>
      <c r="Q1477" s="87"/>
      <c r="R1477" s="87"/>
      <c r="S1477" s="87"/>
      <c r="T1477" s="87"/>
      <c r="U1477" s="87"/>
      <c r="V1477" s="87"/>
      <c r="W1477" s="87"/>
      <c r="X1477" s="87"/>
      <c r="Y1477" s="87"/>
      <c r="Z1477" s="87"/>
      <c r="AA1477" s="87"/>
      <c r="AB1477" s="87"/>
      <c r="AC1477" s="87"/>
      <c r="AD1477" s="87"/>
      <c r="AE1477" s="87"/>
      <c r="AF1477" s="87"/>
      <c r="AG1477" s="87"/>
      <c r="AH1477" s="87"/>
      <c r="AI1477" s="87"/>
      <c r="AJ1477" s="87"/>
      <c r="AK1477" s="87"/>
      <c r="AL1477" s="87"/>
      <c r="AM1477" s="87"/>
      <c r="AN1477" s="87"/>
      <c r="AO1477" s="87"/>
      <c r="AP1477" s="87"/>
      <c r="AQ1477" s="87"/>
      <c r="AR1477" s="87"/>
      <c r="AS1477" s="87"/>
      <c r="AT1477" s="87"/>
      <c r="AU1477" s="87"/>
      <c r="AV1477" s="87"/>
      <c r="AW1477" s="87"/>
      <c r="AX1477" s="87"/>
      <c r="AY1477" s="87"/>
      <c r="AZ1477" s="87"/>
      <c r="BA1477" s="87"/>
      <c r="BB1477" s="87"/>
      <c r="BC1477" s="87"/>
      <c r="BD1477" s="87"/>
      <c r="BE1477" s="87"/>
    </row>
    <row r="1478" spans="1:57" s="69" customFormat="1" x14ac:dyDescent="0.25">
      <c r="A1478" s="87"/>
      <c r="B1478" s="87"/>
      <c r="C1478" s="87"/>
      <c r="D1478" s="87"/>
      <c r="E1478" s="87"/>
      <c r="F1478" s="87"/>
      <c r="G1478" s="87"/>
      <c r="H1478" s="87"/>
      <c r="I1478" s="87"/>
      <c r="J1478" s="87"/>
      <c r="K1478" s="87"/>
      <c r="L1478" s="87"/>
      <c r="M1478" s="87"/>
      <c r="N1478" s="87"/>
      <c r="O1478" s="87"/>
      <c r="P1478" s="87"/>
      <c r="Q1478" s="87"/>
      <c r="R1478" s="87"/>
      <c r="S1478" s="87"/>
      <c r="T1478" s="87"/>
      <c r="U1478" s="87"/>
      <c r="V1478" s="87"/>
      <c r="W1478" s="87"/>
      <c r="X1478" s="87"/>
      <c r="Y1478" s="87"/>
      <c r="Z1478" s="87"/>
      <c r="AA1478" s="87"/>
      <c r="AB1478" s="87"/>
      <c r="AC1478" s="87"/>
      <c r="AD1478" s="87"/>
      <c r="AE1478" s="87"/>
      <c r="AF1478" s="87"/>
      <c r="AG1478" s="87"/>
      <c r="AH1478" s="87"/>
      <c r="AI1478" s="87"/>
      <c r="AJ1478" s="87"/>
      <c r="AK1478" s="87"/>
      <c r="AL1478" s="87"/>
      <c r="AM1478" s="87"/>
      <c r="AN1478" s="87"/>
      <c r="AO1478" s="87"/>
      <c r="AP1478" s="87"/>
      <c r="AQ1478" s="87"/>
      <c r="AR1478" s="87"/>
      <c r="AS1478" s="87"/>
      <c r="AT1478" s="87"/>
      <c r="AU1478" s="87"/>
      <c r="AV1478" s="87"/>
      <c r="AW1478" s="87"/>
      <c r="AX1478" s="87"/>
      <c r="AY1478" s="87"/>
      <c r="AZ1478" s="87"/>
      <c r="BA1478" s="87"/>
      <c r="BB1478" s="87"/>
      <c r="BC1478" s="87"/>
      <c r="BD1478" s="87"/>
      <c r="BE1478" s="87"/>
    </row>
    <row r="1479" spans="1:57" s="69" customFormat="1" x14ac:dyDescent="0.25">
      <c r="A1479" s="87"/>
      <c r="B1479" s="87"/>
      <c r="C1479" s="87"/>
      <c r="D1479" s="87"/>
      <c r="E1479" s="87"/>
      <c r="F1479" s="87"/>
      <c r="G1479" s="87"/>
      <c r="H1479" s="87"/>
      <c r="I1479" s="87"/>
      <c r="J1479" s="87"/>
      <c r="K1479" s="87"/>
      <c r="L1479" s="87"/>
      <c r="M1479" s="87"/>
      <c r="N1479" s="87"/>
      <c r="O1479" s="87"/>
      <c r="P1479" s="87"/>
      <c r="Q1479" s="87"/>
      <c r="R1479" s="87"/>
      <c r="S1479" s="87"/>
      <c r="T1479" s="87"/>
      <c r="U1479" s="87"/>
      <c r="V1479" s="87"/>
      <c r="W1479" s="87"/>
      <c r="X1479" s="87"/>
      <c r="Y1479" s="87"/>
      <c r="Z1479" s="87"/>
      <c r="AA1479" s="87"/>
      <c r="AB1479" s="87"/>
      <c r="AC1479" s="87"/>
      <c r="AD1479" s="87"/>
      <c r="AE1479" s="87"/>
      <c r="AF1479" s="87"/>
      <c r="AG1479" s="87"/>
      <c r="AH1479" s="87"/>
      <c r="AI1479" s="87"/>
      <c r="AJ1479" s="87"/>
      <c r="AK1479" s="87"/>
      <c r="AL1479" s="87"/>
      <c r="AM1479" s="87"/>
      <c r="AN1479" s="87"/>
      <c r="AO1479" s="87"/>
      <c r="AP1479" s="87"/>
      <c r="AQ1479" s="87"/>
      <c r="AR1479" s="87"/>
      <c r="AS1479" s="87"/>
      <c r="AT1479" s="87"/>
      <c r="AU1479" s="87"/>
      <c r="AV1479" s="87"/>
      <c r="AW1479" s="87"/>
      <c r="AX1479" s="87"/>
      <c r="AY1479" s="87"/>
      <c r="AZ1479" s="87"/>
      <c r="BA1479" s="87"/>
      <c r="BB1479" s="87"/>
      <c r="BC1479" s="87"/>
      <c r="BD1479" s="87"/>
      <c r="BE1479" s="87"/>
    </row>
    <row r="1480" spans="1:57" s="69" customFormat="1" x14ac:dyDescent="0.25">
      <c r="A1480" s="87"/>
      <c r="B1480" s="87"/>
      <c r="C1480" s="87"/>
      <c r="D1480" s="87"/>
      <c r="E1480" s="87"/>
      <c r="F1480" s="87"/>
      <c r="G1480" s="87"/>
      <c r="H1480" s="87"/>
      <c r="I1480" s="87"/>
      <c r="J1480" s="87"/>
      <c r="K1480" s="87"/>
      <c r="L1480" s="87"/>
      <c r="M1480" s="87"/>
      <c r="N1480" s="87"/>
      <c r="O1480" s="87"/>
      <c r="P1480" s="87"/>
      <c r="Q1480" s="87"/>
      <c r="R1480" s="87"/>
      <c r="S1480" s="87"/>
      <c r="T1480" s="87"/>
      <c r="U1480" s="87"/>
      <c r="V1480" s="87"/>
      <c r="W1480" s="87"/>
      <c r="X1480" s="87"/>
      <c r="Y1480" s="87"/>
      <c r="Z1480" s="87"/>
      <c r="AA1480" s="87"/>
      <c r="AB1480" s="87"/>
      <c r="AC1480" s="87"/>
      <c r="AD1480" s="87"/>
      <c r="AE1480" s="87"/>
      <c r="AF1480" s="87"/>
      <c r="AG1480" s="87"/>
      <c r="AH1480" s="87"/>
      <c r="AI1480" s="87"/>
      <c r="AJ1480" s="87"/>
      <c r="AK1480" s="87"/>
      <c r="AL1480" s="87"/>
      <c r="AM1480" s="87"/>
      <c r="AN1480" s="87"/>
      <c r="AO1480" s="87"/>
      <c r="AP1480" s="87"/>
      <c r="AQ1480" s="87"/>
      <c r="AR1480" s="87"/>
      <c r="AS1480" s="87"/>
      <c r="AT1480" s="87"/>
      <c r="AU1480" s="87"/>
      <c r="AV1480" s="87"/>
      <c r="AW1480" s="87"/>
      <c r="AX1480" s="87"/>
      <c r="AY1480" s="87"/>
      <c r="AZ1480" s="87"/>
      <c r="BA1480" s="87"/>
      <c r="BB1480" s="87"/>
      <c r="BC1480" s="87"/>
      <c r="BD1480" s="87"/>
      <c r="BE1480" s="87"/>
    </row>
    <row r="1481" spans="1:57" s="69" customFormat="1" x14ac:dyDescent="0.25">
      <c r="A1481" s="87"/>
      <c r="B1481" s="87"/>
      <c r="C1481" s="87"/>
      <c r="D1481" s="87"/>
      <c r="E1481" s="87"/>
      <c r="F1481" s="87"/>
      <c r="G1481" s="87"/>
      <c r="H1481" s="87"/>
      <c r="I1481" s="87"/>
      <c r="J1481" s="87"/>
      <c r="K1481" s="87"/>
      <c r="L1481" s="87"/>
      <c r="M1481" s="87"/>
      <c r="N1481" s="87"/>
      <c r="O1481" s="87"/>
      <c r="P1481" s="87"/>
      <c r="Q1481" s="87"/>
      <c r="R1481" s="87"/>
      <c r="S1481" s="87"/>
      <c r="T1481" s="87"/>
      <c r="U1481" s="87"/>
      <c r="V1481" s="87"/>
      <c r="W1481" s="87"/>
      <c r="X1481" s="87"/>
      <c r="Y1481" s="87"/>
      <c r="Z1481" s="87"/>
      <c r="AA1481" s="87"/>
      <c r="AB1481" s="87"/>
      <c r="AC1481" s="87"/>
      <c r="AD1481" s="87"/>
      <c r="AE1481" s="87"/>
      <c r="AF1481" s="87"/>
      <c r="AG1481" s="87"/>
      <c r="AH1481" s="87"/>
      <c r="AI1481" s="87"/>
      <c r="AJ1481" s="87"/>
      <c r="AK1481" s="87"/>
      <c r="AL1481" s="87"/>
      <c r="AM1481" s="87"/>
      <c r="AN1481" s="87"/>
      <c r="AO1481" s="87"/>
      <c r="AP1481" s="87"/>
      <c r="AQ1481" s="87"/>
      <c r="AR1481" s="87"/>
      <c r="AS1481" s="87"/>
      <c r="AT1481" s="87"/>
      <c r="AU1481" s="87"/>
      <c r="AV1481" s="87"/>
      <c r="AW1481" s="87"/>
      <c r="AX1481" s="87"/>
      <c r="AY1481" s="87"/>
      <c r="AZ1481" s="87"/>
      <c r="BA1481" s="87"/>
      <c r="BB1481" s="87"/>
      <c r="BC1481" s="87"/>
      <c r="BD1481" s="87"/>
      <c r="BE1481" s="87"/>
    </row>
    <row r="1482" spans="1:57" s="69" customFormat="1" x14ac:dyDescent="0.25">
      <c r="A1482" s="87"/>
      <c r="B1482" s="87"/>
      <c r="C1482" s="87"/>
      <c r="D1482" s="87"/>
      <c r="E1482" s="87"/>
      <c r="F1482" s="87"/>
      <c r="G1482" s="87"/>
      <c r="H1482" s="87"/>
      <c r="I1482" s="87"/>
      <c r="J1482" s="87"/>
      <c r="K1482" s="87"/>
      <c r="L1482" s="87"/>
      <c r="M1482" s="87"/>
      <c r="N1482" s="87"/>
      <c r="O1482" s="87"/>
      <c r="P1482" s="87"/>
      <c r="Q1482" s="87"/>
      <c r="R1482" s="87"/>
      <c r="S1482" s="87"/>
      <c r="T1482" s="87"/>
      <c r="U1482" s="87"/>
      <c r="V1482" s="87"/>
      <c r="W1482" s="87"/>
      <c r="X1482" s="87"/>
      <c r="Y1482" s="87"/>
      <c r="Z1482" s="87"/>
      <c r="AA1482" s="87"/>
      <c r="AB1482" s="87"/>
      <c r="AC1482" s="87"/>
      <c r="AD1482" s="87"/>
      <c r="AE1482" s="87"/>
      <c r="AF1482" s="87"/>
      <c r="AG1482" s="87"/>
      <c r="AH1482" s="87"/>
      <c r="AI1482" s="87"/>
      <c r="AJ1482" s="87"/>
      <c r="AK1482" s="87"/>
      <c r="AL1482" s="87"/>
      <c r="AM1482" s="87"/>
      <c r="AN1482" s="87"/>
      <c r="AO1482" s="87"/>
      <c r="AP1482" s="87"/>
      <c r="AQ1482" s="87"/>
      <c r="AR1482" s="87"/>
      <c r="AS1482" s="87"/>
      <c r="AT1482" s="87"/>
      <c r="AU1482" s="87"/>
      <c r="AV1482" s="87"/>
      <c r="AW1482" s="87"/>
      <c r="AX1482" s="87"/>
      <c r="AY1482" s="87"/>
      <c r="AZ1482" s="87"/>
      <c r="BA1482" s="87"/>
      <c r="BB1482" s="87"/>
      <c r="BC1482" s="87"/>
      <c r="BD1482" s="87"/>
      <c r="BE1482" s="87"/>
    </row>
    <row r="1483" spans="1:57" s="69" customFormat="1" x14ac:dyDescent="0.25">
      <c r="A1483" s="87"/>
      <c r="B1483" s="87"/>
      <c r="C1483" s="87"/>
      <c r="D1483" s="87"/>
      <c r="E1483" s="87"/>
      <c r="F1483" s="87"/>
      <c r="G1483" s="87"/>
      <c r="H1483" s="87"/>
      <c r="I1483" s="87"/>
      <c r="J1483" s="87"/>
      <c r="K1483" s="87"/>
      <c r="L1483" s="87"/>
      <c r="M1483" s="87"/>
      <c r="N1483" s="87"/>
      <c r="O1483" s="87"/>
      <c r="P1483" s="87"/>
      <c r="Q1483" s="87"/>
      <c r="R1483" s="87"/>
      <c r="S1483" s="87"/>
      <c r="T1483" s="87"/>
      <c r="U1483" s="87"/>
      <c r="V1483" s="87"/>
      <c r="W1483" s="87"/>
      <c r="X1483" s="87"/>
      <c r="Y1483" s="87"/>
      <c r="Z1483" s="87"/>
      <c r="AA1483" s="87"/>
      <c r="AB1483" s="87"/>
      <c r="AC1483" s="87"/>
      <c r="AD1483" s="87"/>
      <c r="AE1483" s="87"/>
      <c r="AF1483" s="87"/>
      <c r="AG1483" s="87"/>
      <c r="AH1483" s="87"/>
      <c r="AI1483" s="87"/>
      <c r="AJ1483" s="87"/>
      <c r="AK1483" s="87"/>
      <c r="AL1483" s="87"/>
      <c r="AM1483" s="87"/>
      <c r="AN1483" s="87"/>
      <c r="AO1483" s="87"/>
      <c r="AP1483" s="87"/>
      <c r="AQ1483" s="87"/>
      <c r="AR1483" s="87"/>
      <c r="AS1483" s="87"/>
      <c r="AT1483" s="87"/>
      <c r="AU1483" s="87"/>
      <c r="AV1483" s="87"/>
      <c r="AW1483" s="87"/>
      <c r="AX1483" s="87"/>
      <c r="AY1483" s="87"/>
      <c r="AZ1483" s="87"/>
      <c r="BA1483" s="87"/>
      <c r="BB1483" s="87"/>
      <c r="BC1483" s="87"/>
      <c r="BD1483" s="87"/>
      <c r="BE1483" s="87"/>
    </row>
    <row r="1484" spans="1:57" s="69" customFormat="1" x14ac:dyDescent="0.25">
      <c r="A1484" s="87"/>
      <c r="B1484" s="87"/>
      <c r="C1484" s="87"/>
      <c r="D1484" s="87"/>
      <c r="E1484" s="87"/>
      <c r="F1484" s="87"/>
      <c r="G1484" s="87"/>
      <c r="H1484" s="87"/>
      <c r="I1484" s="87"/>
      <c r="J1484" s="87"/>
      <c r="K1484" s="87"/>
      <c r="L1484" s="87"/>
      <c r="M1484" s="87"/>
      <c r="N1484" s="87"/>
      <c r="O1484" s="87"/>
      <c r="P1484" s="87"/>
      <c r="Q1484" s="87"/>
      <c r="R1484" s="87"/>
      <c r="S1484" s="87"/>
      <c r="T1484" s="87"/>
      <c r="U1484" s="87"/>
      <c r="V1484" s="87"/>
      <c r="W1484" s="87"/>
      <c r="X1484" s="87"/>
      <c r="Y1484" s="87"/>
      <c r="Z1484" s="87"/>
      <c r="AA1484" s="87"/>
      <c r="AB1484" s="87"/>
      <c r="AC1484" s="87"/>
      <c r="AD1484" s="87"/>
      <c r="AE1484" s="87"/>
      <c r="AF1484" s="87"/>
      <c r="AG1484" s="87"/>
      <c r="AH1484" s="87"/>
      <c r="AI1484" s="87"/>
      <c r="AJ1484" s="87"/>
      <c r="AK1484" s="87"/>
      <c r="AL1484" s="87"/>
      <c r="AM1484" s="87"/>
      <c r="AN1484" s="87"/>
      <c r="AO1484" s="87"/>
      <c r="AP1484" s="87"/>
      <c r="AQ1484" s="87"/>
      <c r="AR1484" s="87"/>
      <c r="AS1484" s="87"/>
      <c r="AT1484" s="87"/>
      <c r="AU1484" s="87"/>
      <c r="AV1484" s="87"/>
      <c r="AW1484" s="87"/>
      <c r="AX1484" s="87"/>
      <c r="AY1484" s="87"/>
      <c r="AZ1484" s="87"/>
      <c r="BA1484" s="87"/>
      <c r="BB1484" s="87"/>
      <c r="BC1484" s="87"/>
      <c r="BD1484" s="87"/>
      <c r="BE1484" s="87"/>
    </row>
    <row r="1485" spans="1:57" s="69" customFormat="1" x14ac:dyDescent="0.25">
      <c r="A1485" s="87"/>
      <c r="B1485" s="87"/>
      <c r="C1485" s="87"/>
      <c r="D1485" s="87"/>
      <c r="E1485" s="87"/>
      <c r="F1485" s="87"/>
      <c r="G1485" s="87"/>
      <c r="H1485" s="87"/>
      <c r="I1485" s="87"/>
      <c r="J1485" s="87"/>
      <c r="K1485" s="87"/>
      <c r="L1485" s="87"/>
      <c r="M1485" s="87"/>
      <c r="N1485" s="87"/>
      <c r="O1485" s="87"/>
      <c r="P1485" s="87"/>
      <c r="Q1485" s="87"/>
      <c r="R1485" s="87"/>
      <c r="S1485" s="87"/>
      <c r="T1485" s="87"/>
      <c r="U1485" s="87"/>
      <c r="V1485" s="87"/>
      <c r="W1485" s="87"/>
      <c r="X1485" s="87"/>
      <c r="Y1485" s="87"/>
      <c r="Z1485" s="87"/>
      <c r="AA1485" s="87"/>
      <c r="AB1485" s="87"/>
      <c r="AC1485" s="87"/>
      <c r="AD1485" s="87"/>
      <c r="AE1485" s="87"/>
      <c r="AF1485" s="87"/>
      <c r="AG1485" s="87"/>
      <c r="AH1485" s="87"/>
      <c r="AI1485" s="87"/>
      <c r="AJ1485" s="87"/>
      <c r="AK1485" s="87"/>
      <c r="AL1485" s="87"/>
      <c r="AM1485" s="87"/>
      <c r="AN1485" s="87"/>
      <c r="AO1485" s="87"/>
      <c r="AP1485" s="87"/>
      <c r="AQ1485" s="87"/>
      <c r="AR1485" s="87"/>
      <c r="AS1485" s="87"/>
      <c r="AT1485" s="87"/>
      <c r="AU1485" s="87"/>
      <c r="AV1485" s="87"/>
      <c r="AW1485" s="87"/>
      <c r="AX1485" s="87"/>
      <c r="AY1485" s="87"/>
      <c r="AZ1485" s="87"/>
      <c r="BA1485" s="87"/>
      <c r="BB1485" s="87"/>
      <c r="BC1485" s="87"/>
      <c r="BD1485" s="87"/>
      <c r="BE1485" s="87"/>
    </row>
    <row r="1486" spans="1:57" s="69" customFormat="1" x14ac:dyDescent="0.25">
      <c r="A1486" s="87"/>
      <c r="B1486" s="87"/>
      <c r="C1486" s="87"/>
      <c r="D1486" s="87"/>
      <c r="E1486" s="87"/>
      <c r="F1486" s="87"/>
      <c r="G1486" s="87"/>
      <c r="H1486" s="87"/>
      <c r="I1486" s="87"/>
      <c r="J1486" s="87"/>
      <c r="K1486" s="87"/>
      <c r="L1486" s="87"/>
      <c r="M1486" s="87"/>
      <c r="N1486" s="87"/>
      <c r="O1486" s="87"/>
      <c r="P1486" s="87"/>
      <c r="Q1486" s="87"/>
      <c r="R1486" s="87"/>
      <c r="S1486" s="87"/>
      <c r="T1486" s="87"/>
      <c r="U1486" s="87"/>
      <c r="V1486" s="87"/>
      <c r="W1486" s="87"/>
      <c r="X1486" s="87"/>
      <c r="Y1486" s="87"/>
      <c r="Z1486" s="87"/>
      <c r="AA1486" s="87"/>
      <c r="AB1486" s="87"/>
      <c r="AC1486" s="87"/>
      <c r="AD1486" s="87"/>
      <c r="AE1486" s="87"/>
      <c r="AF1486" s="87"/>
      <c r="AG1486" s="87"/>
      <c r="AH1486" s="87"/>
      <c r="AI1486" s="87"/>
      <c r="AJ1486" s="87"/>
      <c r="AK1486" s="87"/>
      <c r="AL1486" s="87"/>
      <c r="AM1486" s="87"/>
      <c r="AN1486" s="87"/>
      <c r="AO1486" s="87"/>
      <c r="AP1486" s="87"/>
      <c r="AQ1486" s="87"/>
      <c r="AR1486" s="87"/>
      <c r="AS1486" s="87"/>
      <c r="AT1486" s="87"/>
      <c r="AU1486" s="87"/>
      <c r="AV1486" s="87"/>
      <c r="AW1486" s="87"/>
      <c r="AX1486" s="87"/>
      <c r="AY1486" s="87"/>
      <c r="AZ1486" s="87"/>
      <c r="BA1486" s="87"/>
      <c r="BB1486" s="87"/>
      <c r="BC1486" s="87"/>
      <c r="BD1486" s="87"/>
      <c r="BE1486" s="87"/>
    </row>
    <row r="1487" spans="1:57" s="69" customFormat="1" x14ac:dyDescent="0.25">
      <c r="A1487" s="87"/>
      <c r="B1487" s="87"/>
      <c r="C1487" s="87"/>
      <c r="D1487" s="87"/>
      <c r="E1487" s="87"/>
      <c r="F1487" s="87"/>
      <c r="G1487" s="87"/>
      <c r="H1487" s="87"/>
      <c r="I1487" s="87"/>
      <c r="J1487" s="87"/>
      <c r="K1487" s="87"/>
      <c r="L1487" s="87"/>
      <c r="M1487" s="87"/>
      <c r="N1487" s="87"/>
      <c r="O1487" s="87"/>
      <c r="P1487" s="87"/>
      <c r="Q1487" s="87"/>
      <c r="R1487" s="87"/>
      <c r="S1487" s="87"/>
      <c r="T1487" s="87"/>
      <c r="U1487" s="87"/>
      <c r="V1487" s="87"/>
      <c r="W1487" s="87"/>
      <c r="X1487" s="87"/>
      <c r="Y1487" s="87"/>
      <c r="Z1487" s="87"/>
      <c r="AA1487" s="87"/>
      <c r="AB1487" s="87"/>
      <c r="AC1487" s="87"/>
      <c r="AD1487" s="87"/>
      <c r="AE1487" s="87"/>
      <c r="AF1487" s="87"/>
      <c r="AG1487" s="87"/>
      <c r="AH1487" s="87"/>
      <c r="AI1487" s="87"/>
      <c r="AJ1487" s="87"/>
      <c r="AK1487" s="87"/>
      <c r="AL1487" s="87"/>
      <c r="AM1487" s="87"/>
      <c r="AN1487" s="87"/>
      <c r="AO1487" s="87"/>
      <c r="AP1487" s="87"/>
      <c r="AQ1487" s="87"/>
      <c r="AR1487" s="87"/>
      <c r="AS1487" s="87"/>
      <c r="AT1487" s="87"/>
      <c r="AU1487" s="87"/>
      <c r="AV1487" s="87"/>
      <c r="AW1487" s="87"/>
      <c r="AX1487" s="87"/>
      <c r="AY1487" s="87"/>
      <c r="AZ1487" s="87"/>
      <c r="BA1487" s="87"/>
      <c r="BB1487" s="87"/>
      <c r="BC1487" s="87"/>
      <c r="BD1487" s="87"/>
      <c r="BE1487" s="87"/>
    </row>
    <row r="1488" spans="1:57" s="69" customFormat="1" x14ac:dyDescent="0.25">
      <c r="A1488" s="87"/>
      <c r="B1488" s="87"/>
      <c r="C1488" s="87"/>
      <c r="D1488" s="87"/>
      <c r="E1488" s="87"/>
      <c r="F1488" s="87"/>
      <c r="G1488" s="87"/>
      <c r="H1488" s="87"/>
      <c r="I1488" s="87"/>
      <c r="J1488" s="87"/>
      <c r="K1488" s="87"/>
      <c r="L1488" s="87"/>
      <c r="M1488" s="87"/>
      <c r="N1488" s="87"/>
      <c r="O1488" s="87"/>
      <c r="P1488" s="87"/>
      <c r="Q1488" s="87"/>
      <c r="R1488" s="87"/>
      <c r="S1488" s="87"/>
      <c r="T1488" s="87"/>
      <c r="U1488" s="87"/>
      <c r="V1488" s="87"/>
      <c r="W1488" s="87"/>
      <c r="X1488" s="87"/>
      <c r="Y1488" s="87"/>
      <c r="Z1488" s="87"/>
      <c r="AA1488" s="87"/>
      <c r="AB1488" s="87"/>
      <c r="AC1488" s="87"/>
      <c r="AD1488" s="87"/>
      <c r="AE1488" s="87"/>
      <c r="AF1488" s="87"/>
      <c r="AG1488" s="87"/>
      <c r="AH1488" s="87"/>
      <c r="AI1488" s="87"/>
      <c r="AJ1488" s="87"/>
      <c r="AK1488" s="87"/>
      <c r="AL1488" s="87"/>
      <c r="AM1488" s="87"/>
      <c r="AN1488" s="87"/>
      <c r="AO1488" s="87"/>
      <c r="AP1488" s="87"/>
      <c r="AQ1488" s="87"/>
      <c r="AR1488" s="87"/>
      <c r="AS1488" s="87"/>
      <c r="AT1488" s="87"/>
      <c r="AU1488" s="87"/>
      <c r="AV1488" s="87"/>
      <c r="AW1488" s="87"/>
      <c r="AX1488" s="87"/>
      <c r="AY1488" s="87"/>
      <c r="AZ1488" s="87"/>
      <c r="BA1488" s="87"/>
      <c r="BB1488" s="87"/>
      <c r="BC1488" s="87"/>
      <c r="BD1488" s="87"/>
      <c r="BE1488" s="87"/>
    </row>
    <row r="1489" spans="1:57" s="69" customFormat="1" x14ac:dyDescent="0.25">
      <c r="A1489" s="87"/>
      <c r="B1489" s="87"/>
      <c r="C1489" s="87"/>
      <c r="D1489" s="87"/>
      <c r="E1489" s="87"/>
      <c r="F1489" s="87"/>
      <c r="G1489" s="87"/>
      <c r="H1489" s="87"/>
      <c r="I1489" s="87"/>
      <c r="J1489" s="87"/>
      <c r="K1489" s="87"/>
      <c r="L1489" s="87"/>
      <c r="M1489" s="87"/>
      <c r="N1489" s="87"/>
      <c r="O1489" s="87"/>
      <c r="P1489" s="87"/>
      <c r="Q1489" s="87"/>
      <c r="R1489" s="87"/>
      <c r="S1489" s="87"/>
      <c r="T1489" s="87"/>
      <c r="U1489" s="87"/>
      <c r="V1489" s="87"/>
      <c r="W1489" s="87"/>
      <c r="X1489" s="87"/>
      <c r="Y1489" s="87"/>
      <c r="Z1489" s="87"/>
      <c r="AA1489" s="87"/>
      <c r="AB1489" s="87"/>
      <c r="AC1489" s="87"/>
      <c r="AD1489" s="87"/>
      <c r="AE1489" s="87"/>
      <c r="AF1489" s="87"/>
      <c r="AG1489" s="87"/>
      <c r="AH1489" s="87"/>
      <c r="AI1489" s="87"/>
      <c r="AJ1489" s="87"/>
      <c r="AK1489" s="87"/>
      <c r="AL1489" s="87"/>
      <c r="AM1489" s="87"/>
      <c r="AN1489" s="87"/>
      <c r="AO1489" s="87"/>
      <c r="AP1489" s="87"/>
      <c r="AQ1489" s="87"/>
      <c r="AR1489" s="87"/>
      <c r="AS1489" s="87"/>
      <c r="AT1489" s="87"/>
      <c r="AU1489" s="87"/>
      <c r="AV1489" s="87"/>
      <c r="AW1489" s="87"/>
      <c r="AX1489" s="87"/>
      <c r="AY1489" s="87"/>
      <c r="AZ1489" s="87"/>
      <c r="BA1489" s="87"/>
      <c r="BB1489" s="87"/>
      <c r="BC1489" s="87"/>
      <c r="BD1489" s="87"/>
      <c r="BE1489" s="87"/>
    </row>
    <row r="1490" spans="1:57" s="69" customFormat="1" x14ac:dyDescent="0.25">
      <c r="A1490" s="87"/>
      <c r="B1490" s="87"/>
      <c r="C1490" s="87"/>
      <c r="D1490" s="87"/>
      <c r="E1490" s="87"/>
      <c r="F1490" s="87"/>
      <c r="G1490" s="87"/>
      <c r="H1490" s="87"/>
      <c r="I1490" s="87"/>
      <c r="J1490" s="87"/>
      <c r="K1490" s="87"/>
      <c r="L1490" s="87"/>
      <c r="M1490" s="87"/>
      <c r="N1490" s="87"/>
      <c r="O1490" s="87"/>
      <c r="P1490" s="87"/>
      <c r="Q1490" s="87"/>
      <c r="R1490" s="87"/>
      <c r="S1490" s="87"/>
      <c r="T1490" s="87"/>
      <c r="U1490" s="87"/>
      <c r="V1490" s="87"/>
      <c r="W1490" s="87"/>
      <c r="X1490" s="87"/>
      <c r="Y1490" s="87"/>
      <c r="Z1490" s="87"/>
      <c r="AA1490" s="87"/>
      <c r="AB1490" s="87"/>
      <c r="AC1490" s="87"/>
      <c r="AD1490" s="87"/>
      <c r="AE1490" s="87"/>
      <c r="AF1490" s="87"/>
      <c r="AG1490" s="87"/>
      <c r="AH1490" s="87"/>
      <c r="AI1490" s="87"/>
      <c r="AJ1490" s="87"/>
      <c r="AK1490" s="87"/>
      <c r="AL1490" s="87"/>
      <c r="AM1490" s="87"/>
      <c r="AN1490" s="87"/>
      <c r="AO1490" s="87"/>
      <c r="AP1490" s="87"/>
      <c r="AQ1490" s="87"/>
      <c r="AR1490" s="87"/>
      <c r="AS1490" s="87"/>
      <c r="AT1490" s="87"/>
      <c r="AU1490" s="87"/>
      <c r="AV1490" s="87"/>
      <c r="AW1490" s="87"/>
      <c r="AX1490" s="87"/>
      <c r="AY1490" s="87"/>
      <c r="AZ1490" s="87"/>
      <c r="BA1490" s="87"/>
      <c r="BB1490" s="87"/>
      <c r="BC1490" s="87"/>
      <c r="BD1490" s="87"/>
      <c r="BE1490" s="87"/>
    </row>
    <row r="1491" spans="1:57" s="69" customFormat="1" x14ac:dyDescent="0.25">
      <c r="A1491" s="87"/>
      <c r="B1491" s="87"/>
      <c r="C1491" s="87"/>
      <c r="D1491" s="87"/>
      <c r="E1491" s="87"/>
      <c r="F1491" s="87"/>
      <c r="G1491" s="87"/>
      <c r="H1491" s="87"/>
      <c r="I1491" s="87"/>
      <c r="J1491" s="87"/>
      <c r="K1491" s="87"/>
      <c r="L1491" s="87"/>
      <c r="M1491" s="87"/>
      <c r="N1491" s="87"/>
      <c r="O1491" s="87"/>
      <c r="P1491" s="87"/>
      <c r="Q1491" s="87"/>
      <c r="R1491" s="87"/>
      <c r="S1491" s="87"/>
      <c r="T1491" s="87"/>
      <c r="U1491" s="87"/>
      <c r="V1491" s="87"/>
      <c r="W1491" s="87"/>
      <c r="X1491" s="87"/>
      <c r="Y1491" s="87"/>
      <c r="Z1491" s="87"/>
      <c r="AA1491" s="87"/>
      <c r="AB1491" s="87"/>
      <c r="AC1491" s="87"/>
      <c r="AD1491" s="87"/>
      <c r="AE1491" s="87"/>
      <c r="AF1491" s="87"/>
      <c r="AG1491" s="87"/>
      <c r="AH1491" s="87"/>
      <c r="AI1491" s="87"/>
      <c r="AJ1491" s="87"/>
      <c r="AK1491" s="87"/>
      <c r="AL1491" s="87"/>
      <c r="AM1491" s="87"/>
      <c r="AN1491" s="87"/>
      <c r="AO1491" s="87"/>
      <c r="AP1491" s="87"/>
      <c r="AQ1491" s="87"/>
      <c r="AR1491" s="87"/>
      <c r="AS1491" s="87"/>
      <c r="AT1491" s="87"/>
      <c r="AU1491" s="87"/>
      <c r="AV1491" s="87"/>
      <c r="AW1491" s="87"/>
      <c r="AX1491" s="87"/>
      <c r="AY1491" s="87"/>
      <c r="AZ1491" s="87"/>
      <c r="BA1491" s="87"/>
      <c r="BB1491" s="87"/>
      <c r="BC1491" s="87"/>
      <c r="BD1491" s="87"/>
      <c r="BE1491" s="87"/>
    </row>
    <row r="1492" spans="1:57" s="69" customFormat="1" x14ac:dyDescent="0.25">
      <c r="A1492" s="87"/>
      <c r="B1492" s="87"/>
      <c r="C1492" s="87"/>
      <c r="D1492" s="87"/>
      <c r="E1492" s="87"/>
      <c r="F1492" s="87"/>
      <c r="G1492" s="87"/>
      <c r="H1492" s="87"/>
      <c r="I1492" s="87"/>
      <c r="J1492" s="87"/>
      <c r="K1492" s="87"/>
      <c r="L1492" s="87"/>
      <c r="M1492" s="87"/>
      <c r="N1492" s="87"/>
      <c r="O1492" s="87"/>
      <c r="P1492" s="87"/>
      <c r="Q1492" s="87"/>
      <c r="R1492" s="87"/>
      <c r="S1492" s="87"/>
      <c r="T1492" s="87"/>
      <c r="U1492" s="87"/>
      <c r="V1492" s="87"/>
      <c r="W1492" s="87"/>
      <c r="X1492" s="87"/>
      <c r="Y1492" s="87"/>
      <c r="Z1492" s="87"/>
      <c r="AA1492" s="87"/>
      <c r="AB1492" s="87"/>
      <c r="AC1492" s="87"/>
      <c r="AD1492" s="87"/>
      <c r="AE1492" s="87"/>
      <c r="AF1492" s="87"/>
      <c r="AG1492" s="87"/>
      <c r="AH1492" s="87"/>
      <c r="AI1492" s="87"/>
      <c r="AJ1492" s="87"/>
      <c r="AK1492" s="87"/>
      <c r="AL1492" s="87"/>
      <c r="AM1492" s="87"/>
      <c r="AN1492" s="87"/>
      <c r="AO1492" s="87"/>
      <c r="AP1492" s="87"/>
      <c r="AQ1492" s="87"/>
      <c r="AR1492" s="87"/>
      <c r="AS1492" s="87"/>
      <c r="AT1492" s="87"/>
      <c r="AU1492" s="87"/>
      <c r="AV1492" s="87"/>
      <c r="AW1492" s="87"/>
      <c r="AX1492" s="87"/>
      <c r="AY1492" s="87"/>
      <c r="AZ1492" s="87"/>
      <c r="BA1492" s="87"/>
      <c r="BB1492" s="87"/>
      <c r="BC1492" s="87"/>
      <c r="BD1492" s="87"/>
      <c r="BE1492" s="87"/>
    </row>
    <row r="1493" spans="1:57" s="69" customFormat="1" x14ac:dyDescent="0.25">
      <c r="A1493" s="87"/>
      <c r="B1493" s="87"/>
      <c r="C1493" s="87"/>
      <c r="D1493" s="87"/>
      <c r="E1493" s="87"/>
      <c r="F1493" s="87"/>
      <c r="G1493" s="87"/>
      <c r="H1493" s="87"/>
      <c r="I1493" s="87"/>
      <c r="J1493" s="87"/>
      <c r="K1493" s="87"/>
      <c r="L1493" s="87"/>
      <c r="M1493" s="87"/>
      <c r="N1493" s="87"/>
      <c r="O1493" s="87"/>
      <c r="P1493" s="87"/>
      <c r="Q1493" s="87"/>
      <c r="R1493" s="87"/>
      <c r="S1493" s="87"/>
      <c r="T1493" s="87"/>
      <c r="U1493" s="87"/>
      <c r="V1493" s="87"/>
      <c r="W1493" s="87"/>
      <c r="X1493" s="87"/>
      <c r="Y1493" s="87"/>
      <c r="Z1493" s="87"/>
      <c r="AA1493" s="87"/>
      <c r="AB1493" s="87"/>
      <c r="AC1493" s="87"/>
      <c r="AD1493" s="87"/>
      <c r="AE1493" s="87"/>
      <c r="AF1493" s="87"/>
      <c r="AG1493" s="87"/>
      <c r="AH1493" s="87"/>
      <c r="AI1493" s="87"/>
      <c r="AJ1493" s="87"/>
      <c r="AK1493" s="87"/>
      <c r="AL1493" s="87"/>
      <c r="AM1493" s="87"/>
      <c r="AN1493" s="87"/>
      <c r="AO1493" s="87"/>
      <c r="AP1493" s="87"/>
      <c r="AQ1493" s="87"/>
      <c r="AR1493" s="87"/>
      <c r="AS1493" s="87"/>
      <c r="AT1493" s="87"/>
      <c r="AU1493" s="87"/>
      <c r="AV1493" s="87"/>
      <c r="AW1493" s="87"/>
      <c r="AX1493" s="87"/>
      <c r="AY1493" s="87"/>
      <c r="AZ1493" s="87"/>
      <c r="BA1493" s="87"/>
      <c r="BB1493" s="87"/>
      <c r="BC1493" s="87"/>
      <c r="BD1493" s="87"/>
      <c r="BE1493" s="87"/>
    </row>
    <row r="1494" spans="1:57" s="69" customFormat="1" x14ac:dyDescent="0.25">
      <c r="A1494" s="87"/>
      <c r="B1494" s="87"/>
      <c r="C1494" s="87"/>
      <c r="D1494" s="87"/>
      <c r="E1494" s="87"/>
      <c r="F1494" s="87"/>
      <c r="G1494" s="87"/>
      <c r="H1494" s="87"/>
      <c r="I1494" s="87"/>
      <c r="J1494" s="87"/>
      <c r="K1494" s="87"/>
      <c r="L1494" s="87"/>
      <c r="M1494" s="87"/>
      <c r="N1494" s="87"/>
      <c r="O1494" s="87"/>
      <c r="P1494" s="87"/>
      <c r="Q1494" s="87"/>
      <c r="R1494" s="87"/>
      <c r="S1494" s="87"/>
      <c r="T1494" s="87"/>
      <c r="U1494" s="87"/>
      <c r="V1494" s="87"/>
      <c r="W1494" s="87"/>
      <c r="X1494" s="87"/>
      <c r="Y1494" s="87"/>
      <c r="Z1494" s="87"/>
      <c r="AA1494" s="87"/>
      <c r="AB1494" s="87"/>
      <c r="AC1494" s="87"/>
      <c r="AD1494" s="87"/>
      <c r="AE1494" s="87"/>
      <c r="AF1494" s="87"/>
      <c r="AG1494" s="87"/>
      <c r="AH1494" s="87"/>
      <c r="AI1494" s="87"/>
      <c r="AJ1494" s="87"/>
      <c r="AK1494" s="87"/>
      <c r="AL1494" s="87"/>
      <c r="AM1494" s="87"/>
      <c r="AN1494" s="87"/>
      <c r="AO1494" s="87"/>
      <c r="AP1494" s="87"/>
      <c r="AQ1494" s="87"/>
      <c r="AR1494" s="87"/>
      <c r="AS1494" s="87"/>
      <c r="AT1494" s="87"/>
      <c r="AU1494" s="87"/>
      <c r="AV1494" s="87"/>
      <c r="AW1494" s="87"/>
      <c r="AX1494" s="87"/>
      <c r="AY1494" s="87"/>
      <c r="AZ1494" s="87"/>
      <c r="BA1494" s="87"/>
      <c r="BB1494" s="87"/>
      <c r="BC1494" s="87"/>
      <c r="BD1494" s="87"/>
      <c r="BE1494" s="87"/>
    </row>
    <row r="1495" spans="1:57" s="69" customFormat="1" x14ac:dyDescent="0.25">
      <c r="A1495" s="87"/>
      <c r="B1495" s="87"/>
      <c r="C1495" s="87"/>
      <c r="D1495" s="87"/>
      <c r="E1495" s="87"/>
      <c r="F1495" s="87"/>
      <c r="G1495" s="87"/>
      <c r="H1495" s="87"/>
      <c r="I1495" s="87"/>
      <c r="J1495" s="87"/>
      <c r="K1495" s="87"/>
      <c r="L1495" s="87"/>
      <c r="M1495" s="87"/>
      <c r="N1495" s="87"/>
      <c r="O1495" s="87"/>
      <c r="P1495" s="87"/>
      <c r="Q1495" s="87"/>
      <c r="R1495" s="87"/>
      <c r="S1495" s="87"/>
      <c r="T1495" s="87"/>
      <c r="U1495" s="87"/>
      <c r="V1495" s="87"/>
      <c r="W1495" s="87"/>
      <c r="X1495" s="87"/>
      <c r="Y1495" s="87"/>
      <c r="Z1495" s="87"/>
      <c r="AA1495" s="87"/>
      <c r="AB1495" s="87"/>
      <c r="AC1495" s="87"/>
      <c r="AD1495" s="87"/>
      <c r="AE1495" s="87"/>
      <c r="AF1495" s="87"/>
      <c r="AG1495" s="87"/>
      <c r="AH1495" s="87"/>
      <c r="AI1495" s="87"/>
      <c r="AJ1495" s="87"/>
      <c r="AK1495" s="87"/>
      <c r="AL1495" s="87"/>
      <c r="AM1495" s="87"/>
      <c r="AN1495" s="87"/>
      <c r="AO1495" s="87"/>
      <c r="AP1495" s="87"/>
      <c r="AQ1495" s="87"/>
      <c r="AR1495" s="87"/>
      <c r="AS1495" s="87"/>
      <c r="AT1495" s="87"/>
      <c r="AU1495" s="87"/>
      <c r="AV1495" s="87"/>
      <c r="AW1495" s="87"/>
      <c r="AX1495" s="87"/>
      <c r="AY1495" s="87"/>
      <c r="AZ1495" s="87"/>
      <c r="BA1495" s="87"/>
      <c r="BB1495" s="87"/>
      <c r="BC1495" s="87"/>
      <c r="BD1495" s="87"/>
      <c r="BE1495" s="87"/>
    </row>
    <row r="1496" spans="1:57" s="69" customFormat="1" x14ac:dyDescent="0.25">
      <c r="A1496" s="87"/>
      <c r="B1496" s="87"/>
      <c r="C1496" s="87"/>
      <c r="D1496" s="87"/>
      <c r="E1496" s="87"/>
      <c r="F1496" s="87"/>
      <c r="G1496" s="87"/>
      <c r="H1496" s="87"/>
      <c r="I1496" s="87"/>
      <c r="J1496" s="87"/>
      <c r="K1496" s="87"/>
      <c r="L1496" s="87"/>
      <c r="M1496" s="87"/>
      <c r="N1496" s="87"/>
      <c r="O1496" s="87"/>
      <c r="P1496" s="87"/>
      <c r="Q1496" s="87"/>
      <c r="R1496" s="87"/>
      <c r="S1496" s="87"/>
      <c r="T1496" s="87"/>
      <c r="U1496" s="87"/>
      <c r="V1496" s="87"/>
      <c r="W1496" s="87"/>
      <c r="X1496" s="87"/>
      <c r="Y1496" s="87"/>
      <c r="Z1496" s="87"/>
      <c r="AA1496" s="87"/>
      <c r="AB1496" s="87"/>
      <c r="AC1496" s="87"/>
      <c r="AD1496" s="87"/>
      <c r="AE1496" s="87"/>
      <c r="AF1496" s="87"/>
      <c r="AG1496" s="87"/>
      <c r="AH1496" s="87"/>
      <c r="AI1496" s="87"/>
      <c r="AJ1496" s="87"/>
      <c r="AK1496" s="87"/>
      <c r="AL1496" s="87"/>
      <c r="AM1496" s="87"/>
      <c r="AN1496" s="87"/>
      <c r="AO1496" s="87"/>
      <c r="AP1496" s="87"/>
      <c r="AQ1496" s="87"/>
      <c r="AR1496" s="87"/>
      <c r="AS1496" s="87"/>
      <c r="AT1496" s="87"/>
      <c r="AU1496" s="87"/>
      <c r="AV1496" s="87"/>
      <c r="AW1496" s="87"/>
      <c r="AX1496" s="87"/>
      <c r="AY1496" s="87"/>
      <c r="AZ1496" s="87"/>
      <c r="BA1496" s="87"/>
      <c r="BB1496" s="87"/>
      <c r="BC1496" s="87"/>
      <c r="BD1496" s="87"/>
      <c r="BE1496" s="87"/>
    </row>
    <row r="1497" spans="1:57" s="69" customFormat="1" x14ac:dyDescent="0.25">
      <c r="A1497" s="87"/>
      <c r="B1497" s="87"/>
      <c r="C1497" s="87"/>
      <c r="D1497" s="87"/>
      <c r="E1497" s="87"/>
      <c r="F1497" s="87"/>
      <c r="G1497" s="87"/>
      <c r="H1497" s="87"/>
      <c r="I1497" s="87"/>
      <c r="J1497" s="87"/>
      <c r="K1497" s="87"/>
      <c r="L1497" s="87"/>
      <c r="M1497" s="87"/>
      <c r="N1497" s="87"/>
      <c r="O1497" s="87"/>
      <c r="P1497" s="87"/>
      <c r="Q1497" s="87"/>
      <c r="R1497" s="87"/>
      <c r="S1497" s="87"/>
      <c r="T1497" s="87"/>
      <c r="U1497" s="87"/>
      <c r="V1497" s="87"/>
      <c r="W1497" s="87"/>
      <c r="X1497" s="87"/>
      <c r="Y1497" s="87"/>
      <c r="Z1497" s="87"/>
      <c r="AA1497" s="87"/>
      <c r="AB1497" s="87"/>
      <c r="AC1497" s="87"/>
      <c r="AD1497" s="87"/>
      <c r="AE1497" s="87"/>
      <c r="AF1497" s="87"/>
      <c r="AG1497" s="87"/>
      <c r="AH1497" s="87"/>
      <c r="AI1497" s="87"/>
      <c r="AJ1497" s="87"/>
      <c r="AK1497" s="87"/>
      <c r="AL1497" s="87"/>
      <c r="AM1497" s="87"/>
      <c r="AN1497" s="87"/>
      <c r="AO1497" s="87"/>
      <c r="AP1497" s="87"/>
      <c r="AQ1497" s="87"/>
      <c r="AR1497" s="87"/>
      <c r="AS1497" s="87"/>
      <c r="AT1497" s="87"/>
      <c r="AU1497" s="87"/>
      <c r="AV1497" s="87"/>
      <c r="AW1497" s="87"/>
      <c r="AX1497" s="87"/>
      <c r="AY1497" s="87"/>
      <c r="AZ1497" s="87"/>
      <c r="BA1497" s="87"/>
      <c r="BB1497" s="87"/>
      <c r="BC1497" s="87"/>
      <c r="BD1497" s="87"/>
      <c r="BE1497" s="87"/>
    </row>
    <row r="1498" spans="1:57" s="69" customFormat="1" x14ac:dyDescent="0.25">
      <c r="A1498" s="87"/>
      <c r="B1498" s="87"/>
      <c r="C1498" s="87"/>
      <c r="D1498" s="87"/>
      <c r="E1498" s="87"/>
      <c r="F1498" s="87"/>
      <c r="G1498" s="87"/>
      <c r="H1498" s="87"/>
      <c r="I1498" s="87"/>
      <c r="J1498" s="87"/>
      <c r="K1498" s="87"/>
      <c r="L1498" s="87"/>
      <c r="M1498" s="87"/>
      <c r="N1498" s="87"/>
      <c r="O1498" s="87"/>
      <c r="P1498" s="87"/>
      <c r="Q1498" s="87"/>
      <c r="R1498" s="87"/>
      <c r="S1498" s="87"/>
      <c r="T1498" s="87"/>
      <c r="U1498" s="87"/>
      <c r="V1498" s="87"/>
      <c r="W1498" s="87"/>
      <c r="X1498" s="87"/>
      <c r="Y1498" s="87"/>
      <c r="Z1498" s="87"/>
      <c r="AA1498" s="87"/>
      <c r="AB1498" s="87"/>
      <c r="AC1498" s="87"/>
      <c r="AD1498" s="87"/>
      <c r="AE1498" s="87"/>
      <c r="AF1498" s="87"/>
      <c r="AG1498" s="87"/>
      <c r="AH1498" s="87"/>
      <c r="AI1498" s="87"/>
      <c r="AJ1498" s="87"/>
      <c r="AK1498" s="87"/>
      <c r="AL1498" s="87"/>
      <c r="AM1498" s="87"/>
      <c r="AN1498" s="87"/>
      <c r="AO1498" s="87"/>
      <c r="AP1498" s="87"/>
      <c r="AQ1498" s="87"/>
      <c r="AR1498" s="87"/>
      <c r="AS1498" s="87"/>
      <c r="AT1498" s="87"/>
      <c r="AU1498" s="87"/>
      <c r="AV1498" s="87"/>
      <c r="AW1498" s="87"/>
      <c r="AX1498" s="87"/>
      <c r="AY1498" s="87"/>
      <c r="AZ1498" s="87"/>
      <c r="BA1498" s="87"/>
      <c r="BB1498" s="87"/>
      <c r="BC1498" s="87"/>
      <c r="BD1498" s="87"/>
      <c r="BE1498" s="87"/>
    </row>
    <row r="1499" spans="1:57" s="69" customFormat="1" x14ac:dyDescent="0.25">
      <c r="A1499" s="87"/>
      <c r="B1499" s="87"/>
      <c r="C1499" s="87"/>
      <c r="D1499" s="87"/>
      <c r="E1499" s="87"/>
      <c r="F1499" s="87"/>
      <c r="G1499" s="87"/>
      <c r="H1499" s="87"/>
      <c r="I1499" s="87"/>
      <c r="J1499" s="87"/>
      <c r="K1499" s="87"/>
      <c r="L1499" s="87"/>
      <c r="M1499" s="87"/>
      <c r="N1499" s="87"/>
      <c r="O1499" s="87"/>
      <c r="P1499" s="87"/>
      <c r="Q1499" s="87"/>
      <c r="R1499" s="87"/>
      <c r="S1499" s="87"/>
      <c r="T1499" s="87"/>
      <c r="U1499" s="87"/>
      <c r="V1499" s="87"/>
      <c r="W1499" s="87"/>
      <c r="X1499" s="87"/>
      <c r="Y1499" s="87"/>
      <c r="Z1499" s="87"/>
      <c r="AA1499" s="87"/>
      <c r="AB1499" s="87"/>
      <c r="AC1499" s="87"/>
      <c r="AD1499" s="87"/>
      <c r="AE1499" s="87"/>
      <c r="AF1499" s="87"/>
      <c r="AG1499" s="87"/>
      <c r="AH1499" s="87"/>
      <c r="AI1499" s="87"/>
      <c r="AJ1499" s="87"/>
      <c r="AK1499" s="87"/>
      <c r="AL1499" s="87"/>
      <c r="AM1499" s="87"/>
      <c r="AN1499" s="87"/>
      <c r="AO1499" s="87"/>
      <c r="AP1499" s="87"/>
      <c r="AQ1499" s="87"/>
      <c r="AR1499" s="87"/>
      <c r="AS1499" s="87"/>
      <c r="AT1499" s="87"/>
      <c r="AU1499" s="87"/>
      <c r="AV1499" s="87"/>
      <c r="AW1499" s="87"/>
      <c r="AX1499" s="87"/>
      <c r="AY1499" s="87"/>
      <c r="AZ1499" s="87"/>
      <c r="BA1499" s="87"/>
      <c r="BB1499" s="87"/>
      <c r="BC1499" s="87"/>
      <c r="BD1499" s="87"/>
      <c r="BE1499" s="87"/>
    </row>
    <row r="1500" spans="1:57" s="69" customFormat="1" x14ac:dyDescent="0.25">
      <c r="A1500" s="87"/>
      <c r="B1500" s="87"/>
      <c r="C1500" s="87"/>
      <c r="D1500" s="87"/>
      <c r="E1500" s="87"/>
      <c r="F1500" s="87"/>
      <c r="G1500" s="87"/>
      <c r="H1500" s="87"/>
      <c r="I1500" s="87"/>
      <c r="J1500" s="87"/>
      <c r="K1500" s="87"/>
      <c r="L1500" s="87"/>
      <c r="M1500" s="87"/>
      <c r="N1500" s="87"/>
      <c r="O1500" s="87"/>
      <c r="P1500" s="87"/>
      <c r="Q1500" s="87"/>
      <c r="R1500" s="87"/>
      <c r="S1500" s="87"/>
      <c r="T1500" s="87"/>
      <c r="U1500" s="87"/>
      <c r="V1500" s="87"/>
      <c r="W1500" s="87"/>
      <c r="X1500" s="87"/>
      <c r="Y1500" s="87"/>
      <c r="Z1500" s="87"/>
      <c r="AA1500" s="87"/>
      <c r="AB1500" s="87"/>
      <c r="AC1500" s="87"/>
      <c r="AD1500" s="87"/>
      <c r="AE1500" s="87"/>
      <c r="AF1500" s="87"/>
      <c r="AG1500" s="87"/>
      <c r="AH1500" s="87"/>
      <c r="AI1500" s="87"/>
      <c r="AJ1500" s="87"/>
      <c r="AK1500" s="87"/>
      <c r="AL1500" s="87"/>
      <c r="AM1500" s="87"/>
      <c r="AN1500" s="87"/>
      <c r="AO1500" s="87"/>
      <c r="AP1500" s="87"/>
      <c r="AQ1500" s="87"/>
      <c r="AR1500" s="87"/>
      <c r="AS1500" s="87"/>
      <c r="AT1500" s="87"/>
      <c r="AU1500" s="87"/>
      <c r="AV1500" s="87"/>
      <c r="AW1500" s="87"/>
      <c r="AX1500" s="87"/>
      <c r="AY1500" s="87"/>
      <c r="AZ1500" s="87"/>
      <c r="BA1500" s="87"/>
      <c r="BB1500" s="87"/>
      <c r="BC1500" s="87"/>
      <c r="BD1500" s="87"/>
      <c r="BE1500" s="87"/>
    </row>
    <row r="1501" spans="1:57" s="69" customFormat="1" x14ac:dyDescent="0.25">
      <c r="A1501" s="87"/>
      <c r="B1501" s="87"/>
      <c r="C1501" s="87"/>
      <c r="D1501" s="87"/>
      <c r="E1501" s="87"/>
      <c r="F1501" s="87"/>
      <c r="G1501" s="87"/>
      <c r="H1501" s="87"/>
      <c r="I1501" s="87"/>
      <c r="J1501" s="87"/>
      <c r="K1501" s="87"/>
      <c r="L1501" s="87"/>
      <c r="M1501" s="87"/>
      <c r="N1501" s="87"/>
      <c r="O1501" s="87"/>
      <c r="P1501" s="87"/>
      <c r="Q1501" s="87"/>
      <c r="R1501" s="87"/>
      <c r="S1501" s="87"/>
      <c r="T1501" s="87"/>
      <c r="U1501" s="87"/>
      <c r="V1501" s="87"/>
      <c r="W1501" s="87"/>
      <c r="X1501" s="87"/>
      <c r="Y1501" s="87"/>
      <c r="Z1501" s="87"/>
      <c r="AA1501" s="87"/>
      <c r="AB1501" s="87"/>
      <c r="AC1501" s="87"/>
      <c r="AD1501" s="87"/>
      <c r="AE1501" s="87"/>
      <c r="AF1501" s="87"/>
      <c r="AG1501" s="87"/>
      <c r="AH1501" s="87"/>
      <c r="AI1501" s="87"/>
      <c r="AJ1501" s="87"/>
      <c r="AK1501" s="87"/>
      <c r="AL1501" s="87"/>
      <c r="AM1501" s="87"/>
      <c r="AN1501" s="87"/>
      <c r="AO1501" s="87"/>
      <c r="AP1501" s="87"/>
      <c r="AQ1501" s="87"/>
      <c r="AR1501" s="87"/>
      <c r="AS1501" s="87"/>
      <c r="AT1501" s="87"/>
      <c r="AU1501" s="87"/>
      <c r="AV1501" s="87"/>
      <c r="AW1501" s="87"/>
      <c r="AX1501" s="87"/>
      <c r="AY1501" s="87"/>
      <c r="AZ1501" s="87"/>
      <c r="BA1501" s="87"/>
      <c r="BB1501" s="87"/>
      <c r="BC1501" s="87"/>
      <c r="BD1501" s="87"/>
      <c r="BE1501" s="87"/>
    </row>
    <row r="1502" spans="1:57" s="69" customFormat="1" x14ac:dyDescent="0.25">
      <c r="A1502" s="87"/>
      <c r="B1502" s="87"/>
      <c r="C1502" s="87"/>
      <c r="D1502" s="87"/>
      <c r="E1502" s="87"/>
      <c r="F1502" s="87"/>
      <c r="G1502" s="87"/>
      <c r="H1502" s="87"/>
      <c r="I1502" s="87"/>
      <c r="J1502" s="87"/>
      <c r="K1502" s="87"/>
      <c r="L1502" s="87"/>
      <c r="M1502" s="87"/>
      <c r="N1502" s="87"/>
      <c r="O1502" s="87"/>
      <c r="P1502" s="87"/>
      <c r="Q1502" s="87"/>
      <c r="R1502" s="87"/>
      <c r="S1502" s="87"/>
      <c r="T1502" s="87"/>
      <c r="U1502" s="87"/>
      <c r="V1502" s="87"/>
      <c r="W1502" s="87"/>
      <c r="X1502" s="87"/>
      <c r="Y1502" s="87"/>
      <c r="Z1502" s="87"/>
      <c r="AA1502" s="87"/>
      <c r="AB1502" s="87"/>
      <c r="AC1502" s="87"/>
      <c r="AD1502" s="87"/>
      <c r="AE1502" s="87"/>
      <c r="AF1502" s="87"/>
      <c r="AG1502" s="87"/>
      <c r="AH1502" s="87"/>
      <c r="AI1502" s="87"/>
      <c r="AJ1502" s="87"/>
      <c r="AK1502" s="87"/>
      <c r="AL1502" s="87"/>
      <c r="AM1502" s="87"/>
      <c r="AN1502" s="87"/>
      <c r="AO1502" s="87"/>
      <c r="AP1502" s="87"/>
      <c r="AQ1502" s="87"/>
      <c r="AR1502" s="87"/>
      <c r="AS1502" s="87"/>
      <c r="AT1502" s="87"/>
      <c r="AU1502" s="87"/>
      <c r="AV1502" s="87"/>
      <c r="AW1502" s="87"/>
      <c r="AX1502" s="87"/>
      <c r="AY1502" s="87"/>
      <c r="AZ1502" s="87"/>
      <c r="BA1502" s="87"/>
      <c r="BB1502" s="87"/>
      <c r="BC1502" s="87"/>
      <c r="BD1502" s="87"/>
      <c r="BE1502" s="87"/>
    </row>
    <row r="1503" spans="1:57" s="69" customFormat="1" x14ac:dyDescent="0.25">
      <c r="A1503" s="87"/>
      <c r="B1503" s="87"/>
      <c r="C1503" s="87"/>
      <c r="D1503" s="87"/>
      <c r="E1503" s="87"/>
      <c r="F1503" s="87"/>
      <c r="G1503" s="87"/>
      <c r="H1503" s="87"/>
      <c r="I1503" s="87"/>
      <c r="J1503" s="87"/>
      <c r="K1503" s="87"/>
      <c r="L1503" s="87"/>
      <c r="M1503" s="87"/>
      <c r="N1503" s="87"/>
      <c r="O1503" s="87"/>
      <c r="P1503" s="87"/>
      <c r="Q1503" s="87"/>
      <c r="R1503" s="87"/>
      <c r="S1503" s="87"/>
      <c r="T1503" s="87"/>
      <c r="U1503" s="87"/>
      <c r="V1503" s="87"/>
      <c r="W1503" s="87"/>
      <c r="X1503" s="87"/>
      <c r="Y1503" s="87"/>
      <c r="Z1503" s="87"/>
      <c r="AA1503" s="87"/>
      <c r="AB1503" s="87"/>
      <c r="AC1503" s="87"/>
      <c r="AD1503" s="87"/>
      <c r="AE1503" s="87"/>
      <c r="AF1503" s="87"/>
      <c r="AG1503" s="87"/>
      <c r="AH1503" s="87"/>
      <c r="AI1503" s="87"/>
      <c r="AJ1503" s="87"/>
      <c r="AK1503" s="87"/>
      <c r="AL1503" s="87"/>
      <c r="AM1503" s="87"/>
      <c r="AN1503" s="87"/>
      <c r="AO1503" s="87"/>
      <c r="AP1503" s="87"/>
      <c r="AQ1503" s="87"/>
      <c r="AR1503" s="87"/>
      <c r="AS1503" s="87"/>
      <c r="AT1503" s="87"/>
      <c r="AU1503" s="87"/>
      <c r="AV1503" s="87"/>
      <c r="AW1503" s="87"/>
      <c r="AX1503" s="87"/>
      <c r="AY1503" s="87"/>
      <c r="AZ1503" s="87"/>
      <c r="BA1503" s="87"/>
      <c r="BB1503" s="87"/>
      <c r="BC1503" s="87"/>
      <c r="BD1503" s="87"/>
      <c r="BE1503" s="87"/>
    </row>
    <row r="1504" spans="1:57" s="69" customFormat="1" x14ac:dyDescent="0.25">
      <c r="A1504" s="87"/>
      <c r="B1504" s="87"/>
      <c r="C1504" s="87"/>
      <c r="D1504" s="87"/>
      <c r="E1504" s="87"/>
      <c r="F1504" s="87"/>
      <c r="G1504" s="87"/>
      <c r="H1504" s="87"/>
      <c r="I1504" s="87"/>
      <c r="J1504" s="87"/>
      <c r="K1504" s="87"/>
      <c r="L1504" s="87"/>
      <c r="M1504" s="87"/>
      <c r="N1504" s="87"/>
      <c r="O1504" s="87"/>
      <c r="P1504" s="87"/>
      <c r="Q1504" s="87"/>
      <c r="R1504" s="87"/>
      <c r="S1504" s="87"/>
      <c r="T1504" s="87"/>
      <c r="U1504" s="87"/>
      <c r="V1504" s="87"/>
      <c r="W1504" s="87"/>
      <c r="X1504" s="87"/>
      <c r="Y1504" s="87"/>
      <c r="Z1504" s="87"/>
      <c r="AA1504" s="87"/>
      <c r="AB1504" s="87"/>
      <c r="AC1504" s="87"/>
      <c r="AD1504" s="87"/>
      <c r="AE1504" s="87"/>
      <c r="AF1504" s="87"/>
      <c r="AG1504" s="87"/>
      <c r="AH1504" s="87"/>
      <c r="AI1504" s="87"/>
      <c r="AJ1504" s="87"/>
      <c r="AK1504" s="87"/>
      <c r="AL1504" s="87"/>
      <c r="AM1504" s="87"/>
      <c r="AN1504" s="87"/>
      <c r="AO1504" s="87"/>
      <c r="AP1504" s="87"/>
      <c r="AQ1504" s="87"/>
      <c r="AR1504" s="87"/>
      <c r="AS1504" s="87"/>
      <c r="AT1504" s="87"/>
      <c r="AU1504" s="87"/>
      <c r="AV1504" s="87"/>
      <c r="AW1504" s="87"/>
      <c r="AX1504" s="87"/>
      <c r="AY1504" s="87"/>
      <c r="AZ1504" s="87"/>
      <c r="BA1504" s="87"/>
      <c r="BB1504" s="87"/>
      <c r="BC1504" s="87"/>
      <c r="BD1504" s="87"/>
      <c r="BE1504" s="87"/>
    </row>
    <row r="1505" spans="1:57" s="69" customFormat="1" x14ac:dyDescent="0.25">
      <c r="A1505" s="87"/>
      <c r="B1505" s="87"/>
      <c r="C1505" s="87"/>
      <c r="D1505" s="87"/>
      <c r="E1505" s="87"/>
      <c r="F1505" s="87"/>
      <c r="G1505" s="87"/>
      <c r="H1505" s="87"/>
      <c r="I1505" s="87"/>
      <c r="J1505" s="87"/>
      <c r="K1505" s="87"/>
      <c r="L1505" s="87"/>
      <c r="M1505" s="87"/>
      <c r="N1505" s="87"/>
      <c r="O1505" s="87"/>
      <c r="P1505" s="87"/>
      <c r="Q1505" s="87"/>
      <c r="R1505" s="87"/>
      <c r="S1505" s="87"/>
      <c r="T1505" s="87"/>
      <c r="U1505" s="87"/>
      <c r="V1505" s="87"/>
      <c r="W1505" s="87"/>
      <c r="X1505" s="87"/>
      <c r="Y1505" s="87"/>
      <c r="Z1505" s="87"/>
      <c r="AA1505" s="87"/>
      <c r="AB1505" s="87"/>
      <c r="AC1505" s="87"/>
      <c r="AD1505" s="87"/>
      <c r="AE1505" s="87"/>
      <c r="AF1505" s="87"/>
      <c r="AG1505" s="87"/>
      <c r="AH1505" s="87"/>
      <c r="AI1505" s="87"/>
      <c r="AJ1505" s="87"/>
      <c r="AK1505" s="87"/>
      <c r="AL1505" s="87"/>
      <c r="AM1505" s="87"/>
      <c r="AN1505" s="87"/>
      <c r="AO1505" s="87"/>
      <c r="AP1505" s="87"/>
      <c r="AQ1505" s="87"/>
      <c r="AR1505" s="87"/>
      <c r="AS1505" s="87"/>
      <c r="AT1505" s="87"/>
      <c r="AU1505" s="87"/>
      <c r="AV1505" s="87"/>
      <c r="AW1505" s="87"/>
      <c r="AX1505" s="87"/>
      <c r="AY1505" s="87"/>
      <c r="AZ1505" s="87"/>
      <c r="BA1505" s="87"/>
      <c r="BB1505" s="87"/>
      <c r="BC1505" s="87"/>
      <c r="BD1505" s="87"/>
      <c r="BE1505" s="87"/>
    </row>
    <row r="1506" spans="1:57" s="69" customFormat="1" x14ac:dyDescent="0.25">
      <c r="A1506" s="87"/>
      <c r="B1506" s="87"/>
      <c r="C1506" s="87"/>
      <c r="D1506" s="87"/>
      <c r="E1506" s="87"/>
      <c r="F1506" s="87"/>
      <c r="G1506" s="87"/>
      <c r="H1506" s="87"/>
      <c r="I1506" s="87"/>
      <c r="J1506" s="87"/>
      <c r="K1506" s="87"/>
      <c r="L1506" s="87"/>
      <c r="M1506" s="87"/>
      <c r="N1506" s="87"/>
      <c r="O1506" s="87"/>
      <c r="P1506" s="87"/>
      <c r="Q1506" s="87"/>
      <c r="R1506" s="87"/>
      <c r="S1506" s="87"/>
      <c r="T1506" s="87"/>
      <c r="U1506" s="87"/>
      <c r="V1506" s="87"/>
      <c r="W1506" s="87"/>
      <c r="X1506" s="87"/>
      <c r="Y1506" s="87"/>
      <c r="Z1506" s="87"/>
      <c r="AA1506" s="87"/>
      <c r="AB1506" s="87"/>
      <c r="AC1506" s="87"/>
      <c r="AD1506" s="87"/>
      <c r="AE1506" s="87"/>
      <c r="AF1506" s="87"/>
      <c r="AG1506" s="87"/>
      <c r="AH1506" s="87"/>
      <c r="AI1506" s="87"/>
      <c r="AJ1506" s="87"/>
      <c r="AK1506" s="87"/>
      <c r="AL1506" s="87"/>
      <c r="AM1506" s="87"/>
      <c r="AN1506" s="87"/>
      <c r="AO1506" s="87"/>
      <c r="AP1506" s="87"/>
      <c r="AQ1506" s="87"/>
      <c r="AR1506" s="87"/>
      <c r="AS1506" s="87"/>
      <c r="AT1506" s="87"/>
      <c r="AU1506" s="87"/>
      <c r="AV1506" s="87"/>
      <c r="AW1506" s="87"/>
      <c r="AX1506" s="87"/>
      <c r="AY1506" s="87"/>
      <c r="AZ1506" s="87"/>
      <c r="BA1506" s="87"/>
      <c r="BB1506" s="87"/>
      <c r="BC1506" s="87"/>
      <c r="BD1506" s="87"/>
      <c r="BE1506" s="87"/>
    </row>
    <row r="1507" spans="1:57" s="69" customFormat="1" x14ac:dyDescent="0.25">
      <c r="A1507" s="87"/>
      <c r="B1507" s="87"/>
      <c r="C1507" s="87"/>
      <c r="D1507" s="87"/>
      <c r="E1507" s="87"/>
      <c r="F1507" s="87"/>
      <c r="G1507" s="87"/>
      <c r="H1507" s="87"/>
      <c r="I1507" s="87"/>
      <c r="J1507" s="87"/>
      <c r="K1507" s="87"/>
      <c r="L1507" s="87"/>
      <c r="M1507" s="87"/>
      <c r="N1507" s="87"/>
      <c r="O1507" s="87"/>
      <c r="P1507" s="87"/>
      <c r="Q1507" s="87"/>
      <c r="R1507" s="87"/>
      <c r="S1507" s="87"/>
      <c r="T1507" s="87"/>
      <c r="U1507" s="87"/>
      <c r="V1507" s="87"/>
      <c r="W1507" s="87"/>
      <c r="X1507" s="87"/>
      <c r="Y1507" s="87"/>
      <c r="Z1507" s="87"/>
      <c r="AA1507" s="87"/>
      <c r="AB1507" s="87"/>
      <c r="AC1507" s="87"/>
      <c r="AD1507" s="87"/>
      <c r="AE1507" s="87"/>
      <c r="AF1507" s="87"/>
      <c r="AG1507" s="87"/>
      <c r="AH1507" s="87"/>
      <c r="AI1507" s="87"/>
      <c r="AJ1507" s="87"/>
      <c r="AK1507" s="87"/>
      <c r="AL1507" s="87"/>
      <c r="AM1507" s="87"/>
      <c r="AN1507" s="87"/>
      <c r="AO1507" s="87"/>
      <c r="AP1507" s="87"/>
      <c r="AQ1507" s="87"/>
      <c r="AR1507" s="87"/>
      <c r="AS1507" s="87"/>
      <c r="AT1507" s="87"/>
      <c r="AU1507" s="87"/>
      <c r="AV1507" s="87"/>
      <c r="AW1507" s="87"/>
      <c r="AX1507" s="87"/>
      <c r="AY1507" s="87"/>
      <c r="AZ1507" s="87"/>
      <c r="BA1507" s="87"/>
      <c r="BB1507" s="87"/>
      <c r="BC1507" s="87"/>
      <c r="BD1507" s="87"/>
      <c r="BE1507" s="87"/>
    </row>
    <row r="1508" spans="1:57" s="69" customFormat="1" x14ac:dyDescent="0.25">
      <c r="A1508" s="87"/>
      <c r="B1508" s="87"/>
      <c r="C1508" s="87"/>
      <c r="D1508" s="87"/>
      <c r="E1508" s="87"/>
      <c r="F1508" s="87"/>
      <c r="G1508" s="87"/>
      <c r="H1508" s="87"/>
      <c r="I1508" s="87"/>
      <c r="J1508" s="87"/>
      <c r="K1508" s="87"/>
      <c r="L1508" s="87"/>
      <c r="M1508" s="87"/>
      <c r="N1508" s="87"/>
      <c r="O1508" s="87"/>
      <c r="P1508" s="87"/>
      <c r="Q1508" s="87"/>
      <c r="R1508" s="87"/>
      <c r="S1508" s="87"/>
      <c r="T1508" s="87"/>
      <c r="U1508" s="87"/>
      <c r="V1508" s="87"/>
      <c r="W1508" s="87"/>
      <c r="X1508" s="87"/>
      <c r="Y1508" s="87"/>
      <c r="Z1508" s="87"/>
      <c r="AA1508" s="87"/>
      <c r="AB1508" s="87"/>
      <c r="AC1508" s="87"/>
      <c r="AD1508" s="87"/>
      <c r="AE1508" s="87"/>
      <c r="AF1508" s="87"/>
      <c r="AG1508" s="87"/>
      <c r="AH1508" s="87"/>
      <c r="AI1508" s="87"/>
      <c r="AJ1508" s="87"/>
      <c r="AK1508" s="87"/>
      <c r="AL1508" s="87"/>
      <c r="AM1508" s="87"/>
      <c r="AN1508" s="87"/>
      <c r="AO1508" s="87"/>
      <c r="AP1508" s="87"/>
      <c r="AQ1508" s="87"/>
      <c r="AR1508" s="87"/>
      <c r="AS1508" s="87"/>
      <c r="AT1508" s="87"/>
      <c r="AU1508" s="87"/>
      <c r="AV1508" s="87"/>
      <c r="AW1508" s="87"/>
      <c r="AX1508" s="87"/>
      <c r="AY1508" s="87"/>
      <c r="AZ1508" s="87"/>
      <c r="BA1508" s="87"/>
      <c r="BB1508" s="87"/>
      <c r="BC1508" s="87"/>
      <c r="BD1508" s="87"/>
      <c r="BE1508" s="87"/>
    </row>
    <row r="1509" spans="1:57" s="69" customFormat="1" x14ac:dyDescent="0.25">
      <c r="A1509" s="87"/>
      <c r="B1509" s="87"/>
      <c r="C1509" s="87"/>
      <c r="D1509" s="87"/>
      <c r="E1509" s="87"/>
      <c r="F1509" s="87"/>
      <c r="G1509" s="87"/>
      <c r="H1509" s="87"/>
      <c r="I1509" s="87"/>
      <c r="J1509" s="87"/>
      <c r="K1509" s="87"/>
      <c r="L1509" s="87"/>
      <c r="M1509" s="87"/>
      <c r="N1509" s="87"/>
      <c r="O1509" s="87"/>
      <c r="P1509" s="87"/>
      <c r="Q1509" s="87"/>
      <c r="R1509" s="87"/>
      <c r="S1509" s="87"/>
      <c r="T1509" s="87"/>
      <c r="U1509" s="87"/>
      <c r="V1509" s="87"/>
      <c r="W1509" s="87"/>
      <c r="X1509" s="87"/>
      <c r="Y1509" s="87"/>
      <c r="Z1509" s="87"/>
      <c r="AA1509" s="87"/>
      <c r="AB1509" s="87"/>
      <c r="AC1509" s="87"/>
      <c r="AD1509" s="87"/>
      <c r="AE1509" s="87"/>
      <c r="AF1509" s="87"/>
      <c r="AG1509" s="87"/>
      <c r="AH1509" s="87"/>
      <c r="AI1509" s="87"/>
      <c r="AJ1509" s="87"/>
      <c r="AK1509" s="87"/>
      <c r="AL1509" s="87"/>
      <c r="AM1509" s="87"/>
      <c r="AN1509" s="87"/>
      <c r="AO1509" s="87"/>
      <c r="AP1509" s="87"/>
      <c r="AQ1509" s="87"/>
      <c r="AR1509" s="87"/>
      <c r="AS1509" s="87"/>
      <c r="AT1509" s="87"/>
      <c r="AU1509" s="87"/>
      <c r="AV1509" s="87"/>
      <c r="AW1509" s="87"/>
      <c r="AX1509" s="87"/>
      <c r="AY1509" s="87"/>
      <c r="AZ1509" s="87"/>
      <c r="BA1509" s="87"/>
      <c r="BB1509" s="87"/>
      <c r="BC1509" s="87"/>
      <c r="BD1509" s="87"/>
      <c r="BE1509" s="87"/>
    </row>
    <row r="1510" spans="1:57" s="69" customFormat="1" x14ac:dyDescent="0.25">
      <c r="A1510" s="87"/>
      <c r="B1510" s="87"/>
      <c r="C1510" s="87"/>
      <c r="D1510" s="87"/>
      <c r="E1510" s="87"/>
      <c r="F1510" s="87"/>
      <c r="G1510" s="87"/>
      <c r="H1510" s="87"/>
      <c r="I1510" s="87"/>
      <c r="J1510" s="87"/>
      <c r="K1510" s="87"/>
      <c r="L1510" s="87"/>
      <c r="M1510" s="87"/>
      <c r="N1510" s="87"/>
      <c r="O1510" s="87"/>
      <c r="P1510" s="87"/>
      <c r="Q1510" s="87"/>
      <c r="R1510" s="87"/>
      <c r="S1510" s="87"/>
      <c r="T1510" s="87"/>
      <c r="U1510" s="87"/>
      <c r="V1510" s="87"/>
      <c r="W1510" s="87"/>
      <c r="X1510" s="87"/>
      <c r="Y1510" s="87"/>
      <c r="Z1510" s="87"/>
      <c r="AA1510" s="87"/>
      <c r="AB1510" s="87"/>
      <c r="AC1510" s="87"/>
      <c r="AD1510" s="87"/>
      <c r="AE1510" s="87"/>
      <c r="AF1510" s="87"/>
      <c r="AG1510" s="87"/>
      <c r="AH1510" s="87"/>
      <c r="AI1510" s="87"/>
      <c r="AJ1510" s="87"/>
      <c r="AK1510" s="87"/>
      <c r="AL1510" s="87"/>
      <c r="AM1510" s="87"/>
      <c r="AN1510" s="87"/>
      <c r="AO1510" s="87"/>
      <c r="AP1510" s="87"/>
      <c r="AQ1510" s="87"/>
      <c r="AR1510" s="87"/>
      <c r="AS1510" s="87"/>
      <c r="AT1510" s="87"/>
      <c r="AU1510" s="87"/>
      <c r="AV1510" s="87"/>
      <c r="AW1510" s="87"/>
      <c r="AX1510" s="87"/>
      <c r="AY1510" s="87"/>
      <c r="AZ1510" s="87"/>
      <c r="BA1510" s="87"/>
      <c r="BB1510" s="87"/>
      <c r="BC1510" s="87"/>
      <c r="BD1510" s="87"/>
      <c r="BE1510" s="87"/>
    </row>
    <row r="1511" spans="1:57" s="69" customFormat="1" x14ac:dyDescent="0.25">
      <c r="A1511" s="87"/>
      <c r="B1511" s="87"/>
      <c r="C1511" s="87"/>
      <c r="D1511" s="87"/>
      <c r="E1511" s="87"/>
      <c r="F1511" s="87"/>
      <c r="G1511" s="87"/>
      <c r="H1511" s="87"/>
      <c r="I1511" s="87"/>
      <c r="J1511" s="87"/>
      <c r="K1511" s="87"/>
      <c r="L1511" s="87"/>
      <c r="M1511" s="87"/>
      <c r="N1511" s="87"/>
      <c r="O1511" s="87"/>
      <c r="P1511" s="87"/>
      <c r="Q1511" s="87"/>
      <c r="R1511" s="87"/>
      <c r="S1511" s="87"/>
      <c r="T1511" s="87"/>
      <c r="U1511" s="87"/>
      <c r="V1511" s="87"/>
      <c r="W1511" s="87"/>
      <c r="X1511" s="87"/>
      <c r="Y1511" s="87"/>
      <c r="Z1511" s="87"/>
      <c r="AA1511" s="87"/>
      <c r="AB1511" s="87"/>
      <c r="AC1511" s="87"/>
      <c r="AD1511" s="87"/>
      <c r="AE1511" s="87"/>
      <c r="AF1511" s="87"/>
      <c r="AG1511" s="87"/>
      <c r="AH1511" s="87"/>
      <c r="AI1511" s="87"/>
      <c r="AJ1511" s="87"/>
      <c r="AK1511" s="87"/>
      <c r="AL1511" s="87"/>
      <c r="AM1511" s="87"/>
      <c r="AN1511" s="87"/>
      <c r="AO1511" s="87"/>
      <c r="AP1511" s="87"/>
      <c r="AQ1511" s="87"/>
      <c r="AR1511" s="87"/>
      <c r="AS1511" s="87"/>
      <c r="AT1511" s="87"/>
      <c r="AU1511" s="87"/>
      <c r="AV1511" s="87"/>
      <c r="AW1511" s="87"/>
      <c r="AX1511" s="87"/>
      <c r="AY1511" s="87"/>
      <c r="AZ1511" s="87"/>
      <c r="BA1511" s="87"/>
      <c r="BB1511" s="87"/>
      <c r="BC1511" s="87"/>
      <c r="BD1511" s="87"/>
      <c r="BE1511" s="87"/>
    </row>
    <row r="1512" spans="1:57" s="69" customFormat="1" x14ac:dyDescent="0.25">
      <c r="A1512" s="87"/>
      <c r="B1512" s="87"/>
      <c r="C1512" s="87"/>
      <c r="D1512" s="87"/>
      <c r="E1512" s="87"/>
      <c r="F1512" s="87"/>
      <c r="G1512" s="87"/>
      <c r="H1512" s="87"/>
      <c r="I1512" s="87"/>
      <c r="J1512" s="87"/>
      <c r="K1512" s="87"/>
      <c r="L1512" s="87"/>
      <c r="M1512" s="87"/>
      <c r="N1512" s="87"/>
      <c r="O1512" s="87"/>
      <c r="P1512" s="87"/>
      <c r="Q1512" s="87"/>
      <c r="R1512" s="87"/>
      <c r="S1512" s="87"/>
      <c r="T1512" s="87"/>
      <c r="U1512" s="87"/>
      <c r="V1512" s="87"/>
      <c r="W1512" s="87"/>
      <c r="X1512" s="87"/>
      <c r="Y1512" s="87"/>
      <c r="Z1512" s="87"/>
      <c r="AA1512" s="87"/>
      <c r="AB1512" s="87"/>
      <c r="AC1512" s="87"/>
      <c r="AD1512" s="87"/>
      <c r="AE1512" s="87"/>
      <c r="AF1512" s="87"/>
      <c r="AG1512" s="87"/>
      <c r="AH1512" s="87"/>
      <c r="AI1512" s="87"/>
      <c r="AJ1512" s="87"/>
      <c r="AK1512" s="87"/>
      <c r="AL1512" s="87"/>
      <c r="AM1512" s="87"/>
      <c r="AN1512" s="87"/>
      <c r="AO1512" s="87"/>
      <c r="AP1512" s="87"/>
      <c r="AQ1512" s="87"/>
      <c r="AR1512" s="87"/>
      <c r="AS1512" s="87"/>
      <c r="AT1512" s="87"/>
      <c r="AU1512" s="87"/>
      <c r="AV1512" s="87"/>
      <c r="AW1512" s="87"/>
      <c r="AX1512" s="87"/>
      <c r="AY1512" s="87"/>
      <c r="AZ1512" s="87"/>
      <c r="BA1512" s="87"/>
      <c r="BB1512" s="87"/>
      <c r="BC1512" s="87"/>
      <c r="BD1512" s="87"/>
      <c r="BE1512" s="87"/>
    </row>
    <row r="1513" spans="1:57" s="69" customFormat="1" x14ac:dyDescent="0.25">
      <c r="A1513" s="87"/>
      <c r="B1513" s="87"/>
      <c r="C1513" s="87"/>
      <c r="D1513" s="87"/>
      <c r="E1513" s="87"/>
      <c r="F1513" s="87"/>
      <c r="G1513" s="87"/>
      <c r="H1513" s="87"/>
      <c r="I1513" s="87"/>
      <c r="J1513" s="87"/>
      <c r="K1513" s="87"/>
      <c r="L1513" s="87"/>
      <c r="M1513" s="87"/>
      <c r="N1513" s="87"/>
      <c r="O1513" s="87"/>
      <c r="P1513" s="87"/>
      <c r="Q1513" s="87"/>
      <c r="R1513" s="87"/>
      <c r="S1513" s="87"/>
      <c r="T1513" s="87"/>
      <c r="U1513" s="87"/>
      <c r="V1513" s="87"/>
      <c r="W1513" s="87"/>
      <c r="X1513" s="87"/>
      <c r="Y1513" s="87"/>
      <c r="Z1513" s="87"/>
      <c r="AA1513" s="87"/>
      <c r="AB1513" s="87"/>
      <c r="AC1513" s="87"/>
      <c r="AD1513" s="87"/>
      <c r="AE1513" s="87"/>
      <c r="AF1513" s="87"/>
      <c r="AG1513" s="87"/>
      <c r="AH1513" s="87"/>
      <c r="AI1513" s="87"/>
      <c r="AJ1513" s="87"/>
      <c r="AK1513" s="87"/>
      <c r="AL1513" s="87"/>
      <c r="AM1513" s="87"/>
      <c r="AN1513" s="87"/>
      <c r="AO1513" s="87"/>
      <c r="AP1513" s="87"/>
      <c r="AQ1513" s="87"/>
      <c r="AR1513" s="87"/>
      <c r="AS1513" s="87"/>
      <c r="AT1513" s="87"/>
      <c r="AU1513" s="87"/>
      <c r="AV1513" s="87"/>
      <c r="AW1513" s="87"/>
      <c r="AX1513" s="87"/>
      <c r="AY1513" s="87"/>
      <c r="AZ1513" s="87"/>
      <c r="BA1513" s="87"/>
      <c r="BB1513" s="87"/>
      <c r="BC1513" s="87"/>
      <c r="BD1513" s="87"/>
      <c r="BE1513" s="87"/>
    </row>
    <row r="1514" spans="1:57" s="69" customFormat="1" x14ac:dyDescent="0.25">
      <c r="A1514" s="87"/>
      <c r="B1514" s="87"/>
      <c r="C1514" s="87"/>
      <c r="D1514" s="87"/>
      <c r="E1514" s="87"/>
      <c r="F1514" s="87"/>
      <c r="G1514" s="87"/>
      <c r="H1514" s="87"/>
      <c r="I1514" s="87"/>
      <c r="J1514" s="87"/>
      <c r="K1514" s="87"/>
      <c r="L1514" s="87"/>
      <c r="M1514" s="87"/>
      <c r="N1514" s="87"/>
      <c r="O1514" s="87"/>
      <c r="P1514" s="87"/>
      <c r="Q1514" s="87"/>
      <c r="R1514" s="87"/>
      <c r="S1514" s="87"/>
      <c r="T1514" s="87"/>
      <c r="U1514" s="87"/>
      <c r="V1514" s="87"/>
      <c r="W1514" s="87"/>
      <c r="X1514" s="87"/>
      <c r="Y1514" s="87"/>
      <c r="Z1514" s="87"/>
      <c r="AA1514" s="87"/>
      <c r="AB1514" s="87"/>
      <c r="AC1514" s="87"/>
      <c r="AD1514" s="87"/>
      <c r="AE1514" s="87"/>
      <c r="AF1514" s="87"/>
      <c r="AG1514" s="87"/>
      <c r="AH1514" s="87"/>
      <c r="AI1514" s="87"/>
      <c r="AJ1514" s="87"/>
      <c r="AK1514" s="87"/>
      <c r="AL1514" s="87"/>
      <c r="AM1514" s="87"/>
      <c r="AN1514" s="87"/>
      <c r="AO1514" s="87"/>
      <c r="AP1514" s="87"/>
      <c r="AQ1514" s="87"/>
      <c r="AR1514" s="87"/>
      <c r="AS1514" s="87"/>
      <c r="AT1514" s="87"/>
      <c r="AU1514" s="87"/>
      <c r="AV1514" s="87"/>
      <c r="AW1514" s="87"/>
      <c r="AX1514" s="87"/>
      <c r="AY1514" s="87"/>
      <c r="AZ1514" s="87"/>
      <c r="BA1514" s="87"/>
      <c r="BB1514" s="87"/>
      <c r="BC1514" s="87"/>
      <c r="BD1514" s="87"/>
      <c r="BE1514" s="87"/>
    </row>
    <row r="1515" spans="1:57" s="69" customFormat="1" x14ac:dyDescent="0.25">
      <c r="A1515" s="87"/>
      <c r="B1515" s="87"/>
      <c r="C1515" s="87"/>
      <c r="D1515" s="87"/>
      <c r="E1515" s="87"/>
      <c r="F1515" s="87"/>
      <c r="G1515" s="87"/>
      <c r="H1515" s="87"/>
      <c r="I1515" s="87"/>
      <c r="J1515" s="87"/>
      <c r="K1515" s="87"/>
      <c r="L1515" s="87"/>
      <c r="M1515" s="87"/>
      <c r="N1515" s="87"/>
      <c r="O1515" s="87"/>
      <c r="P1515" s="87"/>
      <c r="Q1515" s="87"/>
      <c r="R1515" s="87"/>
      <c r="S1515" s="87"/>
      <c r="T1515" s="87"/>
      <c r="U1515" s="87"/>
      <c r="V1515" s="87"/>
      <c r="W1515" s="87"/>
      <c r="X1515" s="87"/>
      <c r="Y1515" s="87"/>
      <c r="Z1515" s="87"/>
      <c r="AA1515" s="87"/>
      <c r="AB1515" s="87"/>
      <c r="AC1515" s="87"/>
      <c r="AD1515" s="87"/>
      <c r="AE1515" s="87"/>
      <c r="AF1515" s="87"/>
      <c r="AG1515" s="87"/>
      <c r="AH1515" s="87"/>
      <c r="AI1515" s="87"/>
      <c r="AJ1515" s="87"/>
      <c r="AK1515" s="87"/>
      <c r="AL1515" s="87"/>
      <c r="AM1515" s="87"/>
      <c r="AN1515" s="87"/>
      <c r="AO1515" s="87"/>
      <c r="AP1515" s="87"/>
      <c r="AQ1515" s="87"/>
      <c r="AR1515" s="87"/>
      <c r="AS1515" s="87"/>
      <c r="AT1515" s="87"/>
      <c r="AU1515" s="87"/>
      <c r="AV1515" s="87"/>
      <c r="AW1515" s="87"/>
      <c r="AX1515" s="87"/>
      <c r="AY1515" s="87"/>
      <c r="AZ1515" s="87"/>
      <c r="BA1515" s="87"/>
      <c r="BB1515" s="87"/>
      <c r="BC1515" s="87"/>
      <c r="BD1515" s="87"/>
      <c r="BE1515" s="87"/>
    </row>
    <row r="1516" spans="1:57" s="69" customFormat="1" x14ac:dyDescent="0.25">
      <c r="A1516" s="87"/>
      <c r="B1516" s="87"/>
      <c r="C1516" s="87"/>
      <c r="D1516" s="87"/>
      <c r="E1516" s="87"/>
      <c r="F1516" s="87"/>
      <c r="G1516" s="87"/>
      <c r="H1516" s="87"/>
      <c r="I1516" s="87"/>
      <c r="J1516" s="87"/>
      <c r="K1516" s="87"/>
      <c r="L1516" s="87"/>
      <c r="M1516" s="87"/>
      <c r="N1516" s="87"/>
      <c r="O1516" s="87"/>
      <c r="P1516" s="87"/>
      <c r="Q1516" s="87"/>
      <c r="R1516" s="87"/>
      <c r="S1516" s="87"/>
      <c r="T1516" s="87"/>
      <c r="U1516" s="87"/>
      <c r="V1516" s="87"/>
      <c r="W1516" s="87"/>
      <c r="X1516" s="87"/>
      <c r="Y1516" s="87"/>
      <c r="Z1516" s="87"/>
      <c r="AA1516" s="87"/>
      <c r="AB1516" s="87"/>
      <c r="AC1516" s="87"/>
      <c r="AD1516" s="87"/>
      <c r="AE1516" s="87"/>
      <c r="AF1516" s="87"/>
      <c r="AG1516" s="87"/>
      <c r="AH1516" s="87"/>
      <c r="AI1516" s="87"/>
      <c r="AJ1516" s="87"/>
      <c r="AK1516" s="87"/>
      <c r="AL1516" s="87"/>
      <c r="AM1516" s="87"/>
      <c r="AN1516" s="87"/>
      <c r="AO1516" s="87"/>
      <c r="AP1516" s="87"/>
      <c r="AQ1516" s="87"/>
      <c r="AR1516" s="87"/>
      <c r="AS1516" s="87"/>
      <c r="AT1516" s="87"/>
      <c r="AU1516" s="87"/>
      <c r="AV1516" s="87"/>
      <c r="AW1516" s="87"/>
      <c r="AX1516" s="87"/>
      <c r="AY1516" s="87"/>
      <c r="AZ1516" s="87"/>
      <c r="BA1516" s="87"/>
      <c r="BB1516" s="87"/>
      <c r="BC1516" s="87"/>
      <c r="BD1516" s="87"/>
      <c r="BE1516" s="87"/>
    </row>
    <row r="1517" spans="1:57" s="69" customFormat="1" x14ac:dyDescent="0.25">
      <c r="A1517" s="87"/>
      <c r="B1517" s="87"/>
      <c r="C1517" s="87"/>
      <c r="D1517" s="87"/>
      <c r="E1517" s="87"/>
      <c r="F1517" s="87"/>
      <c r="G1517" s="87"/>
      <c r="H1517" s="87"/>
      <c r="I1517" s="87"/>
      <c r="J1517" s="87"/>
      <c r="K1517" s="87"/>
      <c r="L1517" s="87"/>
      <c r="M1517" s="87"/>
      <c r="N1517" s="87"/>
      <c r="O1517" s="87"/>
      <c r="P1517" s="87"/>
      <c r="Q1517" s="87"/>
      <c r="R1517" s="87"/>
      <c r="S1517" s="87"/>
      <c r="T1517" s="87"/>
      <c r="U1517" s="87"/>
      <c r="V1517" s="87"/>
      <c r="W1517" s="87"/>
      <c r="X1517" s="87"/>
      <c r="Y1517" s="87"/>
      <c r="Z1517" s="87"/>
      <c r="AA1517" s="87"/>
      <c r="AB1517" s="87"/>
      <c r="AC1517" s="87"/>
      <c r="AD1517" s="87"/>
      <c r="AE1517" s="87"/>
      <c r="AF1517" s="87"/>
      <c r="AG1517" s="87"/>
      <c r="AH1517" s="87"/>
      <c r="AI1517" s="87"/>
      <c r="AJ1517" s="87"/>
      <c r="AK1517" s="87"/>
      <c r="AL1517" s="87"/>
      <c r="AM1517" s="87"/>
      <c r="AN1517" s="87"/>
      <c r="AO1517" s="87"/>
      <c r="AP1517" s="87"/>
      <c r="AQ1517" s="87"/>
      <c r="AR1517" s="87"/>
      <c r="AS1517" s="87"/>
      <c r="AT1517" s="87"/>
      <c r="AU1517" s="87"/>
      <c r="AV1517" s="87"/>
      <c r="AW1517" s="87"/>
      <c r="AX1517" s="87"/>
      <c r="AY1517" s="87"/>
      <c r="AZ1517" s="87"/>
      <c r="BA1517" s="87"/>
      <c r="BB1517" s="87"/>
      <c r="BC1517" s="87"/>
      <c r="BD1517" s="87"/>
      <c r="BE1517" s="87"/>
    </row>
    <row r="1518" spans="1:57" s="69" customFormat="1" x14ac:dyDescent="0.25">
      <c r="A1518" s="87"/>
      <c r="B1518" s="87"/>
      <c r="C1518" s="87"/>
      <c r="D1518" s="87"/>
      <c r="E1518" s="87"/>
      <c r="F1518" s="87"/>
      <c r="G1518" s="87"/>
      <c r="H1518" s="87"/>
      <c r="I1518" s="87"/>
      <c r="J1518" s="87"/>
      <c r="K1518" s="87"/>
      <c r="L1518" s="87"/>
      <c r="M1518" s="87"/>
      <c r="N1518" s="87"/>
      <c r="O1518" s="87"/>
      <c r="P1518" s="87"/>
      <c r="Q1518" s="87"/>
      <c r="R1518" s="87"/>
      <c r="S1518" s="87"/>
      <c r="T1518" s="87"/>
      <c r="U1518" s="87"/>
      <c r="V1518" s="87"/>
      <c r="W1518" s="87"/>
      <c r="X1518" s="87"/>
      <c r="Y1518" s="87"/>
      <c r="Z1518" s="87"/>
      <c r="AA1518" s="87"/>
      <c r="AB1518" s="87"/>
      <c r="AC1518" s="87"/>
      <c r="AD1518" s="87"/>
      <c r="AE1518" s="87"/>
      <c r="AF1518" s="87"/>
      <c r="AG1518" s="87"/>
      <c r="AH1518" s="87"/>
      <c r="AI1518" s="87"/>
      <c r="AJ1518" s="87"/>
      <c r="AK1518" s="87"/>
      <c r="AL1518" s="87"/>
      <c r="AM1518" s="87"/>
      <c r="AN1518" s="87"/>
      <c r="AO1518" s="87"/>
      <c r="AP1518" s="87"/>
      <c r="AQ1518" s="87"/>
      <c r="AR1518" s="87"/>
      <c r="AS1518" s="87"/>
      <c r="AT1518" s="87"/>
      <c r="AU1518" s="87"/>
      <c r="AV1518" s="87"/>
      <c r="AW1518" s="87"/>
      <c r="AX1518" s="87"/>
      <c r="AY1518" s="87"/>
      <c r="AZ1518" s="87"/>
      <c r="BA1518" s="87"/>
      <c r="BB1518" s="87"/>
      <c r="BC1518" s="87"/>
      <c r="BD1518" s="87"/>
      <c r="BE1518" s="87"/>
    </row>
    <row r="1519" spans="1:57" s="69" customFormat="1" x14ac:dyDescent="0.25">
      <c r="A1519" s="87"/>
      <c r="B1519" s="87"/>
      <c r="C1519" s="87"/>
      <c r="D1519" s="87"/>
      <c r="E1519" s="87"/>
      <c r="F1519" s="87"/>
      <c r="G1519" s="87"/>
      <c r="H1519" s="87"/>
      <c r="I1519" s="87"/>
      <c r="J1519" s="87"/>
      <c r="K1519" s="87"/>
      <c r="L1519" s="87"/>
      <c r="M1519" s="87"/>
      <c r="N1519" s="87"/>
      <c r="O1519" s="87"/>
      <c r="P1519" s="87"/>
      <c r="Q1519" s="87"/>
      <c r="R1519" s="87"/>
      <c r="S1519" s="87"/>
      <c r="T1519" s="87"/>
      <c r="U1519" s="87"/>
      <c r="V1519" s="87"/>
      <c r="W1519" s="87"/>
      <c r="X1519" s="87"/>
      <c r="Y1519" s="87"/>
      <c r="Z1519" s="87"/>
      <c r="AA1519" s="87"/>
      <c r="AB1519" s="87"/>
      <c r="AC1519" s="87"/>
      <c r="AD1519" s="87"/>
      <c r="AE1519" s="87"/>
      <c r="AF1519" s="87"/>
      <c r="AG1519" s="87"/>
      <c r="AH1519" s="87"/>
      <c r="AI1519" s="87"/>
      <c r="AJ1519" s="87"/>
      <c r="AK1519" s="87"/>
      <c r="AL1519" s="87"/>
      <c r="AM1519" s="87"/>
      <c r="AN1519" s="87"/>
      <c r="AO1519" s="87"/>
      <c r="AP1519" s="87"/>
      <c r="AQ1519" s="87"/>
      <c r="AR1519" s="87"/>
      <c r="AS1519" s="87"/>
      <c r="AT1519" s="87"/>
      <c r="AU1519" s="87"/>
      <c r="AV1519" s="87"/>
      <c r="AW1519" s="87"/>
      <c r="AX1519" s="87"/>
      <c r="AY1519" s="87"/>
      <c r="AZ1519" s="87"/>
      <c r="BA1519" s="87"/>
      <c r="BB1519" s="87"/>
      <c r="BC1519" s="87"/>
      <c r="BD1519" s="87"/>
      <c r="BE1519" s="87"/>
    </row>
    <row r="1520" spans="1:57" s="69" customFormat="1" x14ac:dyDescent="0.25">
      <c r="A1520" s="87"/>
      <c r="B1520" s="87"/>
      <c r="C1520" s="87"/>
      <c r="D1520" s="87"/>
      <c r="E1520" s="87"/>
      <c r="F1520" s="87"/>
      <c r="G1520" s="87"/>
      <c r="H1520" s="87"/>
      <c r="I1520" s="87"/>
      <c r="J1520" s="87"/>
      <c r="K1520" s="87"/>
      <c r="L1520" s="87"/>
      <c r="M1520" s="87"/>
      <c r="N1520" s="87"/>
      <c r="O1520" s="87"/>
      <c r="P1520" s="87"/>
      <c r="Q1520" s="87"/>
      <c r="R1520" s="87"/>
      <c r="S1520" s="87"/>
      <c r="T1520" s="87"/>
      <c r="U1520" s="87"/>
      <c r="V1520" s="87"/>
      <c r="W1520" s="87"/>
      <c r="X1520" s="87"/>
      <c r="Y1520" s="87"/>
      <c r="Z1520" s="87"/>
      <c r="AA1520" s="87"/>
      <c r="AB1520" s="87"/>
      <c r="AC1520" s="87"/>
      <c r="AD1520" s="87"/>
      <c r="AE1520" s="87"/>
      <c r="AF1520" s="87"/>
      <c r="AG1520" s="87"/>
      <c r="AH1520" s="87"/>
      <c r="AI1520" s="87"/>
      <c r="AJ1520" s="87"/>
      <c r="AK1520" s="87"/>
      <c r="AL1520" s="87"/>
      <c r="AM1520" s="87"/>
      <c r="AN1520" s="87"/>
      <c r="AO1520" s="87"/>
      <c r="AP1520" s="87"/>
      <c r="AQ1520" s="87"/>
      <c r="AR1520" s="87"/>
      <c r="AS1520" s="87"/>
      <c r="AT1520" s="87"/>
      <c r="AU1520" s="87"/>
      <c r="AV1520" s="87"/>
      <c r="AW1520" s="87"/>
      <c r="AX1520" s="87"/>
      <c r="AY1520" s="87"/>
      <c r="AZ1520" s="87"/>
      <c r="BA1520" s="87"/>
      <c r="BB1520" s="87"/>
      <c r="BC1520" s="87"/>
      <c r="BD1520" s="87"/>
      <c r="BE1520" s="87"/>
    </row>
    <row r="1521" spans="1:57" s="69" customFormat="1" x14ac:dyDescent="0.25">
      <c r="A1521" s="87"/>
      <c r="B1521" s="87"/>
      <c r="C1521" s="87"/>
      <c r="D1521" s="87"/>
      <c r="E1521" s="87"/>
      <c r="F1521" s="87"/>
      <c r="G1521" s="87"/>
      <c r="H1521" s="87"/>
      <c r="I1521" s="87"/>
      <c r="J1521" s="87"/>
      <c r="K1521" s="87"/>
      <c r="L1521" s="87"/>
      <c r="M1521" s="87"/>
      <c r="N1521" s="87"/>
      <c r="O1521" s="87"/>
      <c r="P1521" s="87"/>
      <c r="Q1521" s="87"/>
      <c r="R1521" s="87"/>
      <c r="S1521" s="87"/>
      <c r="T1521" s="87"/>
      <c r="U1521" s="87"/>
      <c r="V1521" s="87"/>
      <c r="W1521" s="87"/>
      <c r="X1521" s="87"/>
      <c r="Y1521" s="87"/>
      <c r="Z1521" s="87"/>
      <c r="AA1521" s="87"/>
      <c r="AB1521" s="87"/>
      <c r="AC1521" s="87"/>
      <c r="AD1521" s="87"/>
      <c r="AE1521" s="87"/>
      <c r="AF1521" s="87"/>
      <c r="AG1521" s="87"/>
      <c r="AH1521" s="87"/>
      <c r="AI1521" s="87"/>
      <c r="AJ1521" s="87"/>
      <c r="AK1521" s="87"/>
      <c r="AL1521" s="87"/>
      <c r="AM1521" s="87"/>
      <c r="AN1521" s="87"/>
      <c r="AO1521" s="87"/>
      <c r="AP1521" s="87"/>
      <c r="AQ1521" s="87"/>
      <c r="AR1521" s="87"/>
      <c r="AS1521" s="87"/>
      <c r="AT1521" s="87"/>
      <c r="AU1521" s="87"/>
      <c r="AV1521" s="87"/>
      <c r="AW1521" s="87"/>
      <c r="AX1521" s="87"/>
      <c r="AY1521" s="87"/>
      <c r="AZ1521" s="87"/>
      <c r="BA1521" s="87"/>
      <c r="BB1521" s="87"/>
      <c r="BC1521" s="87"/>
      <c r="BD1521" s="87"/>
      <c r="BE1521" s="87"/>
    </row>
    <row r="1522" spans="1:57" s="69" customFormat="1" x14ac:dyDescent="0.25">
      <c r="A1522" s="87"/>
      <c r="B1522" s="87"/>
      <c r="C1522" s="87"/>
      <c r="D1522" s="87"/>
      <c r="E1522" s="87"/>
      <c r="F1522" s="87"/>
      <c r="G1522" s="87"/>
      <c r="H1522" s="87"/>
      <c r="I1522" s="87"/>
      <c r="J1522" s="87"/>
      <c r="K1522" s="87"/>
      <c r="L1522" s="87"/>
      <c r="M1522" s="87"/>
      <c r="N1522" s="87"/>
      <c r="O1522" s="87"/>
      <c r="P1522" s="87"/>
      <c r="Q1522" s="87"/>
      <c r="R1522" s="87"/>
      <c r="S1522" s="87"/>
      <c r="T1522" s="87"/>
      <c r="U1522" s="87"/>
      <c r="V1522" s="87"/>
      <c r="W1522" s="87"/>
      <c r="X1522" s="87"/>
      <c r="Y1522" s="87"/>
      <c r="Z1522" s="87"/>
      <c r="AA1522" s="87"/>
      <c r="AB1522" s="87"/>
      <c r="AC1522" s="87"/>
      <c r="AD1522" s="87"/>
      <c r="AE1522" s="87"/>
      <c r="AF1522" s="87"/>
      <c r="AG1522" s="87"/>
      <c r="AH1522" s="87"/>
      <c r="AI1522" s="87"/>
      <c r="AJ1522" s="87"/>
      <c r="AK1522" s="87"/>
      <c r="AL1522" s="87"/>
      <c r="AM1522" s="87"/>
      <c r="AN1522" s="87"/>
      <c r="AO1522" s="87"/>
      <c r="AP1522" s="87"/>
      <c r="AQ1522" s="87"/>
      <c r="AR1522" s="87"/>
      <c r="AS1522" s="87"/>
      <c r="AT1522" s="87"/>
      <c r="AU1522" s="87"/>
      <c r="AV1522" s="87"/>
      <c r="AW1522" s="87"/>
      <c r="AX1522" s="87"/>
      <c r="AY1522" s="87"/>
      <c r="AZ1522" s="87"/>
      <c r="BA1522" s="87"/>
      <c r="BB1522" s="87"/>
      <c r="BC1522" s="87"/>
      <c r="BD1522" s="87"/>
      <c r="BE1522" s="87"/>
    </row>
    <row r="1523" spans="1:57" s="69" customFormat="1" x14ac:dyDescent="0.25">
      <c r="A1523" s="87"/>
      <c r="B1523" s="87"/>
      <c r="C1523" s="87"/>
      <c r="D1523" s="87"/>
      <c r="E1523" s="87"/>
      <c r="F1523" s="87"/>
      <c r="G1523" s="87"/>
      <c r="H1523" s="87"/>
      <c r="I1523" s="87"/>
      <c r="J1523" s="87"/>
      <c r="K1523" s="87"/>
      <c r="L1523" s="87"/>
      <c r="M1523" s="87"/>
      <c r="N1523" s="87"/>
      <c r="O1523" s="87"/>
      <c r="P1523" s="87"/>
      <c r="Q1523" s="87"/>
      <c r="R1523" s="87"/>
      <c r="S1523" s="87"/>
      <c r="T1523" s="87"/>
      <c r="U1523" s="87"/>
      <c r="V1523" s="87"/>
      <c r="W1523" s="87"/>
      <c r="X1523" s="87"/>
      <c r="Y1523" s="87"/>
      <c r="Z1523" s="87"/>
      <c r="AA1523" s="87"/>
      <c r="AB1523" s="87"/>
      <c r="AC1523" s="87"/>
      <c r="AD1523" s="87"/>
      <c r="AE1523" s="87"/>
      <c r="AF1523" s="87"/>
      <c r="AG1523" s="87"/>
      <c r="AH1523" s="87"/>
      <c r="AI1523" s="87"/>
      <c r="AJ1523" s="87"/>
      <c r="AK1523" s="87"/>
      <c r="AL1523" s="87"/>
      <c r="AM1523" s="87"/>
      <c r="AN1523" s="87"/>
      <c r="AO1523" s="87"/>
      <c r="AP1523" s="87"/>
      <c r="AQ1523" s="87"/>
      <c r="AR1523" s="87"/>
      <c r="AS1523" s="87"/>
      <c r="AT1523" s="87"/>
      <c r="AU1523" s="87"/>
      <c r="AV1523" s="87"/>
      <c r="AW1523" s="87"/>
      <c r="AX1523" s="87"/>
      <c r="AY1523" s="87"/>
      <c r="AZ1523" s="87"/>
      <c r="BA1523" s="87"/>
      <c r="BB1523" s="87"/>
      <c r="BC1523" s="87"/>
      <c r="BD1523" s="87"/>
      <c r="BE1523" s="87"/>
    </row>
    <row r="1524" spans="1:57" s="69" customFormat="1" x14ac:dyDescent="0.25">
      <c r="A1524" s="87"/>
      <c r="B1524" s="87"/>
      <c r="C1524" s="87"/>
      <c r="D1524" s="87"/>
      <c r="E1524" s="87"/>
      <c r="F1524" s="87"/>
      <c r="G1524" s="87"/>
      <c r="H1524" s="87"/>
      <c r="I1524" s="87"/>
      <c r="J1524" s="87"/>
      <c r="K1524" s="87"/>
      <c r="L1524" s="87"/>
      <c r="M1524" s="87"/>
      <c r="N1524" s="87"/>
      <c r="O1524" s="87"/>
      <c r="P1524" s="87"/>
      <c r="Q1524" s="87"/>
      <c r="R1524" s="87"/>
      <c r="S1524" s="87"/>
      <c r="T1524" s="87"/>
      <c r="U1524" s="87"/>
      <c r="V1524" s="87"/>
      <c r="W1524" s="87"/>
      <c r="X1524" s="87"/>
      <c r="Y1524" s="87"/>
      <c r="Z1524" s="87"/>
      <c r="AA1524" s="87"/>
      <c r="AB1524" s="87"/>
      <c r="AC1524" s="87"/>
      <c r="AD1524" s="87"/>
      <c r="AE1524" s="87"/>
      <c r="AF1524" s="87"/>
      <c r="AG1524" s="87"/>
      <c r="AH1524" s="87"/>
      <c r="AI1524" s="87"/>
      <c r="AJ1524" s="87"/>
      <c r="AK1524" s="87"/>
      <c r="AL1524" s="87"/>
      <c r="AM1524" s="87"/>
      <c r="AN1524" s="87"/>
      <c r="AO1524" s="87"/>
      <c r="AP1524" s="87"/>
      <c r="AQ1524" s="87"/>
      <c r="AR1524" s="87"/>
      <c r="AS1524" s="87"/>
      <c r="AT1524" s="87"/>
      <c r="AU1524" s="87"/>
      <c r="AV1524" s="87"/>
      <c r="AW1524" s="87"/>
      <c r="AX1524" s="87"/>
      <c r="AY1524" s="87"/>
      <c r="AZ1524" s="87"/>
      <c r="BA1524" s="87"/>
      <c r="BB1524" s="87"/>
      <c r="BC1524" s="87"/>
      <c r="BD1524" s="87"/>
      <c r="BE1524" s="87"/>
    </row>
    <row r="1525" spans="1:57" s="69" customFormat="1" x14ac:dyDescent="0.25">
      <c r="A1525" s="87"/>
      <c r="B1525" s="87"/>
      <c r="C1525" s="87"/>
      <c r="D1525" s="87"/>
      <c r="E1525" s="87"/>
      <c r="F1525" s="87"/>
      <c r="G1525" s="87"/>
      <c r="H1525" s="87"/>
      <c r="I1525" s="87"/>
      <c r="J1525" s="87"/>
      <c r="K1525" s="87"/>
      <c r="L1525" s="87"/>
      <c r="M1525" s="87"/>
      <c r="N1525" s="87"/>
      <c r="O1525" s="87"/>
      <c r="P1525" s="87"/>
      <c r="Q1525" s="87"/>
      <c r="R1525" s="87"/>
      <c r="S1525" s="87"/>
      <c r="T1525" s="87"/>
      <c r="U1525" s="87"/>
      <c r="V1525" s="87"/>
      <c r="W1525" s="87"/>
      <c r="X1525" s="87"/>
      <c r="Y1525" s="87"/>
      <c r="Z1525" s="87"/>
      <c r="AA1525" s="87"/>
      <c r="AB1525" s="87"/>
      <c r="AC1525" s="87"/>
      <c r="AD1525" s="87"/>
      <c r="AE1525" s="87"/>
      <c r="AF1525" s="87"/>
      <c r="AG1525" s="87"/>
      <c r="AH1525" s="87"/>
      <c r="AI1525" s="87"/>
      <c r="AJ1525" s="87"/>
      <c r="AK1525" s="87"/>
      <c r="AL1525" s="87"/>
      <c r="AM1525" s="87"/>
      <c r="AN1525" s="87"/>
      <c r="AO1525" s="87"/>
      <c r="AP1525" s="87"/>
      <c r="AQ1525" s="87"/>
      <c r="AR1525" s="87"/>
      <c r="AS1525" s="87"/>
      <c r="AT1525" s="87"/>
      <c r="AU1525" s="87"/>
      <c r="AV1525" s="87"/>
      <c r="AW1525" s="87"/>
      <c r="AX1525" s="87"/>
      <c r="AY1525" s="87"/>
      <c r="AZ1525" s="87"/>
      <c r="BA1525" s="87"/>
      <c r="BB1525" s="87"/>
      <c r="BC1525" s="87"/>
      <c r="BD1525" s="87"/>
      <c r="BE1525" s="87"/>
    </row>
    <row r="1526" spans="1:57" s="69" customFormat="1" x14ac:dyDescent="0.25">
      <c r="A1526" s="87"/>
      <c r="B1526" s="87"/>
      <c r="C1526" s="87"/>
      <c r="D1526" s="87"/>
      <c r="E1526" s="87"/>
      <c r="F1526" s="87"/>
      <c r="G1526" s="87"/>
      <c r="H1526" s="87"/>
      <c r="I1526" s="87"/>
      <c r="J1526" s="87"/>
      <c r="K1526" s="87"/>
      <c r="L1526" s="87"/>
      <c r="M1526" s="87"/>
      <c r="N1526" s="87"/>
      <c r="O1526" s="87"/>
      <c r="P1526" s="87"/>
      <c r="Q1526" s="87"/>
      <c r="R1526" s="87"/>
      <c r="S1526" s="87"/>
      <c r="T1526" s="87"/>
      <c r="U1526" s="87"/>
      <c r="V1526" s="87"/>
      <c r="W1526" s="87"/>
      <c r="X1526" s="87"/>
      <c r="Y1526" s="87"/>
      <c r="Z1526" s="87"/>
      <c r="AA1526" s="87"/>
      <c r="AB1526" s="87"/>
      <c r="AC1526" s="87"/>
      <c r="AD1526" s="87"/>
      <c r="AE1526" s="87"/>
      <c r="AF1526" s="87"/>
      <c r="AG1526" s="87"/>
      <c r="AH1526" s="87"/>
      <c r="AI1526" s="87"/>
      <c r="AJ1526" s="87"/>
      <c r="AK1526" s="87"/>
      <c r="AL1526" s="87"/>
      <c r="AM1526" s="87"/>
      <c r="AN1526" s="87"/>
      <c r="AO1526" s="87"/>
      <c r="AP1526" s="87"/>
      <c r="AQ1526" s="87"/>
      <c r="AR1526" s="87"/>
      <c r="AS1526" s="87"/>
      <c r="AT1526" s="87"/>
      <c r="AU1526" s="87"/>
      <c r="AV1526" s="87"/>
      <c r="AW1526" s="87"/>
      <c r="AX1526" s="87"/>
      <c r="AY1526" s="87"/>
      <c r="AZ1526" s="87"/>
      <c r="BA1526" s="87"/>
      <c r="BB1526" s="87"/>
      <c r="BC1526" s="87"/>
      <c r="BD1526" s="87"/>
      <c r="BE1526" s="87"/>
    </row>
    <row r="1527" spans="1:57" s="69" customFormat="1" x14ac:dyDescent="0.25">
      <c r="A1527" s="87"/>
      <c r="B1527" s="87"/>
      <c r="C1527" s="87"/>
      <c r="D1527" s="87"/>
      <c r="E1527" s="87"/>
      <c r="F1527" s="87"/>
      <c r="G1527" s="87"/>
      <c r="H1527" s="87"/>
      <c r="I1527" s="87"/>
      <c r="J1527" s="87"/>
      <c r="K1527" s="87"/>
      <c r="L1527" s="87"/>
      <c r="M1527" s="87"/>
      <c r="N1527" s="87"/>
      <c r="O1527" s="87"/>
      <c r="P1527" s="87"/>
      <c r="Q1527" s="87"/>
      <c r="R1527" s="87"/>
      <c r="S1527" s="87"/>
      <c r="T1527" s="87"/>
      <c r="U1527" s="87"/>
      <c r="V1527" s="87"/>
      <c r="W1527" s="87"/>
      <c r="X1527" s="87"/>
      <c r="Y1527" s="87"/>
      <c r="Z1527" s="87"/>
      <c r="AA1527" s="87"/>
      <c r="AB1527" s="87"/>
      <c r="AC1527" s="87"/>
      <c r="AD1527" s="87"/>
      <c r="AE1527" s="87"/>
      <c r="AF1527" s="87"/>
      <c r="AG1527" s="87"/>
      <c r="AH1527" s="87"/>
      <c r="AI1527" s="87"/>
      <c r="AJ1527" s="87"/>
      <c r="AK1527" s="87"/>
      <c r="AL1527" s="87"/>
      <c r="AM1527" s="87"/>
      <c r="AN1527" s="87"/>
      <c r="AO1527" s="87"/>
      <c r="AP1527" s="87"/>
      <c r="AQ1527" s="87"/>
      <c r="AR1527" s="87"/>
      <c r="AS1527" s="87"/>
      <c r="AT1527" s="87"/>
      <c r="AU1527" s="87"/>
      <c r="AV1527" s="87"/>
      <c r="AW1527" s="87"/>
      <c r="AX1527" s="87"/>
      <c r="AY1527" s="87"/>
      <c r="AZ1527" s="87"/>
      <c r="BA1527" s="87"/>
      <c r="BB1527" s="87"/>
      <c r="BC1527" s="87"/>
      <c r="BD1527" s="87"/>
      <c r="BE1527" s="87"/>
    </row>
    <row r="1528" spans="1:57" s="69" customFormat="1" x14ac:dyDescent="0.25">
      <c r="A1528" s="87"/>
      <c r="B1528" s="87"/>
      <c r="C1528" s="87"/>
      <c r="D1528" s="87"/>
      <c r="E1528" s="87"/>
      <c r="F1528" s="87"/>
      <c r="G1528" s="87"/>
      <c r="H1528" s="87"/>
      <c r="I1528" s="87"/>
      <c r="J1528" s="87"/>
      <c r="K1528" s="87"/>
      <c r="L1528" s="87"/>
      <c r="M1528" s="87"/>
      <c r="N1528" s="87"/>
      <c r="O1528" s="87"/>
      <c r="P1528" s="87"/>
      <c r="Q1528" s="87"/>
      <c r="R1528" s="87"/>
      <c r="S1528" s="87"/>
      <c r="T1528" s="87"/>
      <c r="U1528" s="87"/>
      <c r="V1528" s="87"/>
      <c r="W1528" s="87"/>
      <c r="X1528" s="87"/>
      <c r="Y1528" s="87"/>
      <c r="Z1528" s="87"/>
      <c r="AA1528" s="87"/>
      <c r="AB1528" s="87"/>
      <c r="AC1528" s="87"/>
      <c r="AD1528" s="87"/>
      <c r="AE1528" s="87"/>
      <c r="AF1528" s="87"/>
      <c r="AG1528" s="87"/>
      <c r="AH1528" s="87"/>
      <c r="AI1528" s="87"/>
      <c r="AJ1528" s="87"/>
      <c r="AK1528" s="87"/>
      <c r="AL1528" s="87"/>
      <c r="AM1528" s="87"/>
      <c r="AN1528" s="87"/>
      <c r="AO1528" s="87"/>
      <c r="AP1528" s="87"/>
      <c r="AQ1528" s="87"/>
      <c r="AR1528" s="87"/>
      <c r="AS1528" s="87"/>
      <c r="AT1528" s="87"/>
      <c r="AU1528" s="87"/>
      <c r="AV1528" s="87"/>
      <c r="AW1528" s="87"/>
      <c r="AX1528" s="87"/>
      <c r="AY1528" s="87"/>
      <c r="AZ1528" s="87"/>
      <c r="BA1528" s="87"/>
      <c r="BB1528" s="87"/>
      <c r="BC1528" s="87"/>
      <c r="BD1528" s="87"/>
      <c r="BE1528" s="87"/>
    </row>
    <row r="1529" spans="1:57" s="69" customFormat="1" x14ac:dyDescent="0.25">
      <c r="A1529" s="87"/>
      <c r="B1529" s="87"/>
      <c r="C1529" s="87"/>
      <c r="D1529" s="87"/>
      <c r="E1529" s="87"/>
      <c r="F1529" s="87"/>
      <c r="G1529" s="87"/>
      <c r="H1529" s="87"/>
      <c r="I1529" s="87"/>
      <c r="J1529" s="87"/>
      <c r="K1529" s="87"/>
      <c r="L1529" s="87"/>
      <c r="M1529" s="87"/>
      <c r="N1529" s="87"/>
      <c r="O1529" s="87"/>
      <c r="P1529" s="87"/>
      <c r="Q1529" s="87"/>
      <c r="R1529" s="87"/>
      <c r="S1529" s="87"/>
      <c r="T1529" s="87"/>
      <c r="U1529" s="87"/>
      <c r="V1529" s="87"/>
      <c r="W1529" s="87"/>
      <c r="X1529" s="87"/>
      <c r="Y1529" s="87"/>
      <c r="Z1529" s="87"/>
      <c r="AA1529" s="87"/>
      <c r="AB1529" s="87"/>
      <c r="AC1529" s="87"/>
      <c r="AD1529" s="87"/>
      <c r="AE1529" s="87"/>
      <c r="AF1529" s="87"/>
      <c r="AG1529" s="87"/>
      <c r="AH1529" s="87"/>
      <c r="AI1529" s="87"/>
      <c r="AJ1529" s="87"/>
      <c r="AK1529" s="87"/>
      <c r="AL1529" s="87"/>
      <c r="AM1529" s="87"/>
      <c r="AN1529" s="87"/>
      <c r="AO1529" s="87"/>
      <c r="AP1529" s="87"/>
      <c r="AQ1529" s="87"/>
      <c r="AR1529" s="87"/>
      <c r="AS1529" s="87"/>
      <c r="AT1529" s="87"/>
      <c r="AU1529" s="87"/>
      <c r="AV1529" s="87"/>
      <c r="AW1529" s="87"/>
      <c r="AX1529" s="87"/>
      <c r="AY1529" s="87"/>
      <c r="AZ1529" s="87"/>
      <c r="BA1529" s="87"/>
      <c r="BB1529" s="87"/>
      <c r="BC1529" s="87"/>
      <c r="BD1529" s="87"/>
      <c r="BE1529" s="87"/>
    </row>
    <row r="1530" spans="1:57" s="69" customFormat="1" x14ac:dyDescent="0.25">
      <c r="A1530" s="87"/>
      <c r="B1530" s="87"/>
      <c r="C1530" s="87"/>
      <c r="D1530" s="87"/>
      <c r="E1530" s="87"/>
      <c r="F1530" s="87"/>
      <c r="G1530" s="87"/>
      <c r="H1530" s="87"/>
      <c r="I1530" s="87"/>
      <c r="J1530" s="87"/>
      <c r="K1530" s="87"/>
      <c r="L1530" s="87"/>
      <c r="M1530" s="87"/>
      <c r="N1530" s="87"/>
      <c r="O1530" s="87"/>
      <c r="P1530" s="87"/>
      <c r="Q1530" s="87"/>
      <c r="R1530" s="87"/>
      <c r="S1530" s="87"/>
      <c r="T1530" s="87"/>
      <c r="U1530" s="87"/>
      <c r="V1530" s="87"/>
      <c r="W1530" s="87"/>
      <c r="X1530" s="87"/>
      <c r="Y1530" s="87"/>
      <c r="Z1530" s="87"/>
      <c r="AA1530" s="87"/>
      <c r="AB1530" s="87"/>
      <c r="AC1530" s="87"/>
      <c r="AD1530" s="87"/>
      <c r="AE1530" s="87"/>
      <c r="AF1530" s="87"/>
      <c r="AG1530" s="87"/>
      <c r="AH1530" s="87"/>
      <c r="AI1530" s="87"/>
      <c r="AJ1530" s="87"/>
      <c r="AK1530" s="87"/>
      <c r="AL1530" s="87"/>
      <c r="AM1530" s="87"/>
      <c r="AN1530" s="87"/>
      <c r="AO1530" s="87"/>
      <c r="AP1530" s="87"/>
      <c r="AQ1530" s="87"/>
      <c r="AR1530" s="87"/>
      <c r="AS1530" s="87"/>
      <c r="AT1530" s="87"/>
      <c r="AU1530" s="87"/>
      <c r="AV1530" s="87"/>
      <c r="AW1530" s="87"/>
      <c r="AX1530" s="87"/>
      <c r="AY1530" s="87"/>
      <c r="AZ1530" s="87"/>
      <c r="BA1530" s="87"/>
      <c r="BB1530" s="87"/>
      <c r="BC1530" s="87"/>
      <c r="BD1530" s="87"/>
      <c r="BE1530" s="87"/>
    </row>
    <row r="1531" spans="1:57" s="69" customFormat="1" x14ac:dyDescent="0.25">
      <c r="A1531" s="87"/>
      <c r="B1531" s="87"/>
      <c r="C1531" s="87"/>
      <c r="D1531" s="87"/>
      <c r="E1531" s="87"/>
      <c r="F1531" s="87"/>
      <c r="G1531" s="87"/>
      <c r="H1531" s="87"/>
      <c r="I1531" s="87"/>
      <c r="J1531" s="87"/>
      <c r="K1531" s="87"/>
      <c r="L1531" s="87"/>
      <c r="M1531" s="87"/>
      <c r="N1531" s="87"/>
      <c r="O1531" s="87"/>
      <c r="P1531" s="87"/>
      <c r="Q1531" s="87"/>
      <c r="R1531" s="87"/>
      <c r="S1531" s="87"/>
      <c r="T1531" s="87"/>
      <c r="U1531" s="87"/>
      <c r="V1531" s="87"/>
      <c r="W1531" s="87"/>
      <c r="X1531" s="87"/>
      <c r="Y1531" s="87"/>
      <c r="Z1531" s="87"/>
      <c r="AA1531" s="87"/>
      <c r="AB1531" s="87"/>
      <c r="AC1531" s="87"/>
      <c r="AD1531" s="87"/>
      <c r="AE1531" s="87"/>
      <c r="AF1531" s="87"/>
      <c r="AG1531" s="87"/>
      <c r="AH1531" s="87"/>
      <c r="AI1531" s="87"/>
      <c r="AJ1531" s="87"/>
      <c r="AK1531" s="87"/>
      <c r="AL1531" s="87"/>
      <c r="AM1531" s="87"/>
      <c r="AN1531" s="87"/>
      <c r="AO1531" s="87"/>
      <c r="AP1531" s="87"/>
      <c r="AQ1531" s="87"/>
      <c r="AR1531" s="87"/>
      <c r="AS1531" s="87"/>
      <c r="AT1531" s="87"/>
      <c r="AU1531" s="87"/>
      <c r="AV1531" s="87"/>
      <c r="AW1531" s="87"/>
      <c r="AX1531" s="87"/>
      <c r="AY1531" s="87"/>
      <c r="AZ1531" s="87"/>
      <c r="BA1531" s="87"/>
      <c r="BB1531" s="87"/>
      <c r="BC1531" s="87"/>
      <c r="BD1531" s="87"/>
      <c r="BE1531" s="87"/>
    </row>
    <row r="1532" spans="1:57" s="69" customFormat="1" x14ac:dyDescent="0.25">
      <c r="A1532" s="87"/>
      <c r="B1532" s="87"/>
      <c r="C1532" s="87"/>
      <c r="D1532" s="87"/>
      <c r="E1532" s="87"/>
      <c r="F1532" s="87"/>
      <c r="G1532" s="87"/>
      <c r="H1532" s="87"/>
      <c r="I1532" s="87"/>
      <c r="J1532" s="87"/>
      <c r="K1532" s="87"/>
      <c r="L1532" s="87"/>
      <c r="M1532" s="87"/>
      <c r="N1532" s="87"/>
      <c r="O1532" s="87"/>
      <c r="P1532" s="87"/>
      <c r="Q1532" s="87"/>
      <c r="R1532" s="87"/>
      <c r="S1532" s="87"/>
      <c r="T1532" s="87"/>
      <c r="U1532" s="87"/>
      <c r="V1532" s="87"/>
      <c r="W1532" s="87"/>
      <c r="X1532" s="87"/>
      <c r="Y1532" s="87"/>
      <c r="Z1532" s="87"/>
      <c r="AA1532" s="87"/>
      <c r="AB1532" s="87"/>
      <c r="AC1532" s="87"/>
      <c r="AD1532" s="87"/>
      <c r="AE1532" s="87"/>
      <c r="AF1532" s="87"/>
      <c r="AG1532" s="87"/>
      <c r="AH1532" s="87"/>
      <c r="AI1532" s="87"/>
      <c r="AJ1532" s="87"/>
      <c r="AK1532" s="87"/>
      <c r="AL1532" s="87"/>
      <c r="AM1532" s="87"/>
      <c r="AN1532" s="87"/>
      <c r="AO1532" s="87"/>
      <c r="AP1532" s="87"/>
      <c r="AQ1532" s="87"/>
      <c r="AR1532" s="87"/>
      <c r="AS1532" s="87"/>
      <c r="AT1532" s="87"/>
      <c r="AU1532" s="87"/>
      <c r="AV1532" s="87"/>
      <c r="AW1532" s="87"/>
      <c r="AX1532" s="87"/>
      <c r="AY1532" s="87"/>
      <c r="AZ1532" s="87"/>
      <c r="BA1532" s="87"/>
      <c r="BB1532" s="87"/>
      <c r="BC1532" s="87"/>
      <c r="BD1532" s="87"/>
      <c r="BE1532" s="87"/>
    </row>
    <row r="1533" spans="1:57" s="69" customFormat="1" x14ac:dyDescent="0.25">
      <c r="A1533" s="87"/>
      <c r="B1533" s="87"/>
      <c r="C1533" s="87"/>
      <c r="D1533" s="87"/>
      <c r="E1533" s="87"/>
      <c r="F1533" s="87"/>
      <c r="G1533" s="87"/>
      <c r="H1533" s="87"/>
      <c r="I1533" s="87"/>
      <c r="J1533" s="87"/>
      <c r="K1533" s="87"/>
      <c r="L1533" s="87"/>
      <c r="M1533" s="87"/>
      <c r="N1533" s="87"/>
      <c r="O1533" s="87"/>
      <c r="P1533" s="87"/>
      <c r="Q1533" s="87"/>
      <c r="R1533" s="87"/>
      <c r="S1533" s="87"/>
      <c r="T1533" s="87"/>
      <c r="U1533" s="87"/>
      <c r="V1533" s="87"/>
      <c r="W1533" s="87"/>
      <c r="X1533" s="87"/>
      <c r="Y1533" s="87"/>
      <c r="Z1533" s="87"/>
      <c r="AA1533" s="87"/>
      <c r="AB1533" s="87"/>
      <c r="AC1533" s="87"/>
      <c r="AD1533" s="87"/>
      <c r="AE1533" s="87"/>
      <c r="AF1533" s="87"/>
      <c r="AG1533" s="87"/>
      <c r="AH1533" s="87"/>
      <c r="AI1533" s="87"/>
      <c r="AJ1533" s="87"/>
      <c r="AK1533" s="87"/>
      <c r="AL1533" s="87"/>
      <c r="AM1533" s="87"/>
      <c r="AN1533" s="87"/>
      <c r="AO1533" s="87"/>
      <c r="AP1533" s="87"/>
      <c r="AQ1533" s="87"/>
      <c r="AR1533" s="87"/>
      <c r="AS1533" s="87"/>
      <c r="AT1533" s="87"/>
      <c r="AU1533" s="87"/>
      <c r="AV1533" s="87"/>
      <c r="AW1533" s="87"/>
      <c r="AX1533" s="87"/>
      <c r="AY1533" s="87"/>
      <c r="AZ1533" s="87"/>
      <c r="BA1533" s="87"/>
      <c r="BB1533" s="87"/>
      <c r="BC1533" s="87"/>
      <c r="BD1533" s="87"/>
      <c r="BE1533" s="87"/>
    </row>
    <row r="1534" spans="1:57" s="69" customFormat="1" x14ac:dyDescent="0.25">
      <c r="A1534" s="87"/>
      <c r="B1534" s="87"/>
      <c r="C1534" s="87"/>
      <c r="D1534" s="87"/>
      <c r="E1534" s="87"/>
      <c r="F1534" s="87"/>
      <c r="G1534" s="87"/>
      <c r="H1534" s="87"/>
      <c r="I1534" s="87"/>
      <c r="J1534" s="87"/>
      <c r="K1534" s="87"/>
      <c r="L1534" s="87"/>
      <c r="M1534" s="87"/>
      <c r="N1534" s="87"/>
      <c r="O1534" s="87"/>
      <c r="P1534" s="87"/>
      <c r="Q1534" s="87"/>
      <c r="R1534" s="87"/>
      <c r="S1534" s="87"/>
      <c r="T1534" s="87"/>
      <c r="U1534" s="87"/>
      <c r="V1534" s="87"/>
      <c r="W1534" s="87"/>
      <c r="X1534" s="87"/>
      <c r="Y1534" s="87"/>
      <c r="Z1534" s="87"/>
      <c r="AA1534" s="87"/>
      <c r="AB1534" s="87"/>
      <c r="AC1534" s="87"/>
      <c r="AD1534" s="87"/>
      <c r="AE1534" s="87"/>
      <c r="AF1534" s="87"/>
      <c r="AG1534" s="87"/>
      <c r="AH1534" s="87"/>
      <c r="AI1534" s="87"/>
      <c r="AJ1534" s="87"/>
      <c r="AK1534" s="87"/>
      <c r="AL1534" s="87"/>
      <c r="AM1534" s="87"/>
      <c r="AN1534" s="87"/>
      <c r="AO1534" s="87"/>
      <c r="AP1534" s="87"/>
      <c r="AQ1534" s="87"/>
      <c r="AR1534" s="87"/>
      <c r="AS1534" s="87"/>
      <c r="AT1534" s="87"/>
      <c r="AU1534" s="87"/>
      <c r="AV1534" s="87"/>
      <c r="AW1534" s="87"/>
      <c r="AX1534" s="87"/>
      <c r="AY1534" s="87"/>
      <c r="AZ1534" s="87"/>
      <c r="BA1534" s="87"/>
      <c r="BB1534" s="87"/>
      <c r="BC1534" s="87"/>
      <c r="BD1534" s="87"/>
      <c r="BE1534" s="87"/>
    </row>
    <row r="1535" spans="1:57" s="69" customFormat="1" x14ac:dyDescent="0.25">
      <c r="A1535" s="87"/>
      <c r="B1535" s="87"/>
      <c r="C1535" s="87"/>
      <c r="D1535" s="87"/>
      <c r="E1535" s="87"/>
      <c r="F1535" s="87"/>
      <c r="G1535" s="87"/>
      <c r="H1535" s="87"/>
      <c r="I1535" s="87"/>
      <c r="J1535" s="87"/>
      <c r="K1535" s="87"/>
      <c r="L1535" s="87"/>
      <c r="M1535" s="87"/>
      <c r="N1535" s="87"/>
      <c r="O1535" s="87"/>
      <c r="P1535" s="87"/>
      <c r="Q1535" s="87"/>
      <c r="R1535" s="87"/>
      <c r="S1535" s="87"/>
      <c r="T1535" s="87"/>
      <c r="U1535" s="87"/>
      <c r="V1535" s="87"/>
      <c r="W1535" s="87"/>
      <c r="X1535" s="87"/>
      <c r="Y1535" s="87"/>
      <c r="Z1535" s="87"/>
      <c r="AA1535" s="87"/>
      <c r="AB1535" s="87"/>
      <c r="AC1535" s="87"/>
      <c r="AD1535" s="87"/>
      <c r="AE1535" s="87"/>
      <c r="AF1535" s="87"/>
      <c r="AG1535" s="87"/>
      <c r="AH1535" s="87"/>
      <c r="AI1535" s="87"/>
      <c r="AJ1535" s="87"/>
      <c r="AK1535" s="87"/>
      <c r="AL1535" s="87"/>
      <c r="AM1535" s="87"/>
      <c r="AN1535" s="87"/>
      <c r="AO1535" s="87"/>
      <c r="AP1535" s="87"/>
      <c r="AQ1535" s="87"/>
      <c r="AR1535" s="87"/>
      <c r="AS1535" s="87"/>
      <c r="AT1535" s="87"/>
      <c r="AU1535" s="87"/>
      <c r="AV1535" s="87"/>
      <c r="AW1535" s="87"/>
      <c r="AX1535" s="87"/>
      <c r="AY1535" s="87"/>
      <c r="AZ1535" s="87"/>
      <c r="BA1535" s="87"/>
      <c r="BB1535" s="87"/>
      <c r="BC1535" s="87"/>
      <c r="BD1535" s="87"/>
      <c r="BE1535" s="87"/>
    </row>
    <row r="1536" spans="1:57" s="69" customFormat="1" x14ac:dyDescent="0.25">
      <c r="A1536" s="87"/>
      <c r="B1536" s="87"/>
      <c r="C1536" s="87"/>
      <c r="D1536" s="87"/>
      <c r="E1536" s="87"/>
      <c r="F1536" s="87"/>
      <c r="G1536" s="87"/>
      <c r="H1536" s="87"/>
      <c r="I1536" s="87"/>
      <c r="J1536" s="87"/>
      <c r="K1536" s="87"/>
      <c r="L1536" s="87"/>
      <c r="M1536" s="87"/>
      <c r="N1536" s="87"/>
      <c r="O1536" s="87"/>
      <c r="P1536" s="87"/>
      <c r="Q1536" s="87"/>
      <c r="R1536" s="87"/>
      <c r="S1536" s="87"/>
      <c r="T1536" s="87"/>
      <c r="U1536" s="87"/>
      <c r="V1536" s="87"/>
      <c r="W1536" s="87"/>
      <c r="X1536" s="87"/>
      <c r="Y1536" s="87"/>
      <c r="Z1536" s="87"/>
      <c r="AA1536" s="87"/>
      <c r="AB1536" s="87"/>
      <c r="AC1536" s="87"/>
      <c r="AD1536" s="87"/>
      <c r="AE1536" s="87"/>
      <c r="AF1536" s="87"/>
      <c r="AG1536" s="87"/>
      <c r="AH1536" s="87"/>
      <c r="AI1536" s="87"/>
      <c r="AJ1536" s="87"/>
      <c r="AK1536" s="87"/>
      <c r="AL1536" s="87"/>
      <c r="AM1536" s="87"/>
      <c r="AN1536" s="87"/>
      <c r="AO1536" s="87"/>
      <c r="AP1536" s="87"/>
      <c r="AQ1536" s="87"/>
      <c r="AR1536" s="87"/>
      <c r="AS1536" s="87"/>
      <c r="AT1536" s="87"/>
      <c r="AU1536" s="87"/>
      <c r="AV1536" s="87"/>
      <c r="AW1536" s="87"/>
      <c r="AX1536" s="87"/>
      <c r="AY1536" s="87"/>
      <c r="AZ1536" s="87"/>
      <c r="BA1536" s="87"/>
      <c r="BB1536" s="87"/>
      <c r="BC1536" s="87"/>
      <c r="BD1536" s="87"/>
      <c r="BE1536" s="87"/>
    </row>
    <row r="1537" spans="1:57" s="69" customFormat="1" x14ac:dyDescent="0.25">
      <c r="A1537" s="87"/>
      <c r="B1537" s="87"/>
      <c r="C1537" s="87"/>
      <c r="D1537" s="87"/>
      <c r="E1537" s="87"/>
      <c r="F1537" s="87"/>
      <c r="G1537" s="87"/>
      <c r="H1537" s="87"/>
      <c r="I1537" s="87"/>
      <c r="J1537" s="87"/>
      <c r="K1537" s="87"/>
      <c r="L1537" s="87"/>
      <c r="M1537" s="87"/>
      <c r="N1537" s="87"/>
      <c r="O1537" s="87"/>
      <c r="P1537" s="87"/>
      <c r="Q1537" s="87"/>
      <c r="R1537" s="87"/>
      <c r="S1537" s="87"/>
      <c r="T1537" s="87"/>
      <c r="U1537" s="87"/>
      <c r="V1537" s="87"/>
      <c r="W1537" s="87"/>
      <c r="X1537" s="87"/>
      <c r="Y1537" s="87"/>
      <c r="Z1537" s="87"/>
      <c r="AA1537" s="87"/>
      <c r="AB1537" s="87"/>
      <c r="AC1537" s="87"/>
      <c r="AD1537" s="87"/>
      <c r="AE1537" s="87"/>
      <c r="AF1537" s="87"/>
      <c r="AG1537" s="87"/>
      <c r="AH1537" s="87"/>
      <c r="AI1537" s="87"/>
      <c r="AJ1537" s="87"/>
      <c r="AK1537" s="87"/>
      <c r="AL1537" s="87"/>
      <c r="AM1537" s="87"/>
      <c r="AN1537" s="87"/>
      <c r="AO1537" s="87"/>
      <c r="AP1537" s="87"/>
      <c r="AQ1537" s="87"/>
      <c r="AR1537" s="87"/>
      <c r="AS1537" s="87"/>
      <c r="AT1537" s="87"/>
      <c r="AU1537" s="87"/>
      <c r="AV1537" s="87"/>
      <c r="AW1537" s="87"/>
      <c r="AX1537" s="87"/>
      <c r="AY1537" s="87"/>
      <c r="AZ1537" s="87"/>
      <c r="BA1537" s="87"/>
      <c r="BB1537" s="87"/>
      <c r="BC1537" s="87"/>
      <c r="BD1537" s="87"/>
      <c r="BE1537" s="87"/>
    </row>
    <row r="1538" spans="1:57" s="69" customFormat="1" x14ac:dyDescent="0.25">
      <c r="A1538" s="87"/>
      <c r="B1538" s="87"/>
      <c r="C1538" s="87"/>
      <c r="D1538" s="87"/>
      <c r="E1538" s="87"/>
      <c r="F1538" s="87"/>
      <c r="G1538" s="87"/>
      <c r="H1538" s="87"/>
      <c r="I1538" s="87"/>
      <c r="J1538" s="87"/>
      <c r="K1538" s="87"/>
      <c r="L1538" s="87"/>
      <c r="M1538" s="87"/>
      <c r="N1538" s="87"/>
      <c r="O1538" s="87"/>
      <c r="P1538" s="87"/>
      <c r="Q1538" s="87"/>
      <c r="R1538" s="87"/>
      <c r="S1538" s="87"/>
      <c r="T1538" s="87"/>
      <c r="U1538" s="87"/>
      <c r="V1538" s="87"/>
      <c r="W1538" s="87"/>
      <c r="X1538" s="87"/>
      <c r="Y1538" s="87"/>
      <c r="Z1538" s="87"/>
      <c r="AA1538" s="87"/>
      <c r="AB1538" s="87"/>
      <c r="AC1538" s="87"/>
      <c r="AD1538" s="87"/>
      <c r="AE1538" s="87"/>
      <c r="AF1538" s="87"/>
      <c r="AG1538" s="87"/>
      <c r="AH1538" s="87"/>
      <c r="AI1538" s="87"/>
      <c r="AJ1538" s="87"/>
      <c r="AK1538" s="87"/>
      <c r="AL1538" s="87"/>
      <c r="AM1538" s="87"/>
      <c r="AN1538" s="87"/>
      <c r="AO1538" s="87"/>
      <c r="AP1538" s="87"/>
      <c r="AQ1538" s="87"/>
      <c r="AR1538" s="87"/>
      <c r="AS1538" s="87"/>
      <c r="AT1538" s="87"/>
      <c r="AU1538" s="87"/>
      <c r="AV1538" s="87"/>
      <c r="AW1538" s="87"/>
      <c r="AX1538" s="87"/>
      <c r="AY1538" s="87"/>
      <c r="AZ1538" s="87"/>
      <c r="BA1538" s="87"/>
      <c r="BB1538" s="87"/>
      <c r="BC1538" s="87"/>
      <c r="BD1538" s="87"/>
      <c r="BE1538" s="87"/>
    </row>
    <row r="1539" spans="1:57" s="69" customFormat="1" x14ac:dyDescent="0.25">
      <c r="A1539" s="87"/>
      <c r="B1539" s="87"/>
      <c r="C1539" s="87"/>
      <c r="D1539" s="87"/>
      <c r="E1539" s="87"/>
      <c r="F1539" s="87"/>
      <c r="G1539" s="87"/>
      <c r="H1539" s="87"/>
      <c r="I1539" s="87"/>
      <c r="J1539" s="87"/>
      <c r="K1539" s="87"/>
      <c r="L1539" s="87"/>
      <c r="M1539" s="87"/>
      <c r="N1539" s="87"/>
      <c r="O1539" s="87"/>
      <c r="P1539" s="87"/>
      <c r="Q1539" s="87"/>
      <c r="R1539" s="87"/>
      <c r="S1539" s="87"/>
      <c r="T1539" s="87"/>
      <c r="U1539" s="87"/>
      <c r="V1539" s="87"/>
      <c r="W1539" s="87"/>
      <c r="X1539" s="87"/>
      <c r="Y1539" s="87"/>
      <c r="Z1539" s="87"/>
      <c r="AA1539" s="87"/>
      <c r="AB1539" s="87"/>
      <c r="AC1539" s="87"/>
      <c r="AD1539" s="87"/>
      <c r="AE1539" s="87"/>
      <c r="AF1539" s="87"/>
      <c r="AG1539" s="87"/>
      <c r="AH1539" s="87"/>
      <c r="AI1539" s="87"/>
      <c r="AJ1539" s="87"/>
      <c r="AK1539" s="87"/>
      <c r="AL1539" s="87"/>
      <c r="AM1539" s="87"/>
      <c r="AN1539" s="87"/>
      <c r="AO1539" s="87"/>
      <c r="AP1539" s="87"/>
      <c r="AQ1539" s="87"/>
      <c r="AR1539" s="87"/>
      <c r="AS1539" s="87"/>
      <c r="AT1539" s="87"/>
      <c r="AU1539" s="87"/>
      <c r="AV1539" s="87"/>
      <c r="AW1539" s="87"/>
      <c r="AX1539" s="87"/>
      <c r="AY1539" s="87"/>
      <c r="AZ1539" s="87"/>
      <c r="BA1539" s="87"/>
      <c r="BB1539" s="87"/>
      <c r="BC1539" s="87"/>
      <c r="BD1539" s="87"/>
      <c r="BE1539" s="87"/>
    </row>
    <row r="1540" spans="1:57" s="69" customFormat="1" x14ac:dyDescent="0.25">
      <c r="A1540" s="87"/>
      <c r="B1540" s="87"/>
      <c r="C1540" s="87"/>
      <c r="D1540" s="87"/>
      <c r="E1540" s="87"/>
      <c r="F1540" s="87"/>
      <c r="G1540" s="87"/>
      <c r="H1540" s="87"/>
      <c r="I1540" s="87"/>
      <c r="J1540" s="87"/>
      <c r="K1540" s="87"/>
      <c r="L1540" s="87"/>
      <c r="M1540" s="87"/>
      <c r="N1540" s="87"/>
      <c r="O1540" s="87"/>
      <c r="P1540" s="87"/>
      <c r="Q1540" s="87"/>
      <c r="R1540" s="87"/>
      <c r="S1540" s="87"/>
      <c r="T1540" s="87"/>
      <c r="U1540" s="87"/>
      <c r="V1540" s="87"/>
      <c r="W1540" s="87"/>
      <c r="X1540" s="87"/>
      <c r="Y1540" s="87"/>
      <c r="Z1540" s="87"/>
      <c r="AA1540" s="87"/>
      <c r="AB1540" s="87"/>
      <c r="AC1540" s="87"/>
      <c r="AD1540" s="87"/>
      <c r="AE1540" s="87"/>
      <c r="AF1540" s="87"/>
      <c r="AG1540" s="87"/>
      <c r="AH1540" s="87"/>
      <c r="AI1540" s="87"/>
      <c r="AJ1540" s="87"/>
      <c r="AK1540" s="87"/>
      <c r="AL1540" s="87"/>
      <c r="AM1540" s="87"/>
      <c r="AN1540" s="87"/>
      <c r="AO1540" s="87"/>
      <c r="AP1540" s="87"/>
      <c r="AQ1540" s="87"/>
      <c r="AR1540" s="87"/>
      <c r="AS1540" s="87"/>
      <c r="AT1540" s="87"/>
      <c r="AU1540" s="87"/>
      <c r="AV1540" s="87"/>
      <c r="AW1540" s="87"/>
      <c r="AX1540" s="87"/>
      <c r="AY1540" s="87"/>
      <c r="AZ1540" s="87"/>
      <c r="BA1540" s="87"/>
      <c r="BB1540" s="87"/>
      <c r="BC1540" s="87"/>
      <c r="BD1540" s="87"/>
      <c r="BE1540" s="87"/>
    </row>
    <row r="1541" spans="1:57" s="69" customFormat="1" x14ac:dyDescent="0.25">
      <c r="A1541" s="87"/>
      <c r="B1541" s="87"/>
      <c r="C1541" s="87"/>
      <c r="D1541" s="87"/>
      <c r="E1541" s="87"/>
      <c r="F1541" s="87"/>
      <c r="G1541" s="87"/>
      <c r="H1541" s="87"/>
      <c r="I1541" s="87"/>
      <c r="J1541" s="87"/>
      <c r="K1541" s="87"/>
      <c r="L1541" s="87"/>
      <c r="M1541" s="87"/>
      <c r="N1541" s="87"/>
      <c r="O1541" s="87"/>
      <c r="P1541" s="87"/>
      <c r="Q1541" s="87"/>
      <c r="R1541" s="87"/>
      <c r="S1541" s="87"/>
      <c r="T1541" s="87"/>
      <c r="U1541" s="87"/>
      <c r="V1541" s="87"/>
      <c r="W1541" s="87"/>
      <c r="X1541" s="87"/>
      <c r="Y1541" s="87"/>
      <c r="Z1541" s="87"/>
      <c r="AA1541" s="87"/>
      <c r="AB1541" s="87"/>
      <c r="AC1541" s="87"/>
      <c r="AD1541" s="87"/>
      <c r="AE1541" s="87"/>
      <c r="AF1541" s="87"/>
      <c r="AG1541" s="87"/>
      <c r="AH1541" s="87"/>
      <c r="AI1541" s="87"/>
      <c r="AJ1541" s="87"/>
      <c r="AK1541" s="87"/>
      <c r="AL1541" s="87"/>
      <c r="AM1541" s="87"/>
      <c r="AN1541" s="87"/>
      <c r="AO1541" s="87"/>
      <c r="AP1541" s="87"/>
      <c r="AQ1541" s="87"/>
      <c r="AR1541" s="87"/>
      <c r="AS1541" s="87"/>
      <c r="AT1541" s="87"/>
      <c r="AU1541" s="87"/>
      <c r="AV1541" s="87"/>
      <c r="AW1541" s="87"/>
      <c r="AX1541" s="87"/>
      <c r="AY1541" s="87"/>
      <c r="AZ1541" s="87"/>
      <c r="BA1541" s="87"/>
      <c r="BB1541" s="87"/>
      <c r="BC1541" s="87"/>
      <c r="BD1541" s="87"/>
      <c r="BE1541" s="87"/>
    </row>
    <row r="1542" spans="1:57" s="69" customFormat="1" x14ac:dyDescent="0.25">
      <c r="A1542" s="87"/>
      <c r="B1542" s="87"/>
      <c r="C1542" s="87"/>
      <c r="D1542" s="87"/>
      <c r="E1542" s="87"/>
      <c r="F1542" s="87"/>
      <c r="G1542" s="87"/>
      <c r="H1542" s="87"/>
      <c r="I1542" s="87"/>
      <c r="J1542" s="87"/>
      <c r="K1542" s="87"/>
      <c r="L1542" s="87"/>
      <c r="M1542" s="87"/>
      <c r="N1542" s="87"/>
      <c r="O1542" s="87"/>
      <c r="P1542" s="87"/>
      <c r="Q1542" s="87"/>
      <c r="R1542" s="87"/>
      <c r="S1542" s="87"/>
      <c r="T1542" s="87"/>
      <c r="U1542" s="87"/>
      <c r="V1542" s="87"/>
      <c r="W1542" s="87"/>
      <c r="X1542" s="87"/>
      <c r="Y1542" s="87"/>
      <c r="Z1542" s="87"/>
      <c r="AA1542" s="87"/>
      <c r="AB1542" s="87"/>
      <c r="AC1542" s="87"/>
      <c r="AD1542" s="87"/>
      <c r="AE1542" s="87"/>
      <c r="AF1542" s="87"/>
      <c r="AG1542" s="87"/>
      <c r="AH1542" s="87"/>
      <c r="AI1542" s="87"/>
      <c r="AJ1542" s="87"/>
      <c r="AK1542" s="87"/>
      <c r="AL1542" s="87"/>
      <c r="AM1542" s="87"/>
      <c r="AN1542" s="87"/>
      <c r="AO1542" s="87"/>
      <c r="AP1542" s="87"/>
      <c r="AQ1542" s="87"/>
      <c r="AR1542" s="87"/>
      <c r="AS1542" s="87"/>
      <c r="AT1542" s="87"/>
      <c r="AU1542" s="87"/>
      <c r="AV1542" s="87"/>
      <c r="AW1542" s="87"/>
      <c r="AX1542" s="87"/>
      <c r="AY1542" s="87"/>
      <c r="AZ1542" s="87"/>
      <c r="BA1542" s="87"/>
      <c r="BB1542" s="87"/>
      <c r="BC1542" s="87"/>
      <c r="BD1542" s="87"/>
      <c r="BE1542" s="87"/>
    </row>
    <row r="1543" spans="1:57" s="69" customFormat="1" x14ac:dyDescent="0.25">
      <c r="A1543" s="87"/>
      <c r="B1543" s="87"/>
      <c r="C1543" s="87"/>
      <c r="D1543" s="87"/>
      <c r="E1543" s="87"/>
      <c r="F1543" s="87"/>
      <c r="G1543" s="87"/>
      <c r="H1543" s="87"/>
      <c r="I1543" s="87"/>
      <c r="J1543" s="87"/>
      <c r="K1543" s="87"/>
      <c r="L1543" s="87"/>
      <c r="M1543" s="87"/>
      <c r="N1543" s="87"/>
      <c r="O1543" s="87"/>
      <c r="P1543" s="87"/>
      <c r="Q1543" s="87"/>
      <c r="R1543" s="87"/>
      <c r="S1543" s="87"/>
      <c r="T1543" s="87"/>
      <c r="U1543" s="87"/>
      <c r="V1543" s="87"/>
      <c r="W1543" s="87"/>
      <c r="X1543" s="87"/>
      <c r="Y1543" s="87"/>
      <c r="Z1543" s="87"/>
      <c r="AA1543" s="87"/>
      <c r="AB1543" s="87"/>
      <c r="AC1543" s="87"/>
      <c r="AD1543" s="87"/>
      <c r="AE1543" s="87"/>
      <c r="AF1543" s="87"/>
      <c r="AG1543" s="87"/>
      <c r="AH1543" s="87"/>
      <c r="AI1543" s="87"/>
      <c r="AJ1543" s="87"/>
      <c r="AK1543" s="87"/>
      <c r="AL1543" s="87"/>
      <c r="AM1543" s="87"/>
      <c r="AN1543" s="87"/>
      <c r="AO1543" s="87"/>
      <c r="AP1543" s="87"/>
      <c r="AQ1543" s="87"/>
      <c r="AR1543" s="87"/>
      <c r="AS1543" s="87"/>
      <c r="AT1543" s="87"/>
      <c r="AU1543" s="87"/>
      <c r="AV1543" s="87"/>
      <c r="AW1543" s="87"/>
      <c r="AX1543" s="87"/>
      <c r="AY1543" s="87"/>
      <c r="AZ1543" s="87"/>
      <c r="BA1543" s="87"/>
      <c r="BB1543" s="87"/>
      <c r="BC1543" s="87"/>
      <c r="BD1543" s="87"/>
      <c r="BE1543" s="87"/>
    </row>
    <row r="1544" spans="1:57" s="69" customFormat="1" x14ac:dyDescent="0.25">
      <c r="A1544" s="87"/>
      <c r="B1544" s="87"/>
      <c r="C1544" s="87"/>
      <c r="D1544" s="87"/>
      <c r="E1544" s="87"/>
      <c r="F1544" s="87"/>
      <c r="G1544" s="87"/>
      <c r="H1544" s="87"/>
      <c r="I1544" s="87"/>
      <c r="J1544" s="87"/>
      <c r="K1544" s="87"/>
      <c r="L1544" s="87"/>
      <c r="M1544" s="87"/>
      <c r="N1544" s="87"/>
      <c r="O1544" s="87"/>
      <c r="P1544" s="87"/>
      <c r="Q1544" s="87"/>
      <c r="R1544" s="87"/>
      <c r="S1544" s="87"/>
      <c r="T1544" s="87"/>
      <c r="U1544" s="87"/>
      <c r="V1544" s="87"/>
      <c r="W1544" s="87"/>
      <c r="X1544" s="87"/>
      <c r="Y1544" s="87"/>
      <c r="Z1544" s="87"/>
      <c r="AA1544" s="87"/>
      <c r="AB1544" s="87"/>
      <c r="AC1544" s="87"/>
      <c r="AD1544" s="87"/>
      <c r="AE1544" s="87"/>
      <c r="AF1544" s="87"/>
      <c r="AG1544" s="87"/>
      <c r="AH1544" s="87"/>
      <c r="AI1544" s="87"/>
      <c r="AJ1544" s="87"/>
      <c r="AK1544" s="87"/>
      <c r="AL1544" s="87"/>
      <c r="AM1544" s="87"/>
      <c r="AN1544" s="87"/>
      <c r="AO1544" s="87"/>
      <c r="AP1544" s="87"/>
      <c r="AQ1544" s="87"/>
      <c r="AR1544" s="87"/>
      <c r="AS1544" s="87"/>
      <c r="AT1544" s="87"/>
      <c r="AU1544" s="87"/>
      <c r="AV1544" s="87"/>
      <c r="AW1544" s="87"/>
      <c r="AX1544" s="87"/>
      <c r="AY1544" s="87"/>
      <c r="AZ1544" s="87"/>
      <c r="BA1544" s="87"/>
      <c r="BB1544" s="87"/>
      <c r="BC1544" s="87"/>
      <c r="BD1544" s="87"/>
      <c r="BE1544" s="87"/>
    </row>
    <row r="1545" spans="1:57" s="69" customFormat="1" x14ac:dyDescent="0.25">
      <c r="A1545" s="87"/>
      <c r="B1545" s="87"/>
      <c r="C1545" s="87"/>
      <c r="D1545" s="87"/>
      <c r="E1545" s="87"/>
      <c r="F1545" s="87"/>
      <c r="G1545" s="87"/>
      <c r="H1545" s="87"/>
      <c r="I1545" s="87"/>
      <c r="J1545" s="87"/>
      <c r="K1545" s="87"/>
      <c r="L1545" s="87"/>
      <c r="M1545" s="87"/>
      <c r="N1545" s="87"/>
      <c r="O1545" s="87"/>
      <c r="P1545" s="87"/>
      <c r="Q1545" s="87"/>
      <c r="R1545" s="87"/>
      <c r="S1545" s="87"/>
      <c r="T1545" s="87"/>
      <c r="U1545" s="87"/>
      <c r="V1545" s="87"/>
      <c r="W1545" s="87"/>
      <c r="X1545" s="87"/>
      <c r="Y1545" s="87"/>
      <c r="Z1545" s="87"/>
      <c r="AA1545" s="87"/>
      <c r="AB1545" s="87"/>
      <c r="AC1545" s="87"/>
      <c r="AD1545" s="87"/>
      <c r="AE1545" s="87"/>
      <c r="AF1545" s="87"/>
      <c r="AG1545" s="87"/>
      <c r="AH1545" s="87"/>
      <c r="AI1545" s="87"/>
      <c r="AJ1545" s="87"/>
      <c r="AK1545" s="87"/>
      <c r="AL1545" s="87"/>
      <c r="AM1545" s="87"/>
      <c r="AN1545" s="87"/>
      <c r="AO1545" s="87"/>
      <c r="AP1545" s="87"/>
      <c r="AQ1545" s="87"/>
      <c r="AR1545" s="87"/>
      <c r="AS1545" s="87"/>
      <c r="AT1545" s="87"/>
      <c r="AU1545" s="87"/>
      <c r="AV1545" s="87"/>
      <c r="AW1545" s="87"/>
      <c r="AX1545" s="87"/>
      <c r="AY1545" s="87"/>
      <c r="AZ1545" s="87"/>
      <c r="BA1545" s="87"/>
      <c r="BB1545" s="87"/>
      <c r="BC1545" s="87"/>
      <c r="BD1545" s="87"/>
      <c r="BE1545" s="87"/>
    </row>
    <row r="1546" spans="1:57" s="69" customFormat="1" x14ac:dyDescent="0.25">
      <c r="A1546" s="87"/>
      <c r="B1546" s="87"/>
      <c r="C1546" s="87"/>
      <c r="D1546" s="87"/>
      <c r="E1546" s="87"/>
      <c r="F1546" s="87"/>
      <c r="G1546" s="87"/>
      <c r="H1546" s="87"/>
      <c r="I1546" s="87"/>
      <c r="J1546" s="87"/>
      <c r="K1546" s="87"/>
      <c r="L1546" s="87"/>
      <c r="M1546" s="87"/>
      <c r="N1546" s="87"/>
      <c r="O1546" s="87"/>
      <c r="P1546" s="87"/>
      <c r="Q1546" s="87"/>
      <c r="R1546" s="87"/>
      <c r="S1546" s="87"/>
      <c r="T1546" s="87"/>
      <c r="U1546" s="87"/>
      <c r="V1546" s="87"/>
      <c r="W1546" s="87"/>
      <c r="X1546" s="87"/>
      <c r="Y1546" s="87"/>
      <c r="Z1546" s="87"/>
      <c r="AA1546" s="87"/>
      <c r="AB1546" s="87"/>
      <c r="AC1546" s="87"/>
      <c r="AD1546" s="87"/>
      <c r="AE1546" s="87"/>
      <c r="AF1546" s="87"/>
      <c r="AG1546" s="87"/>
      <c r="AH1546" s="87"/>
      <c r="AI1546" s="87"/>
      <c r="AJ1546" s="87"/>
      <c r="AK1546" s="87"/>
      <c r="AL1546" s="87"/>
      <c r="AM1546" s="87"/>
      <c r="AN1546" s="87"/>
      <c r="AO1546" s="87"/>
      <c r="AP1546" s="87"/>
      <c r="AQ1546" s="87"/>
      <c r="AR1546" s="87"/>
      <c r="AS1546" s="87"/>
      <c r="AT1546" s="87"/>
      <c r="AU1546" s="87"/>
      <c r="AV1546" s="87"/>
      <c r="AW1546" s="87"/>
      <c r="AX1546" s="87"/>
      <c r="AY1546" s="87"/>
      <c r="AZ1546" s="87"/>
      <c r="BA1546" s="87"/>
      <c r="BB1546" s="87"/>
      <c r="BC1546" s="87"/>
      <c r="BD1546" s="87"/>
      <c r="BE1546" s="87"/>
    </row>
    <row r="1547" spans="1:57" s="69" customFormat="1" x14ac:dyDescent="0.25">
      <c r="A1547" s="87"/>
      <c r="B1547" s="87"/>
      <c r="C1547" s="87"/>
      <c r="D1547" s="87"/>
      <c r="E1547" s="87"/>
      <c r="F1547" s="87"/>
      <c r="G1547" s="87"/>
      <c r="H1547" s="87"/>
      <c r="I1547" s="87"/>
      <c r="J1547" s="87"/>
      <c r="K1547" s="87"/>
      <c r="L1547" s="87"/>
      <c r="M1547" s="87"/>
      <c r="N1547" s="87"/>
      <c r="O1547" s="87"/>
      <c r="P1547" s="87"/>
      <c r="Q1547" s="87"/>
      <c r="R1547" s="87"/>
      <c r="S1547" s="87"/>
      <c r="T1547" s="87"/>
      <c r="U1547" s="87"/>
      <c r="V1547" s="87"/>
      <c r="W1547" s="87"/>
      <c r="X1547" s="87"/>
      <c r="Y1547" s="87"/>
      <c r="Z1547" s="87"/>
      <c r="AA1547" s="87"/>
      <c r="AB1547" s="87"/>
      <c r="AC1547" s="87"/>
      <c r="AD1547" s="87"/>
      <c r="AE1547" s="87"/>
      <c r="AF1547" s="87"/>
      <c r="AG1547" s="87"/>
      <c r="AH1547" s="87"/>
      <c r="AI1547" s="87"/>
      <c r="AJ1547" s="87"/>
      <c r="AK1547" s="87"/>
      <c r="AL1547" s="87"/>
      <c r="AM1547" s="87"/>
      <c r="AN1547" s="87"/>
      <c r="AO1547" s="87"/>
      <c r="AP1547" s="87"/>
      <c r="AQ1547" s="87"/>
      <c r="AR1547" s="87"/>
      <c r="AS1547" s="87"/>
      <c r="AT1547" s="87"/>
      <c r="AU1547" s="87"/>
      <c r="AV1547" s="87"/>
      <c r="AW1547" s="87"/>
      <c r="AX1547" s="87"/>
      <c r="AY1547" s="87"/>
      <c r="AZ1547" s="87"/>
      <c r="BA1547" s="87"/>
      <c r="BB1547" s="87"/>
      <c r="BC1547" s="87"/>
      <c r="BD1547" s="87"/>
      <c r="BE1547" s="87"/>
    </row>
    <row r="1548" spans="1:57" s="69" customFormat="1" x14ac:dyDescent="0.25">
      <c r="A1548" s="87"/>
      <c r="B1548" s="87"/>
      <c r="C1548" s="87"/>
      <c r="D1548" s="87"/>
      <c r="E1548" s="87"/>
      <c r="F1548" s="87"/>
      <c r="G1548" s="87"/>
      <c r="H1548" s="87"/>
      <c r="I1548" s="87"/>
      <c r="J1548" s="87"/>
      <c r="K1548" s="87"/>
      <c r="L1548" s="87"/>
      <c r="M1548" s="87"/>
      <c r="N1548" s="87"/>
      <c r="O1548" s="87"/>
      <c r="P1548" s="87"/>
      <c r="Q1548" s="87"/>
      <c r="R1548" s="87"/>
      <c r="S1548" s="87"/>
      <c r="T1548" s="87"/>
      <c r="U1548" s="87"/>
      <c r="V1548" s="87"/>
      <c r="W1548" s="87"/>
      <c r="X1548" s="87"/>
      <c r="Y1548" s="87"/>
      <c r="Z1548" s="87"/>
      <c r="AA1548" s="87"/>
      <c r="AB1548" s="87"/>
      <c r="AC1548" s="87"/>
      <c r="AD1548" s="87"/>
      <c r="AE1548" s="87"/>
      <c r="AF1548" s="87"/>
      <c r="AG1548" s="87"/>
      <c r="AH1548" s="87"/>
      <c r="AI1548" s="87"/>
      <c r="AJ1548" s="87"/>
      <c r="AK1548" s="87"/>
      <c r="AL1548" s="87"/>
      <c r="AM1548" s="87"/>
      <c r="AN1548" s="87"/>
      <c r="AO1548" s="87"/>
      <c r="AP1548" s="87"/>
      <c r="AQ1548" s="87"/>
      <c r="AR1548" s="87"/>
      <c r="AS1548" s="87"/>
      <c r="AT1548" s="87"/>
      <c r="AU1548" s="87"/>
      <c r="AV1548" s="87"/>
      <c r="AW1548" s="87"/>
      <c r="AX1548" s="87"/>
      <c r="AY1548" s="87"/>
      <c r="AZ1548" s="87"/>
      <c r="BA1548" s="87"/>
      <c r="BB1548" s="87"/>
      <c r="BC1548" s="87"/>
      <c r="BD1548" s="87"/>
      <c r="BE1548" s="87"/>
    </row>
    <row r="1549" spans="1:57" s="69" customFormat="1" x14ac:dyDescent="0.25">
      <c r="A1549" s="87"/>
      <c r="B1549" s="87"/>
      <c r="C1549" s="87"/>
      <c r="D1549" s="87"/>
      <c r="E1549" s="87"/>
      <c r="F1549" s="87"/>
      <c r="G1549" s="87"/>
      <c r="H1549" s="87"/>
      <c r="I1549" s="87"/>
      <c r="J1549" s="87"/>
      <c r="K1549" s="87"/>
      <c r="L1549" s="87"/>
      <c r="M1549" s="87"/>
      <c r="N1549" s="87"/>
      <c r="O1549" s="87"/>
      <c r="P1549" s="87"/>
      <c r="Q1549" s="87"/>
      <c r="R1549" s="87"/>
      <c r="S1549" s="87"/>
      <c r="T1549" s="87"/>
      <c r="U1549" s="87"/>
      <c r="V1549" s="87"/>
      <c r="W1549" s="87"/>
      <c r="X1549" s="87"/>
      <c r="Y1549" s="87"/>
      <c r="Z1549" s="87"/>
      <c r="AA1549" s="87"/>
      <c r="AB1549" s="87"/>
      <c r="AC1549" s="87"/>
      <c r="AD1549" s="87"/>
      <c r="AE1549" s="87"/>
      <c r="AF1549" s="87"/>
      <c r="AG1549" s="87"/>
      <c r="AH1549" s="87"/>
      <c r="AI1549" s="87"/>
      <c r="AJ1549" s="87"/>
      <c r="AK1549" s="87"/>
      <c r="AL1549" s="87"/>
      <c r="AM1549" s="87"/>
      <c r="AN1549" s="87"/>
      <c r="AO1549" s="87"/>
      <c r="AP1549" s="87"/>
      <c r="AQ1549" s="87"/>
      <c r="AR1549" s="87"/>
      <c r="AS1549" s="87"/>
      <c r="AT1549" s="87"/>
      <c r="AU1549" s="87"/>
      <c r="AV1549" s="87"/>
      <c r="AW1549" s="87"/>
      <c r="AX1549" s="87"/>
      <c r="AY1549" s="87"/>
      <c r="AZ1549" s="87"/>
      <c r="BA1549" s="87"/>
      <c r="BB1549" s="87"/>
      <c r="BC1549" s="87"/>
      <c r="BD1549" s="87"/>
      <c r="BE1549" s="87"/>
    </row>
    <row r="1550" spans="1:57" s="69" customFormat="1" x14ac:dyDescent="0.25">
      <c r="A1550" s="87"/>
      <c r="B1550" s="87"/>
      <c r="C1550" s="87"/>
      <c r="D1550" s="87"/>
      <c r="E1550" s="87"/>
      <c r="F1550" s="87"/>
      <c r="G1550" s="87"/>
      <c r="H1550" s="87"/>
      <c r="I1550" s="87"/>
      <c r="J1550" s="87"/>
      <c r="K1550" s="87"/>
      <c r="L1550" s="87"/>
      <c r="M1550" s="87"/>
      <c r="N1550" s="87"/>
      <c r="O1550" s="87"/>
      <c r="P1550" s="87"/>
      <c r="Q1550" s="87"/>
      <c r="R1550" s="87"/>
      <c r="S1550" s="87"/>
      <c r="T1550" s="87"/>
      <c r="U1550" s="87"/>
      <c r="V1550" s="87"/>
      <c r="W1550" s="87"/>
      <c r="X1550" s="87"/>
      <c r="Y1550" s="87"/>
      <c r="Z1550" s="87"/>
      <c r="AA1550" s="87"/>
      <c r="AB1550" s="87"/>
      <c r="AC1550" s="87"/>
      <c r="AD1550" s="87"/>
      <c r="AE1550" s="87"/>
      <c r="AF1550" s="87"/>
      <c r="AG1550" s="87"/>
      <c r="AH1550" s="87"/>
      <c r="AI1550" s="87"/>
      <c r="AJ1550" s="87"/>
      <c r="AK1550" s="87"/>
      <c r="AL1550" s="87"/>
      <c r="AM1550" s="87"/>
      <c r="AN1550" s="87"/>
      <c r="AO1550" s="87"/>
      <c r="AP1550" s="87"/>
      <c r="AQ1550" s="87"/>
      <c r="AR1550" s="87"/>
      <c r="AS1550" s="87"/>
      <c r="AT1550" s="87"/>
      <c r="AU1550" s="87"/>
      <c r="AV1550" s="87"/>
      <c r="AW1550" s="87"/>
      <c r="AX1550" s="87"/>
      <c r="AY1550" s="87"/>
      <c r="AZ1550" s="87"/>
      <c r="BA1550" s="87"/>
      <c r="BB1550" s="87"/>
      <c r="BC1550" s="87"/>
      <c r="BD1550" s="87"/>
      <c r="BE1550" s="87"/>
    </row>
    <row r="1551" spans="1:57" s="69" customFormat="1" x14ac:dyDescent="0.25">
      <c r="A1551" s="87"/>
      <c r="B1551" s="87"/>
      <c r="C1551" s="87"/>
      <c r="D1551" s="87"/>
      <c r="E1551" s="87"/>
      <c r="F1551" s="87"/>
      <c r="G1551" s="87"/>
      <c r="H1551" s="87"/>
      <c r="I1551" s="87"/>
      <c r="J1551" s="87"/>
      <c r="K1551" s="87"/>
      <c r="L1551" s="87"/>
      <c r="M1551" s="87"/>
      <c r="N1551" s="87"/>
      <c r="O1551" s="87"/>
      <c r="P1551" s="87"/>
      <c r="Q1551" s="87"/>
      <c r="R1551" s="87"/>
      <c r="S1551" s="87"/>
      <c r="T1551" s="87"/>
      <c r="U1551" s="87"/>
      <c r="V1551" s="87"/>
      <c r="W1551" s="87"/>
      <c r="X1551" s="87"/>
      <c r="Y1551" s="87"/>
      <c r="Z1551" s="87"/>
      <c r="AA1551" s="87"/>
      <c r="AB1551" s="87"/>
      <c r="AC1551" s="87"/>
      <c r="AD1551" s="87"/>
      <c r="AE1551" s="87"/>
      <c r="AF1551" s="87"/>
      <c r="AG1551" s="87"/>
      <c r="AH1551" s="87"/>
      <c r="AI1551" s="87"/>
      <c r="AJ1551" s="87"/>
      <c r="AK1551" s="87"/>
      <c r="AL1551" s="87"/>
      <c r="AM1551" s="87"/>
      <c r="AN1551" s="87"/>
      <c r="AO1551" s="87"/>
      <c r="AP1551" s="87"/>
      <c r="AQ1551" s="87"/>
      <c r="AR1551" s="87"/>
      <c r="AS1551" s="87"/>
      <c r="AT1551" s="87"/>
      <c r="AU1551" s="87"/>
      <c r="AV1551" s="87"/>
      <c r="AW1551" s="87"/>
      <c r="AX1551" s="87"/>
      <c r="AY1551" s="87"/>
      <c r="AZ1551" s="87"/>
      <c r="BA1551" s="87"/>
      <c r="BB1551" s="87"/>
      <c r="BC1551" s="87"/>
      <c r="BD1551" s="87"/>
      <c r="BE1551" s="87"/>
    </row>
    <row r="1552" spans="1:57" s="69" customFormat="1" x14ac:dyDescent="0.25">
      <c r="A1552" s="87"/>
      <c r="B1552" s="87"/>
      <c r="C1552" s="87"/>
      <c r="D1552" s="87"/>
      <c r="E1552" s="87"/>
      <c r="F1552" s="87"/>
      <c r="G1552" s="87"/>
      <c r="H1552" s="87"/>
      <c r="I1552" s="87"/>
      <c r="J1552" s="87"/>
      <c r="K1552" s="87"/>
      <c r="L1552" s="87"/>
      <c r="M1552" s="87"/>
      <c r="N1552" s="87"/>
      <c r="O1552" s="87"/>
      <c r="P1552" s="87"/>
      <c r="Q1552" s="87"/>
      <c r="R1552" s="87"/>
      <c r="S1552" s="87"/>
      <c r="T1552" s="87"/>
      <c r="U1552" s="87"/>
      <c r="V1552" s="87"/>
      <c r="W1552" s="87"/>
      <c r="X1552" s="87"/>
      <c r="Y1552" s="87"/>
      <c r="Z1552" s="87"/>
      <c r="AA1552" s="87"/>
      <c r="AB1552" s="87"/>
      <c r="AC1552" s="87"/>
      <c r="AD1552" s="87"/>
      <c r="AE1552" s="87"/>
      <c r="AF1552" s="87"/>
      <c r="AG1552" s="87"/>
      <c r="AH1552" s="87"/>
      <c r="AI1552" s="87"/>
      <c r="AJ1552" s="87"/>
      <c r="AK1552" s="87"/>
      <c r="AL1552" s="87"/>
      <c r="AM1552" s="87"/>
      <c r="AN1552" s="87"/>
      <c r="AO1552" s="87"/>
      <c r="AP1552" s="87"/>
      <c r="AQ1552" s="87"/>
      <c r="AR1552" s="87"/>
      <c r="AS1552" s="87"/>
      <c r="AT1552" s="87"/>
      <c r="AU1552" s="87"/>
      <c r="AV1552" s="87"/>
      <c r="AW1552" s="87"/>
      <c r="AX1552" s="87"/>
      <c r="AY1552" s="87"/>
      <c r="AZ1552" s="87"/>
      <c r="BA1552" s="87"/>
      <c r="BB1552" s="87"/>
      <c r="BC1552" s="87"/>
      <c r="BD1552" s="87"/>
      <c r="BE1552" s="87"/>
    </row>
    <row r="1553" spans="1:57" s="69" customFormat="1" x14ac:dyDescent="0.25">
      <c r="A1553" s="87"/>
      <c r="B1553" s="87"/>
      <c r="C1553" s="87"/>
      <c r="D1553" s="87"/>
      <c r="E1553" s="87"/>
      <c r="F1553" s="87"/>
      <c r="G1553" s="87"/>
      <c r="H1553" s="87"/>
      <c r="I1553" s="87"/>
      <c r="J1553" s="87"/>
      <c r="K1553" s="87"/>
      <c r="L1553" s="87"/>
      <c r="M1553" s="87"/>
      <c r="N1553" s="87"/>
      <c r="O1553" s="87"/>
      <c r="P1553" s="87"/>
      <c r="Q1553" s="87"/>
      <c r="R1553" s="87"/>
      <c r="S1553" s="87"/>
      <c r="T1553" s="87"/>
      <c r="U1553" s="87"/>
      <c r="V1553" s="87"/>
      <c r="W1553" s="87"/>
      <c r="X1553" s="87"/>
      <c r="Y1553" s="87"/>
      <c r="Z1553" s="87"/>
      <c r="AA1553" s="87"/>
      <c r="AB1553" s="87"/>
      <c r="AC1553" s="87"/>
      <c r="AD1553" s="87"/>
      <c r="AE1553" s="87"/>
      <c r="AF1553" s="87"/>
      <c r="AG1553" s="87"/>
      <c r="AH1553" s="87"/>
      <c r="AI1553" s="87"/>
      <c r="AJ1553" s="87"/>
      <c r="AK1553" s="87"/>
      <c r="AL1553" s="87"/>
      <c r="AM1553" s="87"/>
      <c r="AN1553" s="87"/>
      <c r="AO1553" s="87"/>
      <c r="AP1553" s="87"/>
      <c r="AQ1553" s="87"/>
      <c r="AR1553" s="87"/>
      <c r="AS1553" s="87"/>
      <c r="AT1553" s="87"/>
      <c r="AU1553" s="87"/>
      <c r="AV1553" s="87"/>
      <c r="AW1553" s="87"/>
      <c r="AX1553" s="87"/>
      <c r="AY1553" s="87"/>
      <c r="AZ1553" s="87"/>
      <c r="BA1553" s="87"/>
      <c r="BB1553" s="87"/>
      <c r="BC1553" s="87"/>
      <c r="BD1553" s="87"/>
      <c r="BE1553" s="87"/>
    </row>
    <row r="1554" spans="1:57" s="69" customFormat="1" x14ac:dyDescent="0.25">
      <c r="A1554" s="87"/>
      <c r="B1554" s="87"/>
      <c r="C1554" s="87"/>
      <c r="D1554" s="87"/>
      <c r="E1554" s="87"/>
      <c r="F1554" s="87"/>
      <c r="G1554" s="87"/>
      <c r="H1554" s="87"/>
      <c r="I1554" s="87"/>
      <c r="J1554" s="87"/>
      <c r="K1554" s="87"/>
      <c r="L1554" s="87"/>
      <c r="M1554" s="87"/>
      <c r="N1554" s="87"/>
      <c r="O1554" s="87"/>
      <c r="P1554" s="87"/>
      <c r="Q1554" s="87"/>
      <c r="R1554" s="87"/>
      <c r="S1554" s="87"/>
      <c r="T1554" s="87"/>
      <c r="U1554" s="87"/>
      <c r="V1554" s="87"/>
      <c r="W1554" s="87"/>
      <c r="X1554" s="87"/>
      <c r="Y1554" s="87"/>
      <c r="Z1554" s="87"/>
      <c r="AA1554" s="87"/>
      <c r="AB1554" s="87"/>
      <c r="AC1554" s="87"/>
      <c r="AD1554" s="87"/>
      <c r="AE1554" s="87"/>
      <c r="AF1554" s="87"/>
      <c r="AG1554" s="87"/>
      <c r="AH1554" s="87"/>
      <c r="AI1554" s="87"/>
      <c r="AJ1554" s="87"/>
      <c r="AK1554" s="87"/>
      <c r="AL1554" s="87"/>
      <c r="AM1554" s="87"/>
      <c r="AN1554" s="87"/>
      <c r="AO1554" s="87"/>
      <c r="AP1554" s="87"/>
      <c r="AQ1554" s="87"/>
      <c r="AR1554" s="87"/>
      <c r="AS1554" s="87"/>
      <c r="AT1554" s="87"/>
      <c r="AU1554" s="87"/>
      <c r="AV1554" s="87"/>
      <c r="AW1554" s="87"/>
      <c r="AX1554" s="87"/>
      <c r="AY1554" s="87"/>
      <c r="AZ1554" s="87"/>
      <c r="BA1554" s="87"/>
      <c r="BB1554" s="87"/>
      <c r="BC1554" s="87"/>
      <c r="BD1554" s="87"/>
      <c r="BE1554" s="87"/>
    </row>
    <row r="1555" spans="1:57" s="69" customFormat="1" x14ac:dyDescent="0.25">
      <c r="A1555" s="87"/>
      <c r="B1555" s="87"/>
      <c r="C1555" s="87"/>
      <c r="D1555" s="87"/>
      <c r="E1555" s="87"/>
      <c r="F1555" s="87"/>
      <c r="G1555" s="87"/>
      <c r="H1555" s="87"/>
      <c r="I1555" s="87"/>
      <c r="J1555" s="87"/>
      <c r="K1555" s="87"/>
      <c r="L1555" s="87"/>
      <c r="M1555" s="87"/>
      <c r="N1555" s="87"/>
      <c r="O1555" s="87"/>
      <c r="P1555" s="87"/>
      <c r="Q1555" s="87"/>
      <c r="R1555" s="87"/>
      <c r="S1555" s="87"/>
      <c r="T1555" s="87"/>
      <c r="U1555" s="87"/>
      <c r="V1555" s="87"/>
      <c r="W1555" s="87"/>
      <c r="X1555" s="87"/>
      <c r="Y1555" s="87"/>
      <c r="Z1555" s="87"/>
      <c r="AA1555" s="87"/>
      <c r="AB1555" s="87"/>
      <c r="AC1555" s="87"/>
      <c r="AD1555" s="87"/>
      <c r="AE1555" s="87"/>
      <c r="AF1555" s="87"/>
      <c r="AG1555" s="87"/>
      <c r="AH1555" s="87"/>
      <c r="AI1555" s="87"/>
      <c r="AJ1555" s="87"/>
      <c r="AK1555" s="87"/>
      <c r="AL1555" s="87"/>
      <c r="AM1555" s="87"/>
      <c r="AN1555" s="87"/>
      <c r="AO1555" s="87"/>
      <c r="AP1555" s="87"/>
      <c r="AQ1555" s="87"/>
      <c r="AR1555" s="87"/>
      <c r="AS1555" s="87"/>
      <c r="AT1555" s="87"/>
      <c r="AU1555" s="87"/>
      <c r="AV1555" s="87"/>
      <c r="AW1555" s="87"/>
      <c r="AX1555" s="87"/>
      <c r="AY1555" s="87"/>
      <c r="AZ1555" s="87"/>
      <c r="BA1555" s="87"/>
      <c r="BB1555" s="87"/>
      <c r="BC1555" s="87"/>
      <c r="BD1555" s="87"/>
      <c r="BE1555" s="87"/>
    </row>
    <row r="1556" spans="1:57" s="69" customFormat="1" x14ac:dyDescent="0.25">
      <c r="A1556" s="87"/>
      <c r="B1556" s="87"/>
      <c r="C1556" s="87"/>
      <c r="D1556" s="87"/>
      <c r="E1556" s="87"/>
      <c r="F1556" s="87"/>
      <c r="G1556" s="87"/>
      <c r="H1556" s="87"/>
      <c r="I1556" s="87"/>
      <c r="J1556" s="87"/>
      <c r="K1556" s="87"/>
      <c r="L1556" s="87"/>
      <c r="M1556" s="87"/>
      <c r="N1556" s="87"/>
      <c r="O1556" s="87"/>
      <c r="P1556" s="87"/>
      <c r="Q1556" s="87"/>
      <c r="R1556" s="87"/>
      <c r="S1556" s="87"/>
      <c r="T1556" s="87"/>
      <c r="U1556" s="87"/>
      <c r="V1556" s="87"/>
      <c r="W1556" s="87"/>
      <c r="X1556" s="87"/>
      <c r="Y1556" s="87"/>
      <c r="Z1556" s="87"/>
      <c r="AA1556" s="87"/>
      <c r="AB1556" s="87"/>
      <c r="AC1556" s="87"/>
      <c r="AD1556" s="87"/>
      <c r="AE1556" s="87"/>
      <c r="AF1556" s="87"/>
      <c r="AG1556" s="87"/>
      <c r="AH1556" s="87"/>
      <c r="AI1556" s="87"/>
      <c r="AJ1556" s="87"/>
      <c r="AK1556" s="87"/>
      <c r="AL1556" s="87"/>
      <c r="AM1556" s="87"/>
      <c r="AN1556" s="87"/>
      <c r="AO1556" s="87"/>
      <c r="AP1556" s="87"/>
      <c r="AQ1556" s="87"/>
      <c r="AR1556" s="87"/>
      <c r="AS1556" s="87"/>
      <c r="AT1556" s="87"/>
      <c r="AU1556" s="87"/>
      <c r="AV1556" s="87"/>
      <c r="AW1556" s="87"/>
      <c r="AX1556" s="87"/>
      <c r="AY1556" s="87"/>
      <c r="AZ1556" s="87"/>
      <c r="BA1556" s="87"/>
      <c r="BB1556" s="87"/>
      <c r="BC1556" s="87"/>
      <c r="BD1556" s="87"/>
      <c r="BE1556" s="87"/>
    </row>
    <row r="1557" spans="1:57" s="69" customFormat="1" x14ac:dyDescent="0.25">
      <c r="A1557" s="87"/>
      <c r="B1557" s="87"/>
      <c r="C1557" s="87"/>
      <c r="D1557" s="87"/>
      <c r="E1557" s="87"/>
      <c r="F1557" s="87"/>
      <c r="G1557" s="87"/>
      <c r="H1557" s="87"/>
      <c r="I1557" s="87"/>
      <c r="J1557" s="87"/>
      <c r="K1557" s="87"/>
      <c r="L1557" s="87"/>
      <c r="M1557" s="87"/>
      <c r="N1557" s="87"/>
      <c r="O1557" s="87"/>
      <c r="P1557" s="87"/>
      <c r="Q1557" s="87"/>
      <c r="R1557" s="87"/>
      <c r="S1557" s="87"/>
      <c r="T1557" s="87"/>
      <c r="U1557" s="87"/>
      <c r="V1557" s="87"/>
      <c r="W1557" s="87"/>
      <c r="X1557" s="87"/>
      <c r="Y1557" s="87"/>
      <c r="Z1557" s="87"/>
      <c r="AA1557" s="87"/>
      <c r="AB1557" s="87"/>
      <c r="AC1557" s="87"/>
      <c r="AD1557" s="87"/>
      <c r="AE1557" s="87"/>
      <c r="AF1557" s="87"/>
      <c r="AG1557" s="87"/>
      <c r="AH1557" s="87"/>
      <c r="AI1557" s="87"/>
      <c r="AJ1557" s="87"/>
      <c r="AK1557" s="87"/>
      <c r="AL1557" s="87"/>
      <c r="AM1557" s="87"/>
      <c r="AN1557" s="87"/>
      <c r="AO1557" s="87"/>
      <c r="AP1557" s="87"/>
      <c r="AQ1557" s="87"/>
      <c r="AR1557" s="87"/>
      <c r="AS1557" s="87"/>
      <c r="AT1557" s="87"/>
      <c r="AU1557" s="87"/>
      <c r="AV1557" s="87"/>
      <c r="AW1557" s="87"/>
      <c r="AX1557" s="87"/>
      <c r="AY1557" s="87"/>
      <c r="AZ1557" s="87"/>
      <c r="BA1557" s="87"/>
      <c r="BB1557" s="87"/>
      <c r="BC1557" s="87"/>
      <c r="BD1557" s="87"/>
      <c r="BE1557" s="87"/>
    </row>
    <row r="1558" spans="1:57" s="69" customFormat="1" x14ac:dyDescent="0.25">
      <c r="A1558" s="87"/>
      <c r="B1558" s="87"/>
      <c r="C1558" s="87"/>
      <c r="D1558" s="87"/>
      <c r="E1558" s="87"/>
      <c r="F1558" s="87"/>
      <c r="G1558" s="87"/>
      <c r="H1558" s="87"/>
      <c r="I1558" s="87"/>
      <c r="J1558" s="87"/>
      <c r="K1558" s="87"/>
      <c r="L1558" s="87"/>
      <c r="M1558" s="87"/>
      <c r="N1558" s="87"/>
      <c r="O1558" s="87"/>
      <c r="P1558" s="87"/>
      <c r="Q1558" s="87"/>
      <c r="R1558" s="87"/>
      <c r="S1558" s="87"/>
      <c r="T1558" s="87"/>
      <c r="U1558" s="87"/>
      <c r="V1558" s="87"/>
      <c r="W1558" s="87"/>
      <c r="X1558" s="87"/>
      <c r="Y1558" s="87"/>
      <c r="Z1558" s="87"/>
      <c r="AA1558" s="87"/>
      <c r="AB1558" s="87"/>
      <c r="AC1558" s="87"/>
      <c r="AD1558" s="87"/>
      <c r="AE1558" s="87"/>
      <c r="AF1558" s="87"/>
      <c r="AG1558" s="87"/>
      <c r="AH1558" s="87"/>
      <c r="AI1558" s="87"/>
      <c r="AJ1558" s="87"/>
      <c r="AK1558" s="87"/>
      <c r="AL1558" s="87"/>
      <c r="AM1558" s="87"/>
      <c r="AN1558" s="87"/>
      <c r="AO1558" s="87"/>
      <c r="AP1558" s="87"/>
      <c r="AQ1558" s="87"/>
      <c r="AR1558" s="87"/>
      <c r="AS1558" s="87"/>
      <c r="AT1558" s="87"/>
      <c r="AU1558" s="87"/>
      <c r="AV1558" s="87"/>
      <c r="AW1558" s="87"/>
      <c r="AX1558" s="87"/>
      <c r="AY1558" s="87"/>
      <c r="AZ1558" s="87"/>
      <c r="BA1558" s="87"/>
      <c r="BB1558" s="87"/>
      <c r="BC1558" s="87"/>
      <c r="BD1558" s="87"/>
      <c r="BE1558" s="87"/>
    </row>
    <row r="1559" spans="1:57" s="69" customFormat="1" x14ac:dyDescent="0.25">
      <c r="A1559" s="87"/>
      <c r="B1559" s="87"/>
      <c r="C1559" s="87"/>
      <c r="D1559" s="87"/>
      <c r="E1559" s="87"/>
      <c r="F1559" s="87"/>
      <c r="G1559" s="87"/>
      <c r="H1559" s="87"/>
      <c r="I1559" s="87"/>
      <c r="J1559" s="87"/>
      <c r="K1559" s="87"/>
      <c r="L1559" s="87"/>
      <c r="M1559" s="87"/>
      <c r="N1559" s="87"/>
      <c r="O1559" s="87"/>
      <c r="P1559" s="87"/>
      <c r="Q1559" s="87"/>
      <c r="R1559" s="87"/>
      <c r="S1559" s="87"/>
      <c r="T1559" s="87"/>
      <c r="U1559" s="87"/>
      <c r="V1559" s="87"/>
      <c r="W1559" s="87"/>
      <c r="X1559" s="87"/>
      <c r="Y1559" s="87"/>
      <c r="Z1559" s="87"/>
      <c r="AA1559" s="87"/>
      <c r="AB1559" s="87"/>
      <c r="AC1559" s="87"/>
      <c r="AD1559" s="87"/>
      <c r="AE1559" s="87"/>
      <c r="AF1559" s="87"/>
      <c r="AG1559" s="87"/>
      <c r="AH1559" s="87"/>
      <c r="AI1559" s="87"/>
      <c r="AJ1559" s="87"/>
      <c r="AK1559" s="87"/>
      <c r="AL1559" s="87"/>
      <c r="AM1559" s="87"/>
      <c r="AN1559" s="87"/>
      <c r="AO1559" s="87"/>
      <c r="AP1559" s="87"/>
      <c r="AQ1559" s="87"/>
      <c r="AR1559" s="87"/>
      <c r="AS1559" s="87"/>
      <c r="AT1559" s="87"/>
      <c r="AU1559" s="87"/>
      <c r="AV1559" s="87"/>
      <c r="AW1559" s="87"/>
      <c r="AX1559" s="87"/>
      <c r="AY1559" s="87"/>
      <c r="AZ1559" s="87"/>
      <c r="BA1559" s="87"/>
      <c r="BB1559" s="87"/>
      <c r="BC1559" s="87"/>
      <c r="BD1559" s="87"/>
      <c r="BE1559" s="87"/>
    </row>
    <row r="1560" spans="1:57" s="69" customFormat="1" x14ac:dyDescent="0.25">
      <c r="A1560" s="87"/>
      <c r="B1560" s="87"/>
      <c r="C1560" s="87"/>
      <c r="D1560" s="87"/>
      <c r="E1560" s="87"/>
      <c r="F1560" s="87"/>
      <c r="G1560" s="87"/>
      <c r="H1560" s="87"/>
      <c r="I1560" s="87"/>
      <c r="J1560" s="87"/>
      <c r="K1560" s="87"/>
      <c r="L1560" s="87"/>
      <c r="M1560" s="87"/>
      <c r="N1560" s="87"/>
      <c r="O1560" s="87"/>
      <c r="P1560" s="87"/>
      <c r="Q1560" s="87"/>
      <c r="R1560" s="87"/>
      <c r="S1560" s="87"/>
      <c r="T1560" s="87"/>
      <c r="U1560" s="87"/>
      <c r="V1560" s="87"/>
      <c r="W1560" s="87"/>
      <c r="X1560" s="87"/>
      <c r="Y1560" s="87"/>
      <c r="Z1560" s="87"/>
      <c r="AA1560" s="87"/>
      <c r="AB1560" s="87"/>
      <c r="AC1560" s="87"/>
      <c r="AD1560" s="87"/>
      <c r="AE1560" s="87"/>
      <c r="AF1560" s="87"/>
      <c r="AG1560" s="87"/>
      <c r="AH1560" s="87"/>
      <c r="AI1560" s="87"/>
      <c r="AJ1560" s="87"/>
      <c r="AK1560" s="87"/>
      <c r="AL1560" s="87"/>
      <c r="AM1560" s="87"/>
      <c r="AN1560" s="87"/>
      <c r="AO1560" s="87"/>
      <c r="AP1560" s="87"/>
      <c r="AQ1560" s="87"/>
      <c r="AR1560" s="87"/>
      <c r="AS1560" s="87"/>
      <c r="AT1560" s="87"/>
      <c r="AU1560" s="87"/>
      <c r="AV1560" s="87"/>
      <c r="AW1560" s="87"/>
      <c r="AX1560" s="87"/>
      <c r="AY1560" s="87"/>
      <c r="AZ1560" s="87"/>
      <c r="BA1560" s="87"/>
      <c r="BB1560" s="87"/>
      <c r="BC1560" s="87"/>
      <c r="BD1560" s="87"/>
      <c r="BE1560" s="87"/>
    </row>
    <row r="1561" spans="1:57" s="69" customFormat="1" x14ac:dyDescent="0.25">
      <c r="A1561" s="87"/>
      <c r="B1561" s="87"/>
      <c r="C1561" s="87"/>
      <c r="D1561" s="87"/>
      <c r="E1561" s="87"/>
      <c r="F1561" s="87"/>
      <c r="G1561" s="87"/>
      <c r="H1561" s="87"/>
      <c r="I1561" s="87"/>
      <c r="J1561" s="87"/>
      <c r="K1561" s="87"/>
      <c r="L1561" s="87"/>
      <c r="M1561" s="87"/>
      <c r="N1561" s="87"/>
      <c r="O1561" s="87"/>
      <c r="P1561" s="87"/>
      <c r="Q1561" s="87"/>
      <c r="R1561" s="87"/>
      <c r="S1561" s="87"/>
      <c r="T1561" s="87"/>
      <c r="U1561" s="87"/>
      <c r="V1561" s="87"/>
      <c r="W1561" s="87"/>
      <c r="X1561" s="87"/>
      <c r="Y1561" s="87"/>
      <c r="Z1561" s="87"/>
      <c r="AA1561" s="87"/>
      <c r="AB1561" s="87"/>
      <c r="AC1561" s="87"/>
      <c r="AD1561" s="87"/>
      <c r="AE1561" s="87"/>
      <c r="AF1561" s="87"/>
      <c r="AG1561" s="87"/>
      <c r="AH1561" s="87"/>
      <c r="AI1561" s="87"/>
      <c r="AJ1561" s="87"/>
      <c r="AK1561" s="87"/>
      <c r="AL1561" s="87"/>
      <c r="AM1561" s="87"/>
      <c r="AN1561" s="87"/>
      <c r="AO1561" s="87"/>
      <c r="AP1561" s="87"/>
      <c r="AQ1561" s="87"/>
      <c r="AR1561" s="87"/>
      <c r="AS1561" s="87"/>
      <c r="AT1561" s="87"/>
      <c r="AU1561" s="87"/>
      <c r="AV1561" s="87"/>
      <c r="AW1561" s="87"/>
      <c r="AX1561" s="87"/>
      <c r="AY1561" s="87"/>
      <c r="AZ1561" s="87"/>
      <c r="BA1561" s="87"/>
      <c r="BB1561" s="87"/>
      <c r="BC1561" s="87"/>
      <c r="BD1561" s="87"/>
      <c r="BE1561" s="87"/>
    </row>
    <row r="1562" spans="1:57" s="69" customFormat="1" x14ac:dyDescent="0.25">
      <c r="A1562" s="87"/>
      <c r="B1562" s="87"/>
      <c r="C1562" s="87"/>
      <c r="D1562" s="87"/>
      <c r="E1562" s="87"/>
      <c r="F1562" s="87"/>
      <c r="G1562" s="87"/>
      <c r="H1562" s="87"/>
      <c r="I1562" s="87"/>
      <c r="J1562" s="87"/>
      <c r="K1562" s="87"/>
      <c r="L1562" s="87"/>
      <c r="M1562" s="87"/>
      <c r="N1562" s="87"/>
      <c r="O1562" s="87"/>
      <c r="P1562" s="87"/>
      <c r="Q1562" s="87"/>
      <c r="R1562" s="87"/>
      <c r="S1562" s="87"/>
      <c r="T1562" s="87"/>
      <c r="U1562" s="87"/>
      <c r="V1562" s="87"/>
      <c r="W1562" s="87"/>
      <c r="X1562" s="87"/>
      <c r="Y1562" s="87"/>
      <c r="Z1562" s="87"/>
      <c r="AA1562" s="87"/>
      <c r="AB1562" s="87"/>
      <c r="AC1562" s="87"/>
      <c r="AD1562" s="87"/>
      <c r="AE1562" s="87"/>
      <c r="AF1562" s="87"/>
      <c r="AG1562" s="87"/>
      <c r="AH1562" s="87"/>
      <c r="AI1562" s="87"/>
      <c r="AJ1562" s="87"/>
      <c r="AK1562" s="87"/>
      <c r="AL1562" s="87"/>
      <c r="AM1562" s="87"/>
      <c r="AN1562" s="87"/>
      <c r="AO1562" s="87"/>
      <c r="AP1562" s="87"/>
      <c r="AQ1562" s="87"/>
      <c r="AR1562" s="87"/>
      <c r="AS1562" s="87"/>
      <c r="AT1562" s="87"/>
      <c r="AU1562" s="87"/>
      <c r="AV1562" s="87"/>
      <c r="AW1562" s="87"/>
      <c r="AX1562" s="87"/>
      <c r="AY1562" s="87"/>
      <c r="AZ1562" s="87"/>
      <c r="BA1562" s="87"/>
      <c r="BB1562" s="87"/>
      <c r="BC1562" s="87"/>
      <c r="BD1562" s="87"/>
      <c r="BE1562" s="87"/>
    </row>
    <row r="1563" spans="1:57" s="69" customFormat="1" x14ac:dyDescent="0.25">
      <c r="A1563" s="87"/>
      <c r="B1563" s="87"/>
      <c r="C1563" s="87"/>
      <c r="D1563" s="87"/>
      <c r="E1563" s="87"/>
      <c r="F1563" s="87"/>
      <c r="G1563" s="87"/>
      <c r="H1563" s="87"/>
      <c r="I1563" s="87"/>
      <c r="J1563" s="87"/>
      <c r="K1563" s="87"/>
      <c r="L1563" s="87"/>
      <c r="M1563" s="87"/>
      <c r="N1563" s="87"/>
      <c r="O1563" s="87"/>
      <c r="P1563" s="87"/>
      <c r="Q1563" s="87"/>
      <c r="R1563" s="87"/>
      <c r="S1563" s="87"/>
      <c r="T1563" s="87"/>
      <c r="U1563" s="87"/>
      <c r="V1563" s="87"/>
      <c r="W1563" s="87"/>
      <c r="X1563" s="87"/>
      <c r="Y1563" s="87"/>
      <c r="Z1563" s="87"/>
      <c r="AA1563" s="87"/>
      <c r="AB1563" s="87"/>
      <c r="AC1563" s="87"/>
      <c r="AD1563" s="87"/>
      <c r="AE1563" s="87"/>
      <c r="AF1563" s="87"/>
      <c r="AG1563" s="87"/>
      <c r="AH1563" s="87"/>
      <c r="AI1563" s="87"/>
      <c r="AJ1563" s="87"/>
      <c r="AK1563" s="87"/>
      <c r="AL1563" s="87"/>
      <c r="AM1563" s="87"/>
      <c r="AN1563" s="87"/>
      <c r="AO1563" s="87"/>
      <c r="AP1563" s="87"/>
      <c r="AQ1563" s="87"/>
      <c r="AR1563" s="87"/>
      <c r="AS1563" s="87"/>
      <c r="AT1563" s="87"/>
      <c r="AU1563" s="87"/>
      <c r="AV1563" s="87"/>
      <c r="AW1563" s="87"/>
      <c r="AX1563" s="87"/>
      <c r="AY1563" s="87"/>
      <c r="AZ1563" s="87"/>
      <c r="BA1563" s="87"/>
      <c r="BB1563" s="87"/>
      <c r="BC1563" s="87"/>
      <c r="BD1563" s="87"/>
      <c r="BE1563" s="87"/>
    </row>
    <row r="1564" spans="1:57" s="69" customFormat="1" x14ac:dyDescent="0.25">
      <c r="A1564" s="87"/>
      <c r="B1564" s="87"/>
      <c r="C1564" s="87"/>
      <c r="D1564" s="87"/>
      <c r="E1564" s="87"/>
      <c r="F1564" s="87"/>
      <c r="G1564" s="87"/>
      <c r="H1564" s="87"/>
      <c r="I1564" s="87"/>
      <c r="J1564" s="87"/>
      <c r="K1564" s="87"/>
      <c r="L1564" s="87"/>
      <c r="M1564" s="87"/>
      <c r="N1564" s="87"/>
      <c r="O1564" s="87"/>
      <c r="P1564" s="87"/>
      <c r="Q1564" s="87"/>
      <c r="R1564" s="87"/>
      <c r="S1564" s="87"/>
      <c r="T1564" s="87"/>
      <c r="U1564" s="87"/>
      <c r="V1564" s="87"/>
      <c r="W1564" s="87"/>
      <c r="X1564" s="87"/>
      <c r="Y1564" s="87"/>
      <c r="Z1564" s="87"/>
      <c r="AA1564" s="87"/>
      <c r="AB1564" s="87"/>
      <c r="AC1564" s="87"/>
      <c r="AD1564" s="87"/>
      <c r="AE1564" s="87"/>
      <c r="AF1564" s="87"/>
      <c r="AG1564" s="87"/>
      <c r="AH1564" s="87"/>
      <c r="AI1564" s="87"/>
      <c r="AJ1564" s="87"/>
      <c r="AK1564" s="87"/>
      <c r="AL1564" s="87"/>
      <c r="AM1564" s="87"/>
      <c r="AN1564" s="87"/>
      <c r="AO1564" s="87"/>
      <c r="AP1564" s="87"/>
      <c r="AQ1564" s="87"/>
      <c r="AR1564" s="87"/>
      <c r="AS1564" s="87"/>
      <c r="AT1564" s="87"/>
      <c r="AU1564" s="87"/>
      <c r="AV1564" s="87"/>
      <c r="AW1564" s="87"/>
      <c r="AX1564" s="87"/>
      <c r="AY1564" s="87"/>
      <c r="AZ1564" s="87"/>
      <c r="BA1564" s="87"/>
      <c r="BB1564" s="87"/>
      <c r="BC1564" s="87"/>
      <c r="BD1564" s="87"/>
      <c r="BE1564" s="87"/>
    </row>
    <row r="1565" spans="1:57" s="69" customFormat="1" x14ac:dyDescent="0.25">
      <c r="A1565" s="87"/>
      <c r="B1565" s="87"/>
      <c r="C1565" s="87"/>
      <c r="D1565" s="87"/>
      <c r="E1565" s="87"/>
      <c r="F1565" s="87"/>
      <c r="G1565" s="87"/>
      <c r="H1565" s="87"/>
      <c r="I1565" s="87"/>
      <c r="J1565" s="87"/>
      <c r="K1565" s="87"/>
      <c r="L1565" s="87"/>
      <c r="M1565" s="87"/>
      <c r="N1565" s="87"/>
      <c r="O1565" s="87"/>
      <c r="P1565" s="87"/>
      <c r="Q1565" s="87"/>
      <c r="R1565" s="87"/>
      <c r="S1565" s="87"/>
      <c r="T1565" s="87"/>
      <c r="U1565" s="87"/>
      <c r="V1565" s="87"/>
      <c r="W1565" s="87"/>
      <c r="X1565" s="87"/>
      <c r="Y1565" s="87"/>
      <c r="Z1565" s="87"/>
      <c r="AA1565" s="87"/>
      <c r="AB1565" s="87"/>
      <c r="AC1565" s="87"/>
      <c r="AD1565" s="87"/>
      <c r="AE1565" s="87"/>
      <c r="AF1565" s="87"/>
      <c r="AG1565" s="87"/>
      <c r="AH1565" s="87"/>
      <c r="AI1565" s="87"/>
      <c r="AJ1565" s="87"/>
      <c r="AK1565" s="87"/>
      <c r="AL1565" s="87"/>
      <c r="AM1565" s="87"/>
      <c r="AN1565" s="87"/>
      <c r="AO1565" s="87"/>
      <c r="AP1565" s="87"/>
      <c r="AQ1565" s="87"/>
      <c r="AR1565" s="87"/>
      <c r="AS1565" s="87"/>
      <c r="AT1565" s="87"/>
      <c r="AU1565" s="87"/>
      <c r="AV1565" s="87"/>
      <c r="AW1565" s="87"/>
      <c r="AX1565" s="87"/>
      <c r="AY1565" s="87"/>
      <c r="AZ1565" s="87"/>
      <c r="BA1565" s="87"/>
      <c r="BB1565" s="87"/>
      <c r="BC1565" s="87"/>
      <c r="BD1565" s="87"/>
      <c r="BE1565" s="87"/>
    </row>
    <row r="1566" spans="1:57" s="69" customFormat="1" x14ac:dyDescent="0.25">
      <c r="A1566" s="87"/>
      <c r="B1566" s="87"/>
      <c r="C1566" s="87"/>
      <c r="D1566" s="87"/>
      <c r="E1566" s="87"/>
      <c r="F1566" s="87"/>
      <c r="G1566" s="87"/>
      <c r="H1566" s="87"/>
      <c r="I1566" s="87"/>
      <c r="J1566" s="87"/>
      <c r="K1566" s="87"/>
      <c r="L1566" s="87"/>
      <c r="M1566" s="87"/>
      <c r="N1566" s="87"/>
      <c r="O1566" s="87"/>
      <c r="P1566" s="87"/>
      <c r="Q1566" s="87"/>
      <c r="R1566" s="87"/>
      <c r="S1566" s="87"/>
      <c r="T1566" s="87"/>
      <c r="U1566" s="87"/>
      <c r="V1566" s="87"/>
      <c r="W1566" s="87"/>
      <c r="X1566" s="87"/>
      <c r="Y1566" s="87"/>
      <c r="Z1566" s="87"/>
      <c r="AA1566" s="87"/>
      <c r="AB1566" s="87"/>
      <c r="AC1566" s="87"/>
      <c r="AD1566" s="87"/>
      <c r="AE1566" s="87"/>
      <c r="AF1566" s="87"/>
      <c r="AG1566" s="87"/>
      <c r="AH1566" s="87"/>
      <c r="AI1566" s="87"/>
      <c r="AJ1566" s="87"/>
      <c r="AK1566" s="87"/>
      <c r="AL1566" s="87"/>
      <c r="AM1566" s="87"/>
      <c r="AN1566" s="87"/>
      <c r="AO1566" s="87"/>
      <c r="AP1566" s="87"/>
      <c r="AQ1566" s="87"/>
      <c r="AR1566" s="87"/>
      <c r="AS1566" s="87"/>
      <c r="AT1566" s="87"/>
      <c r="AU1566" s="87"/>
      <c r="AV1566" s="87"/>
      <c r="AW1566" s="87"/>
      <c r="AX1566" s="87"/>
      <c r="AY1566" s="87"/>
      <c r="AZ1566" s="87"/>
      <c r="BA1566" s="87"/>
      <c r="BB1566" s="87"/>
      <c r="BC1566" s="87"/>
      <c r="BD1566" s="87"/>
      <c r="BE1566" s="87"/>
    </row>
    <row r="1567" spans="1:57" s="69" customFormat="1" x14ac:dyDescent="0.25">
      <c r="A1567" s="87"/>
      <c r="B1567" s="87"/>
      <c r="C1567" s="87"/>
      <c r="D1567" s="87"/>
      <c r="E1567" s="87"/>
      <c r="F1567" s="87"/>
      <c r="G1567" s="87"/>
      <c r="H1567" s="87"/>
      <c r="I1567" s="87"/>
      <c r="J1567" s="87"/>
      <c r="K1567" s="87"/>
      <c r="L1567" s="87"/>
      <c r="M1567" s="87"/>
      <c r="N1567" s="87"/>
      <c r="O1567" s="87"/>
      <c r="P1567" s="87"/>
      <c r="Q1567" s="87"/>
      <c r="R1567" s="87"/>
      <c r="S1567" s="87"/>
      <c r="T1567" s="87"/>
      <c r="U1567" s="87"/>
      <c r="V1567" s="87"/>
      <c r="W1567" s="87"/>
      <c r="X1567" s="87"/>
      <c r="Y1567" s="87"/>
      <c r="Z1567" s="87"/>
      <c r="AA1567" s="87"/>
      <c r="AB1567" s="87"/>
      <c r="AC1567" s="87"/>
      <c r="AD1567" s="87"/>
      <c r="AE1567" s="87"/>
      <c r="AF1567" s="87"/>
      <c r="AG1567" s="87"/>
      <c r="AH1567" s="87"/>
      <c r="AI1567" s="87"/>
      <c r="AJ1567" s="87"/>
      <c r="AK1567" s="87"/>
      <c r="AL1567" s="87"/>
      <c r="AM1567" s="87"/>
      <c r="AN1567" s="87"/>
      <c r="AO1567" s="87"/>
      <c r="AP1567" s="87"/>
      <c r="AQ1567" s="87"/>
      <c r="AR1567" s="87"/>
      <c r="AS1567" s="87"/>
      <c r="AT1567" s="87"/>
      <c r="AU1567" s="87"/>
      <c r="AV1567" s="87"/>
      <c r="AW1567" s="87"/>
      <c r="AX1567" s="87"/>
      <c r="AY1567" s="87"/>
      <c r="AZ1567" s="87"/>
      <c r="BA1567" s="87"/>
      <c r="BB1567" s="87"/>
      <c r="BC1567" s="87"/>
      <c r="BD1567" s="87"/>
      <c r="BE1567" s="87"/>
    </row>
    <row r="1568" spans="1:57" s="69" customFormat="1" x14ac:dyDescent="0.25">
      <c r="A1568" s="87"/>
      <c r="B1568" s="87"/>
      <c r="C1568" s="87"/>
      <c r="D1568" s="87"/>
      <c r="E1568" s="87"/>
      <c r="F1568" s="87"/>
      <c r="G1568" s="87"/>
      <c r="H1568" s="87"/>
      <c r="I1568" s="87"/>
      <c r="J1568" s="87"/>
      <c r="K1568" s="87"/>
      <c r="L1568" s="87"/>
      <c r="M1568" s="87"/>
      <c r="N1568" s="87"/>
      <c r="O1568" s="87"/>
      <c r="P1568" s="87"/>
      <c r="Q1568" s="87"/>
      <c r="R1568" s="87"/>
      <c r="S1568" s="87"/>
      <c r="T1568" s="87"/>
      <c r="U1568" s="87"/>
      <c r="V1568" s="87"/>
      <c r="W1568" s="87"/>
      <c r="X1568" s="87"/>
      <c r="Y1568" s="87"/>
      <c r="Z1568" s="87"/>
      <c r="AA1568" s="87"/>
      <c r="AB1568" s="87"/>
      <c r="AC1568" s="87"/>
      <c r="AD1568" s="87"/>
      <c r="AE1568" s="87"/>
      <c r="AF1568" s="87"/>
      <c r="AG1568" s="87"/>
      <c r="AH1568" s="87"/>
      <c r="AI1568" s="87"/>
      <c r="AJ1568" s="87"/>
      <c r="AK1568" s="87"/>
      <c r="AL1568" s="87"/>
      <c r="AM1568" s="87"/>
      <c r="AN1568" s="87"/>
      <c r="AO1568" s="87"/>
      <c r="AP1568" s="87"/>
      <c r="AQ1568" s="87"/>
      <c r="AR1568" s="87"/>
      <c r="AS1568" s="87"/>
      <c r="AT1568" s="87"/>
      <c r="AU1568" s="87"/>
      <c r="AV1568" s="87"/>
      <c r="AW1568" s="87"/>
      <c r="AX1568" s="87"/>
      <c r="AY1568" s="87"/>
      <c r="AZ1568" s="87"/>
      <c r="BA1568" s="87"/>
      <c r="BB1568" s="87"/>
      <c r="BC1568" s="87"/>
      <c r="BD1568" s="87"/>
      <c r="BE1568" s="87"/>
    </row>
    <row r="1569" spans="1:57" s="69" customFormat="1" x14ac:dyDescent="0.25">
      <c r="A1569" s="87"/>
      <c r="B1569" s="87"/>
      <c r="C1569" s="87"/>
      <c r="D1569" s="87"/>
      <c r="E1569" s="87"/>
      <c r="F1569" s="87"/>
      <c r="G1569" s="87"/>
      <c r="H1569" s="87"/>
      <c r="I1569" s="87"/>
      <c r="J1569" s="87"/>
      <c r="K1569" s="87"/>
      <c r="L1569" s="87"/>
      <c r="M1569" s="87"/>
      <c r="N1569" s="87"/>
      <c r="O1569" s="87"/>
      <c r="P1569" s="87"/>
      <c r="Q1569" s="87"/>
      <c r="R1569" s="87"/>
      <c r="S1569" s="87"/>
      <c r="T1569" s="87"/>
      <c r="U1569" s="87"/>
      <c r="V1569" s="87"/>
      <c r="W1569" s="87"/>
      <c r="X1569" s="87"/>
      <c r="Y1569" s="87"/>
      <c r="Z1569" s="87"/>
      <c r="AA1569" s="87"/>
      <c r="AB1569" s="87"/>
      <c r="AC1569" s="87"/>
      <c r="AD1569" s="87"/>
      <c r="AE1569" s="87"/>
      <c r="AF1569" s="87"/>
      <c r="AG1569" s="87"/>
      <c r="AH1569" s="87"/>
      <c r="AI1569" s="87"/>
      <c r="AJ1569" s="87"/>
      <c r="AK1569" s="87"/>
      <c r="AL1569" s="87"/>
      <c r="AM1569" s="87"/>
      <c r="AN1569" s="87"/>
      <c r="AO1569" s="87"/>
      <c r="AP1569" s="87"/>
      <c r="AQ1569" s="87"/>
      <c r="AR1569" s="87"/>
      <c r="AS1569" s="87"/>
      <c r="AT1569" s="87"/>
      <c r="AU1569" s="87"/>
      <c r="AV1569" s="87"/>
      <c r="AW1569" s="87"/>
      <c r="AX1569" s="87"/>
      <c r="AY1569" s="87"/>
      <c r="AZ1569" s="87"/>
      <c r="BA1569" s="87"/>
      <c r="BB1569" s="87"/>
      <c r="BC1569" s="87"/>
      <c r="BD1569" s="87"/>
      <c r="BE1569" s="87"/>
    </row>
    <row r="1570" spans="1:57" s="69" customFormat="1" x14ac:dyDescent="0.25">
      <c r="A1570" s="87"/>
      <c r="B1570" s="87"/>
      <c r="C1570" s="87"/>
      <c r="D1570" s="87"/>
      <c r="E1570" s="87"/>
      <c r="F1570" s="87"/>
      <c r="G1570" s="87"/>
      <c r="H1570" s="87"/>
      <c r="I1570" s="87"/>
      <c r="J1570" s="87"/>
      <c r="K1570" s="87"/>
      <c r="L1570" s="87"/>
      <c r="M1570" s="87"/>
      <c r="N1570" s="87"/>
      <c r="O1570" s="87"/>
      <c r="P1570" s="87"/>
      <c r="Q1570" s="87"/>
      <c r="R1570" s="87"/>
      <c r="S1570" s="87"/>
      <c r="T1570" s="87"/>
      <c r="U1570" s="87"/>
      <c r="V1570" s="87"/>
      <c r="W1570" s="87"/>
      <c r="X1570" s="87"/>
      <c r="Y1570" s="87"/>
      <c r="Z1570" s="87"/>
      <c r="AA1570" s="87"/>
      <c r="AB1570" s="87"/>
      <c r="AC1570" s="87"/>
      <c r="AD1570" s="87"/>
      <c r="AE1570" s="87"/>
      <c r="AF1570" s="87"/>
      <c r="AG1570" s="87"/>
      <c r="AH1570" s="87"/>
      <c r="AI1570" s="87"/>
      <c r="AJ1570" s="87"/>
      <c r="AK1570" s="87"/>
      <c r="AL1570" s="87"/>
      <c r="AM1570" s="87"/>
      <c r="AN1570" s="87"/>
      <c r="AO1570" s="87"/>
      <c r="AP1570" s="87"/>
      <c r="AQ1570" s="87"/>
      <c r="AR1570" s="87"/>
      <c r="AS1570" s="87"/>
      <c r="AT1570" s="87"/>
      <c r="AU1570" s="87"/>
      <c r="AV1570" s="87"/>
      <c r="AW1570" s="87"/>
      <c r="AX1570" s="87"/>
      <c r="AY1570" s="87"/>
      <c r="AZ1570" s="87"/>
      <c r="BA1570" s="87"/>
      <c r="BB1570" s="87"/>
      <c r="BC1570" s="87"/>
      <c r="BD1570" s="87"/>
      <c r="BE1570" s="87"/>
    </row>
    <row r="1571" spans="1:57" s="69" customFormat="1" x14ac:dyDescent="0.25">
      <c r="A1571" s="87"/>
      <c r="B1571" s="87"/>
      <c r="C1571" s="87"/>
      <c r="D1571" s="87"/>
      <c r="E1571" s="87"/>
      <c r="F1571" s="87"/>
      <c r="G1571" s="87"/>
      <c r="H1571" s="87"/>
      <c r="I1571" s="87"/>
      <c r="J1571" s="87"/>
      <c r="K1571" s="87"/>
      <c r="L1571" s="87"/>
      <c r="M1571" s="87"/>
      <c r="N1571" s="87"/>
      <c r="O1571" s="87"/>
      <c r="P1571" s="87"/>
      <c r="Q1571" s="87"/>
      <c r="R1571" s="87"/>
      <c r="S1571" s="87"/>
      <c r="T1571" s="87"/>
      <c r="U1571" s="87"/>
      <c r="V1571" s="87"/>
      <c r="W1571" s="87"/>
      <c r="X1571" s="87"/>
      <c r="Y1571" s="87"/>
      <c r="Z1571" s="87"/>
      <c r="AA1571" s="87"/>
      <c r="AB1571" s="87"/>
      <c r="AC1571" s="87"/>
      <c r="AD1571" s="87"/>
      <c r="AE1571" s="87"/>
      <c r="AF1571" s="87"/>
      <c r="AG1571" s="87"/>
      <c r="AH1571" s="87"/>
      <c r="AI1571" s="87"/>
      <c r="AJ1571" s="87"/>
      <c r="AK1571" s="87"/>
      <c r="AL1571" s="87"/>
      <c r="AM1571" s="87"/>
      <c r="AN1571" s="87"/>
      <c r="AO1571" s="87"/>
      <c r="AP1571" s="87"/>
      <c r="AQ1571" s="87"/>
      <c r="AR1571" s="87"/>
      <c r="AS1571" s="87"/>
      <c r="AT1571" s="87"/>
      <c r="AU1571" s="87"/>
      <c r="AV1571" s="87"/>
      <c r="AW1571" s="87"/>
      <c r="AX1571" s="87"/>
      <c r="AY1571" s="87"/>
      <c r="AZ1571" s="87"/>
      <c r="BA1571" s="87"/>
      <c r="BB1571" s="87"/>
      <c r="BC1571" s="87"/>
      <c r="BD1571" s="87"/>
      <c r="BE1571" s="87"/>
    </row>
    <row r="1572" spans="1:57" s="69" customFormat="1" x14ac:dyDescent="0.25">
      <c r="A1572" s="87"/>
      <c r="B1572" s="87"/>
      <c r="C1572" s="87"/>
      <c r="D1572" s="87"/>
      <c r="E1572" s="87"/>
      <c r="F1572" s="87"/>
      <c r="G1572" s="87"/>
      <c r="H1572" s="87"/>
      <c r="I1572" s="87"/>
      <c r="J1572" s="87"/>
      <c r="K1572" s="87"/>
      <c r="L1572" s="87"/>
      <c r="M1572" s="87"/>
      <c r="N1572" s="87"/>
      <c r="O1572" s="87"/>
      <c r="P1572" s="87"/>
      <c r="Q1572" s="87"/>
      <c r="R1572" s="87"/>
      <c r="S1572" s="87"/>
      <c r="T1572" s="87"/>
      <c r="U1572" s="87"/>
      <c r="V1572" s="87"/>
      <c r="W1572" s="87"/>
      <c r="X1572" s="87"/>
      <c r="Y1572" s="87"/>
      <c r="Z1572" s="87"/>
      <c r="AA1572" s="87"/>
      <c r="AB1572" s="87"/>
      <c r="AC1572" s="87"/>
      <c r="AD1572" s="87"/>
      <c r="AE1572" s="87"/>
      <c r="AF1572" s="87"/>
      <c r="AG1572" s="87"/>
      <c r="AH1572" s="87"/>
      <c r="AI1572" s="87"/>
      <c r="AJ1572" s="87"/>
      <c r="AK1572" s="87"/>
      <c r="AL1572" s="87"/>
      <c r="AM1572" s="87"/>
      <c r="AN1572" s="87"/>
      <c r="AO1572" s="87"/>
      <c r="AP1572" s="87"/>
      <c r="AQ1572" s="87"/>
      <c r="AR1572" s="87"/>
      <c r="AS1572" s="87"/>
      <c r="AT1572" s="87"/>
      <c r="AU1572" s="87"/>
      <c r="AV1572" s="87"/>
      <c r="AW1572" s="87"/>
      <c r="AX1572" s="87"/>
      <c r="AY1572" s="87"/>
      <c r="AZ1572" s="87"/>
      <c r="BA1572" s="87"/>
      <c r="BB1572" s="87"/>
      <c r="BC1572" s="87"/>
      <c r="BD1572" s="87"/>
      <c r="BE1572" s="87"/>
    </row>
    <row r="1573" spans="1:57" s="69" customFormat="1" x14ac:dyDescent="0.25">
      <c r="A1573" s="87"/>
      <c r="B1573" s="87"/>
      <c r="C1573" s="87"/>
      <c r="D1573" s="87"/>
      <c r="E1573" s="87"/>
      <c r="F1573" s="87"/>
      <c r="G1573" s="87"/>
      <c r="H1573" s="87"/>
      <c r="I1573" s="87"/>
      <c r="J1573" s="87"/>
      <c r="K1573" s="87"/>
      <c r="L1573" s="87"/>
      <c r="M1573" s="87"/>
      <c r="N1573" s="87"/>
      <c r="O1573" s="87"/>
      <c r="P1573" s="87"/>
      <c r="Q1573" s="87"/>
      <c r="R1573" s="87"/>
      <c r="S1573" s="87"/>
      <c r="T1573" s="87"/>
      <c r="U1573" s="87"/>
      <c r="V1573" s="87"/>
      <c r="W1573" s="87"/>
      <c r="X1573" s="87"/>
      <c r="Y1573" s="87"/>
      <c r="Z1573" s="87"/>
      <c r="AA1573" s="87"/>
      <c r="AB1573" s="87"/>
      <c r="AC1573" s="87"/>
      <c r="AD1573" s="87"/>
      <c r="AE1573" s="87"/>
      <c r="AF1573" s="87"/>
      <c r="AG1573" s="87"/>
      <c r="AH1573" s="87"/>
      <c r="AI1573" s="87"/>
      <c r="AJ1573" s="87"/>
      <c r="AK1573" s="87"/>
      <c r="AL1573" s="87"/>
      <c r="AM1573" s="87"/>
      <c r="AN1573" s="87"/>
      <c r="AO1573" s="87"/>
      <c r="AP1573" s="87"/>
      <c r="AQ1573" s="87"/>
      <c r="AR1573" s="87"/>
      <c r="AS1573" s="87"/>
      <c r="AT1573" s="87"/>
      <c r="AU1573" s="87"/>
      <c r="AV1573" s="87"/>
      <c r="AW1573" s="87"/>
      <c r="AX1573" s="87"/>
      <c r="AY1573" s="87"/>
      <c r="AZ1573" s="87"/>
      <c r="BA1573" s="87"/>
      <c r="BB1573" s="87"/>
      <c r="BC1573" s="87"/>
      <c r="BD1573" s="87"/>
      <c r="BE1573" s="87"/>
    </row>
    <row r="1574" spans="1:57" s="69" customFormat="1" x14ac:dyDescent="0.25">
      <c r="A1574" s="87"/>
      <c r="B1574" s="87"/>
      <c r="C1574" s="87"/>
      <c r="D1574" s="87"/>
      <c r="E1574" s="87"/>
      <c r="F1574" s="87"/>
      <c r="G1574" s="87"/>
      <c r="H1574" s="87"/>
      <c r="I1574" s="87"/>
      <c r="J1574" s="87"/>
      <c r="K1574" s="87"/>
      <c r="L1574" s="87"/>
      <c r="M1574" s="87"/>
      <c r="N1574" s="87"/>
      <c r="O1574" s="87"/>
      <c r="P1574" s="87"/>
      <c r="Q1574" s="87"/>
      <c r="R1574" s="87"/>
      <c r="S1574" s="87"/>
      <c r="T1574" s="87"/>
      <c r="U1574" s="87"/>
      <c r="V1574" s="87"/>
      <c r="W1574" s="87"/>
      <c r="X1574" s="87"/>
      <c r="Y1574" s="87"/>
      <c r="Z1574" s="87"/>
      <c r="AA1574" s="87"/>
      <c r="AB1574" s="87"/>
      <c r="AC1574" s="87"/>
      <c r="AD1574" s="87"/>
      <c r="AE1574" s="87"/>
      <c r="AF1574" s="87"/>
      <c r="AG1574" s="87"/>
      <c r="AH1574" s="87"/>
      <c r="AI1574" s="87"/>
      <c r="AJ1574" s="87"/>
      <c r="AK1574" s="87"/>
      <c r="AL1574" s="87"/>
      <c r="AM1574" s="87"/>
      <c r="AN1574" s="87"/>
      <c r="AO1574" s="87"/>
      <c r="AP1574" s="87"/>
      <c r="AQ1574" s="87"/>
      <c r="AR1574" s="87"/>
      <c r="AS1574" s="87"/>
      <c r="AT1574" s="87"/>
      <c r="AU1574" s="87"/>
      <c r="AV1574" s="87"/>
      <c r="AW1574" s="87"/>
      <c r="AX1574" s="87"/>
      <c r="AY1574" s="87"/>
      <c r="AZ1574" s="87"/>
      <c r="BA1574" s="87"/>
      <c r="BB1574" s="87"/>
      <c r="BC1574" s="87"/>
      <c r="BD1574" s="87"/>
      <c r="BE1574" s="87"/>
    </row>
    <row r="1575" spans="1:57" s="69" customFormat="1" x14ac:dyDescent="0.25">
      <c r="A1575" s="87"/>
      <c r="B1575" s="87"/>
      <c r="C1575" s="87"/>
      <c r="D1575" s="87"/>
      <c r="E1575" s="87"/>
      <c r="F1575" s="87"/>
      <c r="G1575" s="87"/>
      <c r="H1575" s="87"/>
      <c r="I1575" s="87"/>
      <c r="J1575" s="87"/>
      <c r="K1575" s="87"/>
      <c r="L1575" s="87"/>
      <c r="M1575" s="87"/>
      <c r="N1575" s="87"/>
      <c r="O1575" s="87"/>
      <c r="P1575" s="87"/>
      <c r="Q1575" s="87"/>
      <c r="R1575" s="87"/>
      <c r="S1575" s="87"/>
      <c r="T1575" s="87"/>
      <c r="U1575" s="87"/>
      <c r="V1575" s="87"/>
      <c r="W1575" s="87"/>
      <c r="X1575" s="87"/>
      <c r="Y1575" s="87"/>
      <c r="Z1575" s="87"/>
      <c r="AA1575" s="87"/>
      <c r="AB1575" s="87"/>
      <c r="AC1575" s="87"/>
      <c r="AD1575" s="87"/>
      <c r="AE1575" s="87"/>
      <c r="AF1575" s="87"/>
      <c r="AG1575" s="87"/>
      <c r="AH1575" s="87"/>
      <c r="AI1575" s="87"/>
      <c r="AJ1575" s="87"/>
      <c r="AK1575" s="87"/>
      <c r="AL1575" s="87"/>
      <c r="AM1575" s="87"/>
      <c r="AN1575" s="87"/>
      <c r="AO1575" s="87"/>
      <c r="AP1575" s="87"/>
      <c r="AQ1575" s="87"/>
      <c r="AR1575" s="87"/>
      <c r="AS1575" s="87"/>
      <c r="AT1575" s="87"/>
      <c r="AU1575" s="87"/>
      <c r="AV1575" s="87"/>
      <c r="AW1575" s="87"/>
      <c r="AX1575" s="87"/>
      <c r="AY1575" s="87"/>
      <c r="AZ1575" s="87"/>
      <c r="BA1575" s="87"/>
      <c r="BB1575" s="87"/>
      <c r="BC1575" s="87"/>
      <c r="BD1575" s="87"/>
      <c r="BE1575" s="87"/>
    </row>
    <row r="1576" spans="1:57" s="69" customFormat="1" x14ac:dyDescent="0.25">
      <c r="A1576" s="87"/>
      <c r="B1576" s="87"/>
      <c r="C1576" s="87"/>
      <c r="D1576" s="87"/>
      <c r="E1576" s="87"/>
      <c r="F1576" s="87"/>
      <c r="G1576" s="87"/>
      <c r="H1576" s="87"/>
      <c r="I1576" s="87"/>
      <c r="J1576" s="87"/>
      <c r="K1576" s="87"/>
      <c r="L1576" s="87"/>
      <c r="M1576" s="87"/>
      <c r="N1576" s="87"/>
      <c r="O1576" s="87"/>
      <c r="P1576" s="87"/>
      <c r="Q1576" s="87"/>
      <c r="R1576" s="87"/>
      <c r="S1576" s="87"/>
      <c r="T1576" s="87"/>
      <c r="U1576" s="87"/>
      <c r="V1576" s="87"/>
      <c r="W1576" s="87"/>
      <c r="X1576" s="87"/>
      <c r="Y1576" s="87"/>
      <c r="Z1576" s="87"/>
      <c r="AA1576" s="87"/>
      <c r="AB1576" s="87"/>
      <c r="AC1576" s="87"/>
      <c r="AD1576" s="87"/>
      <c r="AE1576" s="87"/>
      <c r="AF1576" s="87"/>
      <c r="AG1576" s="87"/>
      <c r="AH1576" s="87"/>
      <c r="AI1576" s="87"/>
      <c r="AJ1576" s="87"/>
      <c r="AK1576" s="87"/>
      <c r="AL1576" s="87"/>
      <c r="AM1576" s="87"/>
      <c r="AN1576" s="87"/>
      <c r="AO1576" s="87"/>
      <c r="AP1576" s="87"/>
      <c r="AQ1576" s="87"/>
      <c r="AR1576" s="87"/>
      <c r="AS1576" s="87"/>
      <c r="AT1576" s="87"/>
      <c r="AU1576" s="87"/>
      <c r="AV1576" s="87"/>
      <c r="AW1576" s="87"/>
      <c r="AX1576" s="87"/>
      <c r="AY1576" s="87"/>
      <c r="AZ1576" s="87"/>
      <c r="BA1576" s="87"/>
      <c r="BB1576" s="87"/>
      <c r="BC1576" s="87"/>
      <c r="BD1576" s="87"/>
      <c r="BE1576" s="87"/>
    </row>
    <row r="1577" spans="1:57" s="69" customFormat="1" x14ac:dyDescent="0.25">
      <c r="A1577" s="87"/>
      <c r="B1577" s="87"/>
      <c r="C1577" s="87"/>
      <c r="D1577" s="87"/>
      <c r="E1577" s="87"/>
      <c r="F1577" s="87"/>
      <c r="G1577" s="87"/>
      <c r="H1577" s="87"/>
      <c r="I1577" s="87"/>
      <c r="J1577" s="87"/>
      <c r="K1577" s="87"/>
      <c r="L1577" s="87"/>
      <c r="M1577" s="87"/>
      <c r="N1577" s="87"/>
      <c r="O1577" s="87"/>
      <c r="P1577" s="87"/>
      <c r="Q1577" s="87"/>
      <c r="R1577" s="87"/>
      <c r="S1577" s="87"/>
      <c r="T1577" s="87"/>
      <c r="U1577" s="87"/>
      <c r="V1577" s="87"/>
      <c r="W1577" s="87"/>
      <c r="X1577" s="87"/>
      <c r="Y1577" s="87"/>
      <c r="Z1577" s="87"/>
      <c r="AA1577" s="87"/>
      <c r="AB1577" s="87"/>
      <c r="AC1577" s="87"/>
      <c r="AD1577" s="87"/>
      <c r="AE1577" s="87"/>
      <c r="AF1577" s="87"/>
      <c r="AG1577" s="87"/>
      <c r="AH1577" s="87"/>
      <c r="AI1577" s="87"/>
      <c r="AJ1577" s="87"/>
      <c r="AK1577" s="87"/>
      <c r="AL1577" s="87"/>
      <c r="AM1577" s="87"/>
      <c r="AN1577" s="87"/>
      <c r="AO1577" s="87"/>
      <c r="AP1577" s="87"/>
      <c r="AQ1577" s="87"/>
      <c r="AR1577" s="87"/>
      <c r="AS1577" s="87"/>
      <c r="AT1577" s="87"/>
      <c r="AU1577" s="87"/>
      <c r="AV1577" s="87"/>
      <c r="AW1577" s="87"/>
      <c r="AX1577" s="87"/>
      <c r="AY1577" s="87"/>
      <c r="AZ1577" s="87"/>
      <c r="BA1577" s="87"/>
      <c r="BB1577" s="87"/>
      <c r="BC1577" s="87"/>
      <c r="BD1577" s="87"/>
      <c r="BE1577" s="87"/>
    </row>
    <row r="1578" spans="1:57" s="69" customFormat="1" x14ac:dyDescent="0.25">
      <c r="A1578" s="87"/>
      <c r="B1578" s="87"/>
      <c r="C1578" s="87"/>
      <c r="D1578" s="87"/>
      <c r="E1578" s="87"/>
      <c r="F1578" s="87"/>
      <c r="G1578" s="87"/>
      <c r="H1578" s="87"/>
      <c r="I1578" s="87"/>
      <c r="J1578" s="87"/>
      <c r="K1578" s="87"/>
      <c r="L1578" s="87"/>
      <c r="M1578" s="87"/>
      <c r="N1578" s="87"/>
      <c r="O1578" s="87"/>
      <c r="P1578" s="87"/>
      <c r="Q1578" s="87"/>
      <c r="R1578" s="87"/>
      <c r="S1578" s="87"/>
      <c r="T1578" s="87"/>
      <c r="U1578" s="87"/>
      <c r="V1578" s="87"/>
      <c r="W1578" s="87"/>
      <c r="X1578" s="87"/>
      <c r="Y1578" s="87"/>
      <c r="Z1578" s="87"/>
      <c r="AA1578" s="87"/>
      <c r="AB1578" s="87"/>
      <c r="AC1578" s="87"/>
      <c r="AD1578" s="87"/>
      <c r="AE1578" s="87"/>
      <c r="AF1578" s="87"/>
      <c r="AG1578" s="87"/>
      <c r="AH1578" s="87"/>
      <c r="AI1578" s="87"/>
      <c r="AJ1578" s="87"/>
      <c r="AK1578" s="87"/>
      <c r="AL1578" s="87"/>
      <c r="AM1578" s="87"/>
      <c r="AN1578" s="87"/>
      <c r="AO1578" s="87"/>
      <c r="AP1578" s="87"/>
      <c r="AQ1578" s="87"/>
      <c r="AR1578" s="87"/>
      <c r="AS1578" s="87"/>
      <c r="AT1578" s="87"/>
      <c r="AU1578" s="87"/>
      <c r="AV1578" s="87"/>
      <c r="AW1578" s="87"/>
      <c r="AX1578" s="87"/>
      <c r="AY1578" s="87"/>
      <c r="AZ1578" s="87"/>
      <c r="BA1578" s="87"/>
      <c r="BB1578" s="87"/>
      <c r="BC1578" s="87"/>
      <c r="BD1578" s="87"/>
      <c r="BE1578" s="87"/>
    </row>
    <row r="1579" spans="1:57" s="69" customFormat="1" x14ac:dyDescent="0.25">
      <c r="A1579" s="87"/>
      <c r="B1579" s="87"/>
      <c r="C1579" s="87"/>
      <c r="D1579" s="87"/>
      <c r="E1579" s="87"/>
      <c r="F1579" s="87"/>
      <c r="G1579" s="87"/>
      <c r="H1579" s="87"/>
      <c r="I1579" s="87"/>
      <c r="J1579" s="87"/>
      <c r="K1579" s="87"/>
      <c r="L1579" s="87"/>
      <c r="M1579" s="87"/>
      <c r="N1579" s="87"/>
      <c r="O1579" s="87"/>
      <c r="P1579" s="87"/>
      <c r="Q1579" s="87"/>
      <c r="R1579" s="87"/>
      <c r="S1579" s="87"/>
      <c r="T1579" s="87"/>
      <c r="U1579" s="87"/>
      <c r="V1579" s="87"/>
      <c r="W1579" s="87"/>
      <c r="X1579" s="87"/>
      <c r="Y1579" s="87"/>
      <c r="Z1579" s="87"/>
      <c r="AA1579" s="87"/>
      <c r="AB1579" s="87"/>
      <c r="AC1579" s="87"/>
      <c r="AD1579" s="87"/>
      <c r="AE1579" s="87"/>
      <c r="AF1579" s="87"/>
      <c r="AG1579" s="87"/>
      <c r="AH1579" s="87"/>
      <c r="AI1579" s="87"/>
      <c r="AJ1579" s="87"/>
      <c r="AK1579" s="87"/>
      <c r="AL1579" s="87"/>
      <c r="AM1579" s="87"/>
      <c r="AN1579" s="87"/>
      <c r="AO1579" s="87"/>
      <c r="AP1579" s="87"/>
      <c r="AQ1579" s="87"/>
      <c r="AR1579" s="87"/>
      <c r="AS1579" s="87"/>
      <c r="AT1579" s="87"/>
      <c r="AU1579" s="87"/>
      <c r="AV1579" s="87"/>
      <c r="AW1579" s="87"/>
      <c r="AX1579" s="87"/>
      <c r="AY1579" s="87"/>
      <c r="AZ1579" s="87"/>
      <c r="BA1579" s="87"/>
      <c r="BB1579" s="87"/>
      <c r="BC1579" s="87"/>
      <c r="BD1579" s="87"/>
      <c r="BE1579" s="87"/>
    </row>
    <row r="1580" spans="1:57" s="69" customFormat="1" x14ac:dyDescent="0.25">
      <c r="A1580" s="87"/>
      <c r="B1580" s="87"/>
      <c r="C1580" s="87"/>
      <c r="D1580" s="87"/>
      <c r="E1580" s="87"/>
      <c r="F1580" s="87"/>
      <c r="G1580" s="87"/>
      <c r="H1580" s="87"/>
      <c r="I1580" s="87"/>
      <c r="J1580" s="87"/>
      <c r="K1580" s="87"/>
      <c r="L1580" s="87"/>
      <c r="M1580" s="87"/>
      <c r="N1580" s="87"/>
      <c r="O1580" s="87"/>
      <c r="P1580" s="87"/>
      <c r="Q1580" s="87"/>
      <c r="R1580" s="87"/>
      <c r="S1580" s="87"/>
      <c r="T1580" s="87"/>
      <c r="U1580" s="87"/>
      <c r="V1580" s="87"/>
      <c r="W1580" s="87"/>
      <c r="X1580" s="87"/>
      <c r="Y1580" s="87"/>
      <c r="Z1580" s="87"/>
      <c r="AA1580" s="87"/>
      <c r="AB1580" s="87"/>
      <c r="AC1580" s="87"/>
      <c r="AD1580" s="87"/>
      <c r="AE1580" s="87"/>
      <c r="AF1580" s="87"/>
      <c r="AG1580" s="87"/>
      <c r="AH1580" s="87"/>
      <c r="AI1580" s="87"/>
      <c r="AJ1580" s="87"/>
      <c r="AK1580" s="87"/>
      <c r="AL1580" s="87"/>
      <c r="AM1580" s="87"/>
      <c r="AN1580" s="87"/>
      <c r="AO1580" s="87"/>
      <c r="AP1580" s="87"/>
      <c r="AQ1580" s="87"/>
      <c r="AR1580" s="87"/>
      <c r="AS1580" s="87"/>
      <c r="AT1580" s="87"/>
      <c r="AU1580" s="87"/>
      <c r="AV1580" s="87"/>
      <c r="AW1580" s="87"/>
      <c r="AX1580" s="87"/>
      <c r="AY1580" s="87"/>
      <c r="AZ1580" s="87"/>
      <c r="BA1580" s="87"/>
      <c r="BB1580" s="87"/>
      <c r="BC1580" s="87"/>
      <c r="BD1580" s="87"/>
      <c r="BE1580" s="87"/>
    </row>
    <row r="1581" spans="1:57" s="69" customFormat="1" x14ac:dyDescent="0.25">
      <c r="A1581" s="87"/>
      <c r="B1581" s="87"/>
      <c r="C1581" s="87"/>
      <c r="D1581" s="87"/>
      <c r="E1581" s="87"/>
      <c r="F1581" s="87"/>
      <c r="G1581" s="87"/>
      <c r="H1581" s="87"/>
      <c r="I1581" s="87"/>
      <c r="J1581" s="87"/>
      <c r="K1581" s="87"/>
      <c r="L1581" s="87"/>
      <c r="M1581" s="87"/>
      <c r="N1581" s="87"/>
      <c r="O1581" s="87"/>
      <c r="P1581" s="87"/>
      <c r="Q1581" s="87"/>
      <c r="R1581" s="87"/>
      <c r="S1581" s="87"/>
      <c r="T1581" s="87"/>
      <c r="U1581" s="87"/>
      <c r="V1581" s="87"/>
      <c r="W1581" s="87"/>
      <c r="X1581" s="87"/>
      <c r="Y1581" s="87"/>
      <c r="Z1581" s="87"/>
      <c r="AA1581" s="87"/>
      <c r="AB1581" s="87"/>
      <c r="AC1581" s="87"/>
      <c r="AD1581" s="87"/>
      <c r="AE1581" s="87"/>
      <c r="AF1581" s="87"/>
      <c r="AG1581" s="87"/>
      <c r="AH1581" s="87"/>
      <c r="AI1581" s="87"/>
      <c r="AJ1581" s="87"/>
      <c r="AK1581" s="87"/>
      <c r="AL1581" s="87"/>
      <c r="AM1581" s="87"/>
      <c r="AN1581" s="87"/>
      <c r="AO1581" s="87"/>
      <c r="AP1581" s="87"/>
      <c r="AQ1581" s="87"/>
      <c r="AR1581" s="87"/>
      <c r="AS1581" s="87"/>
      <c r="AT1581" s="87"/>
      <c r="AU1581" s="87"/>
      <c r="AV1581" s="87"/>
      <c r="AW1581" s="87"/>
      <c r="AX1581" s="87"/>
      <c r="AY1581" s="87"/>
      <c r="AZ1581" s="87"/>
      <c r="BA1581" s="87"/>
      <c r="BB1581" s="87"/>
      <c r="BC1581" s="87"/>
      <c r="BD1581" s="87"/>
      <c r="BE1581" s="87"/>
    </row>
    <row r="1582" spans="1:57" s="69" customFormat="1" x14ac:dyDescent="0.25">
      <c r="A1582" s="87"/>
      <c r="B1582" s="87"/>
      <c r="C1582" s="87"/>
      <c r="D1582" s="87"/>
      <c r="E1582" s="87"/>
      <c r="F1582" s="87"/>
      <c r="G1582" s="87"/>
      <c r="H1582" s="87"/>
      <c r="I1582" s="87"/>
      <c r="J1582" s="87"/>
      <c r="K1582" s="87"/>
      <c r="L1582" s="87"/>
      <c r="M1582" s="87"/>
      <c r="N1582" s="87"/>
      <c r="O1582" s="87"/>
      <c r="P1582" s="87"/>
      <c r="Q1582" s="87"/>
      <c r="R1582" s="87"/>
      <c r="S1582" s="87"/>
      <c r="T1582" s="87"/>
      <c r="U1582" s="87"/>
      <c r="V1582" s="87"/>
      <c r="W1582" s="87"/>
      <c r="X1582" s="87"/>
      <c r="Y1582" s="87"/>
      <c r="Z1582" s="87"/>
      <c r="AA1582" s="87"/>
      <c r="AB1582" s="87"/>
      <c r="AC1582" s="87"/>
      <c r="AD1582" s="87"/>
      <c r="AE1582" s="87"/>
      <c r="AF1582" s="87"/>
      <c r="AG1582" s="87"/>
      <c r="AH1582" s="87"/>
      <c r="AI1582" s="87"/>
      <c r="AJ1582" s="87"/>
      <c r="AK1582" s="87"/>
      <c r="AL1582" s="87"/>
      <c r="AM1582" s="87"/>
      <c r="AN1582" s="87"/>
      <c r="AO1582" s="87"/>
      <c r="AP1582" s="87"/>
      <c r="AQ1582" s="87"/>
      <c r="AR1582" s="87"/>
      <c r="AS1582" s="87"/>
      <c r="AT1582" s="87"/>
      <c r="AU1582" s="87"/>
      <c r="AV1582" s="87"/>
      <c r="AW1582" s="87"/>
      <c r="AX1582" s="87"/>
      <c r="AY1582" s="87"/>
      <c r="AZ1582" s="87"/>
      <c r="BA1582" s="87"/>
      <c r="BB1582" s="87"/>
      <c r="BC1582" s="87"/>
      <c r="BD1582" s="87"/>
      <c r="BE1582" s="87"/>
    </row>
    <row r="1583" spans="1:57" s="69" customFormat="1" x14ac:dyDescent="0.25">
      <c r="A1583" s="87"/>
      <c r="B1583" s="87"/>
      <c r="C1583" s="87"/>
      <c r="D1583" s="87"/>
      <c r="E1583" s="87"/>
      <c r="F1583" s="87"/>
      <c r="G1583" s="87"/>
      <c r="H1583" s="87"/>
      <c r="I1583" s="87"/>
      <c r="J1583" s="87"/>
      <c r="K1583" s="87"/>
      <c r="L1583" s="87"/>
      <c r="M1583" s="87"/>
      <c r="N1583" s="87"/>
      <c r="O1583" s="87"/>
      <c r="P1583" s="87"/>
      <c r="Q1583" s="87"/>
      <c r="R1583" s="87"/>
      <c r="S1583" s="87"/>
      <c r="T1583" s="87"/>
      <c r="U1583" s="87"/>
      <c r="V1583" s="87"/>
      <c r="W1583" s="87"/>
      <c r="X1583" s="87"/>
      <c r="Y1583" s="87"/>
      <c r="Z1583" s="87"/>
      <c r="AA1583" s="87"/>
      <c r="AB1583" s="87"/>
      <c r="AC1583" s="87"/>
      <c r="AD1583" s="87"/>
      <c r="AE1583" s="87"/>
      <c r="AF1583" s="87"/>
      <c r="AG1583" s="87"/>
      <c r="AH1583" s="87"/>
      <c r="AI1583" s="87"/>
      <c r="AJ1583" s="87"/>
      <c r="AK1583" s="87"/>
      <c r="AL1583" s="87"/>
      <c r="AM1583" s="87"/>
      <c r="AN1583" s="87"/>
      <c r="AO1583" s="87"/>
      <c r="AP1583" s="87"/>
      <c r="AQ1583" s="87"/>
      <c r="AR1583" s="87"/>
      <c r="AS1583" s="87"/>
      <c r="AT1583" s="87"/>
      <c r="AU1583" s="87"/>
      <c r="AV1583" s="87"/>
      <c r="AW1583" s="87"/>
      <c r="AX1583" s="87"/>
      <c r="AY1583" s="87"/>
      <c r="AZ1583" s="87"/>
      <c r="BA1583" s="87"/>
      <c r="BB1583" s="87"/>
      <c r="BC1583" s="87"/>
      <c r="BD1583" s="87"/>
      <c r="BE1583" s="87"/>
    </row>
    <row r="1584" spans="1:57" s="69" customFormat="1" x14ac:dyDescent="0.25">
      <c r="A1584" s="87"/>
      <c r="B1584" s="87"/>
      <c r="C1584" s="87"/>
      <c r="D1584" s="87"/>
      <c r="E1584" s="87"/>
      <c r="F1584" s="87"/>
      <c r="G1584" s="87"/>
      <c r="H1584" s="87"/>
      <c r="I1584" s="87"/>
      <c r="J1584" s="87"/>
      <c r="K1584" s="87"/>
      <c r="L1584" s="87"/>
      <c r="M1584" s="87"/>
      <c r="N1584" s="87"/>
      <c r="O1584" s="87"/>
      <c r="P1584" s="87"/>
      <c r="Q1584" s="87"/>
      <c r="R1584" s="87"/>
      <c r="S1584" s="87"/>
      <c r="T1584" s="87"/>
      <c r="U1584" s="87"/>
      <c r="V1584" s="87"/>
      <c r="W1584" s="87"/>
      <c r="X1584" s="87"/>
      <c r="Y1584" s="87"/>
      <c r="Z1584" s="87"/>
      <c r="AA1584" s="87"/>
      <c r="AB1584" s="87"/>
      <c r="AC1584" s="87"/>
      <c r="AD1584" s="87"/>
      <c r="AE1584" s="87"/>
      <c r="AF1584" s="87"/>
      <c r="AG1584" s="87"/>
      <c r="AH1584" s="87"/>
      <c r="AI1584" s="87"/>
      <c r="AJ1584" s="87"/>
      <c r="AK1584" s="87"/>
      <c r="AL1584" s="87"/>
      <c r="AM1584" s="87"/>
      <c r="AN1584" s="87"/>
      <c r="AO1584" s="87"/>
      <c r="AP1584" s="87"/>
      <c r="AQ1584" s="87"/>
      <c r="AR1584" s="87"/>
      <c r="AS1584" s="87"/>
      <c r="AT1584" s="87"/>
      <c r="AU1584" s="87"/>
      <c r="AV1584" s="87"/>
      <c r="AW1584" s="87"/>
      <c r="AX1584" s="87"/>
      <c r="AY1584" s="87"/>
      <c r="AZ1584" s="87"/>
      <c r="BA1584" s="87"/>
      <c r="BB1584" s="87"/>
      <c r="BC1584" s="87"/>
      <c r="BD1584" s="87"/>
      <c r="BE1584" s="87"/>
    </row>
    <row r="1585" spans="1:57" s="69" customFormat="1" x14ac:dyDescent="0.25">
      <c r="A1585" s="87"/>
      <c r="B1585" s="87"/>
      <c r="C1585" s="87"/>
      <c r="D1585" s="87"/>
      <c r="E1585" s="87"/>
      <c r="F1585" s="87"/>
      <c r="G1585" s="87"/>
      <c r="H1585" s="87"/>
      <c r="I1585" s="87"/>
      <c r="J1585" s="87"/>
      <c r="K1585" s="87"/>
      <c r="L1585" s="87"/>
      <c r="M1585" s="87"/>
      <c r="N1585" s="87"/>
      <c r="O1585" s="87"/>
      <c r="P1585" s="87"/>
      <c r="Q1585" s="87"/>
      <c r="R1585" s="87"/>
      <c r="S1585" s="87"/>
      <c r="T1585" s="87"/>
      <c r="U1585" s="87"/>
      <c r="V1585" s="87"/>
      <c r="W1585" s="87"/>
      <c r="X1585" s="87"/>
      <c r="Y1585" s="87"/>
      <c r="Z1585" s="87"/>
      <c r="AA1585" s="87"/>
      <c r="AB1585" s="87"/>
      <c r="AC1585" s="87"/>
      <c r="AD1585" s="87"/>
      <c r="AE1585" s="87"/>
      <c r="AF1585" s="87"/>
      <c r="AG1585" s="87"/>
      <c r="AH1585" s="87"/>
      <c r="AI1585" s="87"/>
      <c r="AJ1585" s="87"/>
      <c r="AK1585" s="87"/>
      <c r="AL1585" s="87"/>
      <c r="AM1585" s="87"/>
      <c r="AN1585" s="87"/>
      <c r="AO1585" s="87"/>
      <c r="AP1585" s="87"/>
      <c r="AQ1585" s="87"/>
      <c r="AR1585" s="87"/>
      <c r="AS1585" s="87"/>
      <c r="AT1585" s="87"/>
      <c r="AU1585" s="87"/>
      <c r="AV1585" s="87"/>
      <c r="AW1585" s="87"/>
      <c r="AX1585" s="87"/>
      <c r="AY1585" s="87"/>
      <c r="AZ1585" s="87"/>
      <c r="BA1585" s="87"/>
      <c r="BB1585" s="87"/>
      <c r="BC1585" s="87"/>
      <c r="BD1585" s="87"/>
      <c r="BE1585" s="87"/>
    </row>
    <row r="1586" spans="1:57" s="69" customFormat="1" x14ac:dyDescent="0.25">
      <c r="A1586" s="87"/>
      <c r="B1586" s="87"/>
      <c r="C1586" s="87"/>
      <c r="D1586" s="87"/>
      <c r="E1586" s="87"/>
      <c r="F1586" s="87"/>
      <c r="G1586" s="87"/>
      <c r="H1586" s="87"/>
      <c r="I1586" s="87"/>
      <c r="J1586" s="87"/>
      <c r="K1586" s="87"/>
      <c r="L1586" s="87"/>
      <c r="M1586" s="87"/>
      <c r="N1586" s="87"/>
      <c r="O1586" s="87"/>
      <c r="P1586" s="87"/>
      <c r="Q1586" s="87"/>
      <c r="R1586" s="87"/>
      <c r="S1586" s="87"/>
      <c r="T1586" s="87"/>
      <c r="U1586" s="87"/>
      <c r="V1586" s="87"/>
      <c r="W1586" s="87"/>
      <c r="X1586" s="87"/>
      <c r="Y1586" s="87"/>
      <c r="Z1586" s="87"/>
      <c r="AA1586" s="87"/>
      <c r="AB1586" s="87"/>
      <c r="AC1586" s="87"/>
      <c r="AD1586" s="87"/>
      <c r="AE1586" s="87"/>
      <c r="AF1586" s="87"/>
      <c r="AG1586" s="87"/>
      <c r="AH1586" s="87"/>
      <c r="AI1586" s="87"/>
      <c r="AJ1586" s="87"/>
      <c r="AK1586" s="87"/>
      <c r="AL1586" s="87"/>
      <c r="AM1586" s="87"/>
      <c r="AN1586" s="87"/>
      <c r="AO1586" s="87"/>
      <c r="AP1586" s="87"/>
      <c r="AQ1586" s="87"/>
      <c r="AR1586" s="87"/>
      <c r="AS1586" s="87"/>
      <c r="AT1586" s="87"/>
      <c r="AU1586" s="87"/>
      <c r="AV1586" s="87"/>
      <c r="AW1586" s="87"/>
      <c r="AX1586" s="87"/>
      <c r="AY1586" s="87"/>
      <c r="AZ1586" s="87"/>
      <c r="BA1586" s="87"/>
      <c r="BB1586" s="87"/>
      <c r="BC1586" s="87"/>
      <c r="BD1586" s="87"/>
      <c r="BE1586" s="87"/>
    </row>
    <row r="1587" spans="1:57" s="69" customFormat="1" x14ac:dyDescent="0.25">
      <c r="A1587" s="87"/>
      <c r="B1587" s="87"/>
      <c r="C1587" s="87"/>
      <c r="D1587" s="87"/>
      <c r="E1587" s="87"/>
      <c r="F1587" s="87"/>
      <c r="G1587" s="87"/>
      <c r="H1587" s="87"/>
      <c r="I1587" s="87"/>
      <c r="J1587" s="87"/>
      <c r="K1587" s="87"/>
      <c r="L1587" s="87"/>
      <c r="M1587" s="87"/>
      <c r="N1587" s="87"/>
      <c r="O1587" s="87"/>
      <c r="P1587" s="87"/>
      <c r="Q1587" s="87"/>
      <c r="R1587" s="87"/>
      <c r="S1587" s="87"/>
      <c r="T1587" s="87"/>
      <c r="U1587" s="87"/>
      <c r="V1587" s="87"/>
      <c r="W1587" s="87"/>
      <c r="X1587" s="87"/>
      <c r="Y1587" s="87"/>
      <c r="Z1587" s="87"/>
      <c r="AA1587" s="87"/>
      <c r="AB1587" s="87"/>
      <c r="AC1587" s="87"/>
      <c r="AD1587" s="87"/>
      <c r="AE1587" s="87"/>
      <c r="AF1587" s="87"/>
      <c r="AG1587" s="87"/>
      <c r="AH1587" s="87"/>
      <c r="AI1587" s="87"/>
      <c r="AJ1587" s="87"/>
      <c r="AK1587" s="87"/>
      <c r="AL1587" s="87"/>
      <c r="AM1587" s="87"/>
      <c r="AN1587" s="87"/>
      <c r="AO1587" s="87"/>
      <c r="AP1587" s="87"/>
      <c r="AQ1587" s="87"/>
      <c r="AR1587" s="87"/>
      <c r="AS1587" s="87"/>
      <c r="AT1587" s="87"/>
      <c r="AU1587" s="87"/>
      <c r="AV1587" s="87"/>
      <c r="AW1587" s="87"/>
      <c r="AX1587" s="87"/>
      <c r="AY1587" s="87"/>
      <c r="AZ1587" s="87"/>
      <c r="BA1587" s="87"/>
      <c r="BB1587" s="87"/>
      <c r="BC1587" s="87"/>
      <c r="BD1587" s="87"/>
      <c r="BE1587" s="87"/>
    </row>
    <row r="1588" spans="1:57" s="69" customFormat="1" x14ac:dyDescent="0.25">
      <c r="A1588" s="87"/>
      <c r="B1588" s="87"/>
      <c r="C1588" s="87"/>
      <c r="D1588" s="87"/>
      <c r="E1588" s="87"/>
      <c r="F1588" s="87"/>
      <c r="G1588" s="87"/>
      <c r="H1588" s="87"/>
      <c r="I1588" s="87"/>
      <c r="J1588" s="87"/>
      <c r="K1588" s="87"/>
      <c r="L1588" s="87"/>
      <c r="M1588" s="87"/>
      <c r="N1588" s="87"/>
      <c r="O1588" s="87"/>
      <c r="P1588" s="87"/>
      <c r="Q1588" s="87"/>
      <c r="R1588" s="87"/>
      <c r="S1588" s="87"/>
      <c r="T1588" s="87"/>
      <c r="U1588" s="87"/>
      <c r="V1588" s="87"/>
      <c r="W1588" s="87"/>
      <c r="X1588" s="87"/>
      <c r="Y1588" s="87"/>
      <c r="Z1588" s="87"/>
      <c r="AA1588" s="87"/>
      <c r="AB1588" s="87"/>
      <c r="AC1588" s="87"/>
      <c r="AD1588" s="87"/>
      <c r="AE1588" s="87"/>
      <c r="AF1588" s="87"/>
      <c r="AG1588" s="87"/>
      <c r="AH1588" s="87"/>
      <c r="AI1588" s="87"/>
      <c r="AJ1588" s="87"/>
      <c r="AK1588" s="87"/>
      <c r="AL1588" s="87"/>
      <c r="AM1588" s="87"/>
      <c r="AN1588" s="87"/>
      <c r="AO1588" s="87"/>
      <c r="AP1588" s="87"/>
      <c r="AQ1588" s="87"/>
      <c r="AR1588" s="87"/>
      <c r="AS1588" s="87"/>
      <c r="AT1588" s="87"/>
      <c r="AU1588" s="87"/>
      <c r="AV1588" s="87"/>
      <c r="AW1588" s="87"/>
      <c r="AX1588" s="87"/>
      <c r="AY1588" s="87"/>
      <c r="AZ1588" s="87"/>
      <c r="BA1588" s="87"/>
      <c r="BB1588" s="87"/>
      <c r="BC1588" s="87"/>
      <c r="BD1588" s="87"/>
      <c r="BE1588" s="87"/>
    </row>
    <row r="1589" spans="1:57" s="69" customFormat="1" x14ac:dyDescent="0.25">
      <c r="A1589" s="87"/>
      <c r="B1589" s="87"/>
      <c r="C1589" s="87"/>
      <c r="D1589" s="87"/>
      <c r="E1589" s="87"/>
      <c r="F1589" s="87"/>
      <c r="G1589" s="87"/>
      <c r="H1589" s="87"/>
      <c r="I1589" s="87"/>
      <c r="J1589" s="87"/>
      <c r="K1589" s="87"/>
      <c r="L1589" s="87"/>
      <c r="M1589" s="87"/>
      <c r="N1589" s="87"/>
      <c r="O1589" s="87"/>
      <c r="P1589" s="87"/>
      <c r="Q1589" s="87"/>
      <c r="R1589" s="87"/>
      <c r="S1589" s="87"/>
      <c r="T1589" s="87"/>
      <c r="U1589" s="87"/>
      <c r="V1589" s="87"/>
      <c r="W1589" s="87"/>
      <c r="X1589" s="87"/>
      <c r="Y1589" s="87"/>
      <c r="Z1589" s="87"/>
      <c r="AA1589" s="87"/>
      <c r="AB1589" s="87"/>
      <c r="AC1589" s="87"/>
      <c r="AD1589" s="87"/>
      <c r="AE1589" s="87"/>
      <c r="AF1589" s="87"/>
      <c r="AG1589" s="87"/>
      <c r="AH1589" s="87"/>
      <c r="AI1589" s="87"/>
      <c r="AJ1589" s="87"/>
      <c r="AK1589" s="87"/>
      <c r="AL1589" s="87"/>
      <c r="AM1589" s="87"/>
      <c r="AN1589" s="87"/>
      <c r="AO1589" s="87"/>
      <c r="AP1589" s="87"/>
      <c r="AQ1589" s="87"/>
      <c r="AR1589" s="87"/>
      <c r="AS1589" s="87"/>
      <c r="AT1589" s="87"/>
      <c r="AU1589" s="87"/>
      <c r="AV1589" s="87"/>
      <c r="AW1589" s="87"/>
      <c r="AX1589" s="87"/>
      <c r="AY1589" s="87"/>
      <c r="AZ1589" s="87"/>
      <c r="BA1589" s="87"/>
      <c r="BB1589" s="87"/>
      <c r="BC1589" s="87"/>
      <c r="BD1589" s="87"/>
      <c r="BE1589" s="87"/>
    </row>
    <row r="1590" spans="1:57" s="69" customFormat="1" x14ac:dyDescent="0.25">
      <c r="A1590" s="87"/>
      <c r="B1590" s="87"/>
      <c r="C1590" s="87"/>
      <c r="D1590" s="87"/>
      <c r="E1590" s="87"/>
      <c r="F1590" s="87"/>
      <c r="G1590" s="87"/>
      <c r="H1590" s="87"/>
      <c r="I1590" s="87"/>
      <c r="J1590" s="87"/>
      <c r="K1590" s="87"/>
      <c r="L1590" s="87"/>
      <c r="M1590" s="87"/>
      <c r="N1590" s="87"/>
      <c r="O1590" s="87"/>
      <c r="P1590" s="87"/>
      <c r="Q1590" s="87"/>
      <c r="R1590" s="87"/>
      <c r="S1590" s="87"/>
      <c r="T1590" s="87"/>
      <c r="U1590" s="87"/>
      <c r="V1590" s="87"/>
      <c r="W1590" s="87"/>
      <c r="X1590" s="87"/>
      <c r="Y1590" s="87"/>
      <c r="Z1590" s="87"/>
      <c r="AA1590" s="87"/>
      <c r="AB1590" s="87"/>
      <c r="AC1590" s="87"/>
      <c r="AD1590" s="87"/>
      <c r="AE1590" s="87"/>
      <c r="AF1590" s="87"/>
      <c r="AG1590" s="87"/>
      <c r="AH1590" s="87"/>
      <c r="AI1590" s="87"/>
      <c r="AJ1590" s="87"/>
      <c r="AK1590" s="87"/>
      <c r="AL1590" s="87"/>
      <c r="AM1590" s="87"/>
      <c r="AN1590" s="87"/>
      <c r="AO1590" s="87"/>
      <c r="AP1590" s="87"/>
      <c r="AQ1590" s="87"/>
      <c r="AR1590" s="87"/>
      <c r="AS1590" s="87"/>
      <c r="AT1590" s="87"/>
      <c r="AU1590" s="87"/>
      <c r="AV1590" s="87"/>
      <c r="AW1590" s="87"/>
      <c r="AX1590" s="87"/>
      <c r="AY1590" s="87"/>
      <c r="AZ1590" s="87"/>
      <c r="BA1590" s="87"/>
      <c r="BB1590" s="87"/>
      <c r="BC1590" s="87"/>
      <c r="BD1590" s="87"/>
      <c r="BE1590" s="87"/>
    </row>
    <row r="1591" spans="1:57" s="69" customFormat="1" x14ac:dyDescent="0.25">
      <c r="A1591" s="87"/>
      <c r="B1591" s="87"/>
      <c r="C1591" s="87"/>
      <c r="D1591" s="87"/>
      <c r="E1591" s="87"/>
      <c r="F1591" s="87"/>
      <c r="G1591" s="87"/>
      <c r="H1591" s="87"/>
      <c r="I1591" s="87"/>
      <c r="J1591" s="87"/>
      <c r="K1591" s="87"/>
      <c r="L1591" s="87"/>
      <c r="M1591" s="87"/>
      <c r="N1591" s="87"/>
      <c r="O1591" s="87"/>
      <c r="P1591" s="87"/>
      <c r="Q1591" s="87"/>
      <c r="R1591" s="87"/>
      <c r="S1591" s="87"/>
      <c r="T1591" s="87"/>
      <c r="U1591" s="87"/>
      <c r="V1591" s="87"/>
      <c r="W1591" s="87"/>
      <c r="X1591" s="87"/>
      <c r="Y1591" s="87"/>
      <c r="Z1591" s="87"/>
      <c r="AA1591" s="87"/>
      <c r="AB1591" s="87"/>
      <c r="AC1591" s="87"/>
      <c r="AD1591" s="87"/>
      <c r="AE1591" s="87"/>
      <c r="AF1591" s="87"/>
      <c r="AG1591" s="87"/>
      <c r="AH1591" s="87"/>
      <c r="AI1591" s="87"/>
      <c r="AJ1591" s="87"/>
      <c r="AK1591" s="87"/>
      <c r="AL1591" s="87"/>
      <c r="AM1591" s="87"/>
      <c r="AN1591" s="87"/>
      <c r="AO1591" s="87"/>
      <c r="AP1591" s="87"/>
      <c r="AQ1591" s="87"/>
      <c r="AR1591" s="87"/>
      <c r="AS1591" s="87"/>
      <c r="AT1591" s="87"/>
      <c r="AU1591" s="87"/>
      <c r="AV1591" s="87"/>
      <c r="AW1591" s="87"/>
      <c r="AX1591" s="87"/>
      <c r="AY1591" s="87"/>
      <c r="AZ1591" s="87"/>
      <c r="BA1591" s="87"/>
      <c r="BB1591" s="87"/>
      <c r="BC1591" s="87"/>
      <c r="BD1591" s="87"/>
      <c r="BE1591" s="87"/>
    </row>
    <row r="1592" spans="1:57" s="69" customFormat="1" x14ac:dyDescent="0.25">
      <c r="A1592" s="87"/>
      <c r="B1592" s="87"/>
      <c r="C1592" s="87"/>
      <c r="D1592" s="87"/>
      <c r="E1592" s="87"/>
      <c r="F1592" s="87"/>
      <c r="G1592" s="87"/>
      <c r="H1592" s="87"/>
      <c r="I1592" s="87"/>
      <c r="J1592" s="87"/>
      <c r="K1592" s="87"/>
      <c r="L1592" s="87"/>
      <c r="M1592" s="87"/>
      <c r="N1592" s="87"/>
      <c r="O1592" s="87"/>
      <c r="P1592" s="87"/>
      <c r="Q1592" s="87"/>
      <c r="R1592" s="87"/>
      <c r="S1592" s="87"/>
      <c r="T1592" s="87"/>
      <c r="U1592" s="87"/>
      <c r="V1592" s="87"/>
      <c r="W1592" s="87"/>
      <c r="X1592" s="87"/>
      <c r="Y1592" s="87"/>
      <c r="Z1592" s="87"/>
      <c r="AA1592" s="87"/>
      <c r="AB1592" s="87"/>
      <c r="AC1592" s="87"/>
      <c r="AD1592" s="87"/>
      <c r="AE1592" s="87"/>
      <c r="AF1592" s="87"/>
      <c r="AG1592" s="87"/>
      <c r="AH1592" s="87"/>
      <c r="AI1592" s="87"/>
      <c r="AJ1592" s="87"/>
      <c r="AK1592" s="87"/>
      <c r="AL1592" s="87"/>
      <c r="AM1592" s="87"/>
      <c r="AN1592" s="87"/>
      <c r="AO1592" s="87"/>
      <c r="AP1592" s="87"/>
      <c r="AQ1592" s="87"/>
      <c r="AR1592" s="87"/>
      <c r="AS1592" s="87"/>
      <c r="AT1592" s="87"/>
      <c r="AU1592" s="87"/>
      <c r="AV1592" s="87"/>
      <c r="AW1592" s="87"/>
      <c r="AX1592" s="87"/>
      <c r="AY1592" s="87"/>
      <c r="AZ1592" s="87"/>
      <c r="BA1592" s="87"/>
      <c r="BB1592" s="87"/>
      <c r="BC1592" s="87"/>
      <c r="BD1592" s="87"/>
      <c r="BE1592" s="87"/>
    </row>
    <row r="1593" spans="1:57" s="69" customFormat="1" x14ac:dyDescent="0.25">
      <c r="A1593" s="87"/>
      <c r="B1593" s="87"/>
      <c r="C1593" s="87"/>
      <c r="D1593" s="87"/>
      <c r="E1593" s="87"/>
      <c r="F1593" s="87"/>
      <c r="G1593" s="87"/>
      <c r="H1593" s="87"/>
      <c r="I1593" s="87"/>
      <c r="J1593" s="87"/>
      <c r="K1593" s="87"/>
      <c r="L1593" s="87"/>
      <c r="M1593" s="87"/>
      <c r="N1593" s="87"/>
      <c r="O1593" s="87"/>
      <c r="P1593" s="87"/>
      <c r="Q1593" s="87"/>
      <c r="R1593" s="87"/>
      <c r="S1593" s="87"/>
      <c r="T1593" s="87"/>
      <c r="U1593" s="87"/>
      <c r="V1593" s="87"/>
      <c r="W1593" s="87"/>
      <c r="X1593" s="87"/>
      <c r="Y1593" s="87"/>
      <c r="Z1593" s="87"/>
      <c r="AA1593" s="87"/>
      <c r="AB1593" s="87"/>
      <c r="AC1593" s="87"/>
      <c r="AD1593" s="87"/>
      <c r="AE1593" s="87"/>
      <c r="AF1593" s="87"/>
      <c r="AG1593" s="87"/>
      <c r="AH1593" s="87"/>
      <c r="AI1593" s="87"/>
      <c r="AJ1593" s="87"/>
      <c r="AK1593" s="87"/>
      <c r="AL1593" s="87"/>
      <c r="AM1593" s="87"/>
      <c r="AN1593" s="87"/>
      <c r="AO1593" s="87"/>
      <c r="AP1593" s="87"/>
      <c r="AQ1593" s="87"/>
      <c r="AR1593" s="87"/>
      <c r="AS1593" s="87"/>
      <c r="AT1593" s="87"/>
      <c r="AU1593" s="87"/>
      <c r="AV1593" s="87"/>
      <c r="AW1593" s="87"/>
      <c r="AX1593" s="87"/>
      <c r="AY1593" s="87"/>
      <c r="AZ1593" s="87"/>
      <c r="BA1593" s="87"/>
      <c r="BB1593" s="87"/>
      <c r="BC1593" s="87"/>
      <c r="BD1593" s="87"/>
      <c r="BE1593" s="87"/>
    </row>
    <row r="1594" spans="1:57" s="69" customFormat="1" x14ac:dyDescent="0.25">
      <c r="A1594" s="87"/>
      <c r="B1594" s="87"/>
      <c r="C1594" s="87"/>
      <c r="D1594" s="87"/>
      <c r="E1594" s="87"/>
      <c r="F1594" s="87"/>
      <c r="G1594" s="87"/>
      <c r="H1594" s="87"/>
      <c r="I1594" s="87"/>
      <c r="J1594" s="87"/>
      <c r="K1594" s="87"/>
      <c r="L1594" s="87"/>
      <c r="M1594" s="87"/>
      <c r="N1594" s="87"/>
      <c r="O1594" s="87"/>
      <c r="P1594" s="87"/>
      <c r="Q1594" s="87"/>
      <c r="R1594" s="87"/>
      <c r="S1594" s="87"/>
      <c r="T1594" s="87"/>
      <c r="U1594" s="87"/>
      <c r="V1594" s="87"/>
      <c r="W1594" s="87"/>
      <c r="X1594" s="87"/>
      <c r="Y1594" s="87"/>
      <c r="Z1594" s="87"/>
      <c r="AA1594" s="87"/>
      <c r="AB1594" s="87"/>
      <c r="AC1594" s="87"/>
      <c r="AD1594" s="87"/>
      <c r="AE1594" s="87"/>
      <c r="AF1594" s="87"/>
      <c r="AG1594" s="87"/>
      <c r="AH1594" s="87"/>
      <c r="AI1594" s="87"/>
      <c r="AJ1594" s="87"/>
      <c r="AK1594" s="87"/>
      <c r="AL1594" s="87"/>
      <c r="AM1594" s="87"/>
      <c r="AN1594" s="87"/>
      <c r="AO1594" s="87"/>
      <c r="AP1594" s="87"/>
      <c r="AQ1594" s="87"/>
      <c r="AR1594" s="87"/>
      <c r="AS1594" s="87"/>
      <c r="AT1594" s="87"/>
      <c r="AU1594" s="87"/>
      <c r="AV1594" s="87"/>
      <c r="AW1594" s="87"/>
      <c r="AX1594" s="87"/>
      <c r="AY1594" s="87"/>
      <c r="AZ1594" s="87"/>
      <c r="BA1594" s="87"/>
      <c r="BB1594" s="87"/>
      <c r="BC1594" s="87"/>
      <c r="BD1594" s="87"/>
      <c r="BE1594" s="87"/>
    </row>
    <row r="1595" spans="1:57" s="69" customFormat="1" x14ac:dyDescent="0.25">
      <c r="A1595" s="87"/>
      <c r="B1595" s="87"/>
      <c r="C1595" s="87"/>
      <c r="D1595" s="87"/>
      <c r="E1595" s="87"/>
      <c r="F1595" s="87"/>
      <c r="G1595" s="87"/>
      <c r="H1595" s="87"/>
      <c r="I1595" s="87"/>
      <c r="J1595" s="87"/>
      <c r="K1595" s="87"/>
      <c r="L1595" s="87"/>
      <c r="M1595" s="87"/>
      <c r="N1595" s="87"/>
      <c r="O1595" s="87"/>
      <c r="P1595" s="87"/>
      <c r="Q1595" s="87"/>
      <c r="R1595" s="87"/>
      <c r="S1595" s="87"/>
      <c r="T1595" s="87"/>
      <c r="U1595" s="87"/>
      <c r="V1595" s="87"/>
      <c r="W1595" s="87"/>
      <c r="X1595" s="87"/>
      <c r="Y1595" s="87"/>
      <c r="Z1595" s="87"/>
      <c r="AA1595" s="87"/>
      <c r="AB1595" s="87"/>
      <c r="AC1595" s="87"/>
      <c r="AD1595" s="87"/>
      <c r="AE1595" s="87"/>
      <c r="AF1595" s="87"/>
      <c r="AG1595" s="87"/>
      <c r="AH1595" s="87"/>
      <c r="AI1595" s="87"/>
      <c r="AJ1595" s="87"/>
      <c r="AK1595" s="87"/>
      <c r="AL1595" s="87"/>
      <c r="AM1595" s="87"/>
      <c r="AN1595" s="87"/>
      <c r="AO1595" s="87"/>
      <c r="AP1595" s="87"/>
      <c r="AQ1595" s="87"/>
      <c r="AR1595" s="87"/>
      <c r="AS1595" s="87"/>
      <c r="AT1595" s="87"/>
      <c r="AU1595" s="87"/>
      <c r="AV1595" s="87"/>
      <c r="AW1595" s="87"/>
      <c r="AX1595" s="87"/>
      <c r="AY1595" s="87"/>
      <c r="AZ1595" s="87"/>
      <c r="BA1595" s="87"/>
      <c r="BB1595" s="87"/>
      <c r="BC1595" s="87"/>
      <c r="BD1595" s="87"/>
      <c r="BE1595" s="87"/>
    </row>
    <row r="1596" spans="1:57" s="69" customFormat="1" x14ac:dyDescent="0.25">
      <c r="A1596" s="87"/>
      <c r="B1596" s="87"/>
      <c r="C1596" s="87"/>
      <c r="D1596" s="87"/>
      <c r="E1596" s="87"/>
      <c r="F1596" s="87"/>
      <c r="G1596" s="87"/>
      <c r="H1596" s="87"/>
      <c r="I1596" s="87"/>
      <c r="J1596" s="87"/>
      <c r="K1596" s="87"/>
      <c r="L1596" s="87"/>
      <c r="M1596" s="87"/>
      <c r="N1596" s="87"/>
      <c r="O1596" s="87"/>
      <c r="P1596" s="87"/>
      <c r="Q1596" s="87"/>
      <c r="R1596" s="87"/>
      <c r="S1596" s="87"/>
      <c r="T1596" s="87"/>
      <c r="U1596" s="87"/>
      <c r="V1596" s="87"/>
      <c r="W1596" s="87"/>
      <c r="X1596" s="87"/>
      <c r="Y1596" s="87"/>
      <c r="Z1596" s="87"/>
      <c r="AA1596" s="87"/>
      <c r="AB1596" s="87"/>
      <c r="AC1596" s="87"/>
      <c r="AD1596" s="87"/>
      <c r="AE1596" s="87"/>
      <c r="AF1596" s="87"/>
      <c r="AG1596" s="87"/>
      <c r="AH1596" s="87"/>
      <c r="AI1596" s="87"/>
      <c r="AJ1596" s="87"/>
      <c r="AK1596" s="87"/>
      <c r="AL1596" s="87"/>
      <c r="AM1596" s="87"/>
      <c r="AN1596" s="87"/>
      <c r="AO1596" s="87"/>
      <c r="AP1596" s="87"/>
      <c r="AQ1596" s="87"/>
      <c r="AR1596" s="87"/>
      <c r="AS1596" s="87"/>
      <c r="AT1596" s="87"/>
      <c r="AU1596" s="87"/>
      <c r="AV1596" s="87"/>
      <c r="AW1596" s="87"/>
      <c r="AX1596" s="87"/>
      <c r="AY1596" s="87"/>
      <c r="AZ1596" s="87"/>
      <c r="BA1596" s="87"/>
      <c r="BB1596" s="87"/>
      <c r="BC1596" s="87"/>
      <c r="BD1596" s="87"/>
      <c r="BE1596" s="87"/>
    </row>
    <row r="1597" spans="1:57" s="69" customFormat="1" x14ac:dyDescent="0.25">
      <c r="A1597" s="87"/>
      <c r="B1597" s="87"/>
      <c r="C1597" s="87"/>
      <c r="D1597" s="87"/>
      <c r="E1597" s="87"/>
      <c r="F1597" s="87"/>
      <c r="G1597" s="87"/>
      <c r="H1597" s="87"/>
      <c r="I1597" s="87"/>
      <c r="J1597" s="87"/>
      <c r="K1597" s="87"/>
      <c r="L1597" s="87"/>
      <c r="M1597" s="87"/>
      <c r="N1597" s="87"/>
      <c r="O1597" s="87"/>
      <c r="P1597" s="87"/>
      <c r="Q1597" s="87"/>
      <c r="R1597" s="87"/>
      <c r="S1597" s="87"/>
      <c r="T1597" s="87"/>
      <c r="U1597" s="87"/>
      <c r="V1597" s="87"/>
      <c r="W1597" s="87"/>
      <c r="X1597" s="87"/>
      <c r="Y1597" s="87"/>
      <c r="Z1597" s="87"/>
      <c r="AA1597" s="87"/>
      <c r="AB1597" s="87"/>
      <c r="AC1597" s="87"/>
      <c r="AD1597" s="87"/>
      <c r="AE1597" s="87"/>
      <c r="AF1597" s="87"/>
      <c r="AG1597" s="87"/>
      <c r="AH1597" s="87"/>
      <c r="AI1597" s="87"/>
      <c r="AJ1597" s="87"/>
      <c r="AK1597" s="87"/>
      <c r="AL1597" s="87"/>
      <c r="AM1597" s="87"/>
      <c r="AN1597" s="87"/>
      <c r="AO1597" s="87"/>
      <c r="AP1597" s="87"/>
      <c r="AQ1597" s="87"/>
      <c r="AR1597" s="87"/>
      <c r="AS1597" s="87"/>
      <c r="AT1597" s="87"/>
      <c r="AU1597" s="87"/>
      <c r="AV1597" s="87"/>
      <c r="AW1597" s="87"/>
      <c r="AX1597" s="87"/>
      <c r="AY1597" s="87"/>
      <c r="AZ1597" s="87"/>
      <c r="BA1597" s="87"/>
      <c r="BB1597" s="87"/>
      <c r="BC1597" s="87"/>
      <c r="BD1597" s="87"/>
      <c r="BE1597" s="87"/>
    </row>
    <row r="1598" spans="1:57" s="69" customFormat="1" x14ac:dyDescent="0.25">
      <c r="A1598" s="87"/>
      <c r="B1598" s="87"/>
      <c r="C1598" s="87"/>
      <c r="D1598" s="87"/>
      <c r="E1598" s="87"/>
      <c r="F1598" s="87"/>
      <c r="G1598" s="87"/>
      <c r="H1598" s="87"/>
      <c r="I1598" s="87"/>
      <c r="J1598" s="87"/>
      <c r="K1598" s="87"/>
      <c r="L1598" s="87"/>
      <c r="M1598" s="87"/>
      <c r="N1598" s="87"/>
      <c r="O1598" s="87"/>
      <c r="P1598" s="87"/>
      <c r="Q1598" s="87"/>
      <c r="R1598" s="87"/>
      <c r="S1598" s="87"/>
      <c r="T1598" s="87"/>
      <c r="U1598" s="87"/>
      <c r="V1598" s="87"/>
      <c r="W1598" s="87"/>
      <c r="X1598" s="87"/>
      <c r="Y1598" s="87"/>
      <c r="Z1598" s="87"/>
      <c r="AA1598" s="87"/>
      <c r="AB1598" s="87"/>
      <c r="AC1598" s="87"/>
      <c r="AD1598" s="87"/>
      <c r="AE1598" s="87"/>
      <c r="AF1598" s="87"/>
      <c r="AG1598" s="87"/>
      <c r="AH1598" s="87"/>
      <c r="AI1598" s="87"/>
      <c r="AJ1598" s="87"/>
      <c r="AK1598" s="87"/>
      <c r="AL1598" s="87"/>
      <c r="AM1598" s="87"/>
      <c r="AN1598" s="87"/>
      <c r="AO1598" s="87"/>
      <c r="AP1598" s="87"/>
      <c r="AQ1598" s="87"/>
      <c r="AR1598" s="87"/>
      <c r="AS1598" s="87"/>
      <c r="AT1598" s="87"/>
      <c r="AU1598" s="87"/>
      <c r="AV1598" s="87"/>
      <c r="AW1598" s="87"/>
      <c r="AX1598" s="87"/>
      <c r="AY1598" s="87"/>
      <c r="AZ1598" s="87"/>
      <c r="BA1598" s="87"/>
      <c r="BB1598" s="87"/>
      <c r="BC1598" s="87"/>
      <c r="BD1598" s="87"/>
      <c r="BE1598" s="87"/>
    </row>
    <row r="1599" spans="1:57" s="69" customFormat="1" x14ac:dyDescent="0.25">
      <c r="A1599" s="87"/>
      <c r="B1599" s="87"/>
      <c r="C1599" s="87"/>
      <c r="D1599" s="87"/>
      <c r="E1599" s="87"/>
      <c r="F1599" s="87"/>
      <c r="G1599" s="87"/>
      <c r="H1599" s="87"/>
      <c r="I1599" s="87"/>
      <c r="J1599" s="87"/>
      <c r="K1599" s="87"/>
      <c r="L1599" s="87"/>
      <c r="M1599" s="87"/>
      <c r="N1599" s="87"/>
      <c r="O1599" s="87"/>
      <c r="P1599" s="87"/>
      <c r="Q1599" s="87"/>
      <c r="R1599" s="87"/>
      <c r="S1599" s="87"/>
      <c r="T1599" s="87"/>
      <c r="U1599" s="87"/>
      <c r="V1599" s="87"/>
      <c r="W1599" s="87"/>
      <c r="X1599" s="87"/>
      <c r="Y1599" s="87"/>
      <c r="Z1599" s="87"/>
      <c r="AA1599" s="87"/>
      <c r="AB1599" s="87"/>
      <c r="AC1599" s="87"/>
      <c r="AD1599" s="87"/>
      <c r="AE1599" s="87"/>
      <c r="AF1599" s="87"/>
      <c r="AG1599" s="87"/>
      <c r="AH1599" s="87"/>
      <c r="AI1599" s="87"/>
      <c r="AJ1599" s="87"/>
      <c r="AK1599" s="87"/>
      <c r="AL1599" s="87"/>
      <c r="AM1599" s="87"/>
      <c r="AN1599" s="87"/>
      <c r="AO1599" s="87"/>
      <c r="AP1599" s="87"/>
      <c r="AQ1599" s="87"/>
      <c r="AR1599" s="87"/>
      <c r="AS1599" s="87"/>
      <c r="AT1599" s="87"/>
      <c r="AU1599" s="87"/>
      <c r="AV1599" s="87"/>
      <c r="AW1599" s="87"/>
      <c r="AX1599" s="87"/>
      <c r="AY1599" s="87"/>
      <c r="AZ1599" s="87"/>
      <c r="BA1599" s="87"/>
      <c r="BB1599" s="87"/>
      <c r="BC1599" s="87"/>
      <c r="BD1599" s="87"/>
      <c r="BE1599" s="87"/>
    </row>
    <row r="1600" spans="1:57" s="69" customFormat="1" x14ac:dyDescent="0.25">
      <c r="A1600" s="87"/>
      <c r="B1600" s="87"/>
      <c r="C1600" s="87"/>
      <c r="D1600" s="87"/>
      <c r="E1600" s="87"/>
      <c r="F1600" s="87"/>
      <c r="G1600" s="87"/>
      <c r="H1600" s="87"/>
      <c r="I1600" s="87"/>
      <c r="J1600" s="87"/>
      <c r="K1600" s="87"/>
      <c r="L1600" s="87"/>
      <c r="M1600" s="87"/>
      <c r="N1600" s="87"/>
      <c r="O1600" s="87"/>
      <c r="P1600" s="87"/>
      <c r="Q1600" s="87"/>
      <c r="R1600" s="87"/>
      <c r="S1600" s="87"/>
      <c r="T1600" s="87"/>
      <c r="U1600" s="87"/>
      <c r="V1600" s="87"/>
      <c r="W1600" s="87"/>
      <c r="X1600" s="87"/>
      <c r="Y1600" s="87"/>
      <c r="Z1600" s="87"/>
      <c r="AA1600" s="87"/>
      <c r="AB1600" s="87"/>
      <c r="AC1600" s="87"/>
      <c r="AD1600" s="87"/>
      <c r="AE1600" s="87"/>
      <c r="AF1600" s="87"/>
      <c r="AG1600" s="87"/>
      <c r="AH1600" s="87"/>
      <c r="AI1600" s="87"/>
      <c r="AJ1600" s="87"/>
      <c r="AK1600" s="87"/>
      <c r="AL1600" s="87"/>
      <c r="AM1600" s="87"/>
      <c r="AN1600" s="87"/>
      <c r="AO1600" s="87"/>
      <c r="AP1600" s="87"/>
      <c r="AQ1600" s="87"/>
      <c r="AR1600" s="87"/>
      <c r="AS1600" s="87"/>
      <c r="AT1600" s="87"/>
      <c r="AU1600" s="87"/>
      <c r="AV1600" s="87"/>
      <c r="AW1600" s="87"/>
      <c r="AX1600" s="87"/>
      <c r="AY1600" s="87"/>
      <c r="AZ1600" s="87"/>
      <c r="BA1600" s="87"/>
      <c r="BB1600" s="87"/>
      <c r="BC1600" s="87"/>
      <c r="BD1600" s="87"/>
      <c r="BE1600" s="87"/>
    </row>
    <row r="1601" spans="1:57" s="69" customFormat="1" x14ac:dyDescent="0.25">
      <c r="A1601" s="87"/>
      <c r="B1601" s="87"/>
      <c r="C1601" s="87"/>
      <c r="D1601" s="87"/>
      <c r="E1601" s="87"/>
      <c r="F1601" s="87"/>
      <c r="G1601" s="87"/>
      <c r="H1601" s="87"/>
      <c r="I1601" s="87"/>
      <c r="J1601" s="87"/>
      <c r="K1601" s="87"/>
      <c r="L1601" s="87"/>
      <c r="M1601" s="87"/>
      <c r="N1601" s="87"/>
      <c r="O1601" s="87"/>
      <c r="P1601" s="87"/>
      <c r="Q1601" s="87"/>
      <c r="R1601" s="87"/>
      <c r="S1601" s="87"/>
      <c r="T1601" s="87"/>
      <c r="U1601" s="87"/>
      <c r="V1601" s="87"/>
      <c r="W1601" s="87"/>
      <c r="X1601" s="87"/>
      <c r="Y1601" s="87"/>
      <c r="Z1601" s="87"/>
      <c r="AA1601" s="87"/>
      <c r="AB1601" s="87"/>
      <c r="AC1601" s="87"/>
      <c r="AD1601" s="87"/>
      <c r="AE1601" s="87"/>
      <c r="AF1601" s="87"/>
      <c r="AG1601" s="87"/>
      <c r="AH1601" s="87"/>
      <c r="AI1601" s="87"/>
      <c r="AJ1601" s="87"/>
      <c r="AK1601" s="87"/>
      <c r="AL1601" s="87"/>
      <c r="AM1601" s="87"/>
      <c r="AN1601" s="87"/>
      <c r="AO1601" s="87"/>
      <c r="AP1601" s="87"/>
      <c r="AQ1601" s="87"/>
      <c r="AR1601" s="87"/>
      <c r="AS1601" s="87"/>
      <c r="AT1601" s="87"/>
      <c r="AU1601" s="87"/>
      <c r="AV1601" s="87"/>
      <c r="AW1601" s="87"/>
      <c r="AX1601" s="87"/>
      <c r="AY1601" s="87"/>
      <c r="AZ1601" s="87"/>
      <c r="BA1601" s="87"/>
      <c r="BB1601" s="87"/>
      <c r="BC1601" s="87"/>
      <c r="BD1601" s="87"/>
      <c r="BE1601" s="87"/>
    </row>
    <row r="1602" spans="1:57" s="69" customFormat="1" x14ac:dyDescent="0.25">
      <c r="A1602" s="87"/>
      <c r="B1602" s="87"/>
      <c r="C1602" s="87"/>
      <c r="D1602" s="87"/>
      <c r="E1602" s="87"/>
      <c r="F1602" s="87"/>
      <c r="G1602" s="87"/>
      <c r="H1602" s="87"/>
      <c r="I1602" s="87"/>
      <c r="J1602" s="87"/>
      <c r="K1602" s="87"/>
      <c r="L1602" s="87"/>
      <c r="M1602" s="87"/>
      <c r="N1602" s="87"/>
      <c r="O1602" s="87"/>
      <c r="P1602" s="87"/>
      <c r="Q1602" s="87"/>
      <c r="R1602" s="87"/>
      <c r="S1602" s="87"/>
      <c r="T1602" s="87"/>
      <c r="U1602" s="87"/>
      <c r="V1602" s="87"/>
      <c r="W1602" s="87"/>
      <c r="X1602" s="87"/>
      <c r="Y1602" s="87"/>
      <c r="Z1602" s="87"/>
      <c r="AA1602" s="87"/>
      <c r="AB1602" s="87"/>
      <c r="AC1602" s="87"/>
      <c r="AD1602" s="87"/>
      <c r="AE1602" s="87"/>
      <c r="AF1602" s="87"/>
      <c r="AG1602" s="87"/>
      <c r="AH1602" s="87"/>
      <c r="AI1602" s="87"/>
      <c r="AJ1602" s="87"/>
      <c r="AK1602" s="87"/>
      <c r="AL1602" s="87"/>
      <c r="AM1602" s="87"/>
      <c r="AN1602" s="87"/>
      <c r="AO1602" s="87"/>
      <c r="AP1602" s="87"/>
      <c r="AQ1602" s="87"/>
      <c r="AR1602" s="87"/>
      <c r="AS1602" s="87"/>
      <c r="AT1602" s="87"/>
      <c r="AU1602" s="87"/>
      <c r="AV1602" s="87"/>
      <c r="AW1602" s="87"/>
      <c r="AX1602" s="87"/>
      <c r="AY1602" s="87"/>
      <c r="AZ1602" s="87"/>
      <c r="BA1602" s="87"/>
      <c r="BB1602" s="87"/>
      <c r="BC1602" s="87"/>
      <c r="BD1602" s="87"/>
      <c r="BE1602" s="87"/>
    </row>
    <row r="1603" spans="1:57" s="69" customFormat="1" x14ac:dyDescent="0.25">
      <c r="A1603" s="87"/>
      <c r="B1603" s="87"/>
      <c r="C1603" s="87"/>
      <c r="D1603" s="87"/>
      <c r="E1603" s="87"/>
      <c r="F1603" s="87"/>
      <c r="G1603" s="87"/>
      <c r="H1603" s="87"/>
      <c r="I1603" s="87"/>
      <c r="J1603" s="87"/>
      <c r="K1603" s="87"/>
      <c r="L1603" s="87"/>
      <c r="M1603" s="87"/>
      <c r="N1603" s="87"/>
      <c r="O1603" s="87"/>
      <c r="P1603" s="87"/>
      <c r="Q1603" s="87"/>
      <c r="R1603" s="87"/>
      <c r="S1603" s="87"/>
      <c r="T1603" s="87"/>
      <c r="U1603" s="87"/>
      <c r="V1603" s="87"/>
      <c r="W1603" s="87"/>
      <c r="X1603" s="87"/>
      <c r="Y1603" s="87"/>
      <c r="Z1603" s="87"/>
      <c r="AA1603" s="87"/>
      <c r="AB1603" s="87"/>
      <c r="AC1603" s="87"/>
      <c r="AD1603" s="87"/>
      <c r="AE1603" s="87"/>
      <c r="AF1603" s="87"/>
      <c r="AG1603" s="87"/>
      <c r="AH1603" s="87"/>
      <c r="AI1603" s="87"/>
      <c r="AJ1603" s="87"/>
      <c r="AK1603" s="87"/>
      <c r="AL1603" s="87"/>
      <c r="AM1603" s="87"/>
      <c r="AN1603" s="87"/>
      <c r="AO1603" s="87"/>
      <c r="AP1603" s="87"/>
      <c r="AQ1603" s="87"/>
      <c r="AR1603" s="87"/>
      <c r="AS1603" s="87"/>
      <c r="AT1603" s="87"/>
      <c r="AU1603" s="87"/>
      <c r="AV1603" s="87"/>
      <c r="AW1603" s="87"/>
      <c r="AX1603" s="87"/>
      <c r="AY1603" s="87"/>
      <c r="AZ1603" s="87"/>
      <c r="BA1603" s="87"/>
      <c r="BB1603" s="87"/>
      <c r="BC1603" s="87"/>
      <c r="BD1603" s="87"/>
      <c r="BE1603" s="87"/>
    </row>
    <row r="1604" spans="1:57" s="69" customFormat="1" x14ac:dyDescent="0.25">
      <c r="A1604" s="87"/>
      <c r="B1604" s="87"/>
      <c r="C1604" s="87"/>
      <c r="D1604" s="87"/>
      <c r="E1604" s="87"/>
      <c r="F1604" s="87"/>
      <c r="G1604" s="87"/>
      <c r="H1604" s="87"/>
      <c r="I1604" s="87"/>
      <c r="J1604" s="87"/>
      <c r="K1604" s="87"/>
      <c r="L1604" s="87"/>
      <c r="M1604" s="87"/>
      <c r="N1604" s="87"/>
      <c r="O1604" s="87"/>
      <c r="P1604" s="87"/>
      <c r="Q1604" s="87"/>
      <c r="R1604" s="87"/>
      <c r="S1604" s="87"/>
      <c r="T1604" s="87"/>
      <c r="U1604" s="87"/>
      <c r="V1604" s="87"/>
      <c r="W1604" s="87"/>
      <c r="X1604" s="87"/>
      <c r="Y1604" s="87"/>
      <c r="Z1604" s="87"/>
      <c r="AA1604" s="87"/>
      <c r="AB1604" s="87"/>
      <c r="AC1604" s="87"/>
      <c r="AD1604" s="87"/>
      <c r="AE1604" s="87"/>
      <c r="AF1604" s="87"/>
      <c r="AG1604" s="87"/>
      <c r="AH1604" s="87"/>
      <c r="AI1604" s="87"/>
      <c r="AJ1604" s="87"/>
      <c r="AK1604" s="87"/>
      <c r="AL1604" s="87"/>
      <c r="AM1604" s="87"/>
      <c r="AN1604" s="87"/>
      <c r="AO1604" s="87"/>
      <c r="AP1604" s="87"/>
      <c r="AQ1604" s="87"/>
      <c r="AR1604" s="87"/>
      <c r="AS1604" s="87"/>
      <c r="AT1604" s="87"/>
      <c r="AU1604" s="87"/>
      <c r="AV1604" s="87"/>
      <c r="AW1604" s="87"/>
      <c r="AX1604" s="87"/>
      <c r="AY1604" s="87"/>
      <c r="AZ1604" s="87"/>
      <c r="BA1604" s="87"/>
      <c r="BB1604" s="87"/>
      <c r="BC1604" s="87"/>
      <c r="BD1604" s="87"/>
      <c r="BE1604" s="87"/>
    </row>
    <row r="1605" spans="1:57" s="69" customFormat="1" x14ac:dyDescent="0.25">
      <c r="A1605" s="87"/>
      <c r="B1605" s="87"/>
      <c r="C1605" s="87"/>
      <c r="D1605" s="87"/>
      <c r="E1605" s="87"/>
      <c r="F1605" s="87"/>
      <c r="G1605" s="87"/>
      <c r="H1605" s="87"/>
      <c r="I1605" s="87"/>
      <c r="J1605" s="87"/>
      <c r="K1605" s="87"/>
      <c r="L1605" s="87"/>
      <c r="M1605" s="87"/>
      <c r="N1605" s="87"/>
      <c r="O1605" s="87"/>
      <c r="P1605" s="87"/>
      <c r="Q1605" s="87"/>
      <c r="R1605" s="87"/>
      <c r="S1605" s="87"/>
      <c r="T1605" s="87"/>
      <c r="U1605" s="87"/>
      <c r="V1605" s="87"/>
      <c r="W1605" s="87"/>
      <c r="X1605" s="87"/>
      <c r="Y1605" s="87"/>
      <c r="Z1605" s="87"/>
      <c r="AA1605" s="87"/>
      <c r="AB1605" s="87"/>
      <c r="AC1605" s="87"/>
      <c r="AD1605" s="87"/>
      <c r="AE1605" s="87"/>
      <c r="AF1605" s="87"/>
      <c r="AG1605" s="87"/>
      <c r="AH1605" s="87"/>
      <c r="AI1605" s="87"/>
      <c r="AJ1605" s="87"/>
      <c r="AK1605" s="87"/>
      <c r="AL1605" s="87"/>
      <c r="AM1605" s="87"/>
      <c r="AN1605" s="87"/>
      <c r="AO1605" s="87"/>
      <c r="AP1605" s="87"/>
      <c r="AQ1605" s="87"/>
      <c r="AR1605" s="87"/>
      <c r="AS1605" s="87"/>
      <c r="AT1605" s="87"/>
      <c r="AU1605" s="87"/>
      <c r="AV1605" s="87"/>
      <c r="AW1605" s="87"/>
      <c r="AX1605" s="87"/>
      <c r="AY1605" s="87"/>
      <c r="AZ1605" s="87"/>
      <c r="BA1605" s="87"/>
      <c r="BB1605" s="87"/>
      <c r="BC1605" s="87"/>
      <c r="BD1605" s="87"/>
      <c r="BE1605" s="87"/>
    </row>
    <row r="1606" spans="1:57" s="69" customFormat="1" x14ac:dyDescent="0.25">
      <c r="A1606" s="87"/>
      <c r="B1606" s="87"/>
      <c r="C1606" s="87"/>
      <c r="D1606" s="87"/>
      <c r="E1606" s="87"/>
      <c r="F1606" s="87"/>
      <c r="G1606" s="87"/>
      <c r="H1606" s="87"/>
      <c r="I1606" s="87"/>
      <c r="J1606" s="87"/>
      <c r="K1606" s="87"/>
      <c r="L1606" s="87"/>
      <c r="M1606" s="87"/>
      <c r="N1606" s="87"/>
      <c r="O1606" s="87"/>
      <c r="P1606" s="87"/>
      <c r="Q1606" s="87"/>
      <c r="R1606" s="87"/>
      <c r="S1606" s="87"/>
      <c r="T1606" s="87"/>
      <c r="U1606" s="87"/>
      <c r="V1606" s="87"/>
      <c r="W1606" s="87"/>
      <c r="X1606" s="87"/>
      <c r="Y1606" s="87"/>
      <c r="Z1606" s="87"/>
      <c r="AA1606" s="87"/>
      <c r="AB1606" s="87"/>
      <c r="AC1606" s="87"/>
      <c r="AD1606" s="87"/>
      <c r="AE1606" s="87"/>
      <c r="AF1606" s="87"/>
      <c r="AG1606" s="87"/>
      <c r="AH1606" s="87"/>
      <c r="AI1606" s="87"/>
      <c r="AJ1606" s="87"/>
      <c r="AK1606" s="87"/>
      <c r="AL1606" s="87"/>
      <c r="AM1606" s="87"/>
      <c r="AN1606" s="87"/>
      <c r="AO1606" s="87"/>
      <c r="AP1606" s="87"/>
      <c r="AQ1606" s="87"/>
      <c r="AR1606" s="87"/>
      <c r="AS1606" s="87"/>
      <c r="AT1606" s="87"/>
      <c r="AU1606" s="87"/>
      <c r="AV1606" s="87"/>
      <c r="AW1606" s="87"/>
      <c r="AX1606" s="87"/>
      <c r="AY1606" s="87"/>
      <c r="AZ1606" s="87"/>
      <c r="BA1606" s="87"/>
      <c r="BB1606" s="87"/>
      <c r="BC1606" s="87"/>
      <c r="BD1606" s="87"/>
      <c r="BE1606" s="87"/>
    </row>
    <row r="1607" spans="1:57" s="69" customFormat="1" x14ac:dyDescent="0.25">
      <c r="A1607" s="87"/>
      <c r="B1607" s="87"/>
      <c r="C1607" s="87"/>
      <c r="D1607" s="87"/>
      <c r="E1607" s="87"/>
      <c r="F1607" s="87"/>
      <c r="G1607" s="87"/>
      <c r="H1607" s="87"/>
      <c r="I1607" s="87"/>
      <c r="J1607" s="87"/>
      <c r="K1607" s="87"/>
      <c r="L1607" s="87"/>
      <c r="M1607" s="87"/>
      <c r="N1607" s="87"/>
      <c r="O1607" s="87"/>
      <c r="P1607" s="87"/>
      <c r="Q1607" s="87"/>
      <c r="R1607" s="87"/>
      <c r="S1607" s="87"/>
      <c r="T1607" s="87"/>
      <c r="U1607" s="87"/>
      <c r="V1607" s="87"/>
      <c r="W1607" s="87"/>
      <c r="X1607" s="87"/>
      <c r="Y1607" s="87"/>
      <c r="Z1607" s="87"/>
      <c r="AA1607" s="87"/>
      <c r="AB1607" s="87"/>
      <c r="AC1607" s="87"/>
      <c r="AD1607" s="87"/>
      <c r="AE1607" s="87"/>
      <c r="AF1607" s="87"/>
      <c r="AG1607" s="87"/>
      <c r="AH1607" s="87"/>
      <c r="AI1607" s="87"/>
      <c r="AJ1607" s="87"/>
      <c r="AK1607" s="87"/>
      <c r="AL1607" s="87"/>
      <c r="AM1607" s="87"/>
      <c r="AN1607" s="87"/>
      <c r="AO1607" s="87"/>
      <c r="AP1607" s="87"/>
      <c r="AQ1607" s="87"/>
      <c r="AR1607" s="87"/>
      <c r="AS1607" s="87"/>
      <c r="AT1607" s="87"/>
      <c r="AU1607" s="87"/>
      <c r="AV1607" s="87"/>
      <c r="AW1607" s="87"/>
      <c r="AX1607" s="87"/>
      <c r="AY1607" s="87"/>
      <c r="AZ1607" s="87"/>
      <c r="BA1607" s="87"/>
      <c r="BB1607" s="87"/>
      <c r="BC1607" s="87"/>
      <c r="BD1607" s="87"/>
      <c r="BE1607" s="87"/>
    </row>
    <row r="1608" spans="1:57" s="69" customFormat="1" x14ac:dyDescent="0.25">
      <c r="A1608" s="87"/>
      <c r="B1608" s="87"/>
      <c r="C1608" s="87"/>
      <c r="D1608" s="87"/>
      <c r="E1608" s="87"/>
      <c r="F1608" s="87"/>
      <c r="G1608" s="87"/>
      <c r="H1608" s="87"/>
      <c r="I1608" s="87"/>
      <c r="J1608" s="87"/>
      <c r="K1608" s="87"/>
      <c r="L1608" s="87"/>
      <c r="M1608" s="87"/>
      <c r="N1608" s="87"/>
      <c r="O1608" s="87"/>
      <c r="P1608" s="87"/>
      <c r="Q1608" s="87"/>
      <c r="R1608" s="87"/>
      <c r="S1608" s="87"/>
      <c r="T1608" s="87"/>
      <c r="U1608" s="87"/>
      <c r="V1608" s="87"/>
      <c r="W1608" s="87"/>
      <c r="X1608" s="87"/>
      <c r="Y1608" s="87"/>
      <c r="Z1608" s="87"/>
      <c r="AA1608" s="87"/>
      <c r="AB1608" s="87"/>
      <c r="AC1608" s="87"/>
      <c r="AD1608" s="87"/>
      <c r="AE1608" s="87"/>
      <c r="AF1608" s="87"/>
      <c r="AG1608" s="87"/>
      <c r="AH1608" s="87"/>
      <c r="AI1608" s="87"/>
      <c r="AJ1608" s="87"/>
      <c r="AK1608" s="87"/>
      <c r="AL1608" s="87"/>
      <c r="AM1608" s="87"/>
      <c r="AN1608" s="87"/>
      <c r="AO1608" s="87"/>
      <c r="AP1608" s="87"/>
      <c r="AQ1608" s="87"/>
      <c r="AR1608" s="87"/>
      <c r="AS1608" s="87"/>
      <c r="AT1608" s="87"/>
      <c r="AU1608" s="87"/>
      <c r="AV1608" s="87"/>
      <c r="AW1608" s="87"/>
      <c r="AX1608" s="87"/>
      <c r="AY1608" s="87"/>
      <c r="AZ1608" s="87"/>
      <c r="BA1608" s="87"/>
      <c r="BB1608" s="87"/>
      <c r="BC1608" s="87"/>
      <c r="BD1608" s="87"/>
      <c r="BE1608" s="87"/>
    </row>
    <row r="1609" spans="1:57" s="69" customFormat="1" x14ac:dyDescent="0.25">
      <c r="A1609" s="87"/>
      <c r="B1609" s="87"/>
      <c r="C1609" s="87"/>
      <c r="D1609" s="87"/>
      <c r="E1609" s="87"/>
      <c r="F1609" s="87"/>
      <c r="G1609" s="87"/>
      <c r="H1609" s="87"/>
      <c r="I1609" s="87"/>
      <c r="J1609" s="87"/>
      <c r="K1609" s="87"/>
      <c r="L1609" s="87"/>
      <c r="M1609" s="87"/>
      <c r="N1609" s="87"/>
      <c r="O1609" s="87"/>
      <c r="P1609" s="87"/>
      <c r="Q1609" s="87"/>
      <c r="R1609" s="87"/>
      <c r="S1609" s="87"/>
      <c r="T1609" s="87"/>
      <c r="U1609" s="87"/>
      <c r="V1609" s="87"/>
      <c r="W1609" s="87"/>
      <c r="X1609" s="87"/>
      <c r="Y1609" s="87"/>
      <c r="Z1609" s="87"/>
      <c r="AA1609" s="87"/>
      <c r="AB1609" s="87"/>
      <c r="AC1609" s="87"/>
      <c r="AD1609" s="87"/>
      <c r="AE1609" s="87"/>
      <c r="AF1609" s="87"/>
      <c r="AG1609" s="87"/>
      <c r="AH1609" s="87"/>
      <c r="AI1609" s="87"/>
      <c r="AJ1609" s="87"/>
      <c r="AK1609" s="87"/>
      <c r="AL1609" s="87"/>
      <c r="AM1609" s="87"/>
      <c r="AN1609" s="87"/>
      <c r="AO1609" s="87"/>
      <c r="AP1609" s="87"/>
      <c r="AQ1609" s="87"/>
      <c r="AR1609" s="87"/>
      <c r="AS1609" s="87"/>
      <c r="AT1609" s="87"/>
      <c r="AU1609" s="87"/>
      <c r="AV1609" s="87"/>
      <c r="AW1609" s="87"/>
      <c r="AX1609" s="87"/>
      <c r="AY1609" s="87"/>
      <c r="AZ1609" s="87"/>
      <c r="BA1609" s="87"/>
      <c r="BB1609" s="87"/>
      <c r="BC1609" s="87"/>
      <c r="BD1609" s="87"/>
      <c r="BE1609" s="87"/>
    </row>
    <row r="1610" spans="1:57" s="69" customFormat="1" x14ac:dyDescent="0.25">
      <c r="A1610" s="87"/>
      <c r="B1610" s="87"/>
      <c r="C1610" s="87"/>
      <c r="D1610" s="87"/>
      <c r="E1610" s="87"/>
      <c r="F1610" s="87"/>
      <c r="G1610" s="87"/>
      <c r="H1610" s="87"/>
      <c r="I1610" s="87"/>
      <c r="J1610" s="87"/>
      <c r="K1610" s="87"/>
      <c r="L1610" s="87"/>
      <c r="M1610" s="87"/>
      <c r="N1610" s="87"/>
      <c r="O1610" s="87"/>
      <c r="P1610" s="87"/>
      <c r="Q1610" s="87"/>
      <c r="R1610" s="87"/>
      <c r="S1610" s="87"/>
      <c r="T1610" s="87"/>
      <c r="U1610" s="87"/>
      <c r="V1610" s="87"/>
      <c r="W1610" s="87"/>
      <c r="X1610" s="87"/>
      <c r="Y1610" s="87"/>
      <c r="Z1610" s="87"/>
      <c r="AA1610" s="87"/>
      <c r="AB1610" s="87"/>
      <c r="AC1610" s="87"/>
      <c r="AD1610" s="87"/>
      <c r="AE1610" s="87"/>
      <c r="AF1610" s="87"/>
      <c r="AG1610" s="87"/>
      <c r="AH1610" s="87"/>
      <c r="AI1610" s="87"/>
      <c r="AJ1610" s="87"/>
      <c r="AK1610" s="87"/>
      <c r="AL1610" s="87"/>
      <c r="AM1610" s="87"/>
      <c r="AN1610" s="87"/>
      <c r="AO1610" s="87"/>
      <c r="AP1610" s="87"/>
      <c r="AQ1610" s="87"/>
      <c r="AR1610" s="87"/>
      <c r="AS1610" s="87"/>
      <c r="AT1610" s="87"/>
      <c r="AU1610" s="87"/>
      <c r="AV1610" s="87"/>
      <c r="AW1610" s="87"/>
      <c r="AX1610" s="87"/>
      <c r="AY1610" s="87"/>
      <c r="AZ1610" s="87"/>
      <c r="BA1610" s="87"/>
      <c r="BB1610" s="87"/>
      <c r="BC1610" s="87"/>
      <c r="BD1610" s="87"/>
      <c r="BE1610" s="87"/>
    </row>
    <row r="1611" spans="1:57" s="69" customFormat="1" x14ac:dyDescent="0.25">
      <c r="A1611" s="87"/>
      <c r="B1611" s="87"/>
      <c r="C1611" s="87"/>
      <c r="D1611" s="87"/>
      <c r="E1611" s="87"/>
      <c r="F1611" s="87"/>
      <c r="G1611" s="87"/>
      <c r="H1611" s="87"/>
      <c r="I1611" s="87"/>
      <c r="J1611" s="87"/>
      <c r="K1611" s="87"/>
      <c r="L1611" s="87"/>
      <c r="M1611" s="87"/>
      <c r="N1611" s="87"/>
      <c r="O1611" s="87"/>
      <c r="P1611" s="87"/>
      <c r="Q1611" s="87"/>
      <c r="R1611" s="87"/>
      <c r="S1611" s="87"/>
      <c r="T1611" s="87"/>
      <c r="U1611" s="87"/>
      <c r="V1611" s="87"/>
      <c r="W1611" s="87"/>
      <c r="X1611" s="87"/>
      <c r="Y1611" s="87"/>
      <c r="Z1611" s="87"/>
      <c r="AA1611" s="87"/>
      <c r="AB1611" s="87"/>
      <c r="AC1611" s="87"/>
      <c r="AD1611" s="87"/>
      <c r="AE1611" s="87"/>
      <c r="AF1611" s="87"/>
      <c r="AG1611" s="87"/>
      <c r="AH1611" s="87"/>
      <c r="AI1611" s="87"/>
      <c r="AJ1611" s="87"/>
      <c r="AK1611" s="87"/>
      <c r="AL1611" s="87"/>
      <c r="AM1611" s="87"/>
      <c r="AN1611" s="87"/>
      <c r="AO1611" s="87"/>
      <c r="AP1611" s="87"/>
      <c r="AQ1611" s="87"/>
      <c r="AR1611" s="87"/>
      <c r="AS1611" s="87"/>
      <c r="AT1611" s="87"/>
      <c r="AU1611" s="87"/>
      <c r="AV1611" s="87"/>
      <c r="AW1611" s="87"/>
      <c r="AX1611" s="87"/>
      <c r="AY1611" s="87"/>
      <c r="AZ1611" s="87"/>
      <c r="BA1611" s="87"/>
      <c r="BB1611" s="87"/>
      <c r="BC1611" s="87"/>
      <c r="BD1611" s="87"/>
      <c r="BE1611" s="87"/>
    </row>
    <row r="1612" spans="1:57" s="69" customFormat="1" x14ac:dyDescent="0.25">
      <c r="A1612" s="87"/>
      <c r="B1612" s="87"/>
      <c r="C1612" s="87"/>
      <c r="D1612" s="87"/>
      <c r="E1612" s="87"/>
      <c r="F1612" s="87"/>
      <c r="G1612" s="87"/>
      <c r="H1612" s="87"/>
      <c r="I1612" s="87"/>
      <c r="J1612" s="87"/>
      <c r="K1612" s="87"/>
      <c r="L1612" s="87"/>
      <c r="M1612" s="87"/>
      <c r="N1612" s="87"/>
      <c r="O1612" s="87"/>
      <c r="P1612" s="87"/>
      <c r="Q1612" s="87"/>
      <c r="R1612" s="87"/>
      <c r="S1612" s="87"/>
      <c r="T1612" s="87"/>
      <c r="U1612" s="87"/>
      <c r="V1612" s="87"/>
      <c r="W1612" s="87"/>
      <c r="X1612" s="87"/>
      <c r="Y1612" s="87"/>
      <c r="Z1612" s="87"/>
      <c r="AA1612" s="87"/>
      <c r="AB1612" s="87"/>
      <c r="AC1612" s="87"/>
      <c r="AD1612" s="87"/>
      <c r="AE1612" s="87"/>
      <c r="AF1612" s="87"/>
      <c r="AG1612" s="87"/>
      <c r="AH1612" s="87"/>
      <c r="AI1612" s="87"/>
      <c r="AJ1612" s="87"/>
      <c r="AK1612" s="87"/>
      <c r="AL1612" s="87"/>
      <c r="AM1612" s="87"/>
      <c r="AN1612" s="87"/>
      <c r="AO1612" s="87"/>
      <c r="AP1612" s="87"/>
      <c r="AQ1612" s="87"/>
      <c r="AR1612" s="87"/>
      <c r="AS1612" s="87"/>
      <c r="AT1612" s="87"/>
      <c r="AU1612" s="87"/>
      <c r="AV1612" s="87"/>
      <c r="AW1612" s="87"/>
      <c r="AX1612" s="87"/>
      <c r="AY1612" s="87"/>
      <c r="AZ1612" s="87"/>
      <c r="BA1612" s="87"/>
      <c r="BB1612" s="87"/>
      <c r="BC1612" s="87"/>
      <c r="BD1612" s="87"/>
      <c r="BE1612" s="87"/>
    </row>
    <row r="1613" spans="1:57" s="69" customFormat="1" x14ac:dyDescent="0.25">
      <c r="A1613" s="87"/>
      <c r="B1613" s="87"/>
      <c r="C1613" s="87"/>
      <c r="D1613" s="87"/>
      <c r="E1613" s="87"/>
      <c r="F1613" s="87"/>
      <c r="G1613" s="87"/>
      <c r="H1613" s="87"/>
      <c r="I1613" s="87"/>
      <c r="J1613" s="87"/>
      <c r="K1613" s="87"/>
      <c r="L1613" s="87"/>
      <c r="M1613" s="87"/>
      <c r="N1613" s="87"/>
      <c r="O1613" s="87"/>
      <c r="P1613" s="87"/>
      <c r="Q1613" s="87"/>
      <c r="R1613" s="87"/>
      <c r="S1613" s="87"/>
      <c r="T1613" s="87"/>
      <c r="U1613" s="87"/>
      <c r="V1613" s="87"/>
      <c r="W1613" s="87"/>
      <c r="X1613" s="87"/>
      <c r="Y1613" s="87"/>
      <c r="Z1613" s="87"/>
      <c r="AA1613" s="87"/>
      <c r="AB1613" s="87"/>
      <c r="AC1613" s="87"/>
      <c r="AD1613" s="87"/>
      <c r="AE1613" s="87"/>
      <c r="AF1613" s="87"/>
      <c r="AG1613" s="87"/>
      <c r="AH1613" s="87"/>
      <c r="AI1613" s="87"/>
      <c r="AJ1613" s="87"/>
      <c r="AK1613" s="87"/>
      <c r="AL1613" s="87"/>
      <c r="AM1613" s="87"/>
      <c r="AN1613" s="87"/>
      <c r="AO1613" s="87"/>
      <c r="AP1613" s="87"/>
      <c r="AQ1613" s="87"/>
      <c r="AR1613" s="87"/>
      <c r="AS1613" s="87"/>
      <c r="AT1613" s="87"/>
      <c r="AU1613" s="87"/>
      <c r="AV1613" s="87"/>
      <c r="AW1613" s="87"/>
      <c r="AX1613" s="87"/>
      <c r="AY1613" s="87"/>
      <c r="AZ1613" s="87"/>
      <c r="BA1613" s="87"/>
      <c r="BB1613" s="87"/>
      <c r="BC1613" s="87"/>
      <c r="BD1613" s="87"/>
      <c r="BE1613" s="87"/>
    </row>
    <row r="1614" spans="1:57" s="69" customFormat="1" x14ac:dyDescent="0.25">
      <c r="A1614" s="87"/>
      <c r="B1614" s="87"/>
      <c r="C1614" s="87"/>
      <c r="D1614" s="87"/>
      <c r="E1614" s="87"/>
      <c r="F1614" s="87"/>
      <c r="G1614" s="87"/>
      <c r="H1614" s="87"/>
      <c r="I1614" s="87"/>
      <c r="J1614" s="87"/>
      <c r="K1614" s="87"/>
      <c r="L1614" s="87"/>
      <c r="M1614" s="87"/>
      <c r="N1614" s="87"/>
      <c r="O1614" s="87"/>
      <c r="P1614" s="87"/>
      <c r="Q1614" s="87"/>
      <c r="R1614" s="87"/>
      <c r="S1614" s="87"/>
      <c r="T1614" s="87"/>
      <c r="U1614" s="87"/>
      <c r="V1614" s="87"/>
      <c r="W1614" s="87"/>
      <c r="X1614" s="87"/>
      <c r="Y1614" s="87"/>
      <c r="Z1614" s="87"/>
      <c r="AA1614" s="87"/>
      <c r="AB1614" s="87"/>
      <c r="AC1614" s="87"/>
      <c r="AD1614" s="87"/>
      <c r="AE1614" s="87"/>
      <c r="AF1614" s="87"/>
      <c r="AG1614" s="87"/>
      <c r="AH1614" s="87"/>
      <c r="AI1614" s="87"/>
      <c r="AJ1614" s="87"/>
      <c r="AK1614" s="87"/>
      <c r="AL1614" s="87"/>
      <c r="AM1614" s="87"/>
      <c r="AN1614" s="87"/>
      <c r="AO1614" s="87"/>
      <c r="AP1614" s="87"/>
      <c r="AQ1614" s="87"/>
      <c r="AR1614" s="87"/>
      <c r="AS1614" s="87"/>
      <c r="AT1614" s="87"/>
      <c r="AU1614" s="87"/>
      <c r="AV1614" s="87"/>
      <c r="AW1614" s="87"/>
      <c r="AX1614" s="87"/>
      <c r="AY1614" s="87"/>
      <c r="AZ1614" s="87"/>
      <c r="BA1614" s="87"/>
      <c r="BB1614" s="87"/>
      <c r="BC1614" s="87"/>
      <c r="BD1614" s="87"/>
      <c r="BE1614" s="87"/>
    </row>
    <row r="1615" spans="1:57" s="69" customFormat="1" x14ac:dyDescent="0.25">
      <c r="A1615" s="87"/>
      <c r="B1615" s="87"/>
      <c r="C1615" s="87"/>
      <c r="D1615" s="87"/>
      <c r="E1615" s="87"/>
      <c r="F1615" s="87"/>
      <c r="G1615" s="87"/>
      <c r="H1615" s="87"/>
      <c r="I1615" s="87"/>
      <c r="J1615" s="87"/>
      <c r="K1615" s="87"/>
      <c r="L1615" s="87"/>
      <c r="M1615" s="87"/>
      <c r="N1615" s="87"/>
      <c r="O1615" s="87"/>
      <c r="P1615" s="87"/>
      <c r="Q1615" s="87"/>
      <c r="R1615" s="87"/>
      <c r="S1615" s="87"/>
      <c r="T1615" s="87"/>
      <c r="U1615" s="87"/>
      <c r="V1615" s="87"/>
      <c r="W1615" s="87"/>
      <c r="X1615" s="87"/>
      <c r="Y1615" s="87"/>
      <c r="Z1615" s="87"/>
      <c r="AA1615" s="87"/>
      <c r="AB1615" s="87"/>
      <c r="AC1615" s="87"/>
      <c r="AD1615" s="87"/>
      <c r="AE1615" s="87"/>
      <c r="AF1615" s="87"/>
      <c r="AG1615" s="87"/>
      <c r="AH1615" s="87"/>
      <c r="AI1615" s="87"/>
      <c r="AJ1615" s="87"/>
      <c r="AK1615" s="87"/>
      <c r="AL1615" s="87"/>
      <c r="AM1615" s="87"/>
      <c r="AN1615" s="87"/>
      <c r="AO1615" s="87"/>
      <c r="AP1615" s="87"/>
      <c r="AQ1615" s="87"/>
      <c r="AR1615" s="87"/>
      <c r="AS1615" s="87"/>
      <c r="AT1615" s="87"/>
      <c r="AU1615" s="87"/>
      <c r="AV1615" s="87"/>
      <c r="AW1615" s="87"/>
      <c r="AX1615" s="87"/>
      <c r="AY1615" s="87"/>
      <c r="AZ1615" s="87"/>
      <c r="BA1615" s="87"/>
      <c r="BB1615" s="87"/>
      <c r="BC1615" s="87"/>
      <c r="BD1615" s="87"/>
      <c r="BE1615" s="87"/>
    </row>
    <row r="1616" spans="1:57" s="69" customFormat="1" x14ac:dyDescent="0.25">
      <c r="A1616" s="87"/>
      <c r="B1616" s="87"/>
      <c r="C1616" s="87"/>
      <c r="D1616" s="87"/>
      <c r="E1616" s="87"/>
      <c r="F1616" s="87"/>
      <c r="G1616" s="87"/>
      <c r="H1616" s="87"/>
      <c r="I1616" s="87"/>
      <c r="J1616" s="87"/>
      <c r="K1616" s="87"/>
      <c r="L1616" s="87"/>
      <c r="M1616" s="87"/>
      <c r="N1616" s="87"/>
      <c r="O1616" s="87"/>
      <c r="P1616" s="87"/>
      <c r="Q1616" s="87"/>
      <c r="R1616" s="87"/>
      <c r="S1616" s="87"/>
      <c r="T1616" s="87"/>
      <c r="U1616" s="87"/>
      <c r="V1616" s="87"/>
      <c r="W1616" s="87"/>
      <c r="X1616" s="87"/>
      <c r="Y1616" s="87"/>
      <c r="Z1616" s="87"/>
      <c r="AA1616" s="87"/>
      <c r="AB1616" s="87"/>
      <c r="AC1616" s="87"/>
      <c r="AD1616" s="87"/>
      <c r="AE1616" s="87"/>
      <c r="AF1616" s="87"/>
      <c r="AG1616" s="87"/>
      <c r="AH1616" s="87"/>
      <c r="AI1616" s="87"/>
      <c r="AJ1616" s="87"/>
      <c r="AK1616" s="87"/>
      <c r="AL1616" s="87"/>
      <c r="AM1616" s="87"/>
      <c r="AN1616" s="87"/>
      <c r="AO1616" s="87"/>
      <c r="AP1616" s="87"/>
      <c r="AQ1616" s="87"/>
      <c r="AR1616" s="87"/>
      <c r="AS1616" s="87"/>
      <c r="AT1616" s="87"/>
      <c r="AU1616" s="87"/>
      <c r="AV1616" s="87"/>
      <c r="AW1616" s="87"/>
      <c r="AX1616" s="87"/>
      <c r="AY1616" s="87"/>
      <c r="AZ1616" s="87"/>
      <c r="BA1616" s="87"/>
      <c r="BB1616" s="87"/>
      <c r="BC1616" s="87"/>
      <c r="BD1616" s="87"/>
      <c r="BE1616" s="87"/>
    </row>
    <row r="1617" spans="1:57" s="69" customFormat="1" x14ac:dyDescent="0.25">
      <c r="A1617" s="87"/>
      <c r="B1617" s="87"/>
      <c r="C1617" s="87"/>
      <c r="D1617" s="87"/>
      <c r="E1617" s="87"/>
      <c r="F1617" s="87"/>
      <c r="G1617" s="87"/>
      <c r="H1617" s="87"/>
      <c r="I1617" s="87"/>
      <c r="J1617" s="87"/>
      <c r="K1617" s="87"/>
      <c r="L1617" s="87"/>
      <c r="M1617" s="87"/>
      <c r="N1617" s="87"/>
      <c r="O1617" s="87"/>
      <c r="P1617" s="87"/>
      <c r="Q1617" s="87"/>
      <c r="R1617" s="87"/>
      <c r="S1617" s="87"/>
      <c r="T1617" s="87"/>
      <c r="U1617" s="87"/>
      <c r="V1617" s="87"/>
      <c r="W1617" s="87"/>
      <c r="X1617" s="87"/>
      <c r="Y1617" s="87"/>
      <c r="Z1617" s="87"/>
      <c r="AA1617" s="87"/>
      <c r="AB1617" s="87"/>
      <c r="AC1617" s="87"/>
      <c r="AD1617" s="87"/>
      <c r="AE1617" s="87"/>
      <c r="AF1617" s="87"/>
      <c r="AG1617" s="87"/>
      <c r="AH1617" s="87"/>
      <c r="AI1617" s="87"/>
      <c r="AJ1617" s="87"/>
      <c r="AK1617" s="87"/>
      <c r="AL1617" s="87"/>
      <c r="AM1617" s="87"/>
      <c r="AN1617" s="87"/>
      <c r="AO1617" s="87"/>
      <c r="AP1617" s="87"/>
      <c r="AQ1617" s="87"/>
      <c r="AR1617" s="87"/>
      <c r="AS1617" s="87"/>
      <c r="AT1617" s="87"/>
      <c r="AU1617" s="87"/>
      <c r="AV1617" s="87"/>
      <c r="AW1617" s="87"/>
      <c r="AX1617" s="87"/>
      <c r="AY1617" s="87"/>
      <c r="AZ1617" s="87"/>
      <c r="BA1617" s="87"/>
      <c r="BB1617" s="87"/>
      <c r="BC1617" s="87"/>
      <c r="BD1617" s="87"/>
      <c r="BE1617" s="87"/>
    </row>
    <row r="1618" spans="1:57" s="69" customFormat="1" x14ac:dyDescent="0.25">
      <c r="A1618" s="87"/>
      <c r="B1618" s="87"/>
      <c r="C1618" s="87"/>
      <c r="D1618" s="87"/>
      <c r="E1618" s="87"/>
      <c r="F1618" s="87"/>
      <c r="G1618" s="87"/>
      <c r="H1618" s="87"/>
      <c r="I1618" s="87"/>
      <c r="J1618" s="87"/>
      <c r="K1618" s="87"/>
      <c r="L1618" s="87"/>
      <c r="M1618" s="87"/>
      <c r="N1618" s="87"/>
      <c r="O1618" s="87"/>
      <c r="P1618" s="87"/>
      <c r="Q1618" s="87"/>
      <c r="R1618" s="87"/>
      <c r="S1618" s="87"/>
      <c r="T1618" s="87"/>
      <c r="U1618" s="87"/>
      <c r="V1618" s="87"/>
      <c r="W1618" s="87"/>
      <c r="X1618" s="87"/>
      <c r="Y1618" s="87"/>
      <c r="Z1618" s="87"/>
      <c r="AA1618" s="87"/>
      <c r="AB1618" s="87"/>
      <c r="AC1618" s="87"/>
      <c r="AD1618" s="87"/>
      <c r="AE1618" s="87"/>
      <c r="AF1618" s="87"/>
      <c r="AG1618" s="87"/>
      <c r="AH1618" s="87"/>
      <c r="AI1618" s="87"/>
      <c r="AJ1618" s="87"/>
      <c r="AK1618" s="87"/>
      <c r="AL1618" s="87"/>
      <c r="AM1618" s="87"/>
      <c r="AN1618" s="87"/>
      <c r="AO1618" s="87"/>
      <c r="AP1618" s="87"/>
      <c r="AQ1618" s="87"/>
      <c r="AR1618" s="87"/>
      <c r="AS1618" s="87"/>
      <c r="AT1618" s="87"/>
      <c r="AU1618" s="87"/>
      <c r="AV1618" s="87"/>
      <c r="AW1618" s="87"/>
      <c r="AX1618" s="87"/>
      <c r="AY1618" s="87"/>
      <c r="AZ1618" s="87"/>
      <c r="BA1618" s="87"/>
      <c r="BB1618" s="87"/>
      <c r="BC1618" s="87"/>
      <c r="BD1618" s="87"/>
      <c r="BE1618" s="87"/>
    </row>
    <row r="1619" spans="1:57" s="69" customFormat="1" x14ac:dyDescent="0.25">
      <c r="A1619" s="87"/>
      <c r="B1619" s="87"/>
      <c r="C1619" s="87"/>
      <c r="D1619" s="87"/>
      <c r="E1619" s="87"/>
      <c r="F1619" s="87"/>
      <c r="G1619" s="87"/>
      <c r="H1619" s="87"/>
      <c r="I1619" s="87"/>
      <c r="J1619" s="87"/>
      <c r="K1619" s="87"/>
      <c r="L1619" s="87"/>
      <c r="M1619" s="87"/>
      <c r="N1619" s="87"/>
      <c r="O1619" s="87"/>
      <c r="P1619" s="87"/>
      <c r="Q1619" s="87"/>
      <c r="R1619" s="87"/>
      <c r="S1619" s="87"/>
      <c r="T1619" s="87"/>
      <c r="U1619" s="87"/>
      <c r="V1619" s="87"/>
      <c r="W1619" s="87"/>
      <c r="X1619" s="87"/>
      <c r="Y1619" s="87"/>
      <c r="Z1619" s="87"/>
      <c r="AA1619" s="87"/>
      <c r="AB1619" s="87"/>
      <c r="AC1619" s="87"/>
      <c r="AD1619" s="87"/>
      <c r="AE1619" s="87"/>
      <c r="AF1619" s="87"/>
      <c r="AG1619" s="87"/>
      <c r="AH1619" s="87"/>
      <c r="AI1619" s="87"/>
      <c r="AJ1619" s="87"/>
      <c r="AK1619" s="87"/>
      <c r="AL1619" s="87"/>
      <c r="AM1619" s="87"/>
      <c r="AN1619" s="87"/>
      <c r="AO1619" s="87"/>
      <c r="AP1619" s="87"/>
      <c r="AQ1619" s="87"/>
      <c r="AR1619" s="87"/>
      <c r="AS1619" s="87"/>
      <c r="AT1619" s="87"/>
      <c r="AU1619" s="87"/>
      <c r="AV1619" s="87"/>
      <c r="AW1619" s="87"/>
      <c r="AX1619" s="87"/>
      <c r="AY1619" s="87"/>
      <c r="AZ1619" s="87"/>
      <c r="BA1619" s="87"/>
      <c r="BB1619" s="87"/>
      <c r="BC1619" s="87"/>
      <c r="BD1619" s="87"/>
      <c r="BE1619" s="87"/>
    </row>
    <row r="1620" spans="1:57" s="69" customFormat="1" x14ac:dyDescent="0.25">
      <c r="A1620" s="87"/>
      <c r="B1620" s="87"/>
      <c r="C1620" s="87"/>
      <c r="D1620" s="87"/>
      <c r="E1620" s="87"/>
      <c r="F1620" s="87"/>
      <c r="G1620" s="87"/>
      <c r="H1620" s="87"/>
      <c r="I1620" s="87"/>
      <c r="J1620" s="87"/>
      <c r="K1620" s="87"/>
      <c r="L1620" s="87"/>
      <c r="M1620" s="87"/>
      <c r="N1620" s="87"/>
      <c r="O1620" s="87"/>
      <c r="P1620" s="87"/>
      <c r="Q1620" s="87"/>
      <c r="R1620" s="87"/>
      <c r="S1620" s="87"/>
      <c r="T1620" s="87"/>
      <c r="U1620" s="87"/>
      <c r="V1620" s="87"/>
      <c r="W1620" s="87"/>
      <c r="X1620" s="87"/>
      <c r="Y1620" s="87"/>
      <c r="Z1620" s="87"/>
      <c r="AA1620" s="87"/>
      <c r="AB1620" s="87"/>
      <c r="AC1620" s="87"/>
      <c r="AD1620" s="87"/>
      <c r="AE1620" s="87"/>
      <c r="AF1620" s="87"/>
      <c r="AG1620" s="87"/>
      <c r="AH1620" s="87"/>
      <c r="AI1620" s="87"/>
      <c r="AJ1620" s="87"/>
      <c r="AK1620" s="87"/>
      <c r="AL1620" s="87"/>
      <c r="AM1620" s="87"/>
      <c r="AN1620" s="87"/>
      <c r="AO1620" s="87"/>
      <c r="AP1620" s="87"/>
      <c r="AQ1620" s="87"/>
      <c r="AR1620" s="87"/>
      <c r="AS1620" s="87"/>
      <c r="AT1620" s="87"/>
      <c r="AU1620" s="87"/>
      <c r="AV1620" s="87"/>
      <c r="AW1620" s="87"/>
      <c r="AX1620" s="87"/>
      <c r="AY1620" s="87"/>
      <c r="AZ1620" s="87"/>
      <c r="BA1620" s="87"/>
      <c r="BB1620" s="87"/>
      <c r="BC1620" s="87"/>
      <c r="BD1620" s="87"/>
      <c r="BE1620" s="87"/>
    </row>
    <row r="1621" spans="1:57" s="69" customFormat="1" x14ac:dyDescent="0.25">
      <c r="A1621" s="87"/>
      <c r="B1621" s="87"/>
      <c r="C1621" s="87"/>
      <c r="D1621" s="87"/>
      <c r="E1621" s="87"/>
      <c r="F1621" s="87"/>
      <c r="G1621" s="87"/>
      <c r="H1621" s="87"/>
      <c r="I1621" s="87"/>
      <c r="J1621" s="87"/>
      <c r="K1621" s="87"/>
      <c r="L1621" s="87"/>
      <c r="M1621" s="87"/>
      <c r="N1621" s="87"/>
      <c r="O1621" s="87"/>
      <c r="P1621" s="87"/>
      <c r="Q1621" s="87"/>
      <c r="R1621" s="87"/>
      <c r="S1621" s="87"/>
      <c r="T1621" s="87"/>
      <c r="U1621" s="87"/>
      <c r="V1621" s="87"/>
      <c r="W1621" s="87"/>
      <c r="X1621" s="87"/>
      <c r="Y1621" s="87"/>
      <c r="Z1621" s="87"/>
      <c r="AA1621" s="87"/>
      <c r="AB1621" s="87"/>
      <c r="AC1621" s="87"/>
      <c r="AD1621" s="87"/>
      <c r="AE1621" s="87"/>
      <c r="AF1621" s="87"/>
      <c r="AG1621" s="87"/>
      <c r="AH1621" s="87"/>
      <c r="AI1621" s="87"/>
      <c r="AJ1621" s="87"/>
      <c r="AK1621" s="87"/>
      <c r="AL1621" s="87"/>
      <c r="AM1621" s="87"/>
      <c r="AN1621" s="87"/>
      <c r="AO1621" s="87"/>
      <c r="AP1621" s="87"/>
      <c r="AQ1621" s="87"/>
      <c r="AR1621" s="87"/>
      <c r="AS1621" s="87"/>
      <c r="AT1621" s="87"/>
      <c r="AU1621" s="87"/>
      <c r="AV1621" s="87"/>
      <c r="AW1621" s="87"/>
      <c r="AX1621" s="87"/>
      <c r="AY1621" s="87"/>
      <c r="AZ1621" s="87"/>
      <c r="BA1621" s="87"/>
      <c r="BB1621" s="87"/>
      <c r="BC1621" s="87"/>
      <c r="BD1621" s="87"/>
      <c r="BE1621" s="87"/>
    </row>
    <row r="1622" spans="1:57" s="69" customFormat="1" x14ac:dyDescent="0.25">
      <c r="A1622" s="87"/>
      <c r="B1622" s="87"/>
      <c r="C1622" s="87"/>
      <c r="D1622" s="87"/>
      <c r="E1622" s="87"/>
      <c r="F1622" s="87"/>
      <c r="G1622" s="87"/>
      <c r="H1622" s="87"/>
      <c r="I1622" s="87"/>
      <c r="J1622" s="87"/>
      <c r="K1622" s="87"/>
      <c r="L1622" s="87"/>
      <c r="M1622" s="87"/>
      <c r="N1622" s="87"/>
      <c r="O1622" s="87"/>
      <c r="P1622" s="87"/>
      <c r="Q1622" s="87"/>
      <c r="R1622" s="87"/>
      <c r="S1622" s="87"/>
      <c r="T1622" s="87"/>
      <c r="U1622" s="87"/>
      <c r="V1622" s="87"/>
      <c r="W1622" s="87"/>
      <c r="X1622" s="87"/>
      <c r="Y1622" s="87"/>
      <c r="Z1622" s="87"/>
      <c r="AA1622" s="87"/>
      <c r="AB1622" s="87"/>
      <c r="AC1622" s="87"/>
      <c r="AD1622" s="87"/>
      <c r="AE1622" s="87"/>
      <c r="AF1622" s="87"/>
      <c r="AG1622" s="87"/>
      <c r="AH1622" s="87"/>
      <c r="AI1622" s="87"/>
      <c r="AJ1622" s="87"/>
      <c r="AK1622" s="87"/>
      <c r="AL1622" s="87"/>
      <c r="AM1622" s="87"/>
      <c r="AN1622" s="87"/>
      <c r="AO1622" s="87"/>
      <c r="AP1622" s="87"/>
      <c r="AQ1622" s="87"/>
      <c r="AR1622" s="87"/>
      <c r="AS1622" s="87"/>
      <c r="AT1622" s="87"/>
      <c r="AU1622" s="87"/>
      <c r="AV1622" s="87"/>
      <c r="AW1622" s="87"/>
      <c r="AX1622" s="87"/>
      <c r="AY1622" s="87"/>
      <c r="AZ1622" s="87"/>
      <c r="BA1622" s="87"/>
      <c r="BB1622" s="87"/>
      <c r="BC1622" s="87"/>
      <c r="BD1622" s="87"/>
      <c r="BE1622" s="87"/>
    </row>
    <row r="1623" spans="1:57" s="69" customFormat="1" x14ac:dyDescent="0.25">
      <c r="A1623" s="87"/>
      <c r="B1623" s="87"/>
      <c r="C1623" s="87"/>
      <c r="D1623" s="87"/>
      <c r="E1623" s="87"/>
      <c r="F1623" s="87"/>
      <c r="G1623" s="87"/>
      <c r="H1623" s="87"/>
      <c r="I1623" s="87"/>
      <c r="J1623" s="87"/>
      <c r="K1623" s="87"/>
      <c r="L1623" s="87"/>
      <c r="M1623" s="87"/>
      <c r="N1623" s="87"/>
      <c r="O1623" s="87"/>
      <c r="P1623" s="87"/>
      <c r="Q1623" s="87"/>
      <c r="R1623" s="87"/>
      <c r="S1623" s="87"/>
      <c r="T1623" s="87"/>
      <c r="U1623" s="87"/>
      <c r="V1623" s="87"/>
      <c r="W1623" s="87"/>
      <c r="X1623" s="87"/>
      <c r="Y1623" s="87"/>
      <c r="Z1623" s="87"/>
      <c r="AA1623" s="87"/>
      <c r="AB1623" s="87"/>
      <c r="AC1623" s="87"/>
      <c r="AD1623" s="87"/>
      <c r="AE1623" s="87"/>
      <c r="AF1623" s="87"/>
      <c r="AG1623" s="87"/>
      <c r="AH1623" s="87"/>
      <c r="AI1623" s="87"/>
      <c r="AJ1623" s="87"/>
      <c r="AK1623" s="87"/>
      <c r="AL1623" s="87"/>
      <c r="AM1623" s="87"/>
      <c r="AN1623" s="87"/>
      <c r="AO1623" s="87"/>
      <c r="AP1623" s="87"/>
      <c r="AQ1623" s="87"/>
      <c r="AR1623" s="87"/>
      <c r="AS1623" s="87"/>
      <c r="AT1623" s="87"/>
      <c r="AU1623" s="87"/>
      <c r="AV1623" s="87"/>
      <c r="AW1623" s="87"/>
      <c r="AX1623" s="87"/>
      <c r="AY1623" s="87"/>
      <c r="AZ1623" s="87"/>
      <c r="BA1623" s="87"/>
      <c r="BB1623" s="87"/>
      <c r="BC1623" s="87"/>
      <c r="BD1623" s="87"/>
      <c r="BE1623" s="87"/>
    </row>
    <row r="1624" spans="1:57" s="69" customFormat="1" x14ac:dyDescent="0.25">
      <c r="A1624" s="87"/>
      <c r="B1624" s="87"/>
      <c r="C1624" s="87"/>
      <c r="D1624" s="87"/>
      <c r="E1624" s="87"/>
      <c r="F1624" s="87"/>
      <c r="G1624" s="87"/>
      <c r="H1624" s="87"/>
      <c r="I1624" s="87"/>
      <c r="J1624" s="87"/>
      <c r="K1624" s="87"/>
      <c r="L1624" s="87"/>
      <c r="M1624" s="87"/>
      <c r="N1624" s="87"/>
      <c r="O1624" s="87"/>
      <c r="P1624" s="87"/>
      <c r="Q1624" s="87"/>
      <c r="R1624" s="87"/>
      <c r="S1624" s="87"/>
      <c r="T1624" s="87"/>
      <c r="U1624" s="87"/>
      <c r="V1624" s="87"/>
      <c r="W1624" s="87"/>
      <c r="X1624" s="87"/>
      <c r="Y1624" s="87"/>
      <c r="Z1624" s="87"/>
      <c r="AA1624" s="87"/>
      <c r="AB1624" s="87"/>
      <c r="AC1624" s="87"/>
      <c r="AD1624" s="87"/>
      <c r="AE1624" s="87"/>
      <c r="AF1624" s="87"/>
      <c r="AG1624" s="87"/>
      <c r="AH1624" s="87"/>
      <c r="AI1624" s="87"/>
      <c r="AJ1624" s="87"/>
      <c r="AK1624" s="87"/>
      <c r="AL1624" s="87"/>
      <c r="AM1624" s="87"/>
      <c r="AN1624" s="87"/>
      <c r="AO1624" s="87"/>
      <c r="AP1624" s="87"/>
      <c r="AQ1624" s="87"/>
      <c r="AR1624" s="87"/>
      <c r="AS1624" s="87"/>
      <c r="AT1624" s="87"/>
      <c r="AU1624" s="87"/>
      <c r="AV1624" s="87"/>
      <c r="AW1624" s="87"/>
      <c r="AX1624" s="87"/>
      <c r="AY1624" s="87"/>
      <c r="AZ1624" s="87"/>
      <c r="BA1624" s="87"/>
      <c r="BB1624" s="87"/>
      <c r="BC1624" s="87"/>
      <c r="BD1624" s="87"/>
      <c r="BE1624" s="87"/>
    </row>
    <row r="1625" spans="1:57" s="69" customFormat="1" x14ac:dyDescent="0.25">
      <c r="A1625" s="87"/>
      <c r="B1625" s="87"/>
      <c r="C1625" s="87"/>
      <c r="D1625" s="87"/>
      <c r="E1625" s="87"/>
      <c r="F1625" s="87"/>
      <c r="G1625" s="87"/>
      <c r="H1625" s="87"/>
      <c r="I1625" s="87"/>
      <c r="J1625" s="87"/>
      <c r="K1625" s="87"/>
      <c r="L1625" s="87"/>
      <c r="M1625" s="87"/>
      <c r="N1625" s="87"/>
      <c r="O1625" s="87"/>
      <c r="P1625" s="87"/>
      <c r="Q1625" s="87"/>
      <c r="R1625" s="87"/>
      <c r="S1625" s="87"/>
      <c r="T1625" s="87"/>
      <c r="U1625" s="87"/>
      <c r="V1625" s="87"/>
      <c r="W1625" s="87"/>
      <c r="X1625" s="87"/>
      <c r="Y1625" s="87"/>
      <c r="Z1625" s="87"/>
      <c r="AA1625" s="87"/>
      <c r="AB1625" s="87"/>
      <c r="AC1625" s="87"/>
      <c r="AD1625" s="87"/>
      <c r="AE1625" s="87"/>
      <c r="AF1625" s="87"/>
      <c r="AG1625" s="87"/>
      <c r="AH1625" s="87"/>
      <c r="AI1625" s="87"/>
      <c r="AJ1625" s="87"/>
      <c r="AK1625" s="87"/>
      <c r="AL1625" s="87"/>
      <c r="AM1625" s="87"/>
      <c r="AN1625" s="87"/>
      <c r="AO1625" s="87"/>
      <c r="AP1625" s="87"/>
      <c r="AQ1625" s="87"/>
      <c r="AR1625" s="87"/>
      <c r="AS1625" s="87"/>
      <c r="AT1625" s="87"/>
      <c r="AU1625" s="87"/>
      <c r="AV1625" s="87"/>
      <c r="AW1625" s="87"/>
      <c r="AX1625" s="87"/>
      <c r="AY1625" s="87"/>
      <c r="AZ1625" s="87"/>
      <c r="BA1625" s="87"/>
      <c r="BB1625" s="87"/>
      <c r="BC1625" s="87"/>
      <c r="BD1625" s="87"/>
      <c r="BE1625" s="87"/>
    </row>
    <row r="1626" spans="1:57" s="69" customFormat="1" x14ac:dyDescent="0.25">
      <c r="A1626" s="87"/>
      <c r="B1626" s="87"/>
      <c r="C1626" s="87"/>
      <c r="D1626" s="87"/>
      <c r="E1626" s="87"/>
      <c r="F1626" s="87"/>
      <c r="G1626" s="87"/>
      <c r="H1626" s="87"/>
      <c r="I1626" s="87"/>
      <c r="J1626" s="87"/>
      <c r="K1626" s="87"/>
      <c r="L1626" s="87"/>
      <c r="M1626" s="87"/>
      <c r="N1626" s="87"/>
      <c r="O1626" s="87"/>
      <c r="P1626" s="87"/>
      <c r="Q1626" s="87"/>
      <c r="R1626" s="87"/>
      <c r="S1626" s="87"/>
      <c r="T1626" s="87"/>
      <c r="U1626" s="87"/>
      <c r="V1626" s="87"/>
      <c r="W1626" s="87"/>
      <c r="X1626" s="87"/>
      <c r="Y1626" s="87"/>
      <c r="Z1626" s="87"/>
      <c r="AA1626" s="87"/>
      <c r="AB1626" s="87"/>
      <c r="AC1626" s="87"/>
      <c r="AD1626" s="87"/>
      <c r="AE1626" s="87"/>
      <c r="AF1626" s="87"/>
      <c r="AG1626" s="87"/>
      <c r="AH1626" s="87"/>
      <c r="AI1626" s="87"/>
      <c r="AJ1626" s="87"/>
      <c r="AK1626" s="87"/>
      <c r="AL1626" s="87"/>
      <c r="AM1626" s="87"/>
      <c r="AN1626" s="87"/>
      <c r="AO1626" s="87"/>
      <c r="AP1626" s="87"/>
      <c r="AQ1626" s="87"/>
      <c r="AR1626" s="87"/>
      <c r="AS1626" s="87"/>
      <c r="AT1626" s="87"/>
      <c r="AU1626" s="87"/>
      <c r="AV1626" s="87"/>
      <c r="AW1626" s="87"/>
      <c r="AX1626" s="87"/>
      <c r="AY1626" s="87"/>
      <c r="AZ1626" s="87"/>
      <c r="BA1626" s="87"/>
      <c r="BB1626" s="87"/>
      <c r="BC1626" s="87"/>
      <c r="BD1626" s="87"/>
      <c r="BE1626" s="87"/>
    </row>
    <row r="1627" spans="1:57" s="69" customFormat="1" x14ac:dyDescent="0.25">
      <c r="A1627" s="87"/>
      <c r="B1627" s="87"/>
      <c r="C1627" s="87"/>
      <c r="D1627" s="87"/>
      <c r="E1627" s="87"/>
      <c r="F1627" s="87"/>
      <c r="G1627" s="87"/>
      <c r="H1627" s="87"/>
      <c r="I1627" s="87"/>
      <c r="J1627" s="87"/>
      <c r="K1627" s="87"/>
      <c r="L1627" s="87"/>
      <c r="M1627" s="87"/>
      <c r="N1627" s="87"/>
      <c r="O1627" s="87"/>
      <c r="P1627" s="87"/>
      <c r="Q1627" s="87"/>
      <c r="R1627" s="87"/>
      <c r="S1627" s="87"/>
      <c r="T1627" s="87"/>
      <c r="U1627" s="87"/>
      <c r="V1627" s="87"/>
      <c r="W1627" s="87"/>
      <c r="X1627" s="87"/>
      <c r="Y1627" s="87"/>
      <c r="Z1627" s="87"/>
      <c r="AA1627" s="87"/>
      <c r="AB1627" s="87"/>
      <c r="AC1627" s="87"/>
      <c r="AD1627" s="87"/>
      <c r="AE1627" s="87"/>
      <c r="AF1627" s="87"/>
      <c r="AG1627" s="87"/>
      <c r="AH1627" s="87"/>
      <c r="AI1627" s="87"/>
      <c r="AJ1627" s="87"/>
      <c r="AK1627" s="87"/>
      <c r="AL1627" s="87"/>
      <c r="AM1627" s="87"/>
      <c r="AN1627" s="87"/>
      <c r="AO1627" s="87"/>
      <c r="AP1627" s="87"/>
      <c r="AQ1627" s="87"/>
      <c r="AR1627" s="87"/>
      <c r="AS1627" s="87"/>
      <c r="AT1627" s="87"/>
      <c r="AU1627" s="87"/>
      <c r="AV1627" s="87"/>
      <c r="AW1627" s="87"/>
      <c r="AX1627" s="87"/>
      <c r="AY1627" s="87"/>
      <c r="AZ1627" s="87"/>
      <c r="BA1627" s="87"/>
      <c r="BB1627" s="87"/>
      <c r="BC1627" s="87"/>
      <c r="BD1627" s="87"/>
      <c r="BE1627" s="87"/>
    </row>
    <row r="1628" spans="1:57" s="69" customFormat="1" x14ac:dyDescent="0.25">
      <c r="A1628" s="87"/>
      <c r="B1628" s="87"/>
      <c r="C1628" s="87"/>
      <c r="D1628" s="87"/>
      <c r="E1628" s="87"/>
      <c r="F1628" s="87"/>
      <c r="G1628" s="87"/>
      <c r="H1628" s="87"/>
      <c r="I1628" s="87"/>
      <c r="J1628" s="87"/>
      <c r="K1628" s="87"/>
      <c r="L1628" s="87"/>
      <c r="M1628" s="87"/>
      <c r="N1628" s="87"/>
      <c r="O1628" s="87"/>
      <c r="P1628" s="87"/>
      <c r="Q1628" s="87"/>
      <c r="R1628" s="87"/>
      <c r="S1628" s="87"/>
      <c r="T1628" s="87"/>
      <c r="U1628" s="87"/>
      <c r="V1628" s="87"/>
      <c r="W1628" s="87"/>
      <c r="X1628" s="87"/>
      <c r="Y1628" s="87"/>
      <c r="Z1628" s="87"/>
      <c r="AA1628" s="87"/>
      <c r="AB1628" s="87"/>
      <c r="AC1628" s="87"/>
      <c r="AD1628" s="87"/>
      <c r="AE1628" s="87"/>
      <c r="AF1628" s="87"/>
      <c r="AG1628" s="87"/>
      <c r="AH1628" s="87"/>
      <c r="AI1628" s="87"/>
      <c r="AJ1628" s="87"/>
      <c r="AK1628" s="87"/>
      <c r="AL1628" s="87"/>
      <c r="AM1628" s="87"/>
      <c r="AN1628" s="87"/>
      <c r="AO1628" s="87"/>
      <c r="AP1628" s="87"/>
      <c r="AQ1628" s="87"/>
      <c r="AR1628" s="87"/>
      <c r="AS1628" s="87"/>
      <c r="AT1628" s="87"/>
      <c r="AU1628" s="87"/>
      <c r="AV1628" s="87"/>
      <c r="AW1628" s="87"/>
      <c r="AX1628" s="87"/>
      <c r="AY1628" s="87"/>
      <c r="AZ1628" s="87"/>
      <c r="BA1628" s="87"/>
      <c r="BB1628" s="87"/>
      <c r="BC1628" s="87"/>
      <c r="BD1628" s="87"/>
      <c r="BE1628" s="87"/>
    </row>
    <row r="1629" spans="1:57" s="69" customFormat="1" x14ac:dyDescent="0.25">
      <c r="A1629" s="87"/>
      <c r="B1629" s="87"/>
      <c r="C1629" s="87"/>
      <c r="D1629" s="87"/>
      <c r="E1629" s="87"/>
      <c r="F1629" s="87"/>
      <c r="G1629" s="87"/>
      <c r="H1629" s="87"/>
      <c r="I1629" s="87"/>
      <c r="J1629" s="87"/>
      <c r="K1629" s="87"/>
      <c r="L1629" s="87"/>
      <c r="M1629" s="87"/>
      <c r="N1629" s="87"/>
      <c r="O1629" s="87"/>
      <c r="P1629" s="87"/>
      <c r="Q1629" s="87"/>
      <c r="R1629" s="87"/>
      <c r="S1629" s="87"/>
      <c r="T1629" s="87"/>
      <c r="U1629" s="87"/>
      <c r="V1629" s="87"/>
      <c r="W1629" s="87"/>
      <c r="X1629" s="87"/>
      <c r="Y1629" s="87"/>
      <c r="Z1629" s="87"/>
      <c r="AA1629" s="87"/>
      <c r="AB1629" s="87"/>
      <c r="AC1629" s="87"/>
      <c r="AD1629" s="87"/>
      <c r="AE1629" s="87"/>
      <c r="AF1629" s="87"/>
      <c r="AG1629" s="87"/>
      <c r="AH1629" s="87"/>
      <c r="AI1629" s="87"/>
      <c r="AJ1629" s="87"/>
      <c r="AK1629" s="87"/>
      <c r="AL1629" s="87"/>
      <c r="AM1629" s="87"/>
      <c r="AN1629" s="87"/>
      <c r="AO1629" s="87"/>
      <c r="AP1629" s="87"/>
      <c r="AQ1629" s="87"/>
      <c r="AR1629" s="87"/>
      <c r="AS1629" s="87"/>
      <c r="AT1629" s="87"/>
      <c r="AU1629" s="87"/>
      <c r="AV1629" s="87"/>
      <c r="AW1629" s="87"/>
      <c r="AX1629" s="87"/>
      <c r="AY1629" s="87"/>
      <c r="AZ1629" s="87"/>
      <c r="BA1629" s="87"/>
      <c r="BB1629" s="87"/>
      <c r="BC1629" s="87"/>
      <c r="BD1629" s="87"/>
      <c r="BE1629" s="87"/>
    </row>
    <row r="1630" spans="1:57" s="69" customFormat="1" x14ac:dyDescent="0.25">
      <c r="A1630" s="87"/>
      <c r="B1630" s="87"/>
      <c r="C1630" s="87"/>
      <c r="D1630" s="87"/>
      <c r="E1630" s="87"/>
      <c r="F1630" s="87"/>
      <c r="G1630" s="87"/>
      <c r="H1630" s="87"/>
      <c r="I1630" s="87"/>
      <c r="J1630" s="87"/>
      <c r="K1630" s="87"/>
      <c r="L1630" s="87"/>
      <c r="M1630" s="87"/>
      <c r="N1630" s="87"/>
      <c r="O1630" s="87"/>
      <c r="P1630" s="87"/>
      <c r="Q1630" s="87"/>
      <c r="R1630" s="87"/>
      <c r="S1630" s="87"/>
      <c r="T1630" s="87"/>
      <c r="U1630" s="87"/>
      <c r="V1630" s="87"/>
      <c r="W1630" s="87"/>
      <c r="X1630" s="87"/>
      <c r="Y1630" s="87"/>
      <c r="Z1630" s="87"/>
      <c r="AA1630" s="87"/>
      <c r="AB1630" s="87"/>
      <c r="AC1630" s="87"/>
      <c r="AD1630" s="87"/>
      <c r="AE1630" s="87"/>
      <c r="AF1630" s="87"/>
      <c r="AG1630" s="87"/>
      <c r="AH1630" s="87"/>
      <c r="AI1630" s="87"/>
      <c r="AJ1630" s="87"/>
      <c r="AK1630" s="87"/>
      <c r="AL1630" s="87"/>
      <c r="AM1630" s="87"/>
      <c r="AN1630" s="87"/>
      <c r="AO1630" s="87"/>
      <c r="AP1630" s="87"/>
      <c r="AQ1630" s="87"/>
      <c r="AR1630" s="87"/>
      <c r="AS1630" s="87"/>
      <c r="AT1630" s="87"/>
      <c r="AU1630" s="87"/>
      <c r="AV1630" s="87"/>
      <c r="AW1630" s="87"/>
      <c r="AX1630" s="87"/>
      <c r="AY1630" s="87"/>
      <c r="AZ1630" s="87"/>
      <c r="BA1630" s="87"/>
      <c r="BB1630" s="87"/>
      <c r="BC1630" s="87"/>
      <c r="BD1630" s="87"/>
      <c r="BE1630" s="87"/>
    </row>
    <row r="1631" spans="1:57" s="69" customFormat="1" x14ac:dyDescent="0.25">
      <c r="A1631" s="87"/>
      <c r="B1631" s="87"/>
      <c r="C1631" s="87"/>
      <c r="D1631" s="87"/>
      <c r="E1631" s="87"/>
      <c r="F1631" s="87"/>
      <c r="G1631" s="87"/>
      <c r="H1631" s="87"/>
      <c r="I1631" s="87"/>
      <c r="J1631" s="87"/>
      <c r="K1631" s="87"/>
      <c r="L1631" s="87"/>
      <c r="M1631" s="87"/>
      <c r="N1631" s="87"/>
      <c r="O1631" s="87"/>
      <c r="P1631" s="87"/>
      <c r="Q1631" s="87"/>
      <c r="R1631" s="87"/>
      <c r="S1631" s="87"/>
      <c r="T1631" s="87"/>
      <c r="U1631" s="87"/>
      <c r="V1631" s="87"/>
      <c r="W1631" s="87"/>
      <c r="X1631" s="87"/>
      <c r="Y1631" s="87"/>
      <c r="Z1631" s="87"/>
      <c r="AA1631" s="87"/>
      <c r="AB1631" s="87"/>
      <c r="AC1631" s="87"/>
      <c r="AD1631" s="87"/>
      <c r="AE1631" s="87"/>
      <c r="AF1631" s="87"/>
      <c r="AG1631" s="87"/>
      <c r="AH1631" s="87"/>
      <c r="AI1631" s="87"/>
      <c r="AJ1631" s="87"/>
      <c r="AK1631" s="87"/>
      <c r="AL1631" s="87"/>
      <c r="AM1631" s="87"/>
      <c r="AN1631" s="87"/>
      <c r="AO1631" s="87"/>
      <c r="AP1631" s="87"/>
      <c r="AQ1631" s="87"/>
      <c r="AR1631" s="87"/>
      <c r="AS1631" s="87"/>
      <c r="AT1631" s="87"/>
      <c r="AU1631" s="87"/>
      <c r="AV1631" s="87"/>
      <c r="AW1631" s="87"/>
      <c r="AX1631" s="87"/>
      <c r="AY1631" s="87"/>
      <c r="AZ1631" s="87"/>
      <c r="BA1631" s="87"/>
      <c r="BB1631" s="87"/>
      <c r="BC1631" s="87"/>
      <c r="BD1631" s="87"/>
      <c r="BE1631" s="87"/>
    </row>
    <row r="1632" spans="1:57" s="69" customFormat="1" x14ac:dyDescent="0.25">
      <c r="A1632" s="87"/>
      <c r="B1632" s="87"/>
      <c r="C1632" s="87"/>
      <c r="D1632" s="87"/>
      <c r="E1632" s="87"/>
      <c r="F1632" s="87"/>
      <c r="G1632" s="87"/>
      <c r="H1632" s="87"/>
      <c r="I1632" s="87"/>
      <c r="J1632" s="87"/>
      <c r="K1632" s="87"/>
      <c r="L1632" s="87"/>
      <c r="M1632" s="87"/>
      <c r="N1632" s="87"/>
      <c r="O1632" s="87"/>
      <c r="P1632" s="87"/>
      <c r="Q1632" s="87"/>
      <c r="R1632" s="87"/>
      <c r="S1632" s="87"/>
      <c r="T1632" s="87"/>
      <c r="U1632" s="87"/>
      <c r="V1632" s="87"/>
      <c r="W1632" s="87"/>
      <c r="X1632" s="87"/>
      <c r="Y1632" s="87"/>
      <c r="Z1632" s="87"/>
      <c r="AA1632" s="87"/>
      <c r="AB1632" s="87"/>
      <c r="AC1632" s="87"/>
      <c r="AD1632" s="87"/>
      <c r="AE1632" s="87"/>
      <c r="AF1632" s="87"/>
      <c r="AG1632" s="87"/>
      <c r="AH1632" s="87"/>
      <c r="AI1632" s="87"/>
      <c r="AJ1632" s="87"/>
      <c r="AK1632" s="87"/>
      <c r="AL1632" s="87"/>
      <c r="AM1632" s="87"/>
      <c r="AN1632" s="87"/>
      <c r="AO1632" s="87"/>
      <c r="AP1632" s="87"/>
      <c r="AQ1632" s="87"/>
      <c r="AR1632" s="87"/>
      <c r="AS1632" s="87"/>
      <c r="AT1632" s="87"/>
      <c r="AU1632" s="87"/>
      <c r="AV1632" s="87"/>
      <c r="AW1632" s="87"/>
      <c r="AX1632" s="87"/>
      <c r="AY1632" s="87"/>
      <c r="AZ1632" s="87"/>
      <c r="BA1632" s="87"/>
      <c r="BB1632" s="87"/>
      <c r="BC1632" s="87"/>
      <c r="BD1632" s="87"/>
      <c r="BE1632" s="87"/>
    </row>
    <row r="1633" spans="1:57" s="69" customFormat="1" x14ac:dyDescent="0.25">
      <c r="A1633" s="87"/>
      <c r="B1633" s="87"/>
      <c r="C1633" s="87"/>
      <c r="D1633" s="87"/>
      <c r="E1633" s="87"/>
      <c r="F1633" s="87"/>
      <c r="G1633" s="87"/>
      <c r="H1633" s="87"/>
      <c r="I1633" s="87"/>
      <c r="J1633" s="87"/>
      <c r="K1633" s="87"/>
      <c r="L1633" s="87"/>
      <c r="M1633" s="87"/>
      <c r="N1633" s="87"/>
      <c r="O1633" s="87"/>
      <c r="P1633" s="87"/>
      <c r="Q1633" s="87"/>
      <c r="R1633" s="87"/>
      <c r="S1633" s="87"/>
      <c r="T1633" s="87"/>
      <c r="U1633" s="87"/>
      <c r="V1633" s="87"/>
      <c r="W1633" s="87"/>
      <c r="X1633" s="87"/>
      <c r="Y1633" s="87"/>
      <c r="Z1633" s="87"/>
      <c r="AA1633" s="87"/>
      <c r="AB1633" s="87"/>
      <c r="AC1633" s="87"/>
      <c r="AD1633" s="87"/>
      <c r="AE1633" s="87"/>
      <c r="AF1633" s="87"/>
      <c r="AG1633" s="87"/>
      <c r="AH1633" s="87"/>
      <c r="AI1633" s="87"/>
      <c r="AJ1633" s="87"/>
      <c r="AK1633" s="87"/>
      <c r="AL1633" s="87"/>
      <c r="AM1633" s="87"/>
      <c r="AN1633" s="87"/>
      <c r="AO1633" s="87"/>
      <c r="AP1633" s="87"/>
      <c r="AQ1633" s="87"/>
      <c r="AR1633" s="87"/>
      <c r="AS1633" s="87"/>
      <c r="AT1633" s="87"/>
      <c r="AU1633" s="87"/>
      <c r="AV1633" s="87"/>
      <c r="AW1633" s="87"/>
      <c r="AX1633" s="87"/>
      <c r="AY1633" s="87"/>
      <c r="AZ1633" s="87"/>
      <c r="BA1633" s="87"/>
      <c r="BB1633" s="87"/>
      <c r="BC1633" s="87"/>
      <c r="BD1633" s="87"/>
      <c r="BE1633" s="87"/>
    </row>
    <row r="1634" spans="1:57" s="69" customFormat="1" x14ac:dyDescent="0.25">
      <c r="A1634" s="87"/>
      <c r="B1634" s="87"/>
      <c r="C1634" s="87"/>
      <c r="D1634" s="87"/>
      <c r="E1634" s="87"/>
      <c r="F1634" s="87"/>
      <c r="G1634" s="87"/>
      <c r="H1634" s="87"/>
      <c r="I1634" s="87"/>
      <c r="J1634" s="87"/>
      <c r="K1634" s="87"/>
      <c r="L1634" s="87"/>
      <c r="M1634" s="87"/>
      <c r="N1634" s="87"/>
      <c r="O1634" s="87"/>
      <c r="P1634" s="87"/>
      <c r="Q1634" s="87"/>
      <c r="R1634" s="87"/>
      <c r="S1634" s="87"/>
      <c r="T1634" s="87"/>
      <c r="U1634" s="87"/>
      <c r="V1634" s="87"/>
      <c r="W1634" s="87"/>
      <c r="X1634" s="87"/>
      <c r="Y1634" s="87"/>
      <c r="Z1634" s="87"/>
      <c r="AA1634" s="87"/>
      <c r="AB1634" s="87"/>
      <c r="AC1634" s="87"/>
      <c r="AD1634" s="87"/>
      <c r="AE1634" s="87"/>
      <c r="AF1634" s="87"/>
      <c r="AG1634" s="87"/>
      <c r="AH1634" s="87"/>
      <c r="AI1634" s="87"/>
      <c r="AJ1634" s="87"/>
      <c r="AK1634" s="87"/>
      <c r="AL1634" s="87"/>
      <c r="AM1634" s="87"/>
      <c r="AN1634" s="87"/>
      <c r="AO1634" s="87"/>
      <c r="AP1634" s="87"/>
      <c r="AQ1634" s="87"/>
      <c r="AR1634" s="87"/>
      <c r="AS1634" s="87"/>
      <c r="AT1634" s="87"/>
      <c r="AU1634" s="87"/>
      <c r="AV1634" s="87"/>
      <c r="AW1634" s="87"/>
      <c r="AX1634" s="87"/>
      <c r="AY1634" s="87"/>
      <c r="AZ1634" s="87"/>
      <c r="BA1634" s="87"/>
      <c r="BB1634" s="87"/>
      <c r="BC1634" s="87"/>
      <c r="BD1634" s="87"/>
      <c r="BE1634" s="87"/>
    </row>
    <row r="1635" spans="1:57" s="69" customFormat="1" x14ac:dyDescent="0.25">
      <c r="A1635" s="87"/>
      <c r="B1635" s="87"/>
      <c r="C1635" s="87"/>
      <c r="D1635" s="87"/>
      <c r="E1635" s="87"/>
      <c r="F1635" s="87"/>
      <c r="G1635" s="87"/>
      <c r="H1635" s="87"/>
      <c r="I1635" s="87"/>
      <c r="J1635" s="87"/>
      <c r="K1635" s="87"/>
      <c r="L1635" s="87"/>
      <c r="M1635" s="87"/>
      <c r="N1635" s="87"/>
      <c r="O1635" s="87"/>
      <c r="P1635" s="87"/>
      <c r="Q1635" s="87"/>
      <c r="R1635" s="87"/>
      <c r="S1635" s="87"/>
      <c r="T1635" s="87"/>
      <c r="U1635" s="87"/>
      <c r="V1635" s="87"/>
      <c r="W1635" s="87"/>
      <c r="X1635" s="87"/>
      <c r="Y1635" s="87"/>
      <c r="Z1635" s="87"/>
      <c r="AA1635" s="87"/>
      <c r="AB1635" s="87"/>
      <c r="AC1635" s="87"/>
      <c r="AD1635" s="87"/>
      <c r="AE1635" s="87"/>
      <c r="AF1635" s="87"/>
      <c r="AG1635" s="87"/>
      <c r="AH1635" s="87"/>
      <c r="AI1635" s="87"/>
      <c r="AJ1635" s="87"/>
      <c r="AK1635" s="87"/>
      <c r="AL1635" s="87"/>
      <c r="AM1635" s="87"/>
      <c r="AN1635" s="87"/>
      <c r="AO1635" s="87"/>
      <c r="AP1635" s="87"/>
      <c r="AQ1635" s="87"/>
      <c r="AR1635" s="87"/>
      <c r="AS1635" s="87"/>
      <c r="AT1635" s="87"/>
      <c r="AU1635" s="87"/>
      <c r="AV1635" s="87"/>
      <c r="AW1635" s="87"/>
      <c r="AX1635" s="87"/>
      <c r="AY1635" s="87"/>
      <c r="AZ1635" s="87"/>
      <c r="BA1635" s="87"/>
      <c r="BB1635" s="87"/>
      <c r="BC1635" s="87"/>
      <c r="BD1635" s="87"/>
      <c r="BE1635" s="87"/>
    </row>
    <row r="1636" spans="1:57" s="69" customFormat="1" x14ac:dyDescent="0.25">
      <c r="A1636" s="87"/>
      <c r="B1636" s="87"/>
      <c r="C1636" s="87"/>
      <c r="D1636" s="87"/>
      <c r="E1636" s="87"/>
      <c r="F1636" s="87"/>
      <c r="G1636" s="87"/>
      <c r="H1636" s="87"/>
      <c r="I1636" s="87"/>
      <c r="J1636" s="87"/>
      <c r="K1636" s="87"/>
      <c r="L1636" s="87"/>
      <c r="M1636" s="87"/>
      <c r="N1636" s="87"/>
      <c r="O1636" s="87"/>
      <c r="P1636" s="87"/>
      <c r="Q1636" s="87"/>
      <c r="R1636" s="87"/>
      <c r="S1636" s="87"/>
      <c r="T1636" s="87"/>
      <c r="U1636" s="87"/>
      <c r="V1636" s="87"/>
      <c r="W1636" s="87"/>
      <c r="X1636" s="87"/>
      <c r="Y1636" s="87"/>
      <c r="Z1636" s="87"/>
      <c r="AA1636" s="87"/>
      <c r="AB1636" s="87"/>
      <c r="AC1636" s="87"/>
      <c r="AD1636" s="87"/>
      <c r="AE1636" s="87"/>
      <c r="AF1636" s="87"/>
      <c r="AG1636" s="87"/>
      <c r="AH1636" s="87"/>
      <c r="AI1636" s="87"/>
      <c r="AJ1636" s="87"/>
      <c r="AK1636" s="87"/>
      <c r="AL1636" s="87"/>
      <c r="AM1636" s="87"/>
      <c r="AN1636" s="87"/>
      <c r="AO1636" s="87"/>
      <c r="AP1636" s="87"/>
      <c r="AQ1636" s="87"/>
      <c r="AR1636" s="87"/>
      <c r="AS1636" s="87"/>
      <c r="AT1636" s="87"/>
      <c r="AU1636" s="87"/>
      <c r="AV1636" s="87"/>
      <c r="AW1636" s="87"/>
      <c r="AX1636" s="87"/>
      <c r="AY1636" s="87"/>
      <c r="AZ1636" s="87"/>
      <c r="BA1636" s="87"/>
      <c r="BB1636" s="87"/>
      <c r="BC1636" s="87"/>
      <c r="BD1636" s="87"/>
      <c r="BE1636" s="87"/>
    </row>
    <row r="1637" spans="1:57" s="69" customFormat="1" x14ac:dyDescent="0.25">
      <c r="A1637" s="87"/>
      <c r="B1637" s="87"/>
      <c r="C1637" s="87"/>
      <c r="D1637" s="87"/>
      <c r="E1637" s="87"/>
      <c r="F1637" s="87"/>
      <c r="G1637" s="87"/>
      <c r="H1637" s="87"/>
      <c r="I1637" s="87"/>
      <c r="J1637" s="87"/>
      <c r="K1637" s="87"/>
      <c r="L1637" s="87"/>
      <c r="M1637" s="87"/>
      <c r="N1637" s="87"/>
      <c r="O1637" s="87"/>
      <c r="P1637" s="87"/>
      <c r="Q1637" s="87"/>
      <c r="R1637" s="87"/>
      <c r="S1637" s="87"/>
      <c r="T1637" s="87"/>
      <c r="U1637" s="87"/>
      <c r="V1637" s="87"/>
      <c r="W1637" s="87"/>
      <c r="X1637" s="87"/>
      <c r="Y1637" s="87"/>
      <c r="Z1637" s="87"/>
      <c r="AA1637" s="87"/>
      <c r="AB1637" s="87"/>
      <c r="AC1637" s="87"/>
      <c r="AD1637" s="87"/>
      <c r="AE1637" s="87"/>
      <c r="AF1637" s="87"/>
      <c r="AG1637" s="87"/>
      <c r="AH1637" s="87"/>
      <c r="AI1637" s="87"/>
      <c r="AJ1637" s="87"/>
      <c r="AK1637" s="87"/>
      <c r="AL1637" s="87"/>
      <c r="AM1637" s="87"/>
      <c r="AN1637" s="87"/>
      <c r="AO1637" s="87"/>
      <c r="AP1637" s="87"/>
      <c r="AQ1637" s="87"/>
      <c r="AR1637" s="87"/>
      <c r="AS1637" s="87"/>
      <c r="AT1637" s="87"/>
      <c r="AU1637" s="87"/>
      <c r="AV1637" s="87"/>
      <c r="AW1637" s="87"/>
      <c r="AX1637" s="87"/>
      <c r="AY1637" s="87"/>
      <c r="AZ1637" s="87"/>
      <c r="BA1637" s="87"/>
      <c r="BB1637" s="87"/>
      <c r="BC1637" s="87"/>
      <c r="BD1637" s="87"/>
      <c r="BE1637" s="87"/>
    </row>
    <row r="1638" spans="1:57" s="69" customFormat="1" x14ac:dyDescent="0.25">
      <c r="A1638" s="87"/>
      <c r="B1638" s="87"/>
      <c r="C1638" s="87"/>
      <c r="D1638" s="87"/>
      <c r="E1638" s="87"/>
      <c r="F1638" s="87"/>
      <c r="G1638" s="87"/>
      <c r="H1638" s="87"/>
      <c r="I1638" s="87"/>
      <c r="J1638" s="87"/>
      <c r="K1638" s="87"/>
      <c r="L1638" s="87"/>
      <c r="M1638" s="87"/>
      <c r="N1638" s="87"/>
      <c r="O1638" s="87"/>
      <c r="P1638" s="87"/>
      <c r="Q1638" s="87"/>
      <c r="R1638" s="87"/>
      <c r="S1638" s="87"/>
      <c r="T1638" s="87"/>
      <c r="U1638" s="87"/>
      <c r="V1638" s="87"/>
      <c r="W1638" s="87"/>
      <c r="X1638" s="87"/>
      <c r="Y1638" s="87"/>
      <c r="Z1638" s="87"/>
      <c r="AA1638" s="87"/>
      <c r="AB1638" s="87"/>
      <c r="AC1638" s="87"/>
      <c r="AD1638" s="87"/>
      <c r="AE1638" s="87"/>
      <c r="AF1638" s="87"/>
      <c r="AG1638" s="87"/>
      <c r="AH1638" s="87"/>
      <c r="AI1638" s="87"/>
      <c r="AJ1638" s="87"/>
      <c r="AK1638" s="87"/>
      <c r="AL1638" s="87"/>
      <c r="AM1638" s="87"/>
      <c r="AN1638" s="87"/>
      <c r="AO1638" s="87"/>
      <c r="AP1638" s="87"/>
      <c r="AQ1638" s="87"/>
      <c r="AR1638" s="87"/>
      <c r="AS1638" s="87"/>
      <c r="AT1638" s="87"/>
      <c r="AU1638" s="87"/>
      <c r="AV1638" s="87"/>
      <c r="AW1638" s="87"/>
      <c r="AX1638" s="87"/>
      <c r="AY1638" s="87"/>
      <c r="AZ1638" s="87"/>
      <c r="BA1638" s="87"/>
      <c r="BB1638" s="87"/>
      <c r="BC1638" s="87"/>
      <c r="BD1638" s="87"/>
      <c r="BE1638" s="87"/>
    </row>
    <row r="1639" spans="1:57" s="69" customFormat="1" x14ac:dyDescent="0.25">
      <c r="A1639" s="87"/>
      <c r="B1639" s="87"/>
      <c r="C1639" s="87"/>
      <c r="D1639" s="87"/>
      <c r="E1639" s="87"/>
      <c r="F1639" s="87"/>
      <c r="G1639" s="87"/>
      <c r="H1639" s="87"/>
      <c r="I1639" s="87"/>
      <c r="J1639" s="87"/>
      <c r="K1639" s="87"/>
      <c r="L1639" s="87"/>
      <c r="M1639" s="87"/>
      <c r="N1639" s="87"/>
      <c r="O1639" s="87"/>
      <c r="P1639" s="87"/>
      <c r="Q1639" s="87"/>
      <c r="R1639" s="87"/>
      <c r="S1639" s="87"/>
      <c r="T1639" s="87"/>
      <c r="U1639" s="87"/>
      <c r="V1639" s="87"/>
      <c r="W1639" s="87"/>
      <c r="X1639" s="87"/>
      <c r="Y1639" s="87"/>
      <c r="Z1639" s="87"/>
      <c r="AA1639" s="87"/>
      <c r="AB1639" s="87"/>
      <c r="AC1639" s="87"/>
      <c r="AD1639" s="87"/>
      <c r="AE1639" s="87"/>
      <c r="AF1639" s="87"/>
      <c r="AG1639" s="87"/>
      <c r="AH1639" s="87"/>
      <c r="AI1639" s="87"/>
      <c r="AJ1639" s="87"/>
      <c r="AK1639" s="87"/>
      <c r="AL1639" s="87"/>
      <c r="AM1639" s="87"/>
      <c r="AN1639" s="87"/>
      <c r="AO1639" s="87"/>
      <c r="AP1639" s="87"/>
      <c r="AQ1639" s="87"/>
      <c r="AR1639" s="87"/>
      <c r="AS1639" s="87"/>
      <c r="AT1639" s="87"/>
      <c r="AU1639" s="87"/>
      <c r="AV1639" s="87"/>
      <c r="AW1639" s="87"/>
      <c r="AX1639" s="87"/>
      <c r="AY1639" s="87"/>
      <c r="AZ1639" s="87"/>
      <c r="BA1639" s="87"/>
      <c r="BB1639" s="87"/>
      <c r="BC1639" s="87"/>
      <c r="BD1639" s="87"/>
      <c r="BE1639" s="87"/>
    </row>
    <row r="1640" spans="1:57" s="69" customFormat="1" x14ac:dyDescent="0.25">
      <c r="A1640" s="87"/>
      <c r="B1640" s="87"/>
      <c r="C1640" s="87"/>
      <c r="D1640" s="87"/>
      <c r="E1640" s="87"/>
      <c r="F1640" s="87"/>
      <c r="G1640" s="87"/>
      <c r="H1640" s="87"/>
      <c r="I1640" s="87"/>
      <c r="J1640" s="87"/>
      <c r="K1640" s="87"/>
      <c r="L1640" s="87"/>
      <c r="M1640" s="87"/>
      <c r="N1640" s="87"/>
      <c r="O1640" s="87"/>
      <c r="P1640" s="87"/>
      <c r="Q1640" s="87"/>
      <c r="R1640" s="87"/>
      <c r="S1640" s="87"/>
      <c r="T1640" s="87"/>
      <c r="U1640" s="87"/>
      <c r="V1640" s="87"/>
      <c r="W1640" s="87"/>
      <c r="X1640" s="87"/>
      <c r="Y1640" s="87"/>
      <c r="Z1640" s="87"/>
      <c r="AA1640" s="87"/>
      <c r="AB1640" s="87"/>
      <c r="AC1640" s="87"/>
      <c r="AD1640" s="87"/>
      <c r="AE1640" s="87"/>
      <c r="AF1640" s="87"/>
      <c r="AG1640" s="87"/>
      <c r="AH1640" s="87"/>
      <c r="AI1640" s="87"/>
      <c r="AJ1640" s="87"/>
      <c r="AK1640" s="87"/>
      <c r="AL1640" s="87"/>
      <c r="AM1640" s="87"/>
      <c r="AN1640" s="87"/>
      <c r="AO1640" s="87"/>
      <c r="AP1640" s="87"/>
      <c r="AQ1640" s="87"/>
      <c r="AR1640" s="87"/>
      <c r="AS1640" s="87"/>
      <c r="AT1640" s="87"/>
      <c r="AU1640" s="87"/>
      <c r="AV1640" s="87"/>
      <c r="AW1640" s="87"/>
      <c r="AX1640" s="87"/>
      <c r="AY1640" s="87"/>
      <c r="AZ1640" s="87"/>
      <c r="BA1640" s="87"/>
      <c r="BB1640" s="87"/>
      <c r="BC1640" s="87"/>
      <c r="BD1640" s="87"/>
      <c r="BE1640" s="87"/>
    </row>
    <row r="1641" spans="1:57" s="69" customFormat="1" x14ac:dyDescent="0.25">
      <c r="A1641" s="87"/>
      <c r="B1641" s="87"/>
      <c r="C1641" s="87"/>
      <c r="D1641" s="87"/>
      <c r="E1641" s="87"/>
      <c r="F1641" s="87"/>
      <c r="G1641" s="87"/>
      <c r="H1641" s="87"/>
      <c r="I1641" s="87"/>
      <c r="J1641" s="87"/>
      <c r="K1641" s="87"/>
      <c r="L1641" s="87"/>
      <c r="M1641" s="87"/>
      <c r="N1641" s="87"/>
      <c r="O1641" s="87"/>
      <c r="P1641" s="87"/>
      <c r="Q1641" s="87"/>
      <c r="R1641" s="87"/>
      <c r="S1641" s="87"/>
      <c r="T1641" s="87"/>
      <c r="U1641" s="87"/>
      <c r="V1641" s="87"/>
      <c r="W1641" s="87"/>
      <c r="X1641" s="87"/>
      <c r="Y1641" s="87"/>
      <c r="Z1641" s="87"/>
      <c r="AA1641" s="87"/>
      <c r="AB1641" s="87"/>
      <c r="AC1641" s="87"/>
      <c r="AD1641" s="87"/>
      <c r="AE1641" s="87"/>
      <c r="AF1641" s="87"/>
      <c r="AG1641" s="87"/>
      <c r="AH1641" s="87"/>
      <c r="AI1641" s="87"/>
      <c r="AJ1641" s="87"/>
      <c r="AK1641" s="87"/>
      <c r="AL1641" s="87"/>
      <c r="AM1641" s="87"/>
      <c r="AN1641" s="87"/>
      <c r="AO1641" s="87"/>
      <c r="AP1641" s="87"/>
      <c r="AQ1641" s="87"/>
      <c r="AR1641" s="87"/>
      <c r="AS1641" s="87"/>
      <c r="AT1641" s="87"/>
      <c r="AU1641" s="87"/>
      <c r="AV1641" s="87"/>
      <c r="AW1641" s="87"/>
      <c r="AX1641" s="87"/>
      <c r="AY1641" s="87"/>
      <c r="AZ1641" s="87"/>
      <c r="BA1641" s="87"/>
      <c r="BB1641" s="87"/>
      <c r="BC1641" s="87"/>
      <c r="BD1641" s="87"/>
      <c r="BE1641" s="87"/>
    </row>
    <row r="1642" spans="1:57" s="69" customFormat="1" x14ac:dyDescent="0.25">
      <c r="A1642" s="87"/>
      <c r="B1642" s="87"/>
      <c r="C1642" s="87"/>
      <c r="D1642" s="87"/>
      <c r="E1642" s="87"/>
      <c r="F1642" s="87"/>
      <c r="G1642" s="87"/>
      <c r="H1642" s="87"/>
      <c r="I1642" s="87"/>
      <c r="J1642" s="87"/>
      <c r="K1642" s="87"/>
      <c r="L1642" s="87"/>
      <c r="M1642" s="87"/>
      <c r="N1642" s="87"/>
      <c r="O1642" s="87"/>
      <c r="P1642" s="87"/>
      <c r="Q1642" s="87"/>
      <c r="R1642" s="87"/>
      <c r="S1642" s="87"/>
      <c r="T1642" s="87"/>
      <c r="U1642" s="87"/>
      <c r="V1642" s="87"/>
      <c r="W1642" s="87"/>
      <c r="X1642" s="87"/>
      <c r="Y1642" s="87"/>
      <c r="Z1642" s="87"/>
      <c r="AA1642" s="87"/>
      <c r="AB1642" s="87"/>
      <c r="AC1642" s="87"/>
      <c r="AD1642" s="87"/>
      <c r="AE1642" s="87"/>
      <c r="AF1642" s="87"/>
      <c r="AG1642" s="87"/>
      <c r="AH1642" s="87"/>
      <c r="AI1642" s="87"/>
      <c r="AJ1642" s="87"/>
      <c r="AK1642" s="87"/>
      <c r="AL1642" s="87"/>
      <c r="AM1642" s="87"/>
      <c r="AN1642" s="87"/>
      <c r="AO1642" s="87"/>
      <c r="AP1642" s="87"/>
      <c r="AQ1642" s="87"/>
      <c r="AR1642" s="87"/>
      <c r="AS1642" s="87"/>
      <c r="AT1642" s="87"/>
      <c r="AU1642" s="87"/>
      <c r="AV1642" s="87"/>
      <c r="AW1642" s="87"/>
      <c r="AX1642" s="87"/>
      <c r="AY1642" s="87"/>
      <c r="AZ1642" s="87"/>
      <c r="BA1642" s="87"/>
      <c r="BB1642" s="87"/>
      <c r="BC1642" s="87"/>
      <c r="BD1642" s="87"/>
      <c r="BE1642" s="87"/>
    </row>
    <row r="1643" spans="1:57" s="69" customFormat="1" x14ac:dyDescent="0.25">
      <c r="A1643" s="87"/>
      <c r="B1643" s="87"/>
      <c r="C1643" s="87"/>
      <c r="D1643" s="87"/>
      <c r="E1643" s="87"/>
      <c r="F1643" s="87"/>
      <c r="G1643" s="87"/>
      <c r="H1643" s="87"/>
      <c r="I1643" s="87"/>
      <c r="J1643" s="87"/>
      <c r="K1643" s="87"/>
      <c r="L1643" s="87"/>
      <c r="M1643" s="87"/>
      <c r="N1643" s="87"/>
      <c r="O1643" s="87"/>
      <c r="P1643" s="87"/>
      <c r="Q1643" s="87"/>
      <c r="R1643" s="87"/>
      <c r="S1643" s="87"/>
      <c r="T1643" s="87"/>
      <c r="U1643" s="87"/>
      <c r="V1643" s="87"/>
      <c r="W1643" s="87"/>
      <c r="X1643" s="87"/>
      <c r="Y1643" s="87"/>
      <c r="Z1643" s="87"/>
      <c r="AA1643" s="87"/>
      <c r="AB1643" s="87"/>
      <c r="AC1643" s="87"/>
      <c r="AD1643" s="87"/>
      <c r="AE1643" s="87"/>
      <c r="AF1643" s="87"/>
      <c r="AG1643" s="87"/>
      <c r="AH1643" s="87"/>
      <c r="AI1643" s="87"/>
      <c r="AJ1643" s="87"/>
      <c r="AK1643" s="87"/>
      <c r="AL1643" s="87"/>
      <c r="AM1643" s="87"/>
      <c r="AN1643" s="87"/>
      <c r="AO1643" s="87"/>
      <c r="AP1643" s="87"/>
      <c r="AQ1643" s="87"/>
      <c r="AR1643" s="87"/>
      <c r="AS1643" s="87"/>
      <c r="AT1643" s="87"/>
      <c r="AU1643" s="87"/>
      <c r="AV1643" s="87"/>
      <c r="AW1643" s="87"/>
      <c r="AX1643" s="87"/>
      <c r="AY1643" s="87"/>
      <c r="AZ1643" s="87"/>
      <c r="BA1643" s="87"/>
      <c r="BB1643" s="87"/>
      <c r="BC1643" s="87"/>
      <c r="BD1643" s="87"/>
      <c r="BE1643" s="87"/>
    </row>
    <row r="1644" spans="1:57" s="69" customFormat="1" x14ac:dyDescent="0.25">
      <c r="A1644" s="87"/>
      <c r="B1644" s="87"/>
      <c r="C1644" s="87"/>
      <c r="D1644" s="87"/>
      <c r="E1644" s="87"/>
      <c r="F1644" s="87"/>
      <c r="G1644" s="87"/>
      <c r="H1644" s="87"/>
      <c r="I1644" s="87"/>
      <c r="J1644" s="87"/>
      <c r="K1644" s="87"/>
      <c r="L1644" s="87"/>
      <c r="M1644" s="87"/>
      <c r="N1644" s="87"/>
      <c r="O1644" s="87"/>
      <c r="P1644" s="87"/>
      <c r="Q1644" s="87"/>
      <c r="R1644" s="87"/>
      <c r="S1644" s="87"/>
      <c r="T1644" s="87"/>
      <c r="U1644" s="87"/>
      <c r="V1644" s="87"/>
      <c r="W1644" s="87"/>
      <c r="X1644" s="87"/>
      <c r="Y1644" s="87"/>
      <c r="Z1644" s="87"/>
      <c r="AA1644" s="87"/>
      <c r="AB1644" s="87"/>
      <c r="AC1644" s="87"/>
      <c r="AD1644" s="87"/>
      <c r="AE1644" s="87"/>
      <c r="AF1644" s="87"/>
      <c r="AG1644" s="87"/>
      <c r="AH1644" s="87"/>
      <c r="AI1644" s="87"/>
      <c r="AJ1644" s="87"/>
      <c r="AK1644" s="87"/>
      <c r="AL1644" s="87"/>
      <c r="AM1644" s="87"/>
      <c r="AN1644" s="87"/>
      <c r="AO1644" s="87"/>
      <c r="AP1644" s="87"/>
      <c r="AQ1644" s="87"/>
      <c r="AR1644" s="87"/>
      <c r="AS1644" s="87"/>
      <c r="AT1644" s="87"/>
      <c r="AU1644" s="87"/>
      <c r="AV1644" s="87"/>
      <c r="AW1644" s="87"/>
      <c r="AX1644" s="87"/>
      <c r="AY1644" s="87"/>
      <c r="AZ1644" s="87"/>
      <c r="BA1644" s="87"/>
      <c r="BB1644" s="87"/>
      <c r="BC1644" s="87"/>
      <c r="BD1644" s="87"/>
      <c r="BE1644" s="87"/>
    </row>
    <row r="1645" spans="1:57" s="69" customFormat="1" x14ac:dyDescent="0.25">
      <c r="A1645" s="87"/>
      <c r="B1645" s="87"/>
      <c r="C1645" s="87"/>
      <c r="D1645" s="87"/>
      <c r="E1645" s="87"/>
      <c r="F1645" s="87"/>
      <c r="G1645" s="87"/>
      <c r="H1645" s="87"/>
      <c r="I1645" s="87"/>
      <c r="J1645" s="87"/>
      <c r="K1645" s="87"/>
      <c r="L1645" s="87"/>
      <c r="M1645" s="87"/>
      <c r="N1645" s="87"/>
      <c r="O1645" s="87"/>
      <c r="P1645" s="87"/>
      <c r="Q1645" s="87"/>
      <c r="R1645" s="87"/>
      <c r="S1645" s="87"/>
      <c r="T1645" s="87"/>
      <c r="U1645" s="87"/>
      <c r="V1645" s="87"/>
      <c r="W1645" s="87"/>
      <c r="X1645" s="87"/>
      <c r="Y1645" s="87"/>
      <c r="Z1645" s="87"/>
      <c r="AA1645" s="87"/>
      <c r="AB1645" s="87"/>
      <c r="AC1645" s="87"/>
      <c r="AD1645" s="87"/>
      <c r="AE1645" s="87"/>
      <c r="AF1645" s="87"/>
      <c r="AG1645" s="87"/>
      <c r="AH1645" s="87"/>
      <c r="AI1645" s="87"/>
      <c r="AJ1645" s="87"/>
      <c r="AK1645" s="87"/>
      <c r="AL1645" s="87"/>
      <c r="AM1645" s="87"/>
      <c r="AN1645" s="87"/>
      <c r="AO1645" s="87"/>
      <c r="AP1645" s="87"/>
      <c r="AQ1645" s="87"/>
      <c r="AR1645" s="87"/>
      <c r="AS1645" s="87"/>
      <c r="AT1645" s="87"/>
      <c r="AU1645" s="87"/>
      <c r="AV1645" s="87"/>
      <c r="AW1645" s="87"/>
      <c r="AX1645" s="87"/>
      <c r="AY1645" s="87"/>
      <c r="AZ1645" s="87"/>
      <c r="BA1645" s="87"/>
      <c r="BB1645" s="87"/>
      <c r="BC1645" s="87"/>
      <c r="BD1645" s="87"/>
      <c r="BE1645" s="87"/>
    </row>
    <row r="1646" spans="1:57" s="69" customFormat="1" x14ac:dyDescent="0.25">
      <c r="A1646" s="87"/>
      <c r="B1646" s="87"/>
      <c r="C1646" s="87"/>
      <c r="D1646" s="87"/>
      <c r="E1646" s="87"/>
      <c r="F1646" s="87"/>
      <c r="G1646" s="87"/>
      <c r="H1646" s="87"/>
      <c r="I1646" s="87"/>
      <c r="J1646" s="87"/>
      <c r="K1646" s="87"/>
      <c r="L1646" s="87"/>
      <c r="M1646" s="87"/>
      <c r="N1646" s="87"/>
      <c r="O1646" s="87"/>
      <c r="P1646" s="87"/>
      <c r="Q1646" s="87"/>
      <c r="R1646" s="87"/>
      <c r="S1646" s="87"/>
      <c r="T1646" s="87"/>
      <c r="U1646" s="87"/>
      <c r="V1646" s="87"/>
      <c r="W1646" s="87"/>
      <c r="X1646" s="87"/>
      <c r="Y1646" s="87"/>
      <c r="Z1646" s="87"/>
      <c r="AA1646" s="87"/>
      <c r="AB1646" s="87"/>
      <c r="AC1646" s="87"/>
      <c r="AD1646" s="87"/>
      <c r="AE1646" s="87"/>
      <c r="AF1646" s="87"/>
      <c r="AG1646" s="87"/>
      <c r="AH1646" s="87"/>
      <c r="AI1646" s="87"/>
      <c r="AJ1646" s="87"/>
      <c r="AK1646" s="87"/>
      <c r="AL1646" s="87"/>
      <c r="AM1646" s="87"/>
      <c r="AN1646" s="87"/>
      <c r="AO1646" s="87"/>
      <c r="AP1646" s="87"/>
      <c r="AQ1646" s="87"/>
      <c r="AR1646" s="87"/>
      <c r="AS1646" s="87"/>
      <c r="AT1646" s="87"/>
      <c r="AU1646" s="87"/>
      <c r="AV1646" s="87"/>
      <c r="AW1646" s="87"/>
      <c r="AX1646" s="87"/>
      <c r="AY1646" s="87"/>
      <c r="AZ1646" s="87"/>
      <c r="BA1646" s="87"/>
      <c r="BB1646" s="87"/>
      <c r="BC1646" s="87"/>
      <c r="BD1646" s="87"/>
      <c r="BE1646" s="87"/>
    </row>
    <row r="1647" spans="1:57" s="69" customFormat="1" x14ac:dyDescent="0.25">
      <c r="A1647" s="87"/>
      <c r="B1647" s="87"/>
      <c r="C1647" s="87"/>
      <c r="D1647" s="87"/>
      <c r="E1647" s="87"/>
      <c r="F1647" s="87"/>
      <c r="G1647" s="87"/>
      <c r="H1647" s="87"/>
      <c r="I1647" s="87"/>
      <c r="J1647" s="87"/>
      <c r="K1647" s="87"/>
      <c r="L1647" s="87"/>
      <c r="M1647" s="87"/>
      <c r="N1647" s="87"/>
      <c r="O1647" s="87"/>
      <c r="P1647" s="87"/>
      <c r="Q1647" s="87"/>
      <c r="R1647" s="87"/>
      <c r="S1647" s="87"/>
      <c r="T1647" s="87"/>
      <c r="U1647" s="87"/>
      <c r="V1647" s="87"/>
      <c r="W1647" s="87"/>
      <c r="X1647" s="87"/>
      <c r="Y1647" s="87"/>
      <c r="Z1647" s="87"/>
      <c r="AA1647" s="87"/>
      <c r="AB1647" s="87"/>
      <c r="AC1647" s="87"/>
      <c r="AD1647" s="87"/>
      <c r="AE1647" s="87"/>
      <c r="AF1647" s="87"/>
      <c r="AG1647" s="87"/>
      <c r="AH1647" s="87"/>
      <c r="AI1647" s="87"/>
      <c r="AJ1647" s="87"/>
      <c r="AK1647" s="87"/>
      <c r="AL1647" s="87"/>
      <c r="AM1647" s="87"/>
      <c r="AN1647" s="87"/>
      <c r="AO1647" s="87"/>
      <c r="AP1647" s="87"/>
      <c r="AQ1647" s="87"/>
      <c r="AR1647" s="87"/>
      <c r="AS1647" s="87"/>
      <c r="AT1647" s="87"/>
      <c r="AU1647" s="87"/>
      <c r="AV1647" s="87"/>
      <c r="AW1647" s="87"/>
      <c r="AX1647" s="87"/>
      <c r="AY1647" s="87"/>
      <c r="AZ1647" s="87"/>
      <c r="BA1647" s="87"/>
      <c r="BB1647" s="87"/>
      <c r="BC1647" s="87"/>
      <c r="BD1647" s="87"/>
      <c r="BE1647" s="87"/>
    </row>
    <row r="1648" spans="1:57" s="69" customFormat="1" x14ac:dyDescent="0.25">
      <c r="A1648" s="87"/>
      <c r="B1648" s="87"/>
      <c r="C1648" s="87"/>
      <c r="D1648" s="87"/>
      <c r="E1648" s="87"/>
      <c r="F1648" s="87"/>
      <c r="G1648" s="87"/>
      <c r="H1648" s="87"/>
      <c r="I1648" s="87"/>
      <c r="J1648" s="87"/>
      <c r="K1648" s="87"/>
      <c r="L1648" s="87"/>
      <c r="M1648" s="87"/>
      <c r="N1648" s="87"/>
      <c r="O1648" s="87"/>
      <c r="P1648" s="87"/>
      <c r="Q1648" s="87"/>
      <c r="R1648" s="87"/>
      <c r="S1648" s="87"/>
      <c r="T1648" s="87"/>
      <c r="U1648" s="87"/>
      <c r="V1648" s="87"/>
      <c r="W1648" s="87"/>
      <c r="X1648" s="87"/>
      <c r="Y1648" s="87"/>
      <c r="Z1648" s="87"/>
      <c r="AA1648" s="87"/>
      <c r="AB1648" s="87"/>
      <c r="AC1648" s="87"/>
      <c r="AD1648" s="87"/>
      <c r="AE1648" s="87"/>
      <c r="AF1648" s="87"/>
      <c r="AG1648" s="87"/>
      <c r="AH1648" s="87"/>
      <c r="AI1648" s="87"/>
      <c r="AJ1648" s="87"/>
      <c r="AK1648" s="87"/>
      <c r="AL1648" s="87"/>
      <c r="AM1648" s="87"/>
      <c r="AN1648" s="87"/>
      <c r="AO1648" s="87"/>
      <c r="AP1648" s="87"/>
      <c r="AQ1648" s="87"/>
      <c r="AR1648" s="87"/>
      <c r="AS1648" s="87"/>
      <c r="AT1648" s="87"/>
      <c r="AU1648" s="87"/>
      <c r="AV1648" s="87"/>
      <c r="AW1648" s="87"/>
      <c r="AX1648" s="87"/>
      <c r="AY1648" s="87"/>
      <c r="AZ1648" s="87"/>
      <c r="BA1648" s="87"/>
      <c r="BB1648" s="87"/>
      <c r="BC1648" s="87"/>
      <c r="BD1648" s="87"/>
      <c r="BE1648" s="87"/>
    </row>
    <row r="1649" spans="1:57" s="69" customFormat="1" x14ac:dyDescent="0.25">
      <c r="A1649" s="87"/>
      <c r="B1649" s="87"/>
      <c r="C1649" s="87"/>
      <c r="D1649" s="87"/>
      <c r="E1649" s="87"/>
      <c r="F1649" s="87"/>
      <c r="G1649" s="87"/>
      <c r="H1649" s="87"/>
      <c r="I1649" s="87"/>
      <c r="J1649" s="87"/>
      <c r="K1649" s="87"/>
      <c r="L1649" s="87"/>
      <c r="M1649" s="87"/>
      <c r="N1649" s="87"/>
      <c r="O1649" s="87"/>
      <c r="P1649" s="87"/>
      <c r="Q1649" s="87"/>
      <c r="R1649" s="87"/>
      <c r="S1649" s="87"/>
      <c r="T1649" s="87"/>
      <c r="U1649" s="87"/>
      <c r="V1649" s="87"/>
      <c r="W1649" s="87"/>
      <c r="X1649" s="87"/>
      <c r="Y1649" s="87"/>
      <c r="Z1649" s="87"/>
      <c r="AA1649" s="87"/>
      <c r="AB1649" s="87"/>
      <c r="AC1649" s="87"/>
      <c r="AD1649" s="87"/>
      <c r="AE1649" s="87"/>
      <c r="AF1649" s="87"/>
      <c r="AG1649" s="87"/>
      <c r="AH1649" s="87"/>
      <c r="AI1649" s="87"/>
      <c r="AJ1649" s="87"/>
      <c r="AK1649" s="87"/>
      <c r="AL1649" s="87"/>
      <c r="AM1649" s="87"/>
      <c r="AN1649" s="87"/>
      <c r="AO1649" s="87"/>
      <c r="AP1649" s="87"/>
      <c r="AQ1649" s="87"/>
      <c r="AR1649" s="87"/>
      <c r="AS1649" s="87"/>
      <c r="AT1649" s="87"/>
      <c r="AU1649" s="87"/>
      <c r="AV1649" s="87"/>
      <c r="AW1649" s="87"/>
      <c r="AX1649" s="87"/>
      <c r="AY1649" s="87"/>
      <c r="AZ1649" s="87"/>
      <c r="BA1649" s="87"/>
      <c r="BB1649" s="87"/>
      <c r="BC1649" s="87"/>
      <c r="BD1649" s="87"/>
      <c r="BE1649" s="87"/>
    </row>
    <row r="1650" spans="1:57" s="69" customFormat="1" x14ac:dyDescent="0.25">
      <c r="A1650" s="87"/>
      <c r="B1650" s="87"/>
      <c r="C1650" s="87"/>
      <c r="D1650" s="87"/>
      <c r="E1650" s="87"/>
      <c r="F1650" s="87"/>
      <c r="G1650" s="87"/>
      <c r="H1650" s="87"/>
      <c r="I1650" s="87"/>
      <c r="J1650" s="87"/>
      <c r="K1650" s="87"/>
      <c r="L1650" s="87"/>
      <c r="M1650" s="87"/>
      <c r="N1650" s="87"/>
      <c r="O1650" s="87"/>
      <c r="P1650" s="87"/>
      <c r="Q1650" s="87"/>
      <c r="R1650" s="87"/>
      <c r="S1650" s="87"/>
      <c r="T1650" s="87"/>
      <c r="U1650" s="87"/>
      <c r="V1650" s="87"/>
      <c r="W1650" s="87"/>
      <c r="X1650" s="87"/>
      <c r="Y1650" s="87"/>
      <c r="Z1650" s="87"/>
      <c r="AA1650" s="87"/>
      <c r="AB1650" s="87"/>
      <c r="AC1650" s="87"/>
      <c r="AD1650" s="87"/>
      <c r="AE1650" s="87"/>
      <c r="AF1650" s="87"/>
      <c r="AG1650" s="87"/>
      <c r="AH1650" s="87"/>
      <c r="AI1650" s="87"/>
      <c r="AJ1650" s="87"/>
      <c r="AK1650" s="87"/>
      <c r="AL1650" s="87"/>
      <c r="AM1650" s="87"/>
      <c r="AN1650" s="87"/>
      <c r="AO1650" s="87"/>
      <c r="AP1650" s="87"/>
      <c r="AQ1650" s="87"/>
      <c r="AR1650" s="87"/>
      <c r="AS1650" s="87"/>
      <c r="AT1650" s="87"/>
      <c r="AU1650" s="87"/>
      <c r="AV1650" s="87"/>
      <c r="AW1650" s="87"/>
      <c r="AX1650" s="87"/>
      <c r="AY1650" s="87"/>
      <c r="AZ1650" s="87"/>
      <c r="BA1650" s="87"/>
      <c r="BB1650" s="87"/>
      <c r="BC1650" s="87"/>
      <c r="BD1650" s="87"/>
      <c r="BE1650" s="87"/>
    </row>
    <row r="1651" spans="1:57" s="69" customFormat="1" x14ac:dyDescent="0.25">
      <c r="A1651" s="87"/>
      <c r="B1651" s="87"/>
      <c r="C1651" s="87"/>
      <c r="D1651" s="87"/>
      <c r="E1651" s="87"/>
      <c r="F1651" s="87"/>
      <c r="G1651" s="87"/>
      <c r="H1651" s="87"/>
      <c r="I1651" s="87"/>
      <c r="J1651" s="87"/>
      <c r="K1651" s="87"/>
      <c r="L1651" s="87"/>
      <c r="M1651" s="87"/>
      <c r="N1651" s="87"/>
      <c r="O1651" s="87"/>
      <c r="P1651" s="87"/>
      <c r="Q1651" s="87"/>
      <c r="R1651" s="87"/>
      <c r="S1651" s="87"/>
      <c r="T1651" s="87"/>
      <c r="U1651" s="87"/>
      <c r="V1651" s="87"/>
      <c r="W1651" s="87"/>
      <c r="X1651" s="87"/>
      <c r="Y1651" s="87"/>
      <c r="Z1651" s="87"/>
      <c r="AA1651" s="87"/>
      <c r="AB1651" s="87"/>
      <c r="AC1651" s="87"/>
      <c r="AD1651" s="87"/>
      <c r="AE1651" s="87"/>
      <c r="AF1651" s="87"/>
      <c r="AG1651" s="87"/>
      <c r="AH1651" s="87"/>
      <c r="AI1651" s="87"/>
      <c r="AJ1651" s="87"/>
      <c r="AK1651" s="87"/>
      <c r="AL1651" s="87"/>
      <c r="AM1651" s="87"/>
      <c r="AN1651" s="87"/>
      <c r="AO1651" s="87"/>
      <c r="AP1651" s="87"/>
      <c r="AQ1651" s="87"/>
      <c r="AR1651" s="87"/>
      <c r="AS1651" s="87"/>
      <c r="AT1651" s="87"/>
      <c r="AU1651" s="87"/>
      <c r="AV1651" s="87"/>
      <c r="AW1651" s="87"/>
      <c r="AX1651" s="87"/>
      <c r="AY1651" s="87"/>
      <c r="AZ1651" s="87"/>
      <c r="BA1651" s="87"/>
      <c r="BB1651" s="87"/>
      <c r="BC1651" s="87"/>
      <c r="BD1651" s="87"/>
      <c r="BE1651" s="87"/>
    </row>
    <row r="1652" spans="1:57" s="69" customFormat="1" x14ac:dyDescent="0.25">
      <c r="A1652" s="87"/>
      <c r="B1652" s="87"/>
      <c r="C1652" s="87"/>
      <c r="D1652" s="87"/>
      <c r="E1652" s="87"/>
      <c r="F1652" s="87"/>
      <c r="G1652" s="87"/>
      <c r="H1652" s="87"/>
      <c r="I1652" s="87"/>
      <c r="J1652" s="87"/>
      <c r="K1652" s="87"/>
      <c r="L1652" s="87"/>
      <c r="M1652" s="87"/>
      <c r="N1652" s="87"/>
      <c r="O1652" s="87"/>
      <c r="P1652" s="87"/>
      <c r="Q1652" s="87"/>
      <c r="R1652" s="87"/>
      <c r="S1652" s="87"/>
      <c r="T1652" s="87"/>
      <c r="U1652" s="87"/>
      <c r="V1652" s="87"/>
      <c r="W1652" s="87"/>
      <c r="X1652" s="87"/>
      <c r="Y1652" s="87"/>
      <c r="Z1652" s="87"/>
      <c r="AA1652" s="87"/>
      <c r="AB1652" s="87"/>
      <c r="AC1652" s="87"/>
      <c r="AD1652" s="87"/>
      <c r="AE1652" s="87"/>
      <c r="AF1652" s="87"/>
      <c r="AG1652" s="87"/>
      <c r="AH1652" s="87"/>
      <c r="AI1652" s="87"/>
      <c r="AJ1652" s="87"/>
      <c r="AK1652" s="87"/>
      <c r="AL1652" s="87"/>
      <c r="AM1652" s="87"/>
      <c r="AN1652" s="87"/>
      <c r="AO1652" s="87"/>
      <c r="AP1652" s="87"/>
      <c r="AQ1652" s="87"/>
      <c r="AR1652" s="87"/>
      <c r="AS1652" s="87"/>
      <c r="AT1652" s="87"/>
      <c r="AU1652" s="87"/>
      <c r="AV1652" s="87"/>
      <c r="AW1652" s="87"/>
      <c r="AX1652" s="87"/>
      <c r="AY1652" s="87"/>
      <c r="AZ1652" s="87"/>
      <c r="BA1652" s="87"/>
      <c r="BB1652" s="87"/>
      <c r="BC1652" s="87"/>
      <c r="BD1652" s="87"/>
      <c r="BE1652" s="87"/>
    </row>
    <row r="1653" spans="1:57" s="69" customFormat="1" x14ac:dyDescent="0.25">
      <c r="A1653" s="87"/>
      <c r="B1653" s="87"/>
      <c r="C1653" s="87"/>
      <c r="D1653" s="87"/>
      <c r="E1653" s="87"/>
      <c r="F1653" s="87"/>
      <c r="G1653" s="87"/>
      <c r="H1653" s="87"/>
      <c r="I1653" s="87"/>
      <c r="J1653" s="87"/>
      <c r="K1653" s="87"/>
      <c r="L1653" s="87"/>
      <c r="M1653" s="87"/>
      <c r="N1653" s="87"/>
      <c r="O1653" s="87"/>
      <c r="P1653" s="87"/>
      <c r="Q1653" s="87"/>
      <c r="R1653" s="87"/>
      <c r="S1653" s="87"/>
      <c r="T1653" s="87"/>
      <c r="U1653" s="87"/>
      <c r="V1653" s="87"/>
      <c r="W1653" s="87"/>
      <c r="X1653" s="87"/>
      <c r="Y1653" s="87"/>
      <c r="Z1653" s="87"/>
      <c r="AA1653" s="87"/>
      <c r="AB1653" s="87"/>
      <c r="AC1653" s="87"/>
      <c r="AD1653" s="87"/>
      <c r="AE1653" s="87"/>
      <c r="AF1653" s="87"/>
      <c r="AG1653" s="87"/>
      <c r="AH1653" s="87"/>
      <c r="AI1653" s="87"/>
      <c r="AJ1653" s="87"/>
      <c r="AK1653" s="87"/>
      <c r="AL1653" s="87"/>
      <c r="AM1653" s="87"/>
      <c r="AN1653" s="87"/>
      <c r="AO1653" s="87"/>
      <c r="AP1653" s="87"/>
      <c r="AQ1653" s="87"/>
      <c r="AR1653" s="87"/>
      <c r="AS1653" s="87"/>
      <c r="AT1653" s="87"/>
      <c r="AU1653" s="87"/>
      <c r="AV1653" s="87"/>
      <c r="AW1653" s="87"/>
      <c r="AX1653" s="87"/>
      <c r="AY1653" s="87"/>
      <c r="AZ1653" s="87"/>
      <c r="BA1653" s="87"/>
      <c r="BB1653" s="87"/>
      <c r="BC1653" s="87"/>
      <c r="BD1653" s="87"/>
      <c r="BE1653" s="87"/>
    </row>
    <row r="1654" spans="1:57" s="69" customFormat="1" x14ac:dyDescent="0.25">
      <c r="A1654" s="87"/>
      <c r="B1654" s="87"/>
      <c r="C1654" s="87"/>
      <c r="D1654" s="87"/>
      <c r="E1654" s="87"/>
      <c r="F1654" s="87"/>
      <c r="G1654" s="87"/>
      <c r="H1654" s="87"/>
      <c r="I1654" s="87"/>
      <c r="J1654" s="87"/>
      <c r="K1654" s="87"/>
      <c r="L1654" s="87"/>
      <c r="M1654" s="87"/>
      <c r="N1654" s="87"/>
      <c r="O1654" s="87"/>
      <c r="P1654" s="87"/>
      <c r="Q1654" s="87"/>
      <c r="R1654" s="87"/>
      <c r="S1654" s="87"/>
      <c r="T1654" s="87"/>
      <c r="U1654" s="87"/>
      <c r="V1654" s="87"/>
      <c r="W1654" s="87"/>
      <c r="X1654" s="87"/>
      <c r="Y1654" s="87"/>
      <c r="Z1654" s="87"/>
      <c r="AA1654" s="87"/>
      <c r="AB1654" s="87"/>
      <c r="AC1654" s="87"/>
      <c r="AD1654" s="87"/>
      <c r="AE1654" s="87"/>
      <c r="AF1654" s="87"/>
      <c r="AG1654" s="87"/>
      <c r="AH1654" s="87"/>
      <c r="AI1654" s="87"/>
      <c r="AJ1654" s="87"/>
      <c r="AK1654" s="87"/>
      <c r="AL1654" s="87"/>
      <c r="AM1654" s="87"/>
      <c r="AN1654" s="87"/>
      <c r="AO1654" s="87"/>
      <c r="AP1654" s="87"/>
      <c r="AQ1654" s="87"/>
      <c r="AR1654" s="87"/>
      <c r="AS1654" s="87"/>
      <c r="AT1654" s="87"/>
      <c r="AU1654" s="87"/>
      <c r="AV1654" s="87"/>
      <c r="AW1654" s="87"/>
      <c r="AX1654" s="87"/>
      <c r="AY1654" s="87"/>
      <c r="AZ1654" s="87"/>
      <c r="BA1654" s="87"/>
      <c r="BB1654" s="87"/>
      <c r="BC1654" s="87"/>
      <c r="BD1654" s="87"/>
      <c r="BE1654" s="87"/>
    </row>
    <row r="1655" spans="1:57" s="69" customFormat="1" x14ac:dyDescent="0.25">
      <c r="A1655" s="87"/>
      <c r="B1655" s="87"/>
      <c r="C1655" s="87"/>
      <c r="D1655" s="87"/>
      <c r="E1655" s="87"/>
      <c r="F1655" s="87"/>
      <c r="G1655" s="87"/>
      <c r="H1655" s="87"/>
      <c r="I1655" s="87"/>
      <c r="J1655" s="87"/>
      <c r="K1655" s="87"/>
      <c r="L1655" s="87"/>
      <c r="M1655" s="87"/>
      <c r="N1655" s="87"/>
      <c r="O1655" s="87"/>
      <c r="P1655" s="87"/>
      <c r="Q1655" s="87"/>
      <c r="R1655" s="87"/>
      <c r="S1655" s="87"/>
      <c r="T1655" s="87"/>
      <c r="U1655" s="87"/>
      <c r="V1655" s="87"/>
      <c r="W1655" s="87"/>
      <c r="X1655" s="87"/>
      <c r="Y1655" s="87"/>
      <c r="Z1655" s="87"/>
      <c r="AA1655" s="87"/>
      <c r="AB1655" s="87"/>
      <c r="AC1655" s="87"/>
      <c r="AD1655" s="87"/>
      <c r="AE1655" s="87"/>
      <c r="AF1655" s="87"/>
      <c r="AG1655" s="87"/>
      <c r="AH1655" s="87"/>
      <c r="AI1655" s="87"/>
      <c r="AJ1655" s="87"/>
      <c r="AK1655" s="87"/>
      <c r="AL1655" s="87"/>
      <c r="AM1655" s="87"/>
      <c r="AN1655" s="87"/>
      <c r="AO1655" s="87"/>
      <c r="AP1655" s="87"/>
      <c r="AQ1655" s="87"/>
      <c r="AR1655" s="87"/>
      <c r="AS1655" s="87"/>
      <c r="AT1655" s="87"/>
      <c r="AU1655" s="87"/>
      <c r="AV1655" s="87"/>
      <c r="AW1655" s="87"/>
      <c r="AX1655" s="87"/>
      <c r="AY1655" s="87"/>
      <c r="AZ1655" s="87"/>
      <c r="BA1655" s="87"/>
      <c r="BB1655" s="87"/>
      <c r="BC1655" s="87"/>
      <c r="BD1655" s="87"/>
      <c r="BE1655" s="87"/>
    </row>
    <row r="1656" spans="1:57" s="69" customFormat="1" x14ac:dyDescent="0.25">
      <c r="A1656" s="87"/>
      <c r="B1656" s="87"/>
      <c r="C1656" s="87"/>
      <c r="D1656" s="87"/>
      <c r="E1656" s="87"/>
      <c r="F1656" s="87"/>
      <c r="G1656" s="87"/>
      <c r="H1656" s="87"/>
      <c r="I1656" s="87"/>
      <c r="J1656" s="87"/>
      <c r="K1656" s="87"/>
      <c r="L1656" s="87"/>
      <c r="M1656" s="87"/>
      <c r="N1656" s="87"/>
      <c r="O1656" s="87"/>
      <c r="P1656" s="87"/>
      <c r="Q1656" s="87"/>
      <c r="R1656" s="87"/>
      <c r="S1656" s="87"/>
      <c r="T1656" s="87"/>
      <c r="U1656" s="87"/>
      <c r="V1656" s="87"/>
      <c r="W1656" s="87"/>
      <c r="X1656" s="87"/>
      <c r="Y1656" s="87"/>
      <c r="Z1656" s="87"/>
      <c r="AA1656" s="87"/>
      <c r="AB1656" s="87"/>
      <c r="AC1656" s="87"/>
      <c r="AD1656" s="87"/>
      <c r="AE1656" s="87"/>
      <c r="AF1656" s="87"/>
      <c r="AG1656" s="87"/>
      <c r="AH1656" s="87"/>
      <c r="AI1656" s="87"/>
      <c r="AJ1656" s="87"/>
      <c r="AK1656" s="87"/>
      <c r="AL1656" s="87"/>
      <c r="AM1656" s="87"/>
      <c r="AN1656" s="87"/>
      <c r="AO1656" s="87"/>
      <c r="AP1656" s="87"/>
      <c r="AQ1656" s="87"/>
      <c r="AR1656" s="87"/>
      <c r="AS1656" s="87"/>
      <c r="AT1656" s="87"/>
      <c r="AU1656" s="87"/>
      <c r="AV1656" s="87"/>
      <c r="AW1656" s="87"/>
      <c r="AX1656" s="87"/>
      <c r="AY1656" s="87"/>
      <c r="AZ1656" s="87"/>
      <c r="BA1656" s="87"/>
      <c r="BB1656" s="87"/>
      <c r="BC1656" s="87"/>
      <c r="BD1656" s="87"/>
      <c r="BE1656" s="87"/>
    </row>
    <row r="1657" spans="1:57" s="69" customFormat="1" x14ac:dyDescent="0.25">
      <c r="A1657" s="87"/>
      <c r="B1657" s="87"/>
      <c r="C1657" s="87"/>
      <c r="D1657" s="87"/>
      <c r="E1657" s="87"/>
      <c r="F1657" s="87"/>
      <c r="G1657" s="87"/>
      <c r="H1657" s="87"/>
      <c r="I1657" s="87"/>
      <c r="J1657" s="87"/>
      <c r="K1657" s="87"/>
      <c r="L1657" s="87"/>
      <c r="M1657" s="87"/>
      <c r="N1657" s="87"/>
      <c r="O1657" s="87"/>
      <c r="P1657" s="87"/>
      <c r="Q1657" s="87"/>
      <c r="R1657" s="87"/>
      <c r="S1657" s="87"/>
      <c r="T1657" s="87"/>
      <c r="U1657" s="87"/>
      <c r="V1657" s="87"/>
      <c r="W1657" s="87"/>
      <c r="X1657" s="87"/>
      <c r="Y1657" s="87"/>
      <c r="Z1657" s="87"/>
      <c r="AA1657" s="87"/>
      <c r="AB1657" s="87"/>
      <c r="AC1657" s="87"/>
      <c r="AD1657" s="87"/>
      <c r="AE1657" s="87"/>
      <c r="AF1657" s="87"/>
      <c r="AG1657" s="87"/>
      <c r="AH1657" s="87"/>
      <c r="AI1657" s="87"/>
      <c r="AJ1657" s="87"/>
      <c r="AK1657" s="87"/>
      <c r="AL1657" s="87"/>
      <c r="AM1657" s="87"/>
      <c r="AN1657" s="87"/>
      <c r="AO1657" s="87"/>
      <c r="AP1657" s="87"/>
      <c r="AQ1657" s="87"/>
      <c r="AR1657" s="87"/>
      <c r="AS1657" s="87"/>
      <c r="AT1657" s="87"/>
      <c r="AU1657" s="87"/>
      <c r="AV1657" s="87"/>
      <c r="AW1657" s="87"/>
      <c r="AX1657" s="87"/>
      <c r="AY1657" s="87"/>
      <c r="AZ1657" s="87"/>
      <c r="BA1657" s="87"/>
      <c r="BB1657" s="87"/>
      <c r="BC1657" s="87"/>
      <c r="BD1657" s="87"/>
      <c r="BE1657" s="87"/>
    </row>
    <row r="1658" spans="1:57" s="69" customFormat="1" x14ac:dyDescent="0.25">
      <c r="A1658" s="87"/>
      <c r="B1658" s="87"/>
      <c r="C1658" s="87"/>
      <c r="D1658" s="87"/>
      <c r="E1658" s="87"/>
      <c r="F1658" s="87"/>
      <c r="G1658" s="87"/>
      <c r="H1658" s="87"/>
      <c r="I1658" s="87"/>
      <c r="J1658" s="87"/>
      <c r="K1658" s="87"/>
      <c r="L1658" s="87"/>
      <c r="M1658" s="87"/>
      <c r="N1658" s="87"/>
      <c r="O1658" s="87"/>
      <c r="P1658" s="87"/>
      <c r="Q1658" s="87"/>
      <c r="R1658" s="87"/>
      <c r="S1658" s="87"/>
      <c r="T1658" s="87"/>
      <c r="U1658" s="87"/>
      <c r="V1658" s="87"/>
      <c r="W1658" s="87"/>
      <c r="X1658" s="87"/>
      <c r="Y1658" s="87"/>
      <c r="Z1658" s="87"/>
      <c r="AA1658" s="87"/>
      <c r="AB1658" s="87"/>
      <c r="AC1658" s="87"/>
      <c r="AD1658" s="87"/>
      <c r="AE1658" s="87"/>
      <c r="AF1658" s="87"/>
      <c r="AG1658" s="87"/>
      <c r="AH1658" s="87"/>
      <c r="AI1658" s="87"/>
      <c r="AJ1658" s="87"/>
      <c r="AK1658" s="87"/>
      <c r="AL1658" s="87"/>
      <c r="AM1658" s="87"/>
      <c r="AN1658" s="87"/>
      <c r="AO1658" s="87"/>
      <c r="AP1658" s="87"/>
      <c r="AQ1658" s="87"/>
      <c r="AR1658" s="87"/>
      <c r="AS1658" s="87"/>
      <c r="AT1658" s="87"/>
      <c r="AU1658" s="87"/>
      <c r="AV1658" s="87"/>
      <c r="AW1658" s="87"/>
      <c r="AX1658" s="87"/>
      <c r="AY1658" s="87"/>
      <c r="AZ1658" s="87"/>
      <c r="BA1658" s="87"/>
      <c r="BB1658" s="87"/>
      <c r="BC1658" s="87"/>
      <c r="BD1658" s="87"/>
      <c r="BE1658" s="87"/>
    </row>
    <row r="1659" spans="1:57" s="69" customFormat="1" x14ac:dyDescent="0.25">
      <c r="A1659" s="87"/>
      <c r="B1659" s="87"/>
      <c r="C1659" s="87"/>
      <c r="D1659" s="87"/>
      <c r="E1659" s="87"/>
      <c r="F1659" s="87"/>
      <c r="G1659" s="87"/>
      <c r="H1659" s="87"/>
      <c r="I1659" s="87"/>
      <c r="J1659" s="87"/>
      <c r="K1659" s="87"/>
      <c r="L1659" s="87"/>
      <c r="M1659" s="87"/>
      <c r="N1659" s="87"/>
      <c r="O1659" s="87"/>
      <c r="P1659" s="87"/>
      <c r="Q1659" s="87"/>
      <c r="R1659" s="87"/>
      <c r="S1659" s="87"/>
      <c r="T1659" s="87"/>
      <c r="U1659" s="87"/>
      <c r="V1659" s="87"/>
      <c r="W1659" s="87"/>
      <c r="X1659" s="87"/>
      <c r="Y1659" s="87"/>
      <c r="Z1659" s="87"/>
      <c r="AA1659" s="87"/>
      <c r="AB1659" s="87"/>
      <c r="AC1659" s="87"/>
      <c r="AD1659" s="87"/>
      <c r="AE1659" s="87"/>
      <c r="AF1659" s="87"/>
      <c r="AG1659" s="87"/>
      <c r="AH1659" s="87"/>
      <c r="AI1659" s="87"/>
      <c r="AJ1659" s="87"/>
      <c r="AK1659" s="87"/>
      <c r="AL1659" s="87"/>
      <c r="AM1659" s="87"/>
      <c r="AN1659" s="87"/>
      <c r="AO1659" s="87"/>
      <c r="AP1659" s="87"/>
      <c r="AQ1659" s="87"/>
      <c r="AR1659" s="87"/>
      <c r="AS1659" s="87"/>
      <c r="AT1659" s="87"/>
      <c r="AU1659" s="87"/>
      <c r="AV1659" s="87"/>
      <c r="AW1659" s="87"/>
      <c r="AX1659" s="87"/>
      <c r="AY1659" s="87"/>
      <c r="AZ1659" s="87"/>
      <c r="BA1659" s="87"/>
      <c r="BB1659" s="87"/>
      <c r="BC1659" s="87"/>
      <c r="BD1659" s="87"/>
      <c r="BE1659" s="87"/>
    </row>
    <row r="1660" spans="1:57" s="69" customFormat="1" x14ac:dyDescent="0.25">
      <c r="A1660" s="87"/>
      <c r="B1660" s="87"/>
      <c r="C1660" s="87"/>
      <c r="D1660" s="87"/>
      <c r="E1660" s="87"/>
      <c r="F1660" s="87"/>
      <c r="G1660" s="87"/>
      <c r="H1660" s="87"/>
      <c r="I1660" s="87"/>
      <c r="J1660" s="87"/>
      <c r="K1660" s="87"/>
      <c r="L1660" s="87"/>
      <c r="M1660" s="87"/>
      <c r="N1660" s="87"/>
      <c r="O1660" s="87"/>
      <c r="P1660" s="87"/>
      <c r="Q1660" s="87"/>
      <c r="R1660" s="87"/>
      <c r="S1660" s="87"/>
      <c r="T1660" s="87"/>
      <c r="U1660" s="87"/>
      <c r="V1660" s="87"/>
      <c r="W1660" s="87"/>
      <c r="X1660" s="87"/>
      <c r="Y1660" s="87"/>
      <c r="Z1660" s="87"/>
      <c r="AA1660" s="87"/>
      <c r="AB1660" s="87"/>
      <c r="AC1660" s="87"/>
      <c r="AD1660" s="87"/>
      <c r="AE1660" s="87"/>
      <c r="AF1660" s="87"/>
      <c r="AG1660" s="87"/>
      <c r="AH1660" s="87"/>
      <c r="AI1660" s="87"/>
      <c r="AJ1660" s="87"/>
      <c r="AK1660" s="87"/>
      <c r="AL1660" s="87"/>
      <c r="AM1660" s="87"/>
      <c r="AN1660" s="87"/>
      <c r="AO1660" s="87"/>
      <c r="AP1660" s="87"/>
      <c r="AQ1660" s="87"/>
      <c r="AR1660" s="87"/>
      <c r="AS1660" s="87"/>
      <c r="AT1660" s="87"/>
      <c r="AU1660" s="87"/>
      <c r="AV1660" s="87"/>
      <c r="AW1660" s="87"/>
      <c r="AX1660" s="87"/>
      <c r="AY1660" s="87"/>
      <c r="AZ1660" s="87"/>
      <c r="BA1660" s="87"/>
      <c r="BB1660" s="87"/>
      <c r="BC1660" s="87"/>
      <c r="BD1660" s="87"/>
      <c r="BE1660" s="87"/>
    </row>
    <row r="1661" spans="1:57" s="69" customFormat="1" x14ac:dyDescent="0.25">
      <c r="A1661" s="87"/>
      <c r="B1661" s="87"/>
      <c r="C1661" s="87"/>
      <c r="D1661" s="87"/>
      <c r="E1661" s="87"/>
      <c r="F1661" s="87"/>
      <c r="G1661" s="87"/>
      <c r="H1661" s="87"/>
      <c r="I1661" s="87"/>
      <c r="J1661" s="87"/>
      <c r="K1661" s="87"/>
      <c r="L1661" s="87"/>
      <c r="M1661" s="87"/>
      <c r="N1661" s="87"/>
      <c r="O1661" s="87"/>
      <c r="P1661" s="87"/>
      <c r="Q1661" s="87"/>
      <c r="R1661" s="87"/>
      <c r="S1661" s="87"/>
      <c r="T1661" s="87"/>
      <c r="U1661" s="87"/>
      <c r="V1661" s="87"/>
      <c r="W1661" s="87"/>
      <c r="X1661" s="87"/>
      <c r="Y1661" s="87"/>
      <c r="Z1661" s="87"/>
      <c r="AA1661" s="87"/>
      <c r="AB1661" s="87"/>
      <c r="AC1661" s="87"/>
      <c r="AD1661" s="87"/>
      <c r="AE1661" s="87"/>
      <c r="AF1661" s="87"/>
      <c r="AG1661" s="87"/>
      <c r="AH1661" s="87"/>
      <c r="AI1661" s="87"/>
      <c r="AJ1661" s="87"/>
      <c r="AK1661" s="87"/>
      <c r="AL1661" s="87"/>
      <c r="AM1661" s="87"/>
      <c r="AN1661" s="87"/>
      <c r="AO1661" s="87"/>
      <c r="AP1661" s="87"/>
      <c r="AQ1661" s="87"/>
      <c r="AR1661" s="87"/>
      <c r="AS1661" s="87"/>
      <c r="AT1661" s="87"/>
      <c r="AU1661" s="87"/>
      <c r="AV1661" s="87"/>
      <c r="AW1661" s="87"/>
      <c r="AX1661" s="87"/>
      <c r="AY1661" s="87"/>
      <c r="AZ1661" s="87"/>
      <c r="BA1661" s="87"/>
      <c r="BB1661" s="87"/>
      <c r="BC1661" s="87"/>
      <c r="BD1661" s="87"/>
      <c r="BE1661" s="87"/>
    </row>
    <row r="1662" spans="1:57" s="69" customFormat="1" x14ac:dyDescent="0.25">
      <c r="A1662" s="87"/>
      <c r="B1662" s="87"/>
      <c r="C1662" s="87"/>
      <c r="D1662" s="87"/>
      <c r="E1662" s="87"/>
      <c r="F1662" s="87"/>
      <c r="G1662" s="87"/>
      <c r="H1662" s="87"/>
      <c r="I1662" s="87"/>
      <c r="J1662" s="87"/>
      <c r="K1662" s="87"/>
      <c r="L1662" s="87"/>
      <c r="M1662" s="87"/>
      <c r="N1662" s="87"/>
      <c r="O1662" s="87"/>
      <c r="P1662" s="87"/>
      <c r="Q1662" s="87"/>
      <c r="R1662" s="87"/>
      <c r="S1662" s="87"/>
      <c r="T1662" s="87"/>
      <c r="U1662" s="87"/>
      <c r="V1662" s="87"/>
      <c r="W1662" s="87"/>
      <c r="X1662" s="87"/>
      <c r="Y1662" s="87"/>
      <c r="Z1662" s="87"/>
      <c r="AA1662" s="87"/>
      <c r="AB1662" s="87"/>
      <c r="AC1662" s="87"/>
      <c r="AD1662" s="87"/>
      <c r="AE1662" s="87"/>
      <c r="AF1662" s="87"/>
      <c r="AG1662" s="87"/>
      <c r="AH1662" s="87"/>
      <c r="AI1662" s="87"/>
      <c r="AJ1662" s="87"/>
      <c r="AK1662" s="87"/>
      <c r="AL1662" s="87"/>
      <c r="AM1662" s="87"/>
      <c r="AN1662" s="87"/>
      <c r="AO1662" s="87"/>
      <c r="AP1662" s="87"/>
      <c r="AQ1662" s="87"/>
      <c r="AR1662" s="87"/>
      <c r="AS1662" s="87"/>
      <c r="AT1662" s="87"/>
      <c r="AU1662" s="87"/>
      <c r="AV1662" s="87"/>
      <c r="AW1662" s="87"/>
      <c r="AX1662" s="87"/>
      <c r="AY1662" s="87"/>
      <c r="AZ1662" s="87"/>
      <c r="BA1662" s="87"/>
      <c r="BB1662" s="87"/>
      <c r="BC1662" s="87"/>
      <c r="BD1662" s="87"/>
      <c r="BE1662" s="87"/>
    </row>
    <row r="1663" spans="1:57" s="69" customFormat="1" x14ac:dyDescent="0.25">
      <c r="A1663" s="87"/>
      <c r="B1663" s="87"/>
      <c r="C1663" s="87"/>
      <c r="D1663" s="87"/>
      <c r="E1663" s="87"/>
      <c r="F1663" s="87"/>
      <c r="G1663" s="87"/>
      <c r="H1663" s="87"/>
      <c r="I1663" s="87"/>
      <c r="J1663" s="87"/>
      <c r="K1663" s="87"/>
      <c r="L1663" s="87"/>
      <c r="M1663" s="87"/>
      <c r="N1663" s="87"/>
      <c r="O1663" s="87"/>
      <c r="P1663" s="87"/>
      <c r="Q1663" s="87"/>
      <c r="R1663" s="87"/>
      <c r="S1663" s="87"/>
      <c r="T1663" s="87"/>
      <c r="U1663" s="87"/>
      <c r="V1663" s="87"/>
      <c r="W1663" s="87"/>
      <c r="X1663" s="87"/>
      <c r="Y1663" s="87"/>
      <c r="Z1663" s="87"/>
      <c r="AA1663" s="87"/>
      <c r="AB1663" s="87"/>
      <c r="AC1663" s="87"/>
      <c r="AD1663" s="87"/>
      <c r="AE1663" s="87"/>
      <c r="AF1663" s="87"/>
      <c r="AG1663" s="87"/>
      <c r="AH1663" s="87"/>
      <c r="AI1663" s="87"/>
      <c r="AJ1663" s="87"/>
      <c r="AK1663" s="87"/>
      <c r="AL1663" s="87"/>
      <c r="AM1663" s="87"/>
      <c r="AN1663" s="87"/>
      <c r="AO1663" s="87"/>
      <c r="AP1663" s="87"/>
      <c r="AQ1663" s="87"/>
      <c r="AR1663" s="87"/>
      <c r="AS1663" s="87"/>
      <c r="AT1663" s="87"/>
      <c r="AU1663" s="87"/>
      <c r="AV1663" s="87"/>
      <c r="AW1663" s="87"/>
      <c r="AX1663" s="87"/>
      <c r="AY1663" s="87"/>
      <c r="AZ1663" s="87"/>
      <c r="BA1663" s="87"/>
      <c r="BB1663" s="87"/>
      <c r="BC1663" s="87"/>
      <c r="BD1663" s="87"/>
      <c r="BE1663" s="87"/>
    </row>
    <row r="1664" spans="1:57" s="69" customFormat="1" x14ac:dyDescent="0.25">
      <c r="A1664" s="87"/>
      <c r="B1664" s="87"/>
      <c r="C1664" s="87"/>
      <c r="D1664" s="87"/>
      <c r="E1664" s="87"/>
      <c r="F1664" s="87"/>
      <c r="G1664" s="87"/>
      <c r="H1664" s="87"/>
      <c r="I1664" s="87"/>
      <c r="J1664" s="87"/>
      <c r="K1664" s="87"/>
      <c r="L1664" s="87"/>
      <c r="M1664" s="87"/>
      <c r="N1664" s="87"/>
      <c r="O1664" s="87"/>
      <c r="P1664" s="87"/>
      <c r="Q1664" s="87"/>
      <c r="R1664" s="87"/>
      <c r="S1664" s="87"/>
      <c r="T1664" s="87"/>
      <c r="U1664" s="87"/>
      <c r="V1664" s="87"/>
      <c r="W1664" s="87"/>
      <c r="X1664" s="87"/>
      <c r="Y1664" s="87"/>
      <c r="Z1664" s="87"/>
      <c r="AA1664" s="87"/>
      <c r="AB1664" s="87"/>
      <c r="AC1664" s="87"/>
      <c r="AD1664" s="87"/>
      <c r="AE1664" s="87"/>
      <c r="AF1664" s="87"/>
      <c r="AG1664" s="87"/>
      <c r="AH1664" s="87"/>
      <c r="AI1664" s="87"/>
      <c r="AJ1664" s="87"/>
      <c r="AK1664" s="87"/>
      <c r="AL1664" s="87"/>
      <c r="AM1664" s="87"/>
      <c r="AN1664" s="87"/>
      <c r="AO1664" s="87"/>
      <c r="AP1664" s="87"/>
      <c r="AQ1664" s="87"/>
      <c r="AR1664" s="87"/>
      <c r="AS1664" s="87"/>
      <c r="AT1664" s="87"/>
      <c r="AU1664" s="87"/>
      <c r="AV1664" s="87"/>
      <c r="AW1664" s="87"/>
      <c r="AX1664" s="87"/>
      <c r="AY1664" s="87"/>
      <c r="AZ1664" s="87"/>
      <c r="BA1664" s="87"/>
      <c r="BB1664" s="87"/>
      <c r="BC1664" s="87"/>
      <c r="BD1664" s="87"/>
      <c r="BE1664" s="87"/>
    </row>
    <row r="1665" spans="1:57" s="69" customFormat="1" x14ac:dyDescent="0.25">
      <c r="A1665" s="87"/>
      <c r="B1665" s="87"/>
      <c r="C1665" s="87"/>
      <c r="D1665" s="87"/>
      <c r="E1665" s="87"/>
      <c r="F1665" s="87"/>
      <c r="G1665" s="87"/>
      <c r="H1665" s="87"/>
      <c r="I1665" s="87"/>
      <c r="J1665" s="87"/>
      <c r="K1665" s="87"/>
      <c r="L1665" s="87"/>
      <c r="M1665" s="87"/>
      <c r="N1665" s="87"/>
      <c r="O1665" s="87"/>
      <c r="P1665" s="87"/>
      <c r="Q1665" s="87"/>
      <c r="R1665" s="87"/>
      <c r="S1665" s="87"/>
      <c r="T1665" s="87"/>
      <c r="U1665" s="87"/>
      <c r="V1665" s="87"/>
      <c r="W1665" s="87"/>
      <c r="X1665" s="87"/>
      <c r="Y1665" s="87"/>
      <c r="Z1665" s="87"/>
      <c r="AA1665" s="87"/>
      <c r="AB1665" s="87"/>
      <c r="AC1665" s="87"/>
      <c r="AD1665" s="87"/>
      <c r="AE1665" s="87"/>
      <c r="AF1665" s="87"/>
      <c r="AG1665" s="87"/>
      <c r="AH1665" s="87"/>
      <c r="AI1665" s="87"/>
      <c r="AJ1665" s="87"/>
      <c r="AK1665" s="87"/>
      <c r="AL1665" s="87"/>
      <c r="AM1665" s="87"/>
      <c r="AN1665" s="87"/>
      <c r="AO1665" s="87"/>
      <c r="AP1665" s="87"/>
      <c r="AQ1665" s="87"/>
      <c r="AR1665" s="87"/>
      <c r="AS1665" s="87"/>
      <c r="AT1665" s="87"/>
      <c r="AU1665" s="87"/>
      <c r="AV1665" s="87"/>
      <c r="AW1665" s="87"/>
      <c r="AX1665" s="87"/>
      <c r="AY1665" s="87"/>
      <c r="AZ1665" s="87"/>
      <c r="BA1665" s="87"/>
      <c r="BB1665" s="87"/>
      <c r="BC1665" s="87"/>
      <c r="BD1665" s="87"/>
      <c r="BE1665" s="87"/>
    </row>
    <row r="1666" spans="1:57" s="69" customFormat="1" x14ac:dyDescent="0.25">
      <c r="A1666" s="87"/>
      <c r="B1666" s="87"/>
      <c r="C1666" s="87"/>
      <c r="D1666" s="87"/>
      <c r="E1666" s="87"/>
      <c r="F1666" s="87"/>
      <c r="G1666" s="87"/>
      <c r="H1666" s="87"/>
      <c r="I1666" s="87"/>
      <c r="J1666" s="87"/>
      <c r="K1666" s="87"/>
      <c r="L1666" s="87"/>
      <c r="M1666" s="87"/>
      <c r="N1666" s="87"/>
      <c r="O1666" s="87"/>
      <c r="P1666" s="87"/>
      <c r="Q1666" s="87"/>
      <c r="R1666" s="87"/>
      <c r="S1666" s="87"/>
      <c r="T1666" s="87"/>
      <c r="U1666" s="87"/>
      <c r="V1666" s="87"/>
      <c r="W1666" s="87"/>
      <c r="X1666" s="87"/>
      <c r="Y1666" s="87"/>
      <c r="Z1666" s="87"/>
      <c r="AA1666" s="87"/>
      <c r="AB1666" s="87"/>
      <c r="AC1666" s="87"/>
      <c r="AD1666" s="87"/>
      <c r="AE1666" s="87"/>
      <c r="AF1666" s="87"/>
      <c r="AG1666" s="87"/>
      <c r="AH1666" s="87"/>
      <c r="AI1666" s="87"/>
      <c r="AJ1666" s="87"/>
      <c r="AK1666" s="87"/>
      <c r="AL1666" s="87"/>
      <c r="AM1666" s="87"/>
      <c r="AN1666" s="87"/>
      <c r="AO1666" s="87"/>
      <c r="AP1666" s="87"/>
      <c r="AQ1666" s="87"/>
      <c r="AR1666" s="87"/>
      <c r="AS1666" s="87"/>
      <c r="AT1666" s="87"/>
      <c r="AU1666" s="87"/>
      <c r="AV1666" s="87"/>
      <c r="AW1666" s="87"/>
      <c r="AX1666" s="87"/>
      <c r="AY1666" s="87"/>
      <c r="AZ1666" s="87"/>
      <c r="BA1666" s="87"/>
      <c r="BB1666" s="87"/>
      <c r="BC1666" s="87"/>
      <c r="BD1666" s="87"/>
      <c r="BE1666" s="87"/>
    </row>
    <row r="1667" spans="1:57" s="69" customFormat="1" x14ac:dyDescent="0.25">
      <c r="A1667" s="87"/>
      <c r="B1667" s="87"/>
      <c r="C1667" s="87"/>
      <c r="D1667" s="87"/>
      <c r="E1667" s="87"/>
      <c r="F1667" s="87"/>
      <c r="G1667" s="87"/>
      <c r="H1667" s="87"/>
      <c r="I1667" s="87"/>
      <c r="J1667" s="87"/>
      <c r="K1667" s="87"/>
      <c r="L1667" s="87"/>
      <c r="M1667" s="87"/>
      <c r="N1667" s="87"/>
      <c r="O1667" s="87"/>
      <c r="P1667" s="87"/>
      <c r="Q1667" s="87"/>
      <c r="R1667" s="87"/>
      <c r="S1667" s="87"/>
      <c r="T1667" s="87"/>
      <c r="U1667" s="87"/>
      <c r="V1667" s="87"/>
      <c r="W1667" s="87"/>
      <c r="X1667" s="87"/>
      <c r="Y1667" s="87"/>
      <c r="Z1667" s="87"/>
      <c r="AA1667" s="87"/>
      <c r="AB1667" s="87"/>
      <c r="AC1667" s="87"/>
      <c r="AD1667" s="87"/>
      <c r="AE1667" s="87"/>
      <c r="AF1667" s="87"/>
      <c r="AG1667" s="87"/>
      <c r="AH1667" s="87"/>
      <c r="AI1667" s="87"/>
      <c r="AJ1667" s="87"/>
      <c r="AK1667" s="87"/>
      <c r="AL1667" s="87"/>
      <c r="AM1667" s="87"/>
      <c r="AN1667" s="87"/>
      <c r="AO1667" s="87"/>
      <c r="AP1667" s="87"/>
      <c r="AQ1667" s="87"/>
      <c r="AR1667" s="87"/>
      <c r="AS1667" s="87"/>
      <c r="AT1667" s="87"/>
      <c r="AU1667" s="87"/>
      <c r="AV1667" s="87"/>
      <c r="AW1667" s="87"/>
      <c r="AX1667" s="87"/>
      <c r="AY1667" s="87"/>
      <c r="AZ1667" s="87"/>
      <c r="BA1667" s="87"/>
      <c r="BB1667" s="87"/>
      <c r="BC1667" s="87"/>
      <c r="BD1667" s="87"/>
      <c r="BE1667" s="87"/>
    </row>
    <row r="1668" spans="1:57" s="69" customFormat="1" x14ac:dyDescent="0.25">
      <c r="A1668" s="87"/>
      <c r="B1668" s="87"/>
      <c r="C1668" s="87"/>
      <c r="D1668" s="87"/>
      <c r="E1668" s="87"/>
      <c r="F1668" s="87"/>
      <c r="G1668" s="87"/>
      <c r="H1668" s="87"/>
      <c r="I1668" s="87"/>
      <c r="J1668" s="87"/>
      <c r="K1668" s="87"/>
      <c r="L1668" s="87"/>
      <c r="M1668" s="87"/>
      <c r="N1668" s="87"/>
      <c r="O1668" s="87"/>
      <c r="P1668" s="87"/>
      <c r="Q1668" s="87"/>
      <c r="R1668" s="87"/>
      <c r="S1668" s="87"/>
      <c r="T1668" s="87"/>
      <c r="U1668" s="87"/>
      <c r="V1668" s="87"/>
      <c r="W1668" s="87"/>
      <c r="X1668" s="87"/>
      <c r="Y1668" s="87"/>
      <c r="Z1668" s="87"/>
      <c r="AA1668" s="87"/>
      <c r="AB1668" s="87"/>
      <c r="AC1668" s="87"/>
      <c r="AD1668" s="87"/>
      <c r="AE1668" s="87"/>
      <c r="AF1668" s="87"/>
      <c r="AG1668" s="87"/>
      <c r="AH1668" s="87"/>
      <c r="AI1668" s="87"/>
      <c r="AJ1668" s="87"/>
      <c r="AK1668" s="87"/>
      <c r="AL1668" s="87"/>
      <c r="AM1668" s="87"/>
      <c r="AN1668" s="87"/>
      <c r="AO1668" s="87"/>
      <c r="AP1668" s="87"/>
      <c r="AQ1668" s="87"/>
      <c r="AR1668" s="87"/>
      <c r="AS1668" s="87"/>
      <c r="AT1668" s="87"/>
      <c r="AU1668" s="87"/>
      <c r="AV1668" s="87"/>
      <c r="AW1668" s="87"/>
      <c r="AX1668" s="87"/>
      <c r="AY1668" s="87"/>
      <c r="AZ1668" s="87"/>
      <c r="BA1668" s="87"/>
      <c r="BB1668" s="87"/>
      <c r="BC1668" s="87"/>
      <c r="BD1668" s="87"/>
      <c r="BE1668" s="87"/>
    </row>
    <row r="1669" spans="1:57" s="69" customFormat="1" x14ac:dyDescent="0.25">
      <c r="A1669" s="87"/>
      <c r="B1669" s="87"/>
      <c r="C1669" s="87"/>
      <c r="D1669" s="87"/>
      <c r="E1669" s="87"/>
      <c r="F1669" s="87"/>
      <c r="G1669" s="87"/>
      <c r="H1669" s="87"/>
      <c r="I1669" s="87"/>
      <c r="J1669" s="87"/>
      <c r="K1669" s="87"/>
      <c r="L1669" s="87"/>
      <c r="M1669" s="87"/>
      <c r="N1669" s="87"/>
      <c r="O1669" s="87"/>
      <c r="P1669" s="87"/>
      <c r="Q1669" s="87"/>
      <c r="R1669" s="87"/>
      <c r="S1669" s="87"/>
      <c r="T1669" s="87"/>
      <c r="U1669" s="87"/>
      <c r="V1669" s="87"/>
      <c r="W1669" s="87"/>
      <c r="X1669" s="87"/>
      <c r="Y1669" s="87"/>
      <c r="Z1669" s="87"/>
      <c r="AA1669" s="87"/>
      <c r="AB1669" s="87"/>
      <c r="AC1669" s="87"/>
      <c r="AD1669" s="87"/>
      <c r="AE1669" s="87"/>
      <c r="AF1669" s="87"/>
      <c r="AG1669" s="87"/>
      <c r="AH1669" s="87"/>
      <c r="AI1669" s="87"/>
      <c r="AJ1669" s="87"/>
      <c r="AK1669" s="87"/>
      <c r="AL1669" s="87"/>
      <c r="AM1669" s="87"/>
      <c r="AN1669" s="87"/>
      <c r="AO1669" s="87"/>
      <c r="AP1669" s="87"/>
      <c r="AQ1669" s="87"/>
      <c r="AR1669" s="87"/>
      <c r="AS1669" s="87"/>
      <c r="AT1669" s="87"/>
      <c r="AU1669" s="87"/>
      <c r="AV1669" s="87"/>
      <c r="AW1669" s="87"/>
      <c r="AX1669" s="87"/>
      <c r="AY1669" s="87"/>
      <c r="AZ1669" s="87"/>
      <c r="BA1669" s="87"/>
      <c r="BB1669" s="87"/>
      <c r="BC1669" s="87"/>
      <c r="BD1669" s="87"/>
      <c r="BE1669" s="87"/>
    </row>
    <row r="1670" spans="1:57" s="69" customFormat="1" x14ac:dyDescent="0.25">
      <c r="A1670" s="87"/>
      <c r="B1670" s="87"/>
      <c r="C1670" s="87"/>
      <c r="D1670" s="87"/>
      <c r="E1670" s="87"/>
      <c r="F1670" s="87"/>
      <c r="G1670" s="87"/>
      <c r="H1670" s="87"/>
      <c r="I1670" s="87"/>
      <c r="J1670" s="87"/>
      <c r="K1670" s="87"/>
      <c r="L1670" s="87"/>
      <c r="M1670" s="87"/>
      <c r="N1670" s="87"/>
      <c r="O1670" s="87"/>
      <c r="P1670" s="87"/>
      <c r="Q1670" s="87"/>
      <c r="R1670" s="87"/>
      <c r="S1670" s="87"/>
      <c r="T1670" s="87"/>
      <c r="U1670" s="87"/>
      <c r="V1670" s="87"/>
      <c r="W1670" s="87"/>
      <c r="X1670" s="87"/>
      <c r="Y1670" s="87"/>
      <c r="Z1670" s="87"/>
      <c r="AA1670" s="87"/>
      <c r="AB1670" s="87"/>
      <c r="AC1670" s="87"/>
      <c r="AD1670" s="87"/>
      <c r="AE1670" s="87"/>
      <c r="AF1670" s="87"/>
      <c r="AG1670" s="87"/>
      <c r="AH1670" s="87"/>
      <c r="AI1670" s="87"/>
      <c r="AJ1670" s="87"/>
      <c r="AK1670" s="87"/>
      <c r="AL1670" s="87"/>
      <c r="AM1670" s="87"/>
      <c r="AN1670" s="87"/>
      <c r="AO1670" s="87"/>
      <c r="AP1670" s="87"/>
      <c r="AQ1670" s="87"/>
      <c r="AR1670" s="87"/>
      <c r="AS1670" s="87"/>
      <c r="AT1670" s="87"/>
      <c r="AU1670" s="87"/>
      <c r="AV1670" s="87"/>
      <c r="AW1670" s="87"/>
      <c r="AX1670" s="87"/>
      <c r="AY1670" s="87"/>
      <c r="AZ1670" s="87"/>
      <c r="BA1670" s="87"/>
      <c r="BB1670" s="87"/>
      <c r="BC1670" s="87"/>
      <c r="BD1670" s="87"/>
      <c r="BE1670" s="87"/>
    </row>
    <row r="1671" spans="1:57" s="69" customFormat="1" x14ac:dyDescent="0.25">
      <c r="A1671" s="87"/>
      <c r="B1671" s="87"/>
      <c r="C1671" s="87"/>
      <c r="D1671" s="87"/>
      <c r="E1671" s="87"/>
      <c r="F1671" s="87"/>
      <c r="G1671" s="87"/>
      <c r="H1671" s="87"/>
      <c r="I1671" s="87"/>
      <c r="J1671" s="87"/>
      <c r="K1671" s="87"/>
      <c r="L1671" s="87"/>
      <c r="M1671" s="87"/>
      <c r="N1671" s="87"/>
      <c r="O1671" s="87"/>
      <c r="P1671" s="87"/>
      <c r="Q1671" s="87"/>
      <c r="R1671" s="87"/>
      <c r="S1671" s="87"/>
      <c r="T1671" s="87"/>
      <c r="U1671" s="87"/>
      <c r="V1671" s="87"/>
      <c r="W1671" s="87"/>
      <c r="X1671" s="87"/>
      <c r="Y1671" s="87"/>
      <c r="Z1671" s="87"/>
      <c r="AA1671" s="87"/>
      <c r="AB1671" s="87"/>
      <c r="AC1671" s="87"/>
      <c r="AD1671" s="87"/>
      <c r="AE1671" s="87"/>
      <c r="AF1671" s="87"/>
      <c r="AG1671" s="87"/>
      <c r="AH1671" s="87"/>
      <c r="AI1671" s="87"/>
      <c r="AJ1671" s="87"/>
      <c r="AK1671" s="87"/>
      <c r="AL1671" s="87"/>
      <c r="AM1671" s="87"/>
      <c r="AN1671" s="87"/>
      <c r="AO1671" s="87"/>
      <c r="AP1671" s="87"/>
      <c r="AQ1671" s="87"/>
      <c r="AR1671" s="87"/>
      <c r="AS1671" s="87"/>
      <c r="AT1671" s="87"/>
      <c r="AU1671" s="87"/>
      <c r="AV1671" s="87"/>
      <c r="AW1671" s="87"/>
      <c r="AX1671" s="87"/>
      <c r="AY1671" s="87"/>
      <c r="AZ1671" s="87"/>
      <c r="BA1671" s="87"/>
      <c r="BB1671" s="87"/>
      <c r="BC1671" s="87"/>
      <c r="BD1671" s="87"/>
      <c r="BE1671" s="87"/>
    </row>
    <row r="1672" spans="1:57" s="69" customFormat="1" x14ac:dyDescent="0.25">
      <c r="A1672" s="87"/>
      <c r="B1672" s="87"/>
      <c r="C1672" s="87"/>
      <c r="D1672" s="87"/>
      <c r="E1672" s="87"/>
      <c r="F1672" s="87"/>
      <c r="G1672" s="87"/>
      <c r="H1672" s="87"/>
      <c r="I1672" s="87"/>
      <c r="J1672" s="87"/>
      <c r="K1672" s="87"/>
      <c r="L1672" s="87"/>
      <c r="M1672" s="87"/>
      <c r="N1672" s="87"/>
      <c r="O1672" s="87"/>
      <c r="P1672" s="87"/>
      <c r="Q1672" s="87"/>
      <c r="R1672" s="87"/>
      <c r="S1672" s="87"/>
      <c r="T1672" s="87"/>
      <c r="U1672" s="87"/>
      <c r="V1672" s="87"/>
      <c r="W1672" s="87"/>
      <c r="X1672" s="87"/>
      <c r="Y1672" s="87"/>
      <c r="Z1672" s="87"/>
      <c r="AA1672" s="87"/>
      <c r="AB1672" s="87"/>
      <c r="AC1672" s="87"/>
      <c r="AD1672" s="87"/>
      <c r="AE1672" s="87"/>
      <c r="AF1672" s="87"/>
      <c r="AG1672" s="87"/>
      <c r="AH1672" s="87"/>
      <c r="AI1672" s="87"/>
      <c r="AJ1672" s="87"/>
      <c r="AK1672" s="87"/>
      <c r="AL1672" s="87"/>
      <c r="AM1672" s="87"/>
      <c r="AN1672" s="87"/>
      <c r="AO1672" s="87"/>
      <c r="AP1672" s="87"/>
      <c r="AQ1672" s="87"/>
      <c r="AR1672" s="87"/>
      <c r="AS1672" s="87"/>
      <c r="AT1672" s="87"/>
      <c r="AU1672" s="87"/>
      <c r="AV1672" s="87"/>
      <c r="AW1672" s="87"/>
      <c r="AX1672" s="87"/>
      <c r="AY1672" s="87"/>
      <c r="AZ1672" s="87"/>
      <c r="BA1672" s="87"/>
      <c r="BB1672" s="87"/>
      <c r="BC1672" s="87"/>
      <c r="BD1672" s="87"/>
      <c r="BE1672" s="87"/>
    </row>
    <row r="1673" spans="1:57" s="69" customFormat="1" x14ac:dyDescent="0.25">
      <c r="A1673" s="87"/>
      <c r="B1673" s="87"/>
      <c r="C1673" s="87"/>
      <c r="D1673" s="87"/>
      <c r="E1673" s="87"/>
      <c r="F1673" s="87"/>
      <c r="G1673" s="87"/>
      <c r="H1673" s="87"/>
      <c r="I1673" s="87"/>
      <c r="J1673" s="87"/>
      <c r="K1673" s="87"/>
      <c r="L1673" s="87"/>
      <c r="M1673" s="87"/>
      <c r="N1673" s="87"/>
      <c r="O1673" s="87"/>
      <c r="P1673" s="87"/>
      <c r="Q1673" s="87"/>
      <c r="R1673" s="87"/>
      <c r="S1673" s="87"/>
      <c r="T1673" s="87"/>
      <c r="U1673" s="87"/>
      <c r="V1673" s="87"/>
      <c r="W1673" s="87"/>
      <c r="X1673" s="87"/>
      <c r="Y1673" s="87"/>
      <c r="Z1673" s="87"/>
      <c r="AA1673" s="87"/>
      <c r="AB1673" s="87"/>
      <c r="AC1673" s="87"/>
      <c r="AD1673" s="87"/>
      <c r="AE1673" s="87"/>
      <c r="AF1673" s="87"/>
      <c r="AG1673" s="87"/>
      <c r="AH1673" s="87"/>
      <c r="AI1673" s="87"/>
      <c r="AJ1673" s="87"/>
      <c r="AK1673" s="87"/>
      <c r="AL1673" s="87"/>
      <c r="AM1673" s="87"/>
      <c r="AN1673" s="87"/>
      <c r="AO1673" s="87"/>
      <c r="AP1673" s="87"/>
      <c r="AQ1673" s="87"/>
      <c r="AR1673" s="87"/>
      <c r="AS1673" s="87"/>
      <c r="AT1673" s="87"/>
      <c r="AU1673" s="87"/>
      <c r="AV1673" s="87"/>
      <c r="AW1673" s="87"/>
      <c r="AX1673" s="87"/>
      <c r="AY1673" s="87"/>
      <c r="AZ1673" s="87"/>
      <c r="BA1673" s="87"/>
      <c r="BB1673" s="87"/>
      <c r="BC1673" s="87"/>
      <c r="BD1673" s="87"/>
      <c r="BE1673" s="87"/>
    </row>
    <row r="1674" spans="1:57" s="69" customFormat="1" x14ac:dyDescent="0.25">
      <c r="A1674" s="87"/>
      <c r="B1674" s="87"/>
      <c r="C1674" s="87"/>
      <c r="D1674" s="87"/>
      <c r="E1674" s="87"/>
      <c r="F1674" s="87"/>
      <c r="G1674" s="87"/>
      <c r="H1674" s="87"/>
      <c r="I1674" s="87"/>
      <c r="J1674" s="87"/>
      <c r="K1674" s="87"/>
      <c r="L1674" s="87"/>
      <c r="M1674" s="87"/>
      <c r="N1674" s="87"/>
      <c r="O1674" s="87"/>
      <c r="P1674" s="87"/>
      <c r="Q1674" s="87"/>
      <c r="R1674" s="87"/>
      <c r="S1674" s="87"/>
      <c r="T1674" s="87"/>
      <c r="U1674" s="87"/>
      <c r="V1674" s="87"/>
      <c r="W1674" s="87"/>
      <c r="X1674" s="87"/>
      <c r="Y1674" s="87"/>
      <c r="Z1674" s="87"/>
      <c r="AA1674" s="87"/>
      <c r="AB1674" s="87"/>
      <c r="AC1674" s="87"/>
      <c r="AD1674" s="87"/>
      <c r="AE1674" s="87"/>
      <c r="AF1674" s="87"/>
      <c r="AG1674" s="87"/>
      <c r="AH1674" s="87"/>
      <c r="AI1674" s="87"/>
      <c r="AJ1674" s="87"/>
      <c r="AK1674" s="87"/>
      <c r="AL1674" s="87"/>
      <c r="AM1674" s="87"/>
      <c r="AN1674" s="87"/>
      <c r="AO1674" s="87"/>
      <c r="AP1674" s="87"/>
      <c r="AQ1674" s="87"/>
      <c r="AR1674" s="87"/>
      <c r="AS1674" s="87"/>
      <c r="AT1674" s="87"/>
      <c r="AU1674" s="87"/>
      <c r="AV1674" s="87"/>
      <c r="AW1674" s="87"/>
      <c r="AX1674" s="87"/>
      <c r="AY1674" s="87"/>
      <c r="AZ1674" s="87"/>
      <c r="BA1674" s="87"/>
      <c r="BB1674" s="87"/>
      <c r="BC1674" s="87"/>
      <c r="BD1674" s="87"/>
      <c r="BE1674" s="87"/>
    </row>
    <row r="1675" spans="1:57" s="69" customFormat="1" x14ac:dyDescent="0.25">
      <c r="A1675" s="87"/>
      <c r="B1675" s="87"/>
      <c r="C1675" s="87"/>
      <c r="D1675" s="87"/>
      <c r="E1675" s="87"/>
      <c r="F1675" s="87"/>
      <c r="G1675" s="87"/>
      <c r="H1675" s="87"/>
      <c r="I1675" s="87"/>
      <c r="J1675" s="87"/>
      <c r="K1675" s="87"/>
      <c r="L1675" s="87"/>
      <c r="M1675" s="87"/>
      <c r="N1675" s="87"/>
      <c r="O1675" s="87"/>
      <c r="P1675" s="87"/>
      <c r="Q1675" s="87"/>
      <c r="R1675" s="87"/>
      <c r="S1675" s="87"/>
      <c r="T1675" s="87"/>
      <c r="U1675" s="87"/>
      <c r="V1675" s="87"/>
      <c r="W1675" s="87"/>
      <c r="X1675" s="87"/>
      <c r="Y1675" s="87"/>
      <c r="Z1675" s="87"/>
      <c r="AA1675" s="87"/>
      <c r="AB1675" s="87"/>
      <c r="AC1675" s="87"/>
      <c r="AD1675" s="87"/>
      <c r="AE1675" s="87"/>
      <c r="AF1675" s="87"/>
      <c r="AG1675" s="87"/>
      <c r="AH1675" s="87"/>
      <c r="AI1675" s="87"/>
      <c r="AJ1675" s="87"/>
      <c r="AK1675" s="87"/>
      <c r="AL1675" s="87"/>
      <c r="AM1675" s="87"/>
      <c r="AN1675" s="87"/>
      <c r="AO1675" s="87"/>
      <c r="AP1675" s="87"/>
      <c r="AQ1675" s="87"/>
      <c r="AR1675" s="87"/>
      <c r="AS1675" s="87"/>
      <c r="AT1675" s="87"/>
      <c r="AU1675" s="87"/>
      <c r="AV1675" s="87"/>
      <c r="AW1675" s="87"/>
      <c r="AX1675" s="87"/>
      <c r="AY1675" s="87"/>
      <c r="AZ1675" s="87"/>
      <c r="BA1675" s="87"/>
      <c r="BB1675" s="87"/>
      <c r="BC1675" s="87"/>
      <c r="BD1675" s="87"/>
      <c r="BE1675" s="87"/>
    </row>
    <row r="1676" spans="1:57" s="69" customFormat="1" x14ac:dyDescent="0.25">
      <c r="A1676" s="87"/>
      <c r="B1676" s="87"/>
      <c r="C1676" s="87"/>
      <c r="D1676" s="87"/>
      <c r="E1676" s="87"/>
      <c r="F1676" s="87"/>
      <c r="G1676" s="87"/>
      <c r="H1676" s="87"/>
      <c r="I1676" s="87"/>
      <c r="J1676" s="87"/>
      <c r="K1676" s="87"/>
      <c r="L1676" s="87"/>
      <c r="M1676" s="87"/>
      <c r="N1676" s="87"/>
      <c r="O1676" s="87"/>
      <c r="P1676" s="87"/>
      <c r="Q1676" s="87"/>
      <c r="R1676" s="87"/>
      <c r="S1676" s="87"/>
      <c r="T1676" s="87"/>
      <c r="U1676" s="87"/>
      <c r="V1676" s="87"/>
      <c r="W1676" s="87"/>
      <c r="X1676" s="87"/>
      <c r="Y1676" s="87"/>
      <c r="Z1676" s="87"/>
      <c r="AA1676" s="87"/>
      <c r="AB1676" s="87"/>
      <c r="AC1676" s="87"/>
      <c r="AD1676" s="87"/>
      <c r="AE1676" s="87"/>
      <c r="AF1676" s="87"/>
      <c r="AG1676" s="87"/>
      <c r="AH1676" s="87"/>
      <c r="AI1676" s="87"/>
      <c r="AJ1676" s="87"/>
      <c r="AK1676" s="87"/>
      <c r="AL1676" s="87"/>
      <c r="AM1676" s="87"/>
      <c r="AN1676" s="87"/>
      <c r="AO1676" s="87"/>
      <c r="AP1676" s="87"/>
      <c r="AQ1676" s="87"/>
      <c r="AR1676" s="87"/>
      <c r="AS1676" s="87"/>
      <c r="AT1676" s="87"/>
      <c r="AU1676" s="87"/>
      <c r="AV1676" s="87"/>
      <c r="AW1676" s="87"/>
      <c r="AX1676" s="87"/>
      <c r="AY1676" s="87"/>
      <c r="AZ1676" s="87"/>
      <c r="BA1676" s="87"/>
      <c r="BB1676" s="87"/>
      <c r="BC1676" s="87"/>
      <c r="BD1676" s="87"/>
      <c r="BE1676" s="87"/>
    </row>
    <row r="1677" spans="1:57" s="69" customFormat="1" x14ac:dyDescent="0.25">
      <c r="A1677" s="87"/>
      <c r="B1677" s="87"/>
      <c r="C1677" s="87"/>
      <c r="D1677" s="87"/>
      <c r="E1677" s="87"/>
      <c r="F1677" s="87"/>
      <c r="G1677" s="87"/>
      <c r="H1677" s="87"/>
      <c r="I1677" s="87"/>
      <c r="J1677" s="87"/>
      <c r="K1677" s="87"/>
      <c r="L1677" s="87"/>
      <c r="M1677" s="87"/>
      <c r="N1677" s="87"/>
      <c r="O1677" s="87"/>
      <c r="P1677" s="87"/>
      <c r="Q1677" s="87"/>
      <c r="R1677" s="87"/>
      <c r="S1677" s="87"/>
      <c r="T1677" s="87"/>
      <c r="U1677" s="87"/>
      <c r="V1677" s="87"/>
      <c r="W1677" s="87"/>
      <c r="X1677" s="87"/>
      <c r="Y1677" s="87"/>
      <c r="Z1677" s="87"/>
      <c r="AA1677" s="87"/>
      <c r="AB1677" s="87"/>
      <c r="AC1677" s="87"/>
      <c r="AD1677" s="87"/>
      <c r="AE1677" s="87"/>
      <c r="AF1677" s="87"/>
      <c r="AG1677" s="87"/>
      <c r="AH1677" s="87"/>
      <c r="AI1677" s="87"/>
      <c r="AJ1677" s="87"/>
      <c r="AK1677" s="87"/>
      <c r="AL1677" s="87"/>
      <c r="AM1677" s="87"/>
      <c r="AN1677" s="87"/>
      <c r="AO1677" s="87"/>
      <c r="AP1677" s="87"/>
      <c r="AQ1677" s="87"/>
      <c r="AR1677" s="87"/>
      <c r="AS1677" s="87"/>
      <c r="AT1677" s="87"/>
      <c r="AU1677" s="87"/>
      <c r="AV1677" s="87"/>
      <c r="AW1677" s="87"/>
      <c r="AX1677" s="87"/>
      <c r="AY1677" s="87"/>
      <c r="AZ1677" s="87"/>
      <c r="BA1677" s="87"/>
      <c r="BB1677" s="87"/>
      <c r="BC1677" s="87"/>
      <c r="BD1677" s="87"/>
      <c r="BE1677" s="87"/>
    </row>
    <row r="1678" spans="1:57" s="69" customFormat="1" x14ac:dyDescent="0.25">
      <c r="A1678" s="87"/>
      <c r="B1678" s="87"/>
      <c r="C1678" s="87"/>
      <c r="D1678" s="87"/>
      <c r="E1678" s="87"/>
      <c r="F1678" s="87"/>
      <c r="G1678" s="87"/>
      <c r="H1678" s="87"/>
      <c r="I1678" s="87"/>
      <c r="J1678" s="87"/>
      <c r="K1678" s="87"/>
      <c r="L1678" s="87"/>
      <c r="M1678" s="87"/>
      <c r="N1678" s="87"/>
      <c r="O1678" s="87"/>
      <c r="P1678" s="87"/>
      <c r="Q1678" s="87"/>
      <c r="R1678" s="87"/>
      <c r="S1678" s="87"/>
      <c r="T1678" s="87"/>
      <c r="U1678" s="87"/>
      <c r="V1678" s="87"/>
      <c r="W1678" s="87"/>
      <c r="X1678" s="87"/>
      <c r="Y1678" s="87"/>
      <c r="Z1678" s="87"/>
      <c r="AA1678" s="87"/>
      <c r="AB1678" s="87"/>
      <c r="AC1678" s="87"/>
      <c r="AD1678" s="87"/>
      <c r="AE1678" s="87"/>
      <c r="AF1678" s="87"/>
      <c r="AG1678" s="87"/>
      <c r="AH1678" s="87"/>
      <c r="AI1678" s="87"/>
      <c r="AJ1678" s="87"/>
      <c r="AK1678" s="87"/>
      <c r="AL1678" s="87"/>
      <c r="AM1678" s="87"/>
      <c r="AN1678" s="87"/>
      <c r="AO1678" s="87"/>
      <c r="AP1678" s="87"/>
      <c r="AQ1678" s="87"/>
      <c r="AR1678" s="87"/>
      <c r="AS1678" s="87"/>
      <c r="AT1678" s="87"/>
      <c r="AU1678" s="87"/>
      <c r="AV1678" s="87"/>
      <c r="AW1678" s="87"/>
      <c r="AX1678" s="87"/>
      <c r="AY1678" s="87"/>
      <c r="AZ1678" s="87"/>
      <c r="BA1678" s="87"/>
      <c r="BB1678" s="87"/>
      <c r="BC1678" s="87"/>
      <c r="BD1678" s="87"/>
      <c r="BE1678" s="87"/>
    </row>
    <row r="1679" spans="1:57" s="69" customFormat="1" x14ac:dyDescent="0.25">
      <c r="A1679" s="87"/>
      <c r="B1679" s="87"/>
      <c r="C1679" s="87"/>
      <c r="D1679" s="87"/>
      <c r="E1679" s="87"/>
      <c r="F1679" s="87"/>
      <c r="G1679" s="87"/>
      <c r="H1679" s="87"/>
      <c r="I1679" s="87"/>
      <c r="J1679" s="87"/>
      <c r="K1679" s="87"/>
      <c r="L1679" s="87"/>
      <c r="M1679" s="87"/>
      <c r="N1679" s="87"/>
      <c r="O1679" s="87"/>
      <c r="P1679" s="87"/>
      <c r="Q1679" s="87"/>
      <c r="R1679" s="87"/>
      <c r="S1679" s="87"/>
      <c r="T1679" s="87"/>
      <c r="U1679" s="87"/>
      <c r="V1679" s="87"/>
      <c r="W1679" s="87"/>
      <c r="X1679" s="87"/>
      <c r="Y1679" s="87"/>
      <c r="Z1679" s="87"/>
      <c r="AA1679" s="87"/>
      <c r="AB1679" s="87"/>
      <c r="AC1679" s="87"/>
      <c r="AD1679" s="87"/>
      <c r="AE1679" s="87"/>
      <c r="AF1679" s="87"/>
      <c r="AG1679" s="87"/>
      <c r="AH1679" s="87"/>
      <c r="AI1679" s="87"/>
      <c r="AJ1679" s="87"/>
      <c r="AK1679" s="87"/>
      <c r="AL1679" s="87"/>
      <c r="AM1679" s="87"/>
      <c r="AN1679" s="87"/>
      <c r="AO1679" s="87"/>
      <c r="AP1679" s="87"/>
      <c r="AQ1679" s="87"/>
      <c r="AR1679" s="87"/>
      <c r="AS1679" s="87"/>
      <c r="AT1679" s="87"/>
      <c r="AU1679" s="87"/>
      <c r="AV1679" s="87"/>
      <c r="AW1679" s="87"/>
      <c r="AX1679" s="87"/>
      <c r="AY1679" s="87"/>
      <c r="AZ1679" s="87"/>
      <c r="BA1679" s="87"/>
      <c r="BB1679" s="87"/>
      <c r="BC1679" s="87"/>
      <c r="BD1679" s="87"/>
      <c r="BE1679" s="87"/>
    </row>
    <row r="1680" spans="1:57" s="69" customFormat="1" x14ac:dyDescent="0.25">
      <c r="A1680" s="87"/>
      <c r="B1680" s="87"/>
      <c r="C1680" s="87"/>
      <c r="D1680" s="87"/>
      <c r="E1680" s="87"/>
      <c r="F1680" s="87"/>
      <c r="G1680" s="87"/>
      <c r="H1680" s="87"/>
      <c r="I1680" s="87"/>
      <c r="J1680" s="87"/>
      <c r="K1680" s="87"/>
      <c r="L1680" s="87"/>
      <c r="M1680" s="87"/>
      <c r="N1680" s="87"/>
      <c r="O1680" s="87"/>
      <c r="P1680" s="87"/>
      <c r="Q1680" s="87"/>
      <c r="R1680" s="87"/>
      <c r="S1680" s="87"/>
      <c r="T1680" s="87"/>
      <c r="U1680" s="87"/>
      <c r="V1680" s="87"/>
      <c r="W1680" s="87"/>
      <c r="X1680" s="87"/>
      <c r="Y1680" s="87"/>
      <c r="Z1680" s="87"/>
      <c r="AA1680" s="87"/>
      <c r="AB1680" s="87"/>
      <c r="AC1680" s="87"/>
      <c r="AD1680" s="87"/>
      <c r="AE1680" s="87"/>
      <c r="AF1680" s="87"/>
      <c r="AG1680" s="87"/>
      <c r="AH1680" s="87"/>
      <c r="AI1680" s="87"/>
      <c r="AJ1680" s="87"/>
      <c r="AK1680" s="87"/>
      <c r="AL1680" s="87"/>
      <c r="AM1680" s="87"/>
      <c r="AN1680" s="87"/>
      <c r="AO1680" s="87"/>
      <c r="AP1680" s="87"/>
      <c r="AQ1680" s="87"/>
      <c r="AR1680" s="87"/>
      <c r="AS1680" s="87"/>
      <c r="AT1680" s="87"/>
      <c r="AU1680" s="87"/>
      <c r="AV1680" s="87"/>
      <c r="AW1680" s="87"/>
      <c r="AX1680" s="87"/>
      <c r="AY1680" s="87"/>
      <c r="AZ1680" s="87"/>
      <c r="BA1680" s="87"/>
      <c r="BB1680" s="87"/>
      <c r="BC1680" s="87"/>
      <c r="BD1680" s="87"/>
      <c r="BE1680" s="87"/>
    </row>
    <row r="1681" spans="1:57" s="69" customFormat="1" x14ac:dyDescent="0.25">
      <c r="A1681" s="87"/>
      <c r="B1681" s="87"/>
      <c r="C1681" s="87"/>
      <c r="D1681" s="87"/>
      <c r="E1681" s="87"/>
      <c r="F1681" s="87"/>
      <c r="G1681" s="87"/>
      <c r="H1681" s="87"/>
      <c r="I1681" s="87"/>
      <c r="J1681" s="87"/>
      <c r="K1681" s="87"/>
      <c r="L1681" s="87"/>
      <c r="M1681" s="87"/>
      <c r="N1681" s="87"/>
      <c r="O1681" s="87"/>
      <c r="P1681" s="87"/>
      <c r="Q1681" s="87"/>
      <c r="R1681" s="87"/>
      <c r="S1681" s="87"/>
      <c r="T1681" s="87"/>
      <c r="U1681" s="87"/>
      <c r="V1681" s="87"/>
      <c r="W1681" s="87"/>
      <c r="X1681" s="87"/>
      <c r="Y1681" s="87"/>
      <c r="Z1681" s="87"/>
      <c r="AA1681" s="87"/>
      <c r="AB1681" s="87"/>
      <c r="AC1681" s="87"/>
      <c r="AD1681" s="87"/>
      <c r="AE1681" s="87"/>
      <c r="AF1681" s="87"/>
      <c r="AG1681" s="87"/>
      <c r="AH1681" s="87"/>
      <c r="AI1681" s="87"/>
      <c r="AJ1681" s="87"/>
      <c r="AK1681" s="87"/>
      <c r="AL1681" s="87"/>
      <c r="AM1681" s="87"/>
      <c r="AN1681" s="87"/>
      <c r="AO1681" s="87"/>
      <c r="AP1681" s="87"/>
      <c r="AQ1681" s="87"/>
      <c r="AR1681" s="87"/>
      <c r="AS1681" s="87"/>
      <c r="AT1681" s="87"/>
      <c r="AU1681" s="87"/>
      <c r="AV1681" s="87"/>
      <c r="AW1681" s="87"/>
      <c r="AX1681" s="87"/>
      <c r="AY1681" s="87"/>
      <c r="AZ1681" s="87"/>
      <c r="BA1681" s="87"/>
      <c r="BB1681" s="87"/>
      <c r="BC1681" s="87"/>
      <c r="BD1681" s="87"/>
      <c r="BE1681" s="87"/>
    </row>
    <row r="1682" spans="1:57" s="69" customFormat="1" x14ac:dyDescent="0.25">
      <c r="A1682" s="87"/>
      <c r="B1682" s="87"/>
      <c r="C1682" s="87"/>
      <c r="D1682" s="87"/>
      <c r="E1682" s="87"/>
      <c r="F1682" s="87"/>
      <c r="G1682" s="87"/>
      <c r="H1682" s="87"/>
      <c r="I1682" s="87"/>
      <c r="J1682" s="87"/>
      <c r="K1682" s="87"/>
      <c r="L1682" s="87"/>
      <c r="M1682" s="87"/>
      <c r="N1682" s="87"/>
      <c r="O1682" s="87"/>
      <c r="P1682" s="87"/>
      <c r="Q1682" s="87"/>
      <c r="R1682" s="87"/>
      <c r="S1682" s="87"/>
      <c r="T1682" s="87"/>
      <c r="U1682" s="87"/>
      <c r="V1682" s="87"/>
      <c r="W1682" s="87"/>
      <c r="X1682" s="87"/>
      <c r="Y1682" s="87"/>
      <c r="Z1682" s="87"/>
      <c r="AA1682" s="87"/>
      <c r="AB1682" s="87"/>
      <c r="AC1682" s="87"/>
      <c r="AD1682" s="87"/>
      <c r="AE1682" s="87"/>
      <c r="AF1682" s="87"/>
      <c r="AG1682" s="87"/>
      <c r="AH1682" s="87"/>
      <c r="AI1682" s="87"/>
      <c r="AJ1682" s="87"/>
      <c r="AK1682" s="87"/>
      <c r="AL1682" s="87"/>
      <c r="AM1682" s="87"/>
      <c r="AN1682" s="87"/>
      <c r="AO1682" s="87"/>
      <c r="AP1682" s="87"/>
      <c r="AQ1682" s="87"/>
      <c r="AR1682" s="87"/>
      <c r="AS1682" s="87"/>
      <c r="AT1682" s="87"/>
      <c r="AU1682" s="87"/>
      <c r="AV1682" s="87"/>
      <c r="AW1682" s="87"/>
      <c r="AX1682" s="87"/>
      <c r="AY1682" s="87"/>
      <c r="AZ1682" s="87"/>
      <c r="BA1682" s="87"/>
      <c r="BB1682" s="87"/>
      <c r="BC1682" s="87"/>
      <c r="BD1682" s="87"/>
      <c r="BE1682" s="87"/>
    </row>
    <row r="1683" spans="1:57" s="69" customFormat="1" x14ac:dyDescent="0.25">
      <c r="A1683" s="87"/>
      <c r="B1683" s="87"/>
      <c r="C1683" s="87"/>
      <c r="D1683" s="87"/>
      <c r="E1683" s="87"/>
      <c r="F1683" s="87"/>
      <c r="G1683" s="87"/>
      <c r="H1683" s="87"/>
      <c r="I1683" s="87"/>
      <c r="J1683" s="87"/>
      <c r="K1683" s="87"/>
      <c r="L1683" s="87"/>
      <c r="M1683" s="87"/>
      <c r="N1683" s="87"/>
      <c r="O1683" s="87"/>
      <c r="P1683" s="87"/>
      <c r="Q1683" s="87"/>
      <c r="R1683" s="87"/>
      <c r="S1683" s="87"/>
      <c r="T1683" s="87"/>
      <c r="U1683" s="87"/>
      <c r="V1683" s="87"/>
      <c r="W1683" s="87"/>
      <c r="X1683" s="87"/>
      <c r="Y1683" s="87"/>
      <c r="Z1683" s="87"/>
      <c r="AA1683" s="87"/>
      <c r="AB1683" s="87"/>
      <c r="AC1683" s="87"/>
      <c r="AD1683" s="87"/>
      <c r="AE1683" s="87"/>
      <c r="AF1683" s="87"/>
      <c r="AG1683" s="87"/>
      <c r="AH1683" s="87"/>
      <c r="AI1683" s="87"/>
      <c r="AJ1683" s="87"/>
      <c r="AK1683" s="87"/>
      <c r="AL1683" s="87"/>
      <c r="AM1683" s="87"/>
      <c r="AN1683" s="87"/>
      <c r="AO1683" s="87"/>
      <c r="AP1683" s="87"/>
      <c r="AQ1683" s="87"/>
      <c r="AR1683" s="87"/>
      <c r="AS1683" s="87"/>
      <c r="AT1683" s="87"/>
      <c r="AU1683" s="87"/>
      <c r="AV1683" s="87"/>
      <c r="AW1683" s="87"/>
      <c r="AX1683" s="87"/>
      <c r="AY1683" s="87"/>
      <c r="AZ1683" s="87"/>
      <c r="BA1683" s="87"/>
      <c r="BB1683" s="87"/>
      <c r="BC1683" s="87"/>
      <c r="BD1683" s="87"/>
      <c r="BE1683" s="87"/>
    </row>
    <row r="1684" spans="1:57" s="69" customFormat="1" x14ac:dyDescent="0.25">
      <c r="A1684" s="87"/>
      <c r="B1684" s="87"/>
      <c r="C1684" s="87"/>
      <c r="D1684" s="87"/>
      <c r="E1684" s="87"/>
      <c r="F1684" s="87"/>
      <c r="G1684" s="87"/>
      <c r="H1684" s="87"/>
      <c r="I1684" s="87"/>
      <c r="J1684" s="87"/>
      <c r="K1684" s="87"/>
      <c r="L1684" s="87"/>
      <c r="M1684" s="87"/>
      <c r="N1684" s="87"/>
      <c r="O1684" s="87"/>
      <c r="P1684" s="87"/>
      <c r="Q1684" s="87"/>
      <c r="R1684" s="87"/>
      <c r="S1684" s="87"/>
      <c r="T1684" s="87"/>
      <c r="U1684" s="87"/>
      <c r="V1684" s="87"/>
      <c r="W1684" s="87"/>
      <c r="X1684" s="87"/>
      <c r="Y1684" s="87"/>
      <c r="Z1684" s="87"/>
      <c r="AA1684" s="87"/>
      <c r="AB1684" s="87"/>
      <c r="AC1684" s="87"/>
      <c r="AD1684" s="87"/>
      <c r="AE1684" s="87"/>
      <c r="AF1684" s="87"/>
      <c r="AG1684" s="87"/>
      <c r="AH1684" s="87"/>
      <c r="AI1684" s="87"/>
      <c r="AJ1684" s="87"/>
      <c r="AK1684" s="87"/>
      <c r="AL1684" s="87"/>
      <c r="AM1684" s="87"/>
      <c r="AN1684" s="87"/>
      <c r="AO1684" s="87"/>
      <c r="AP1684" s="87"/>
      <c r="AQ1684" s="87"/>
      <c r="AR1684" s="87"/>
      <c r="AS1684" s="87"/>
      <c r="AT1684" s="87"/>
      <c r="AU1684" s="87"/>
      <c r="AV1684" s="87"/>
      <c r="AW1684" s="87"/>
      <c r="AX1684" s="87"/>
      <c r="AY1684" s="87"/>
      <c r="AZ1684" s="87"/>
      <c r="BA1684" s="87"/>
      <c r="BB1684" s="87"/>
      <c r="BC1684" s="87"/>
      <c r="BD1684" s="87"/>
      <c r="BE1684" s="87"/>
    </row>
    <row r="1685" spans="1:57" s="69" customFormat="1" x14ac:dyDescent="0.25">
      <c r="A1685" s="87"/>
      <c r="B1685" s="87"/>
      <c r="C1685" s="87"/>
      <c r="D1685" s="87"/>
      <c r="E1685" s="87"/>
      <c r="F1685" s="87"/>
      <c r="G1685" s="87"/>
      <c r="H1685" s="87"/>
      <c r="I1685" s="87"/>
      <c r="J1685" s="87"/>
      <c r="K1685" s="87"/>
      <c r="L1685" s="87"/>
      <c r="M1685" s="87"/>
      <c r="N1685" s="87"/>
      <c r="O1685" s="87"/>
      <c r="P1685" s="87"/>
      <c r="Q1685" s="87"/>
      <c r="R1685" s="87"/>
      <c r="S1685" s="87"/>
      <c r="T1685" s="87"/>
      <c r="U1685" s="87"/>
      <c r="V1685" s="87"/>
      <c r="W1685" s="87"/>
      <c r="X1685" s="87"/>
      <c r="Y1685" s="87"/>
      <c r="Z1685" s="87"/>
      <c r="AA1685" s="87"/>
      <c r="AB1685" s="87"/>
      <c r="AC1685" s="87"/>
      <c r="AD1685" s="87"/>
      <c r="AE1685" s="87"/>
      <c r="AF1685" s="87"/>
      <c r="AG1685" s="87"/>
      <c r="AH1685" s="87"/>
      <c r="AI1685" s="87"/>
      <c r="AJ1685" s="87"/>
      <c r="AK1685" s="87"/>
      <c r="AL1685" s="87"/>
      <c r="AM1685" s="87"/>
      <c r="AN1685" s="87"/>
      <c r="AO1685" s="87"/>
      <c r="AP1685" s="87"/>
      <c r="AQ1685" s="87"/>
      <c r="AR1685" s="87"/>
      <c r="AS1685" s="87"/>
      <c r="AT1685" s="87"/>
      <c r="AU1685" s="87"/>
      <c r="AV1685" s="87"/>
      <c r="AW1685" s="87"/>
      <c r="AX1685" s="87"/>
      <c r="AY1685" s="87"/>
      <c r="AZ1685" s="87"/>
      <c r="BA1685" s="87"/>
      <c r="BB1685" s="87"/>
      <c r="BC1685" s="87"/>
      <c r="BD1685" s="87"/>
      <c r="BE1685" s="87"/>
    </row>
    <row r="1686" spans="1:57" s="69" customFormat="1" x14ac:dyDescent="0.25">
      <c r="A1686" s="87"/>
      <c r="B1686" s="87"/>
      <c r="C1686" s="87"/>
      <c r="D1686" s="87"/>
      <c r="E1686" s="87"/>
      <c r="F1686" s="87"/>
      <c r="G1686" s="87"/>
      <c r="H1686" s="87"/>
      <c r="I1686" s="87"/>
      <c r="J1686" s="87"/>
      <c r="K1686" s="87"/>
      <c r="L1686" s="87"/>
      <c r="M1686" s="87"/>
      <c r="N1686" s="87"/>
      <c r="O1686" s="87"/>
      <c r="P1686" s="87"/>
      <c r="Q1686" s="87"/>
      <c r="R1686" s="87"/>
      <c r="S1686" s="87"/>
      <c r="T1686" s="87"/>
      <c r="U1686" s="87"/>
      <c r="V1686" s="87"/>
      <c r="W1686" s="87"/>
      <c r="X1686" s="87"/>
      <c r="Y1686" s="87"/>
      <c r="Z1686" s="87"/>
      <c r="AA1686" s="87"/>
      <c r="AB1686" s="87"/>
      <c r="AC1686" s="87"/>
      <c r="AD1686" s="87"/>
      <c r="AE1686" s="87"/>
      <c r="AF1686" s="87"/>
      <c r="AG1686" s="87"/>
      <c r="AH1686" s="87"/>
      <c r="AI1686" s="87"/>
      <c r="AJ1686" s="87"/>
      <c r="AK1686" s="87"/>
      <c r="AL1686" s="87"/>
      <c r="AM1686" s="87"/>
      <c r="AN1686" s="87"/>
      <c r="AO1686" s="87"/>
      <c r="AP1686" s="87"/>
      <c r="AQ1686" s="87"/>
      <c r="AR1686" s="87"/>
      <c r="AS1686" s="87"/>
      <c r="AT1686" s="87"/>
      <c r="AU1686" s="87"/>
      <c r="AV1686" s="87"/>
      <c r="AW1686" s="87"/>
      <c r="AX1686" s="87"/>
      <c r="AY1686" s="87"/>
      <c r="AZ1686" s="87"/>
      <c r="BA1686" s="87"/>
      <c r="BB1686" s="87"/>
      <c r="BC1686" s="87"/>
      <c r="BD1686" s="87"/>
      <c r="BE1686" s="87"/>
    </row>
    <row r="1687" spans="1:57" s="69" customFormat="1" x14ac:dyDescent="0.25">
      <c r="A1687" s="87"/>
      <c r="B1687" s="87"/>
      <c r="C1687" s="87"/>
      <c r="D1687" s="87"/>
      <c r="E1687" s="87"/>
      <c r="F1687" s="87"/>
      <c r="G1687" s="87"/>
      <c r="H1687" s="87"/>
      <c r="I1687" s="87"/>
      <c r="J1687" s="87"/>
      <c r="K1687" s="87"/>
      <c r="L1687" s="87"/>
      <c r="M1687" s="87"/>
      <c r="N1687" s="87"/>
      <c r="O1687" s="87"/>
      <c r="P1687" s="87"/>
      <c r="Q1687" s="87"/>
      <c r="R1687" s="87"/>
      <c r="S1687" s="87"/>
      <c r="T1687" s="87"/>
      <c r="U1687" s="87"/>
      <c r="V1687" s="87"/>
      <c r="W1687" s="87"/>
      <c r="X1687" s="87"/>
      <c r="Y1687" s="87"/>
      <c r="Z1687" s="87"/>
      <c r="AA1687" s="87"/>
      <c r="AB1687" s="87"/>
      <c r="AC1687" s="87"/>
      <c r="AD1687" s="87"/>
      <c r="AE1687" s="87"/>
      <c r="AF1687" s="87"/>
      <c r="AG1687" s="87"/>
      <c r="AH1687" s="87"/>
      <c r="AI1687" s="87"/>
      <c r="AJ1687" s="87"/>
      <c r="AK1687" s="87"/>
      <c r="AL1687" s="87"/>
      <c r="AM1687" s="87"/>
      <c r="AN1687" s="87"/>
      <c r="AO1687" s="87"/>
      <c r="AP1687" s="87"/>
      <c r="AQ1687" s="87"/>
      <c r="AR1687" s="87"/>
      <c r="AS1687" s="87"/>
      <c r="AT1687" s="87"/>
      <c r="AU1687" s="87"/>
      <c r="AV1687" s="87"/>
      <c r="AW1687" s="87"/>
      <c r="AX1687" s="87"/>
      <c r="AY1687" s="87"/>
      <c r="AZ1687" s="87"/>
      <c r="BA1687" s="87"/>
      <c r="BB1687" s="87"/>
      <c r="BC1687" s="87"/>
      <c r="BD1687" s="87"/>
      <c r="BE1687" s="87"/>
    </row>
    <row r="1688" spans="1:57" s="69" customFormat="1" x14ac:dyDescent="0.25">
      <c r="A1688" s="87"/>
      <c r="B1688" s="87"/>
      <c r="C1688" s="87"/>
      <c r="D1688" s="87"/>
      <c r="E1688" s="87"/>
      <c r="F1688" s="87"/>
      <c r="G1688" s="87"/>
      <c r="H1688" s="87"/>
      <c r="I1688" s="87"/>
      <c r="J1688" s="87"/>
      <c r="K1688" s="87"/>
      <c r="L1688" s="87"/>
      <c r="M1688" s="87"/>
      <c r="N1688" s="87"/>
      <c r="O1688" s="87"/>
      <c r="P1688" s="87"/>
      <c r="Q1688" s="87"/>
      <c r="R1688" s="87"/>
      <c r="S1688" s="87"/>
      <c r="T1688" s="87"/>
      <c r="U1688" s="87"/>
      <c r="V1688" s="87"/>
      <c r="W1688" s="87"/>
      <c r="X1688" s="87"/>
      <c r="Y1688" s="87"/>
      <c r="Z1688" s="87"/>
      <c r="AA1688" s="87"/>
      <c r="AB1688" s="87"/>
      <c r="AC1688" s="87"/>
      <c r="AD1688" s="87"/>
      <c r="AE1688" s="87"/>
      <c r="AF1688" s="87"/>
      <c r="AG1688" s="87"/>
      <c r="AH1688" s="87"/>
      <c r="AI1688" s="87"/>
      <c r="AJ1688" s="87"/>
      <c r="AK1688" s="87"/>
      <c r="AL1688" s="87"/>
      <c r="AM1688" s="87"/>
      <c r="AN1688" s="87"/>
      <c r="AO1688" s="87"/>
      <c r="AP1688" s="87"/>
      <c r="AQ1688" s="87"/>
      <c r="AR1688" s="87"/>
      <c r="AS1688" s="87"/>
      <c r="AT1688" s="87"/>
      <c r="AU1688" s="87"/>
      <c r="AV1688" s="87"/>
      <c r="AW1688" s="87"/>
      <c r="AX1688" s="87"/>
      <c r="AY1688" s="87"/>
      <c r="AZ1688" s="87"/>
      <c r="BA1688" s="87"/>
      <c r="BB1688" s="87"/>
      <c r="BC1688" s="87"/>
      <c r="BD1688" s="87"/>
      <c r="BE1688" s="87"/>
    </row>
    <row r="1689" spans="1:57" s="69" customFormat="1" x14ac:dyDescent="0.25">
      <c r="A1689" s="87"/>
      <c r="B1689" s="87"/>
      <c r="C1689" s="87"/>
      <c r="D1689" s="87"/>
      <c r="E1689" s="87"/>
      <c r="F1689" s="87"/>
      <c r="G1689" s="87"/>
      <c r="H1689" s="87"/>
      <c r="I1689" s="87"/>
      <c r="J1689" s="87"/>
      <c r="K1689" s="87"/>
      <c r="L1689" s="87"/>
      <c r="M1689" s="87"/>
      <c r="N1689" s="87"/>
      <c r="O1689" s="87"/>
      <c r="P1689" s="87"/>
      <c r="Q1689" s="87"/>
      <c r="R1689" s="87"/>
      <c r="S1689" s="87"/>
      <c r="T1689" s="87"/>
      <c r="U1689" s="87"/>
      <c r="V1689" s="87"/>
      <c r="W1689" s="87"/>
      <c r="X1689" s="87"/>
      <c r="Y1689" s="87"/>
      <c r="Z1689" s="87"/>
      <c r="AA1689" s="87"/>
      <c r="AB1689" s="87"/>
      <c r="AC1689" s="87"/>
      <c r="AD1689" s="87"/>
      <c r="AE1689" s="87"/>
      <c r="AF1689" s="87"/>
      <c r="AG1689" s="87"/>
      <c r="AH1689" s="87"/>
      <c r="AI1689" s="87"/>
      <c r="AJ1689" s="87"/>
      <c r="AK1689" s="87"/>
      <c r="AL1689" s="87"/>
      <c r="AM1689" s="87"/>
      <c r="AN1689" s="87"/>
      <c r="AO1689" s="87"/>
      <c r="AP1689" s="87"/>
      <c r="AQ1689" s="87"/>
      <c r="AR1689" s="87"/>
      <c r="AS1689" s="87"/>
      <c r="AT1689" s="87"/>
      <c r="AU1689" s="87"/>
      <c r="AV1689" s="87"/>
      <c r="AW1689" s="87"/>
      <c r="AX1689" s="87"/>
      <c r="AY1689" s="87"/>
      <c r="AZ1689" s="87"/>
      <c r="BA1689" s="87"/>
      <c r="BB1689" s="87"/>
      <c r="BC1689" s="87"/>
      <c r="BD1689" s="87"/>
      <c r="BE1689" s="87"/>
    </row>
    <row r="1690" spans="1:57" s="69" customFormat="1" x14ac:dyDescent="0.25">
      <c r="A1690" s="87"/>
      <c r="B1690" s="87"/>
      <c r="C1690" s="87"/>
      <c r="D1690" s="87"/>
      <c r="E1690" s="87"/>
      <c r="F1690" s="87"/>
      <c r="G1690" s="87"/>
      <c r="H1690" s="87"/>
      <c r="I1690" s="87"/>
      <c r="J1690" s="87"/>
      <c r="K1690" s="87"/>
      <c r="L1690" s="87"/>
      <c r="M1690" s="87"/>
      <c r="N1690" s="87"/>
      <c r="O1690" s="87"/>
      <c r="P1690" s="87"/>
      <c r="Q1690" s="87"/>
      <c r="R1690" s="87"/>
      <c r="S1690" s="87"/>
      <c r="T1690" s="87"/>
      <c r="U1690" s="87"/>
      <c r="V1690" s="87"/>
      <c r="W1690" s="87"/>
      <c r="X1690" s="87"/>
      <c r="Y1690" s="87"/>
      <c r="Z1690" s="87"/>
      <c r="AA1690" s="87"/>
      <c r="AB1690" s="87"/>
      <c r="AC1690" s="87"/>
      <c r="AD1690" s="87"/>
      <c r="AE1690" s="87"/>
      <c r="AF1690" s="87"/>
      <c r="AG1690" s="87"/>
      <c r="AH1690" s="87"/>
      <c r="AI1690" s="87"/>
      <c r="AJ1690" s="87"/>
      <c r="AK1690" s="87"/>
      <c r="AL1690" s="87"/>
      <c r="AM1690" s="87"/>
      <c r="AN1690" s="87"/>
      <c r="AO1690" s="87"/>
      <c r="AP1690" s="87"/>
      <c r="AQ1690" s="87"/>
      <c r="AR1690" s="87"/>
      <c r="AS1690" s="87"/>
      <c r="AT1690" s="87"/>
      <c r="AU1690" s="87"/>
      <c r="AV1690" s="87"/>
      <c r="AW1690" s="87"/>
      <c r="AX1690" s="87"/>
      <c r="AY1690" s="87"/>
      <c r="AZ1690" s="87"/>
      <c r="BA1690" s="87"/>
      <c r="BB1690" s="87"/>
      <c r="BC1690" s="87"/>
      <c r="BD1690" s="87"/>
      <c r="BE1690" s="87"/>
    </row>
    <row r="1691" spans="1:57" s="69" customFormat="1" x14ac:dyDescent="0.25">
      <c r="A1691" s="87"/>
      <c r="B1691" s="87"/>
      <c r="C1691" s="87"/>
      <c r="D1691" s="87"/>
      <c r="E1691" s="87"/>
      <c r="F1691" s="87"/>
      <c r="G1691" s="87"/>
      <c r="H1691" s="87"/>
      <c r="I1691" s="87"/>
      <c r="J1691" s="87"/>
      <c r="K1691" s="87"/>
      <c r="L1691" s="87"/>
      <c r="M1691" s="87"/>
      <c r="N1691" s="87"/>
      <c r="O1691" s="87"/>
      <c r="P1691" s="87"/>
      <c r="Q1691" s="87"/>
      <c r="R1691" s="87"/>
      <c r="S1691" s="87"/>
      <c r="T1691" s="87"/>
      <c r="U1691" s="87"/>
      <c r="V1691" s="87"/>
      <c r="W1691" s="87"/>
      <c r="X1691" s="87"/>
      <c r="Y1691" s="87"/>
      <c r="Z1691" s="87"/>
      <c r="AA1691" s="87"/>
      <c r="AB1691" s="87"/>
      <c r="AC1691" s="87"/>
      <c r="AD1691" s="87"/>
      <c r="AE1691" s="87"/>
      <c r="AF1691" s="87"/>
      <c r="AG1691" s="87"/>
      <c r="AH1691" s="87"/>
      <c r="AI1691" s="87"/>
      <c r="AJ1691" s="87"/>
      <c r="AK1691" s="87"/>
      <c r="AL1691" s="87"/>
      <c r="AM1691" s="87"/>
      <c r="AN1691" s="87"/>
      <c r="AO1691" s="87"/>
      <c r="AP1691" s="87"/>
      <c r="AQ1691" s="87"/>
      <c r="AR1691" s="87"/>
      <c r="AS1691" s="87"/>
      <c r="AT1691" s="87"/>
      <c r="AU1691" s="87"/>
      <c r="AV1691" s="87"/>
      <c r="AW1691" s="87"/>
      <c r="AX1691" s="87"/>
      <c r="AY1691" s="87"/>
      <c r="AZ1691" s="87"/>
      <c r="BA1691" s="87"/>
      <c r="BB1691" s="87"/>
      <c r="BC1691" s="87"/>
      <c r="BD1691" s="87"/>
      <c r="BE1691" s="87"/>
    </row>
    <row r="1692" spans="1:57" s="69" customFormat="1" x14ac:dyDescent="0.25">
      <c r="A1692" s="87"/>
      <c r="B1692" s="87"/>
      <c r="C1692" s="87"/>
      <c r="D1692" s="87"/>
      <c r="E1692" s="87"/>
      <c r="F1692" s="87"/>
      <c r="G1692" s="87"/>
      <c r="H1692" s="87"/>
      <c r="I1692" s="87"/>
      <c r="J1692" s="87"/>
      <c r="K1692" s="87"/>
      <c r="L1692" s="87"/>
      <c r="M1692" s="87"/>
      <c r="N1692" s="87"/>
      <c r="O1692" s="87"/>
      <c r="P1692" s="87"/>
      <c r="Q1692" s="87"/>
      <c r="R1692" s="87"/>
      <c r="S1692" s="87"/>
      <c r="T1692" s="87"/>
      <c r="U1692" s="87"/>
      <c r="V1692" s="87"/>
      <c r="W1692" s="87"/>
      <c r="X1692" s="87"/>
      <c r="Y1692" s="87"/>
      <c r="Z1692" s="87"/>
      <c r="AA1692" s="87"/>
      <c r="AB1692" s="87"/>
      <c r="AC1692" s="87"/>
      <c r="AD1692" s="87"/>
      <c r="AE1692" s="87"/>
      <c r="AF1692" s="87"/>
      <c r="AG1692" s="87"/>
      <c r="AH1692" s="87"/>
      <c r="AI1692" s="87"/>
      <c r="AJ1692" s="87"/>
      <c r="AK1692" s="87"/>
      <c r="AL1692" s="87"/>
      <c r="AM1692" s="87"/>
      <c r="AN1692" s="87"/>
      <c r="AO1692" s="87"/>
      <c r="AP1692" s="87"/>
      <c r="AQ1692" s="87"/>
      <c r="AR1692" s="87"/>
      <c r="AS1692" s="87"/>
      <c r="AT1692" s="87"/>
      <c r="AU1692" s="87"/>
      <c r="AV1692" s="87"/>
      <c r="AW1692" s="87"/>
      <c r="AX1692" s="87"/>
      <c r="AY1692" s="87"/>
      <c r="AZ1692" s="87"/>
      <c r="BA1692" s="87"/>
      <c r="BB1692" s="87"/>
      <c r="BC1692" s="87"/>
      <c r="BD1692" s="87"/>
      <c r="BE1692" s="87"/>
    </row>
    <row r="1693" spans="1:57" s="69" customFormat="1" x14ac:dyDescent="0.25">
      <c r="A1693" s="87"/>
      <c r="B1693" s="87"/>
      <c r="C1693" s="87"/>
      <c r="D1693" s="87"/>
      <c r="E1693" s="87"/>
      <c r="F1693" s="87"/>
      <c r="G1693" s="87"/>
      <c r="H1693" s="87"/>
      <c r="I1693" s="87"/>
      <c r="J1693" s="87"/>
      <c r="K1693" s="87"/>
      <c r="L1693" s="87"/>
      <c r="M1693" s="87"/>
      <c r="N1693" s="87"/>
      <c r="O1693" s="87"/>
      <c r="P1693" s="87"/>
      <c r="Q1693" s="87"/>
      <c r="R1693" s="87"/>
      <c r="S1693" s="87"/>
      <c r="T1693" s="87"/>
      <c r="U1693" s="87"/>
      <c r="V1693" s="87"/>
      <c r="W1693" s="87"/>
      <c r="X1693" s="87"/>
      <c r="Y1693" s="87"/>
      <c r="Z1693" s="87"/>
      <c r="AA1693" s="87"/>
      <c r="AB1693" s="87"/>
      <c r="AC1693" s="87"/>
      <c r="AD1693" s="87"/>
      <c r="AE1693" s="87"/>
      <c r="AF1693" s="87"/>
      <c r="AG1693" s="87"/>
      <c r="AH1693" s="87"/>
      <c r="AI1693" s="87"/>
      <c r="AJ1693" s="87"/>
      <c r="AK1693" s="87"/>
      <c r="AL1693" s="87"/>
      <c r="AM1693" s="87"/>
      <c r="AN1693" s="87"/>
      <c r="AO1693" s="87"/>
      <c r="AP1693" s="87"/>
      <c r="AQ1693" s="87"/>
      <c r="AR1693" s="87"/>
      <c r="AS1693" s="87"/>
      <c r="AT1693" s="87"/>
      <c r="AU1693" s="87"/>
      <c r="AV1693" s="87"/>
      <c r="AW1693" s="87"/>
      <c r="AX1693" s="87"/>
      <c r="AY1693" s="87"/>
      <c r="AZ1693" s="87"/>
      <c r="BA1693" s="87"/>
      <c r="BB1693" s="87"/>
      <c r="BC1693" s="87"/>
      <c r="BD1693" s="87"/>
      <c r="BE1693" s="87"/>
    </row>
    <row r="1694" spans="1:57" s="69" customFormat="1" x14ac:dyDescent="0.25">
      <c r="A1694" s="87"/>
      <c r="B1694" s="87"/>
      <c r="C1694" s="87"/>
      <c r="D1694" s="87"/>
      <c r="E1694" s="87"/>
      <c r="F1694" s="87"/>
      <c r="G1694" s="87"/>
      <c r="H1694" s="87"/>
      <c r="I1694" s="87"/>
      <c r="J1694" s="87"/>
      <c r="K1694" s="87"/>
      <c r="L1694" s="87"/>
      <c r="M1694" s="87"/>
      <c r="N1694" s="87"/>
      <c r="O1694" s="87"/>
      <c r="P1694" s="87"/>
      <c r="Q1694" s="87"/>
      <c r="R1694" s="87"/>
      <c r="S1694" s="87"/>
      <c r="T1694" s="87"/>
      <c r="U1694" s="87"/>
      <c r="V1694" s="87"/>
      <c r="W1694" s="87"/>
      <c r="X1694" s="87"/>
      <c r="Y1694" s="87"/>
      <c r="Z1694" s="87"/>
      <c r="AA1694" s="87"/>
      <c r="AB1694" s="87"/>
      <c r="AC1694" s="87"/>
      <c r="AD1694" s="87"/>
      <c r="AE1694" s="87"/>
      <c r="AF1694" s="87"/>
      <c r="AG1694" s="87"/>
      <c r="AH1694" s="87"/>
      <c r="AI1694" s="87"/>
      <c r="AJ1694" s="87"/>
      <c r="AK1694" s="87"/>
      <c r="AL1694" s="87"/>
      <c r="AM1694" s="87"/>
      <c r="AN1694" s="87"/>
      <c r="AO1694" s="87"/>
      <c r="AP1694" s="87"/>
      <c r="AQ1694" s="87"/>
      <c r="AR1694" s="87"/>
      <c r="AS1694" s="87"/>
      <c r="AT1694" s="87"/>
      <c r="AU1694" s="87"/>
      <c r="AV1694" s="87"/>
      <c r="AW1694" s="87"/>
      <c r="AX1694" s="87"/>
      <c r="AY1694" s="87"/>
      <c r="AZ1694" s="87"/>
      <c r="BA1694" s="87"/>
      <c r="BB1694" s="87"/>
      <c r="BC1694" s="87"/>
      <c r="BD1694" s="87"/>
      <c r="BE1694" s="87"/>
    </row>
    <row r="1695" spans="1:57" s="69" customFormat="1" x14ac:dyDescent="0.25">
      <c r="A1695" s="87"/>
      <c r="B1695" s="87"/>
      <c r="C1695" s="87"/>
      <c r="D1695" s="87"/>
      <c r="E1695" s="87"/>
      <c r="F1695" s="87"/>
      <c r="G1695" s="87"/>
      <c r="H1695" s="87"/>
      <c r="I1695" s="87"/>
      <c r="J1695" s="87"/>
      <c r="K1695" s="87"/>
      <c r="L1695" s="87"/>
      <c r="M1695" s="87"/>
      <c r="N1695" s="87"/>
      <c r="O1695" s="87"/>
      <c r="P1695" s="87"/>
      <c r="Q1695" s="87"/>
      <c r="R1695" s="87"/>
      <c r="S1695" s="87"/>
      <c r="T1695" s="87"/>
      <c r="U1695" s="87"/>
      <c r="V1695" s="87"/>
      <c r="W1695" s="87"/>
      <c r="X1695" s="87"/>
      <c r="Y1695" s="87"/>
      <c r="Z1695" s="87"/>
      <c r="AA1695" s="87"/>
      <c r="AB1695" s="87"/>
      <c r="AC1695" s="87"/>
      <c r="AD1695" s="87"/>
      <c r="AE1695" s="87"/>
      <c r="AF1695" s="87"/>
      <c r="AG1695" s="87"/>
      <c r="AH1695" s="87"/>
      <c r="AI1695" s="87"/>
      <c r="AJ1695" s="87"/>
      <c r="AK1695" s="87"/>
      <c r="AL1695" s="87"/>
      <c r="AM1695" s="87"/>
      <c r="AN1695" s="87"/>
      <c r="AO1695" s="87"/>
      <c r="AP1695" s="87"/>
      <c r="AQ1695" s="87"/>
      <c r="AR1695" s="87"/>
      <c r="AS1695" s="87"/>
      <c r="AT1695" s="87"/>
      <c r="AU1695" s="87"/>
      <c r="AV1695" s="87"/>
      <c r="AW1695" s="87"/>
      <c r="AX1695" s="87"/>
      <c r="AY1695" s="87"/>
      <c r="AZ1695" s="87"/>
      <c r="BA1695" s="87"/>
      <c r="BB1695" s="87"/>
      <c r="BC1695" s="87"/>
      <c r="BD1695" s="87"/>
      <c r="BE1695" s="87"/>
    </row>
    <row r="1696" spans="1:57" s="69" customFormat="1" x14ac:dyDescent="0.25">
      <c r="A1696" s="87"/>
      <c r="B1696" s="87"/>
      <c r="C1696" s="87"/>
      <c r="D1696" s="87"/>
      <c r="E1696" s="87"/>
      <c r="F1696" s="87"/>
      <c r="G1696" s="87"/>
      <c r="H1696" s="87"/>
      <c r="I1696" s="87"/>
      <c r="J1696" s="87"/>
      <c r="K1696" s="87"/>
      <c r="L1696" s="87"/>
      <c r="M1696" s="87"/>
      <c r="N1696" s="87"/>
      <c r="O1696" s="87"/>
      <c r="P1696" s="87"/>
      <c r="Q1696" s="87"/>
      <c r="R1696" s="87"/>
      <c r="S1696" s="87"/>
      <c r="T1696" s="87"/>
      <c r="U1696" s="87"/>
      <c r="V1696" s="87"/>
      <c r="W1696" s="87"/>
      <c r="X1696" s="87"/>
      <c r="Y1696" s="87"/>
      <c r="Z1696" s="87"/>
      <c r="AA1696" s="87"/>
      <c r="AB1696" s="87"/>
      <c r="AC1696" s="87"/>
      <c r="AD1696" s="87"/>
      <c r="AE1696" s="87"/>
      <c r="AF1696" s="87"/>
      <c r="AG1696" s="87"/>
      <c r="AH1696" s="87"/>
      <c r="AI1696" s="87"/>
      <c r="AJ1696" s="87"/>
      <c r="AK1696" s="87"/>
      <c r="AL1696" s="87"/>
      <c r="AM1696" s="87"/>
      <c r="AN1696" s="87"/>
      <c r="AO1696" s="87"/>
      <c r="AP1696" s="87"/>
      <c r="AQ1696" s="87"/>
      <c r="AR1696" s="87"/>
      <c r="AS1696" s="87"/>
      <c r="AT1696" s="87"/>
      <c r="AU1696" s="87"/>
      <c r="AV1696" s="87"/>
      <c r="AW1696" s="87"/>
      <c r="AX1696" s="87"/>
      <c r="AY1696" s="87"/>
      <c r="AZ1696" s="87"/>
      <c r="BA1696" s="87"/>
      <c r="BB1696" s="87"/>
      <c r="BC1696" s="87"/>
      <c r="BD1696" s="87"/>
      <c r="BE1696" s="87"/>
    </row>
    <row r="1697" spans="1:57" s="69" customFormat="1" x14ac:dyDescent="0.25">
      <c r="A1697" s="87"/>
      <c r="B1697" s="87"/>
      <c r="C1697" s="87"/>
      <c r="D1697" s="87"/>
      <c r="E1697" s="87"/>
      <c r="F1697" s="87"/>
      <c r="G1697" s="87"/>
      <c r="H1697" s="87"/>
      <c r="I1697" s="87"/>
      <c r="J1697" s="87"/>
      <c r="K1697" s="87"/>
      <c r="L1697" s="87"/>
      <c r="M1697" s="87"/>
      <c r="N1697" s="87"/>
      <c r="O1697" s="87"/>
      <c r="P1697" s="87"/>
      <c r="Q1697" s="87"/>
      <c r="R1697" s="87"/>
      <c r="S1697" s="87"/>
      <c r="T1697" s="87"/>
      <c r="U1697" s="87"/>
      <c r="V1697" s="87"/>
      <c r="W1697" s="87"/>
      <c r="X1697" s="87"/>
      <c r="Y1697" s="87"/>
      <c r="Z1697" s="87"/>
      <c r="AA1697" s="87"/>
      <c r="AB1697" s="87"/>
      <c r="AC1697" s="87"/>
      <c r="AD1697" s="87"/>
      <c r="AE1697" s="87"/>
      <c r="AF1697" s="87"/>
      <c r="AG1697" s="87"/>
      <c r="AH1697" s="87"/>
      <c r="AI1697" s="87"/>
      <c r="AJ1697" s="87"/>
      <c r="AK1697" s="87"/>
      <c r="AL1697" s="87"/>
      <c r="AM1697" s="87"/>
      <c r="AN1697" s="87"/>
      <c r="AO1697" s="87"/>
      <c r="AP1697" s="87"/>
      <c r="AQ1697" s="87"/>
      <c r="AR1697" s="87"/>
      <c r="AS1697" s="87"/>
      <c r="AT1697" s="87"/>
      <c r="AU1697" s="87"/>
      <c r="AV1697" s="87"/>
      <c r="AW1697" s="87"/>
      <c r="AX1697" s="87"/>
      <c r="AY1697" s="87"/>
      <c r="AZ1697" s="87"/>
      <c r="BA1697" s="87"/>
      <c r="BB1697" s="87"/>
      <c r="BC1697" s="87"/>
      <c r="BD1697" s="87"/>
      <c r="BE1697" s="87"/>
    </row>
    <row r="1698" spans="1:57" s="69" customFormat="1" x14ac:dyDescent="0.25">
      <c r="A1698" s="87"/>
      <c r="B1698" s="87"/>
      <c r="C1698" s="87"/>
      <c r="D1698" s="87"/>
      <c r="E1698" s="87"/>
      <c r="F1698" s="87"/>
      <c r="G1698" s="87"/>
      <c r="H1698" s="87"/>
      <c r="I1698" s="87"/>
      <c r="J1698" s="87"/>
      <c r="K1698" s="87"/>
      <c r="L1698" s="87"/>
      <c r="M1698" s="87"/>
      <c r="N1698" s="87"/>
      <c r="O1698" s="87"/>
      <c r="P1698" s="87"/>
      <c r="Q1698" s="87"/>
      <c r="R1698" s="87"/>
      <c r="S1698" s="87"/>
      <c r="T1698" s="87"/>
      <c r="U1698" s="87"/>
      <c r="V1698" s="87"/>
      <c r="W1698" s="87"/>
      <c r="X1698" s="87"/>
      <c r="Y1698" s="87"/>
      <c r="Z1698" s="87"/>
      <c r="AA1698" s="87"/>
      <c r="AB1698" s="87"/>
      <c r="AC1698" s="87"/>
      <c r="AD1698" s="87"/>
      <c r="AE1698" s="87"/>
      <c r="AF1698" s="87"/>
      <c r="AG1698" s="87"/>
      <c r="AH1698" s="87"/>
      <c r="AI1698" s="87"/>
      <c r="AJ1698" s="87"/>
      <c r="AK1698" s="87"/>
      <c r="AL1698" s="87"/>
      <c r="AM1698" s="87"/>
      <c r="AN1698" s="87"/>
      <c r="AO1698" s="87"/>
      <c r="AP1698" s="87"/>
      <c r="AQ1698" s="87"/>
      <c r="AR1698" s="87"/>
      <c r="AS1698" s="87"/>
      <c r="AT1698" s="87"/>
      <c r="AU1698" s="87"/>
      <c r="AV1698" s="87"/>
      <c r="AW1698" s="87"/>
      <c r="AX1698" s="87"/>
      <c r="AY1698" s="87"/>
      <c r="AZ1698" s="87"/>
      <c r="BA1698" s="87"/>
      <c r="BB1698" s="87"/>
      <c r="BC1698" s="87"/>
      <c r="BD1698" s="87"/>
      <c r="BE1698" s="87"/>
    </row>
    <row r="1699" spans="1:57" s="69" customFormat="1" x14ac:dyDescent="0.25">
      <c r="A1699" s="87"/>
      <c r="B1699" s="87"/>
      <c r="C1699" s="87"/>
      <c r="D1699" s="87"/>
      <c r="E1699" s="87"/>
      <c r="F1699" s="87"/>
      <c r="G1699" s="87"/>
      <c r="H1699" s="87"/>
      <c r="I1699" s="87"/>
      <c r="J1699" s="87"/>
      <c r="K1699" s="87"/>
      <c r="L1699" s="87"/>
      <c r="M1699" s="87"/>
      <c r="N1699" s="87"/>
      <c r="O1699" s="87"/>
      <c r="P1699" s="87"/>
      <c r="Q1699" s="87"/>
      <c r="R1699" s="87"/>
      <c r="S1699" s="87"/>
      <c r="T1699" s="87"/>
      <c r="U1699" s="87"/>
      <c r="V1699" s="87"/>
      <c r="W1699" s="87"/>
      <c r="X1699" s="87"/>
      <c r="Y1699" s="87"/>
      <c r="Z1699" s="87"/>
      <c r="AA1699" s="87"/>
      <c r="AB1699" s="87"/>
      <c r="AC1699" s="87"/>
      <c r="AD1699" s="87"/>
      <c r="AE1699" s="87"/>
      <c r="AF1699" s="87"/>
      <c r="AG1699" s="87"/>
      <c r="AH1699" s="87"/>
      <c r="AI1699" s="87"/>
      <c r="AJ1699" s="87"/>
      <c r="AK1699" s="87"/>
      <c r="AL1699" s="87"/>
      <c r="AM1699" s="87"/>
      <c r="AN1699" s="87"/>
      <c r="AO1699" s="87"/>
      <c r="AP1699" s="87"/>
      <c r="AQ1699" s="87"/>
      <c r="AR1699" s="87"/>
      <c r="AS1699" s="87"/>
      <c r="AT1699" s="87"/>
      <c r="AU1699" s="87"/>
      <c r="AV1699" s="87"/>
      <c r="AW1699" s="87"/>
      <c r="AX1699" s="87"/>
      <c r="AY1699" s="87"/>
      <c r="AZ1699" s="87"/>
      <c r="BA1699" s="87"/>
      <c r="BB1699" s="87"/>
      <c r="BC1699" s="87"/>
      <c r="BD1699" s="87"/>
      <c r="BE1699" s="87"/>
    </row>
    <row r="1700" spans="1:57" s="69" customFormat="1" x14ac:dyDescent="0.25">
      <c r="A1700" s="87"/>
      <c r="B1700" s="87"/>
      <c r="C1700" s="87"/>
      <c r="D1700" s="87"/>
      <c r="E1700" s="87"/>
      <c r="F1700" s="87"/>
      <c r="G1700" s="87"/>
      <c r="H1700" s="87"/>
      <c r="I1700" s="87"/>
      <c r="J1700" s="87"/>
      <c r="K1700" s="87"/>
      <c r="L1700" s="87"/>
      <c r="M1700" s="87"/>
      <c r="N1700" s="87"/>
      <c r="O1700" s="87"/>
      <c r="P1700" s="87"/>
      <c r="Q1700" s="87"/>
      <c r="R1700" s="87"/>
      <c r="S1700" s="87"/>
      <c r="T1700" s="87"/>
      <c r="U1700" s="87"/>
      <c r="V1700" s="87"/>
      <c r="W1700" s="87"/>
      <c r="X1700" s="87"/>
      <c r="Y1700" s="87"/>
      <c r="Z1700" s="87"/>
      <c r="AA1700" s="87"/>
      <c r="AB1700" s="87"/>
      <c r="AC1700" s="87"/>
      <c r="AD1700" s="87"/>
      <c r="AE1700" s="87"/>
      <c r="AF1700" s="87"/>
      <c r="AG1700" s="87"/>
      <c r="AH1700" s="87"/>
      <c r="AI1700" s="87"/>
      <c r="AJ1700" s="87"/>
      <c r="AK1700" s="87"/>
      <c r="AL1700" s="87"/>
      <c r="AM1700" s="87"/>
      <c r="AN1700" s="87"/>
      <c r="AO1700" s="87"/>
      <c r="AP1700" s="87"/>
      <c r="AQ1700" s="87"/>
      <c r="AR1700" s="87"/>
      <c r="AS1700" s="87"/>
      <c r="AT1700" s="87"/>
      <c r="AU1700" s="87"/>
      <c r="AV1700" s="87"/>
      <c r="AW1700" s="87"/>
      <c r="AX1700" s="87"/>
      <c r="AY1700" s="87"/>
      <c r="AZ1700" s="87"/>
      <c r="BA1700" s="87"/>
      <c r="BB1700" s="87"/>
      <c r="BC1700" s="87"/>
      <c r="BD1700" s="87"/>
      <c r="BE1700" s="87"/>
    </row>
    <row r="1701" spans="1:57" s="69" customFormat="1" x14ac:dyDescent="0.25">
      <c r="A1701" s="87"/>
      <c r="B1701" s="87"/>
      <c r="C1701" s="87"/>
      <c r="D1701" s="87"/>
      <c r="E1701" s="87"/>
      <c r="F1701" s="87"/>
      <c r="G1701" s="87"/>
      <c r="H1701" s="87"/>
      <c r="I1701" s="87"/>
      <c r="J1701" s="87"/>
      <c r="K1701" s="87"/>
      <c r="L1701" s="87"/>
      <c r="M1701" s="87"/>
      <c r="N1701" s="87"/>
      <c r="O1701" s="87"/>
      <c r="P1701" s="87"/>
      <c r="Q1701" s="87"/>
      <c r="R1701" s="87"/>
      <c r="S1701" s="87"/>
      <c r="T1701" s="87"/>
      <c r="U1701" s="87"/>
      <c r="V1701" s="87"/>
      <c r="W1701" s="87"/>
      <c r="X1701" s="87"/>
      <c r="Y1701" s="87"/>
      <c r="Z1701" s="87"/>
      <c r="AA1701" s="87"/>
      <c r="AB1701" s="87"/>
      <c r="AC1701" s="87"/>
      <c r="AD1701" s="87"/>
      <c r="AE1701" s="87"/>
      <c r="AF1701" s="87"/>
      <c r="AG1701" s="87"/>
      <c r="AH1701" s="87"/>
      <c r="AI1701" s="87"/>
      <c r="AJ1701" s="87"/>
      <c r="AK1701" s="87"/>
      <c r="AL1701" s="87"/>
      <c r="AM1701" s="87"/>
      <c r="AN1701" s="87"/>
      <c r="AO1701" s="87"/>
      <c r="AP1701" s="87"/>
      <c r="AQ1701" s="87"/>
      <c r="AR1701" s="87"/>
      <c r="AS1701" s="87"/>
      <c r="AT1701" s="87"/>
      <c r="AU1701" s="87"/>
      <c r="AV1701" s="87"/>
      <c r="AW1701" s="87"/>
      <c r="AX1701" s="87"/>
      <c r="AY1701" s="87"/>
      <c r="AZ1701" s="87"/>
      <c r="BA1701" s="87"/>
      <c r="BB1701" s="87"/>
      <c r="BC1701" s="87"/>
      <c r="BD1701" s="87"/>
      <c r="BE1701" s="87"/>
    </row>
    <row r="1702" spans="1:57" s="69" customFormat="1" x14ac:dyDescent="0.25">
      <c r="A1702" s="87"/>
      <c r="B1702" s="87"/>
      <c r="C1702" s="87"/>
      <c r="D1702" s="87"/>
      <c r="E1702" s="87"/>
      <c r="F1702" s="87"/>
      <c r="G1702" s="87"/>
      <c r="H1702" s="87"/>
      <c r="I1702" s="87"/>
      <c r="J1702" s="87"/>
      <c r="K1702" s="87"/>
      <c r="L1702" s="87"/>
      <c r="M1702" s="87"/>
      <c r="N1702" s="87"/>
      <c r="O1702" s="87"/>
      <c r="P1702" s="87"/>
      <c r="Q1702" s="87"/>
      <c r="R1702" s="87"/>
      <c r="S1702" s="87"/>
      <c r="T1702" s="87"/>
      <c r="U1702" s="87"/>
      <c r="V1702" s="87"/>
      <c r="W1702" s="87"/>
      <c r="X1702" s="87"/>
      <c r="Y1702" s="87"/>
      <c r="Z1702" s="87"/>
      <c r="AA1702" s="87"/>
      <c r="AB1702" s="87"/>
      <c r="AC1702" s="87"/>
      <c r="AD1702" s="87"/>
      <c r="AE1702" s="87"/>
      <c r="AF1702" s="87"/>
      <c r="AG1702" s="87"/>
      <c r="AH1702" s="87"/>
      <c r="AI1702" s="87"/>
      <c r="AJ1702" s="87"/>
      <c r="AK1702" s="87"/>
      <c r="AL1702" s="87"/>
      <c r="AM1702" s="87"/>
      <c r="AN1702" s="87"/>
      <c r="AO1702" s="87"/>
      <c r="AP1702" s="87"/>
      <c r="AQ1702" s="87"/>
      <c r="AR1702" s="87"/>
      <c r="AS1702" s="87"/>
      <c r="AT1702" s="87"/>
      <c r="AU1702" s="87"/>
      <c r="AV1702" s="87"/>
      <c r="AW1702" s="87"/>
      <c r="AX1702" s="87"/>
      <c r="AY1702" s="87"/>
      <c r="AZ1702" s="87"/>
      <c r="BA1702" s="87"/>
      <c r="BB1702" s="87"/>
      <c r="BC1702" s="87"/>
      <c r="BD1702" s="87"/>
      <c r="BE1702" s="87"/>
    </row>
    <row r="1703" spans="1:57" s="69" customFormat="1" x14ac:dyDescent="0.25">
      <c r="A1703" s="87"/>
      <c r="B1703" s="87"/>
      <c r="C1703" s="87"/>
      <c r="D1703" s="87"/>
      <c r="E1703" s="87"/>
      <c r="F1703" s="87"/>
      <c r="G1703" s="87"/>
      <c r="H1703" s="87"/>
      <c r="I1703" s="87"/>
      <c r="J1703" s="87"/>
      <c r="K1703" s="87"/>
      <c r="L1703" s="87"/>
      <c r="M1703" s="87"/>
      <c r="N1703" s="87"/>
      <c r="O1703" s="87"/>
      <c r="P1703" s="87"/>
      <c r="Q1703" s="87"/>
      <c r="R1703" s="87"/>
      <c r="S1703" s="87"/>
      <c r="T1703" s="87"/>
      <c r="U1703" s="87"/>
      <c r="V1703" s="87"/>
      <c r="W1703" s="87"/>
      <c r="X1703" s="87"/>
      <c r="Y1703" s="87"/>
      <c r="Z1703" s="87"/>
      <c r="AA1703" s="87"/>
      <c r="AB1703" s="87"/>
      <c r="AC1703" s="87"/>
      <c r="AD1703" s="87"/>
      <c r="AE1703" s="87"/>
      <c r="AF1703" s="87"/>
      <c r="AG1703" s="87"/>
      <c r="AH1703" s="87"/>
      <c r="AI1703" s="87"/>
      <c r="AJ1703" s="87"/>
      <c r="AK1703" s="87"/>
      <c r="AL1703" s="87"/>
      <c r="AM1703" s="87"/>
      <c r="AN1703" s="87"/>
      <c r="AO1703" s="87"/>
      <c r="AP1703" s="87"/>
      <c r="AQ1703" s="87"/>
      <c r="AR1703" s="87"/>
      <c r="AS1703" s="87"/>
      <c r="AT1703" s="87"/>
      <c r="AU1703" s="87"/>
      <c r="AV1703" s="87"/>
      <c r="AW1703" s="87"/>
      <c r="AX1703" s="87"/>
      <c r="AY1703" s="87"/>
      <c r="AZ1703" s="87"/>
      <c r="BA1703" s="87"/>
      <c r="BB1703" s="87"/>
      <c r="BC1703" s="87"/>
      <c r="BD1703" s="87"/>
      <c r="BE1703" s="87"/>
    </row>
    <row r="1704" spans="1:57" s="69" customFormat="1" x14ac:dyDescent="0.25">
      <c r="A1704" s="87"/>
      <c r="B1704" s="87"/>
      <c r="C1704" s="87"/>
      <c r="D1704" s="87"/>
      <c r="E1704" s="87"/>
      <c r="F1704" s="87"/>
      <c r="G1704" s="87"/>
      <c r="H1704" s="87"/>
      <c r="I1704" s="87"/>
      <c r="J1704" s="87"/>
      <c r="K1704" s="87"/>
      <c r="L1704" s="87"/>
      <c r="M1704" s="87"/>
      <c r="N1704" s="87"/>
      <c r="O1704" s="87"/>
      <c r="P1704" s="87"/>
      <c r="Q1704" s="87"/>
      <c r="R1704" s="87"/>
      <c r="S1704" s="87"/>
      <c r="T1704" s="87"/>
      <c r="U1704" s="87"/>
      <c r="V1704" s="87"/>
      <c r="W1704" s="87"/>
      <c r="X1704" s="87"/>
      <c r="Y1704" s="87"/>
      <c r="Z1704" s="87"/>
      <c r="AA1704" s="87"/>
      <c r="AB1704" s="87"/>
      <c r="AC1704" s="87"/>
      <c r="AD1704" s="87"/>
      <c r="AE1704" s="87"/>
      <c r="AF1704" s="87"/>
      <c r="AG1704" s="87"/>
      <c r="AH1704" s="87"/>
      <c r="AI1704" s="87"/>
      <c r="AJ1704" s="87"/>
      <c r="AK1704" s="87"/>
      <c r="AL1704" s="87"/>
      <c r="AM1704" s="87"/>
      <c r="AN1704" s="87"/>
      <c r="AO1704" s="87"/>
      <c r="AP1704" s="87"/>
      <c r="AQ1704" s="87"/>
      <c r="AR1704" s="87"/>
      <c r="AS1704" s="87"/>
      <c r="AT1704" s="87"/>
      <c r="AU1704" s="87"/>
      <c r="AV1704" s="87"/>
      <c r="AW1704" s="87"/>
      <c r="AX1704" s="87"/>
      <c r="AY1704" s="87"/>
      <c r="AZ1704" s="87"/>
      <c r="BA1704" s="87"/>
      <c r="BB1704" s="87"/>
      <c r="BC1704" s="87"/>
      <c r="BD1704" s="87"/>
      <c r="BE1704" s="87"/>
    </row>
    <row r="1705" spans="1:57" s="69" customFormat="1" x14ac:dyDescent="0.25">
      <c r="A1705" s="87"/>
      <c r="B1705" s="87"/>
      <c r="C1705" s="87"/>
      <c r="D1705" s="87"/>
      <c r="E1705" s="87"/>
      <c r="F1705" s="87"/>
      <c r="G1705" s="87"/>
      <c r="H1705" s="87"/>
      <c r="I1705" s="87"/>
      <c r="J1705" s="87"/>
      <c r="K1705" s="87"/>
      <c r="L1705" s="87"/>
      <c r="M1705" s="87"/>
      <c r="N1705" s="87"/>
      <c r="O1705" s="87"/>
      <c r="P1705" s="87"/>
      <c r="Q1705" s="87"/>
      <c r="R1705" s="87"/>
      <c r="S1705" s="87"/>
      <c r="T1705" s="87"/>
      <c r="U1705" s="87"/>
      <c r="V1705" s="87"/>
      <c r="W1705" s="87"/>
      <c r="X1705" s="87"/>
      <c r="Y1705" s="87"/>
      <c r="Z1705" s="87"/>
      <c r="AA1705" s="87"/>
      <c r="AB1705" s="87"/>
      <c r="AC1705" s="87"/>
      <c r="AD1705" s="87"/>
      <c r="AE1705" s="87"/>
      <c r="AF1705" s="87"/>
      <c r="AG1705" s="87"/>
      <c r="AH1705" s="87"/>
      <c r="AI1705" s="87"/>
      <c r="AJ1705" s="87"/>
      <c r="AK1705" s="87"/>
      <c r="AL1705" s="87"/>
      <c r="AM1705" s="87"/>
      <c r="AN1705" s="87"/>
      <c r="AO1705" s="87"/>
      <c r="AP1705" s="87"/>
      <c r="AQ1705" s="87"/>
      <c r="AR1705" s="87"/>
      <c r="AS1705" s="87"/>
      <c r="AT1705" s="87"/>
      <c r="AU1705" s="87"/>
      <c r="AV1705" s="87"/>
      <c r="AW1705" s="87"/>
      <c r="AX1705" s="87"/>
      <c r="AY1705" s="87"/>
      <c r="AZ1705" s="87"/>
      <c r="BA1705" s="87"/>
      <c r="BB1705" s="87"/>
      <c r="BC1705" s="87"/>
      <c r="BD1705" s="87"/>
      <c r="BE1705" s="87"/>
    </row>
    <row r="1706" spans="1:57" s="69" customFormat="1" x14ac:dyDescent="0.25">
      <c r="A1706" s="87"/>
      <c r="B1706" s="87"/>
      <c r="C1706" s="87"/>
      <c r="D1706" s="87"/>
      <c r="E1706" s="87"/>
      <c r="F1706" s="87"/>
      <c r="G1706" s="87"/>
      <c r="H1706" s="87"/>
      <c r="I1706" s="87"/>
      <c r="J1706" s="87"/>
      <c r="K1706" s="87"/>
      <c r="L1706" s="87"/>
      <c r="M1706" s="87"/>
      <c r="N1706" s="87"/>
      <c r="O1706" s="87"/>
      <c r="P1706" s="87"/>
      <c r="Q1706" s="87"/>
      <c r="R1706" s="87"/>
      <c r="S1706" s="87"/>
      <c r="T1706" s="87"/>
      <c r="U1706" s="87"/>
      <c r="V1706" s="87"/>
      <c r="W1706" s="87"/>
      <c r="X1706" s="87"/>
      <c r="Y1706" s="87"/>
      <c r="Z1706" s="87"/>
      <c r="AA1706" s="87"/>
      <c r="AB1706" s="87"/>
      <c r="AC1706" s="87"/>
      <c r="AD1706" s="87"/>
      <c r="AE1706" s="87"/>
      <c r="AF1706" s="87"/>
      <c r="AG1706" s="87"/>
      <c r="AH1706" s="87"/>
      <c r="AI1706" s="87"/>
      <c r="AJ1706" s="87"/>
      <c r="AK1706" s="87"/>
      <c r="AL1706" s="87"/>
      <c r="AM1706" s="87"/>
      <c r="AN1706" s="87"/>
      <c r="AO1706" s="87"/>
      <c r="AP1706" s="87"/>
      <c r="AQ1706" s="87"/>
      <c r="AR1706" s="87"/>
      <c r="AS1706" s="87"/>
      <c r="AT1706" s="87"/>
      <c r="AU1706" s="87"/>
      <c r="AV1706" s="87"/>
      <c r="AW1706" s="87"/>
      <c r="AX1706" s="87"/>
      <c r="AY1706" s="87"/>
      <c r="AZ1706" s="87"/>
      <c r="BA1706" s="87"/>
      <c r="BB1706" s="87"/>
      <c r="BC1706" s="87"/>
      <c r="BD1706" s="87"/>
      <c r="BE1706" s="87"/>
    </row>
    <row r="1707" spans="1:57" s="69" customFormat="1" x14ac:dyDescent="0.25">
      <c r="A1707" s="87"/>
      <c r="B1707" s="87"/>
      <c r="C1707" s="87"/>
      <c r="D1707" s="87"/>
      <c r="E1707" s="87"/>
      <c r="F1707" s="87"/>
      <c r="G1707" s="87"/>
      <c r="H1707" s="87"/>
      <c r="I1707" s="87"/>
      <c r="J1707" s="87"/>
      <c r="K1707" s="87"/>
      <c r="L1707" s="87"/>
      <c r="M1707" s="87"/>
      <c r="N1707" s="87"/>
      <c r="O1707" s="87"/>
      <c r="P1707" s="87"/>
      <c r="Q1707" s="87"/>
      <c r="R1707" s="87"/>
      <c r="S1707" s="87"/>
      <c r="T1707" s="87"/>
      <c r="U1707" s="87"/>
      <c r="V1707" s="87"/>
      <c r="W1707" s="87"/>
      <c r="X1707" s="87"/>
      <c r="Y1707" s="87"/>
      <c r="Z1707" s="87"/>
      <c r="AA1707" s="87"/>
      <c r="AB1707" s="87"/>
      <c r="AC1707" s="87"/>
      <c r="AD1707" s="87"/>
      <c r="AE1707" s="87"/>
      <c r="AF1707" s="87"/>
      <c r="AG1707" s="87"/>
      <c r="AH1707" s="87"/>
      <c r="AI1707" s="87"/>
      <c r="AJ1707" s="87"/>
      <c r="AK1707" s="87"/>
      <c r="AL1707" s="87"/>
      <c r="AM1707" s="87"/>
      <c r="AN1707" s="87"/>
      <c r="AO1707" s="87"/>
      <c r="AP1707" s="87"/>
      <c r="AQ1707" s="87"/>
      <c r="AR1707" s="87"/>
      <c r="AS1707" s="87"/>
      <c r="AT1707" s="87"/>
      <c r="AU1707" s="87"/>
      <c r="AV1707" s="87"/>
      <c r="AW1707" s="87"/>
      <c r="AX1707" s="87"/>
      <c r="AY1707" s="87"/>
      <c r="AZ1707" s="87"/>
      <c r="BA1707" s="87"/>
      <c r="BB1707" s="87"/>
      <c r="BC1707" s="87"/>
      <c r="BD1707" s="87"/>
      <c r="BE1707" s="87"/>
    </row>
    <row r="1708" spans="1:57" s="69" customFormat="1" x14ac:dyDescent="0.25">
      <c r="A1708" s="87"/>
      <c r="B1708" s="87"/>
      <c r="C1708" s="87"/>
      <c r="D1708" s="87"/>
      <c r="E1708" s="87"/>
      <c r="F1708" s="87"/>
      <c r="G1708" s="87"/>
      <c r="H1708" s="87"/>
      <c r="I1708" s="87"/>
      <c r="J1708" s="87"/>
      <c r="K1708" s="87"/>
      <c r="L1708" s="87"/>
      <c r="M1708" s="87"/>
      <c r="N1708" s="87"/>
      <c r="O1708" s="87"/>
      <c r="P1708" s="87"/>
      <c r="Q1708" s="87"/>
      <c r="R1708" s="87"/>
      <c r="S1708" s="87"/>
      <c r="T1708" s="87"/>
      <c r="U1708" s="87"/>
      <c r="V1708" s="87"/>
      <c r="W1708" s="87"/>
      <c r="X1708" s="87"/>
      <c r="Y1708" s="87"/>
      <c r="Z1708" s="87"/>
      <c r="AA1708" s="87"/>
      <c r="AB1708" s="87"/>
      <c r="AC1708" s="87"/>
      <c r="AD1708" s="87"/>
      <c r="AE1708" s="87"/>
      <c r="AF1708" s="87"/>
      <c r="AG1708" s="87"/>
      <c r="AH1708" s="87"/>
      <c r="AI1708" s="87"/>
      <c r="AJ1708" s="87"/>
      <c r="AK1708" s="87"/>
      <c r="AL1708" s="87"/>
      <c r="AM1708" s="87"/>
      <c r="AN1708" s="87"/>
      <c r="AO1708" s="87"/>
      <c r="AP1708" s="87"/>
      <c r="AQ1708" s="87"/>
      <c r="AR1708" s="87"/>
      <c r="AS1708" s="87"/>
      <c r="AT1708" s="87"/>
      <c r="AU1708" s="87"/>
      <c r="AV1708" s="87"/>
      <c r="AW1708" s="87"/>
      <c r="AX1708" s="87"/>
      <c r="AY1708" s="87"/>
      <c r="AZ1708" s="87"/>
      <c r="BA1708" s="87"/>
      <c r="BB1708" s="87"/>
      <c r="BC1708" s="87"/>
      <c r="BD1708" s="87"/>
      <c r="BE1708" s="87"/>
    </row>
    <row r="1709" spans="1:57" s="69" customFormat="1" x14ac:dyDescent="0.25">
      <c r="A1709" s="87"/>
      <c r="B1709" s="87"/>
      <c r="C1709" s="87"/>
      <c r="D1709" s="87"/>
      <c r="E1709" s="87"/>
      <c r="F1709" s="87"/>
      <c r="G1709" s="87"/>
      <c r="H1709" s="87"/>
      <c r="I1709" s="87"/>
      <c r="J1709" s="87"/>
      <c r="K1709" s="87"/>
      <c r="L1709" s="87"/>
      <c r="M1709" s="87"/>
      <c r="N1709" s="87"/>
      <c r="O1709" s="87"/>
      <c r="P1709" s="87"/>
      <c r="Q1709" s="87"/>
      <c r="R1709" s="87"/>
      <c r="S1709" s="87"/>
      <c r="T1709" s="87"/>
      <c r="U1709" s="87"/>
      <c r="V1709" s="87"/>
      <c r="W1709" s="87"/>
      <c r="X1709" s="87"/>
      <c r="Y1709" s="87"/>
      <c r="Z1709" s="87"/>
      <c r="AA1709" s="87"/>
      <c r="AB1709" s="87"/>
      <c r="AC1709" s="87"/>
      <c r="AD1709" s="87"/>
      <c r="AE1709" s="87"/>
      <c r="AF1709" s="87"/>
      <c r="AG1709" s="87"/>
      <c r="AH1709" s="87"/>
      <c r="AI1709" s="87"/>
      <c r="AJ1709" s="87"/>
      <c r="AK1709" s="87"/>
      <c r="AL1709" s="87"/>
      <c r="AM1709" s="87"/>
      <c r="AN1709" s="87"/>
      <c r="AO1709" s="87"/>
      <c r="AP1709" s="87"/>
      <c r="AQ1709" s="87"/>
      <c r="AR1709" s="87"/>
      <c r="AS1709" s="87"/>
      <c r="AT1709" s="87"/>
      <c r="AU1709" s="87"/>
      <c r="AV1709" s="87"/>
      <c r="AW1709" s="87"/>
      <c r="AX1709" s="87"/>
      <c r="AY1709" s="87"/>
      <c r="AZ1709" s="87"/>
      <c r="BA1709" s="87"/>
      <c r="BB1709" s="87"/>
      <c r="BC1709" s="87"/>
      <c r="BD1709" s="87"/>
      <c r="BE1709" s="87"/>
    </row>
    <row r="1710" spans="1:57" s="69" customFormat="1" x14ac:dyDescent="0.25">
      <c r="A1710" s="87"/>
      <c r="B1710" s="87"/>
      <c r="C1710" s="87"/>
      <c r="D1710" s="87"/>
      <c r="E1710" s="87"/>
      <c r="F1710" s="87"/>
      <c r="G1710" s="87"/>
      <c r="H1710" s="87"/>
      <c r="I1710" s="87"/>
      <c r="J1710" s="87"/>
      <c r="K1710" s="87"/>
      <c r="L1710" s="87"/>
      <c r="M1710" s="87"/>
      <c r="N1710" s="87"/>
      <c r="O1710" s="87"/>
      <c r="P1710" s="87"/>
      <c r="Q1710" s="87"/>
      <c r="R1710" s="87"/>
      <c r="S1710" s="87"/>
      <c r="T1710" s="87"/>
      <c r="U1710" s="87"/>
      <c r="V1710" s="87"/>
      <c r="W1710" s="87"/>
      <c r="X1710" s="87"/>
      <c r="Y1710" s="87"/>
      <c r="Z1710" s="87"/>
      <c r="AA1710" s="87"/>
      <c r="AB1710" s="87"/>
      <c r="AC1710" s="87"/>
      <c r="AD1710" s="87"/>
      <c r="AE1710" s="87"/>
      <c r="AF1710" s="87"/>
      <c r="AG1710" s="87"/>
      <c r="AH1710" s="87"/>
      <c r="AI1710" s="87"/>
      <c r="AJ1710" s="87"/>
      <c r="AK1710" s="87"/>
      <c r="AL1710" s="87"/>
      <c r="AM1710" s="87"/>
      <c r="AN1710" s="87"/>
      <c r="AO1710" s="87"/>
      <c r="AP1710" s="87"/>
      <c r="AQ1710" s="87"/>
      <c r="AR1710" s="87"/>
      <c r="AS1710" s="87"/>
      <c r="AT1710" s="87"/>
      <c r="AU1710" s="87"/>
      <c r="AV1710" s="87"/>
      <c r="AW1710" s="87"/>
      <c r="AX1710" s="87"/>
      <c r="AY1710" s="87"/>
      <c r="AZ1710" s="87"/>
      <c r="BA1710" s="87"/>
      <c r="BB1710" s="87"/>
      <c r="BC1710" s="87"/>
      <c r="BD1710" s="87"/>
      <c r="BE1710" s="87"/>
    </row>
    <row r="1711" spans="1:57" s="69" customFormat="1" x14ac:dyDescent="0.25">
      <c r="A1711" s="87"/>
      <c r="B1711" s="87"/>
      <c r="C1711" s="87"/>
      <c r="D1711" s="87"/>
      <c r="E1711" s="87"/>
      <c r="F1711" s="87"/>
      <c r="G1711" s="87"/>
      <c r="H1711" s="87"/>
      <c r="I1711" s="87"/>
      <c r="J1711" s="87"/>
      <c r="K1711" s="87"/>
      <c r="L1711" s="87"/>
      <c r="M1711" s="87"/>
      <c r="N1711" s="87"/>
      <c r="O1711" s="87"/>
      <c r="P1711" s="87"/>
      <c r="Q1711" s="87"/>
      <c r="R1711" s="87"/>
      <c r="S1711" s="87"/>
      <c r="T1711" s="87"/>
      <c r="U1711" s="87"/>
      <c r="V1711" s="87"/>
      <c r="W1711" s="87"/>
      <c r="X1711" s="87"/>
      <c r="Y1711" s="87"/>
      <c r="Z1711" s="87"/>
      <c r="AA1711" s="87"/>
      <c r="AB1711" s="87"/>
      <c r="AC1711" s="87"/>
      <c r="AD1711" s="87"/>
      <c r="AE1711" s="87"/>
      <c r="AF1711" s="87"/>
      <c r="AG1711" s="87"/>
      <c r="AH1711" s="87"/>
      <c r="AI1711" s="87"/>
      <c r="AJ1711" s="87"/>
      <c r="AK1711" s="87"/>
      <c r="AL1711" s="87"/>
      <c r="AM1711" s="87"/>
      <c r="AN1711" s="87"/>
      <c r="AO1711" s="87"/>
      <c r="AP1711" s="87"/>
      <c r="AQ1711" s="87"/>
      <c r="AR1711" s="87"/>
      <c r="AS1711" s="87"/>
      <c r="AT1711" s="87"/>
      <c r="AU1711" s="87"/>
      <c r="AV1711" s="87"/>
      <c r="AW1711" s="87"/>
      <c r="AX1711" s="87"/>
      <c r="AY1711" s="87"/>
      <c r="AZ1711" s="87"/>
      <c r="BA1711" s="87"/>
      <c r="BB1711" s="87"/>
      <c r="BC1711" s="87"/>
      <c r="BD1711" s="87"/>
      <c r="BE1711" s="87"/>
    </row>
    <row r="1712" spans="1:57" s="69" customFormat="1" x14ac:dyDescent="0.25">
      <c r="A1712" s="87"/>
      <c r="B1712" s="87"/>
      <c r="C1712" s="87"/>
      <c r="D1712" s="87"/>
      <c r="E1712" s="87"/>
      <c r="F1712" s="87"/>
      <c r="G1712" s="87"/>
      <c r="H1712" s="87"/>
      <c r="I1712" s="87"/>
      <c r="J1712" s="87"/>
      <c r="K1712" s="87"/>
      <c r="L1712" s="87"/>
      <c r="M1712" s="87"/>
      <c r="N1712" s="87"/>
      <c r="O1712" s="87"/>
      <c r="P1712" s="87"/>
      <c r="Q1712" s="87"/>
      <c r="R1712" s="87"/>
      <c r="S1712" s="87"/>
      <c r="T1712" s="87"/>
      <c r="U1712" s="87"/>
      <c r="V1712" s="87"/>
      <c r="W1712" s="87"/>
      <c r="X1712" s="87"/>
      <c r="Y1712" s="87"/>
      <c r="Z1712" s="87"/>
      <c r="AA1712" s="87"/>
      <c r="AB1712" s="87"/>
      <c r="AC1712" s="87"/>
      <c r="AD1712" s="87"/>
      <c r="AE1712" s="87"/>
      <c r="AF1712" s="87"/>
      <c r="AG1712" s="87"/>
      <c r="AH1712" s="87"/>
      <c r="AI1712" s="87"/>
      <c r="AJ1712" s="87"/>
      <c r="AK1712" s="87"/>
      <c r="AL1712" s="87"/>
      <c r="AM1712" s="87"/>
      <c r="AN1712" s="87"/>
      <c r="AO1712" s="87"/>
      <c r="AP1712" s="87"/>
      <c r="AQ1712" s="87"/>
      <c r="AR1712" s="87"/>
      <c r="AS1712" s="87"/>
      <c r="AT1712" s="87"/>
      <c r="AU1712" s="87"/>
      <c r="AV1712" s="87"/>
      <c r="AW1712" s="87"/>
      <c r="AX1712" s="87"/>
      <c r="AY1712" s="87"/>
      <c r="AZ1712" s="87"/>
      <c r="BA1712" s="87"/>
      <c r="BB1712" s="87"/>
      <c r="BC1712" s="87"/>
      <c r="BD1712" s="87"/>
      <c r="BE1712" s="87"/>
    </row>
    <row r="1713" spans="1:57" s="69" customFormat="1" x14ac:dyDescent="0.25">
      <c r="A1713" s="87"/>
      <c r="B1713" s="87"/>
      <c r="C1713" s="87"/>
      <c r="D1713" s="87"/>
      <c r="E1713" s="87"/>
      <c r="F1713" s="87"/>
      <c r="G1713" s="87"/>
      <c r="H1713" s="87"/>
      <c r="I1713" s="87"/>
      <c r="J1713" s="87"/>
      <c r="K1713" s="87"/>
      <c r="L1713" s="87"/>
      <c r="M1713" s="87"/>
      <c r="N1713" s="87"/>
      <c r="O1713" s="87"/>
      <c r="P1713" s="87"/>
      <c r="Q1713" s="87"/>
      <c r="R1713" s="87"/>
      <c r="S1713" s="87"/>
      <c r="T1713" s="87"/>
      <c r="U1713" s="87"/>
      <c r="V1713" s="87"/>
      <c r="W1713" s="87"/>
      <c r="X1713" s="87"/>
      <c r="Y1713" s="87"/>
      <c r="Z1713" s="87"/>
      <c r="AA1713" s="87"/>
      <c r="AB1713" s="87"/>
      <c r="AC1713" s="87"/>
      <c r="AD1713" s="87"/>
      <c r="AE1713" s="87"/>
      <c r="AF1713" s="87"/>
      <c r="AG1713" s="87"/>
      <c r="AH1713" s="87"/>
      <c r="AI1713" s="87"/>
      <c r="AJ1713" s="87"/>
      <c r="AK1713" s="87"/>
      <c r="AL1713" s="87"/>
      <c r="AM1713" s="87"/>
      <c r="AN1713" s="87"/>
      <c r="AO1713" s="87"/>
      <c r="AP1713" s="87"/>
      <c r="AQ1713" s="87"/>
      <c r="AR1713" s="87"/>
      <c r="AS1713" s="87"/>
      <c r="AT1713" s="87"/>
      <c r="AU1713" s="87"/>
      <c r="AV1713" s="87"/>
      <c r="AW1713" s="87"/>
      <c r="AX1713" s="87"/>
      <c r="AY1713" s="87"/>
      <c r="AZ1713" s="87"/>
      <c r="BA1713" s="87"/>
      <c r="BB1713" s="87"/>
      <c r="BC1713" s="87"/>
      <c r="BD1713" s="87"/>
      <c r="BE1713" s="87"/>
    </row>
    <row r="1714" spans="1:57" s="69" customFormat="1" x14ac:dyDescent="0.25">
      <c r="A1714" s="87"/>
      <c r="B1714" s="87"/>
      <c r="C1714" s="87"/>
      <c r="D1714" s="87"/>
      <c r="E1714" s="87"/>
      <c r="F1714" s="87"/>
      <c r="G1714" s="87"/>
      <c r="H1714" s="87"/>
      <c r="I1714" s="87"/>
      <c r="J1714" s="87"/>
      <c r="K1714" s="87"/>
      <c r="L1714" s="87"/>
      <c r="M1714" s="87"/>
      <c r="N1714" s="87"/>
      <c r="O1714" s="87"/>
      <c r="P1714" s="87"/>
      <c r="Q1714" s="87"/>
      <c r="R1714" s="87"/>
      <c r="S1714" s="87"/>
      <c r="T1714" s="87"/>
      <c r="U1714" s="87"/>
      <c r="V1714" s="87"/>
      <c r="W1714" s="87"/>
      <c r="X1714" s="87"/>
      <c r="Y1714" s="87"/>
      <c r="Z1714" s="87"/>
      <c r="AA1714" s="87"/>
      <c r="AB1714" s="87"/>
      <c r="AC1714" s="87"/>
      <c r="AD1714" s="87"/>
      <c r="AE1714" s="87"/>
      <c r="AF1714" s="87"/>
      <c r="AG1714" s="87"/>
      <c r="AH1714" s="87"/>
      <c r="AI1714" s="87"/>
      <c r="AJ1714" s="87"/>
      <c r="AK1714" s="87"/>
      <c r="AL1714" s="87"/>
      <c r="AM1714" s="87"/>
      <c r="AN1714" s="87"/>
      <c r="AO1714" s="87"/>
      <c r="AP1714" s="87"/>
      <c r="AQ1714" s="87"/>
      <c r="AR1714" s="87"/>
      <c r="AS1714" s="87"/>
      <c r="AT1714" s="87"/>
      <c r="AU1714" s="87"/>
      <c r="AV1714" s="87"/>
      <c r="AW1714" s="87"/>
      <c r="AX1714" s="87"/>
      <c r="AY1714" s="87"/>
      <c r="AZ1714" s="87"/>
      <c r="BA1714" s="87"/>
      <c r="BB1714" s="87"/>
      <c r="BC1714" s="87"/>
      <c r="BD1714" s="87"/>
      <c r="BE1714" s="87"/>
    </row>
    <row r="1715" spans="1:57" s="69" customFormat="1" x14ac:dyDescent="0.25">
      <c r="A1715" s="87"/>
      <c r="B1715" s="87"/>
      <c r="C1715" s="87"/>
      <c r="D1715" s="87"/>
      <c r="E1715" s="87"/>
      <c r="F1715" s="87"/>
      <c r="G1715" s="87"/>
      <c r="H1715" s="87"/>
      <c r="I1715" s="87"/>
      <c r="J1715" s="87"/>
      <c r="K1715" s="87"/>
      <c r="L1715" s="87"/>
      <c r="M1715" s="87"/>
      <c r="N1715" s="87"/>
      <c r="O1715" s="87"/>
      <c r="P1715" s="87"/>
      <c r="Q1715" s="87"/>
      <c r="R1715" s="87"/>
      <c r="S1715" s="87"/>
      <c r="T1715" s="87"/>
      <c r="U1715" s="87"/>
      <c r="V1715" s="87"/>
      <c r="W1715" s="87"/>
      <c r="X1715" s="87"/>
      <c r="Y1715" s="87"/>
      <c r="Z1715" s="87"/>
      <c r="AA1715" s="87"/>
      <c r="AB1715" s="87"/>
      <c r="AC1715" s="87"/>
      <c r="AD1715" s="87"/>
      <c r="AE1715" s="87"/>
      <c r="AF1715" s="87"/>
      <c r="AG1715" s="87"/>
      <c r="AH1715" s="87"/>
      <c r="AI1715" s="87"/>
      <c r="AJ1715" s="87"/>
      <c r="AK1715" s="87"/>
      <c r="AL1715" s="87"/>
      <c r="AM1715" s="87"/>
      <c r="AN1715" s="87"/>
      <c r="AO1715" s="87"/>
      <c r="AP1715" s="87"/>
      <c r="AQ1715" s="87"/>
      <c r="AR1715" s="87"/>
      <c r="AS1715" s="87"/>
      <c r="AT1715" s="87"/>
      <c r="AU1715" s="87"/>
      <c r="AV1715" s="87"/>
      <c r="AW1715" s="87"/>
      <c r="AX1715" s="87"/>
      <c r="AY1715" s="87"/>
      <c r="AZ1715" s="87"/>
      <c r="BA1715" s="87"/>
      <c r="BB1715" s="87"/>
      <c r="BC1715" s="87"/>
      <c r="BD1715" s="87"/>
      <c r="BE1715" s="87"/>
    </row>
    <row r="1716" spans="1:57" s="69" customFormat="1" x14ac:dyDescent="0.25">
      <c r="A1716" s="87"/>
      <c r="B1716" s="87"/>
      <c r="C1716" s="87"/>
      <c r="D1716" s="87"/>
      <c r="E1716" s="87"/>
      <c r="F1716" s="87"/>
      <c r="G1716" s="87"/>
      <c r="H1716" s="87"/>
      <c r="I1716" s="87"/>
      <c r="J1716" s="87"/>
      <c r="K1716" s="87"/>
      <c r="L1716" s="87"/>
      <c r="M1716" s="87"/>
      <c r="N1716" s="87"/>
      <c r="O1716" s="87"/>
      <c r="P1716" s="87"/>
      <c r="Q1716" s="87"/>
      <c r="R1716" s="87"/>
      <c r="S1716" s="87"/>
      <c r="T1716" s="87"/>
      <c r="U1716" s="87"/>
      <c r="V1716" s="87"/>
      <c r="W1716" s="87"/>
      <c r="X1716" s="87"/>
      <c r="Y1716" s="87"/>
      <c r="Z1716" s="87"/>
      <c r="AA1716" s="87"/>
      <c r="AB1716" s="87"/>
      <c r="AC1716" s="87"/>
      <c r="AD1716" s="87"/>
      <c r="AE1716" s="87"/>
      <c r="AF1716" s="87"/>
      <c r="AG1716" s="87"/>
      <c r="AH1716" s="87"/>
      <c r="AI1716" s="87"/>
      <c r="AJ1716" s="87"/>
      <c r="AK1716" s="87"/>
      <c r="AL1716" s="87"/>
      <c r="AM1716" s="87"/>
      <c r="AN1716" s="87"/>
      <c r="AO1716" s="87"/>
      <c r="AP1716" s="87"/>
      <c r="AQ1716" s="87"/>
      <c r="AR1716" s="87"/>
      <c r="AS1716" s="87"/>
      <c r="AT1716" s="87"/>
      <c r="AU1716" s="87"/>
      <c r="AV1716" s="87"/>
      <c r="AW1716" s="87"/>
      <c r="AX1716" s="87"/>
      <c r="AY1716" s="87"/>
      <c r="AZ1716" s="87"/>
      <c r="BA1716" s="87"/>
      <c r="BB1716" s="87"/>
      <c r="BC1716" s="87"/>
      <c r="BD1716" s="87"/>
      <c r="BE1716" s="87"/>
    </row>
    <row r="1717" spans="1:57" s="69" customFormat="1" x14ac:dyDescent="0.25">
      <c r="A1717" s="87"/>
      <c r="B1717" s="87"/>
      <c r="C1717" s="87"/>
      <c r="D1717" s="87"/>
      <c r="E1717" s="87"/>
      <c r="F1717" s="87"/>
      <c r="G1717" s="87"/>
      <c r="H1717" s="87"/>
      <c r="I1717" s="87"/>
      <c r="J1717" s="87"/>
      <c r="K1717" s="87"/>
      <c r="L1717" s="87"/>
      <c r="M1717" s="87"/>
      <c r="N1717" s="87"/>
      <c r="O1717" s="87"/>
      <c r="P1717" s="87"/>
      <c r="Q1717" s="87"/>
      <c r="R1717" s="87"/>
      <c r="S1717" s="87"/>
      <c r="T1717" s="87"/>
      <c r="U1717" s="87"/>
      <c r="V1717" s="87"/>
      <c r="W1717" s="87"/>
      <c r="X1717" s="87"/>
      <c r="Y1717" s="87"/>
      <c r="Z1717" s="87"/>
      <c r="AA1717" s="87"/>
      <c r="AB1717" s="87"/>
      <c r="AC1717" s="87"/>
      <c r="AD1717" s="87"/>
      <c r="AE1717" s="87"/>
      <c r="AF1717" s="87"/>
      <c r="AG1717" s="87"/>
      <c r="AH1717" s="87"/>
      <c r="AI1717" s="87"/>
      <c r="AJ1717" s="87"/>
      <c r="AK1717" s="87"/>
      <c r="AL1717" s="87"/>
      <c r="AM1717" s="87"/>
      <c r="AN1717" s="87"/>
      <c r="AO1717" s="87"/>
      <c r="AP1717" s="87"/>
      <c r="AQ1717" s="87"/>
      <c r="AR1717" s="87"/>
      <c r="AS1717" s="87"/>
      <c r="AT1717" s="87"/>
      <c r="AU1717" s="87"/>
      <c r="AV1717" s="87"/>
      <c r="AW1717" s="87"/>
      <c r="AX1717" s="87"/>
      <c r="AY1717" s="87"/>
      <c r="AZ1717" s="87"/>
      <c r="BA1717" s="87"/>
      <c r="BB1717" s="87"/>
      <c r="BC1717" s="87"/>
      <c r="BD1717" s="87"/>
      <c r="BE1717" s="87"/>
    </row>
    <row r="1718" spans="1:57" s="69" customFormat="1" x14ac:dyDescent="0.25">
      <c r="A1718" s="87"/>
      <c r="B1718" s="87"/>
      <c r="C1718" s="87"/>
      <c r="D1718" s="87"/>
      <c r="E1718" s="87"/>
      <c r="F1718" s="87"/>
      <c r="G1718" s="87"/>
      <c r="H1718" s="87"/>
      <c r="I1718" s="87"/>
      <c r="J1718" s="87"/>
      <c r="K1718" s="87"/>
      <c r="L1718" s="87"/>
      <c r="M1718" s="87"/>
      <c r="N1718" s="87"/>
      <c r="O1718" s="87"/>
      <c r="P1718" s="87"/>
      <c r="Q1718" s="87"/>
      <c r="R1718" s="87"/>
      <c r="S1718" s="87"/>
      <c r="T1718" s="87"/>
      <c r="U1718" s="87"/>
      <c r="V1718" s="87"/>
      <c r="W1718" s="87"/>
      <c r="X1718" s="87"/>
      <c r="Y1718" s="87"/>
      <c r="Z1718" s="87"/>
      <c r="AA1718" s="87"/>
      <c r="AB1718" s="87"/>
      <c r="AC1718" s="87"/>
      <c r="AD1718" s="87"/>
      <c r="AE1718" s="87"/>
      <c r="AF1718" s="87"/>
      <c r="AG1718" s="87"/>
      <c r="AH1718" s="87"/>
      <c r="AI1718" s="87"/>
      <c r="AJ1718" s="87"/>
      <c r="AK1718" s="87"/>
      <c r="AL1718" s="87"/>
      <c r="AM1718" s="87"/>
      <c r="AN1718" s="87"/>
      <c r="AO1718" s="87"/>
      <c r="AP1718" s="87"/>
      <c r="AQ1718" s="87"/>
      <c r="AR1718" s="87"/>
      <c r="AS1718" s="87"/>
      <c r="AT1718" s="87"/>
      <c r="AU1718" s="87"/>
      <c r="AV1718" s="87"/>
      <c r="AW1718" s="87"/>
      <c r="AX1718" s="87"/>
      <c r="AY1718" s="87"/>
      <c r="AZ1718" s="87"/>
      <c r="BA1718" s="87"/>
      <c r="BB1718" s="87"/>
      <c r="BC1718" s="87"/>
      <c r="BD1718" s="87"/>
      <c r="BE1718" s="87"/>
    </row>
    <row r="1719" spans="1:57" s="69" customFormat="1" x14ac:dyDescent="0.25">
      <c r="A1719" s="87"/>
      <c r="B1719" s="87"/>
      <c r="C1719" s="87"/>
      <c r="D1719" s="87"/>
      <c r="E1719" s="87"/>
      <c r="F1719" s="87"/>
      <c r="G1719" s="87"/>
      <c r="H1719" s="87"/>
      <c r="I1719" s="87"/>
      <c r="J1719" s="87"/>
      <c r="K1719" s="87"/>
      <c r="L1719" s="87"/>
      <c r="M1719" s="87"/>
      <c r="N1719" s="87"/>
      <c r="O1719" s="87"/>
      <c r="P1719" s="87"/>
      <c r="Q1719" s="87"/>
      <c r="R1719" s="87"/>
      <c r="S1719" s="87"/>
      <c r="T1719" s="87"/>
      <c r="U1719" s="87"/>
      <c r="V1719" s="87"/>
      <c r="W1719" s="87"/>
      <c r="X1719" s="87"/>
      <c r="Y1719" s="87"/>
      <c r="Z1719" s="87"/>
      <c r="AA1719" s="87"/>
      <c r="AB1719" s="87"/>
      <c r="AC1719" s="87"/>
      <c r="AD1719" s="87"/>
      <c r="AE1719" s="87"/>
      <c r="AF1719" s="87"/>
      <c r="AG1719" s="87"/>
      <c r="AH1719" s="87"/>
      <c r="AI1719" s="87"/>
      <c r="AJ1719" s="87"/>
      <c r="AK1719" s="87"/>
      <c r="AL1719" s="87"/>
      <c r="AM1719" s="87"/>
      <c r="AN1719" s="87"/>
      <c r="AO1719" s="87"/>
      <c r="AP1719" s="87"/>
      <c r="AQ1719" s="87"/>
      <c r="AR1719" s="87"/>
      <c r="AS1719" s="87"/>
      <c r="AT1719" s="87"/>
      <c r="AU1719" s="87"/>
      <c r="AV1719" s="87"/>
      <c r="AW1719" s="87"/>
      <c r="AX1719" s="87"/>
      <c r="AY1719" s="87"/>
      <c r="AZ1719" s="87"/>
      <c r="BA1719" s="87"/>
      <c r="BB1719" s="87"/>
      <c r="BC1719" s="87"/>
      <c r="BD1719" s="87"/>
      <c r="BE1719" s="87"/>
    </row>
    <row r="1720" spans="1:57" s="69" customFormat="1" x14ac:dyDescent="0.25">
      <c r="A1720" s="87"/>
      <c r="B1720" s="87"/>
      <c r="C1720" s="87"/>
      <c r="D1720" s="87"/>
      <c r="E1720" s="87"/>
      <c r="F1720" s="87"/>
      <c r="G1720" s="87"/>
      <c r="H1720" s="87"/>
      <c r="I1720" s="87"/>
      <c r="J1720" s="87"/>
      <c r="K1720" s="87"/>
      <c r="L1720" s="87"/>
      <c r="M1720" s="87"/>
      <c r="N1720" s="87"/>
      <c r="O1720" s="87"/>
      <c r="P1720" s="87"/>
      <c r="Q1720" s="87"/>
      <c r="R1720" s="87"/>
      <c r="S1720" s="87"/>
      <c r="T1720" s="87"/>
      <c r="U1720" s="87"/>
      <c r="V1720" s="87"/>
      <c r="W1720" s="87"/>
      <c r="X1720" s="87"/>
      <c r="Y1720" s="87"/>
      <c r="Z1720" s="87"/>
      <c r="AA1720" s="87"/>
      <c r="AB1720" s="87"/>
      <c r="AC1720" s="87"/>
      <c r="AD1720" s="87"/>
      <c r="AE1720" s="87"/>
      <c r="AF1720" s="87"/>
      <c r="AG1720" s="87"/>
      <c r="AH1720" s="87"/>
      <c r="AI1720" s="87"/>
      <c r="AJ1720" s="87"/>
      <c r="AK1720" s="87"/>
      <c r="AL1720" s="87"/>
      <c r="AM1720" s="87"/>
      <c r="AN1720" s="87"/>
      <c r="AO1720" s="87"/>
      <c r="AP1720" s="87"/>
      <c r="AQ1720" s="87"/>
      <c r="AR1720" s="87"/>
      <c r="AS1720" s="87"/>
      <c r="AT1720" s="87"/>
      <c r="AU1720" s="87"/>
      <c r="AV1720" s="87"/>
      <c r="AW1720" s="87"/>
      <c r="AX1720" s="87"/>
      <c r="AY1720" s="87"/>
      <c r="AZ1720" s="87"/>
      <c r="BA1720" s="87"/>
      <c r="BB1720" s="87"/>
      <c r="BC1720" s="87"/>
      <c r="BD1720" s="87"/>
      <c r="BE1720" s="87"/>
    </row>
    <row r="1721" spans="1:57" s="69" customFormat="1" x14ac:dyDescent="0.25">
      <c r="A1721" s="87"/>
      <c r="B1721" s="87"/>
      <c r="C1721" s="87"/>
      <c r="D1721" s="87"/>
      <c r="E1721" s="87"/>
      <c r="F1721" s="87"/>
      <c r="G1721" s="87"/>
      <c r="H1721" s="87"/>
      <c r="I1721" s="87"/>
      <c r="J1721" s="87"/>
      <c r="K1721" s="87"/>
      <c r="L1721" s="87"/>
      <c r="M1721" s="87"/>
      <c r="N1721" s="87"/>
      <c r="O1721" s="87"/>
      <c r="P1721" s="87"/>
      <c r="Q1721" s="87"/>
      <c r="R1721" s="87"/>
      <c r="S1721" s="87"/>
      <c r="T1721" s="87"/>
      <c r="U1721" s="87"/>
      <c r="V1721" s="87"/>
      <c r="W1721" s="87"/>
      <c r="X1721" s="87"/>
      <c r="Y1721" s="87"/>
      <c r="Z1721" s="87"/>
      <c r="AA1721" s="87"/>
      <c r="AB1721" s="87"/>
      <c r="AC1721" s="87"/>
      <c r="AD1721" s="87"/>
      <c r="AE1721" s="87"/>
      <c r="AF1721" s="87"/>
      <c r="AG1721" s="87"/>
      <c r="AH1721" s="87"/>
      <c r="AI1721" s="87"/>
      <c r="AJ1721" s="87"/>
      <c r="AK1721" s="87"/>
      <c r="AL1721" s="87"/>
      <c r="AM1721" s="87"/>
      <c r="AN1721" s="87"/>
      <c r="AO1721" s="87"/>
      <c r="AP1721" s="87"/>
      <c r="AQ1721" s="87"/>
      <c r="AR1721" s="87"/>
      <c r="AS1721" s="87"/>
      <c r="AT1721" s="87"/>
      <c r="AU1721" s="87"/>
      <c r="AV1721" s="87"/>
      <c r="AW1721" s="87"/>
      <c r="AX1721" s="87"/>
      <c r="AY1721" s="87"/>
      <c r="AZ1721" s="87"/>
      <c r="BA1721" s="87"/>
      <c r="BB1721" s="87"/>
      <c r="BC1721" s="87"/>
      <c r="BD1721" s="87"/>
      <c r="BE1721" s="87"/>
    </row>
    <row r="1722" spans="1:57" s="69" customFormat="1" x14ac:dyDescent="0.25">
      <c r="A1722" s="87"/>
      <c r="B1722" s="87"/>
      <c r="C1722" s="87"/>
      <c r="D1722" s="87"/>
      <c r="E1722" s="87"/>
      <c r="F1722" s="87"/>
      <c r="G1722" s="87"/>
      <c r="H1722" s="87"/>
      <c r="I1722" s="87"/>
      <c r="J1722" s="87"/>
      <c r="K1722" s="87"/>
      <c r="L1722" s="87"/>
      <c r="M1722" s="87"/>
      <c r="N1722" s="87"/>
      <c r="O1722" s="87"/>
      <c r="P1722" s="87"/>
      <c r="Q1722" s="87"/>
      <c r="R1722" s="87"/>
      <c r="S1722" s="87"/>
      <c r="T1722" s="87"/>
      <c r="U1722" s="87"/>
      <c r="V1722" s="87"/>
      <c r="W1722" s="87"/>
      <c r="X1722" s="87"/>
      <c r="Y1722" s="87"/>
      <c r="Z1722" s="87"/>
      <c r="AA1722" s="87"/>
      <c r="AB1722" s="87"/>
      <c r="AC1722" s="87"/>
      <c r="AD1722" s="87"/>
      <c r="AE1722" s="87"/>
      <c r="AF1722" s="87"/>
      <c r="AG1722" s="87"/>
      <c r="AH1722" s="87"/>
      <c r="AI1722" s="87"/>
      <c r="AJ1722" s="87"/>
      <c r="AK1722" s="87"/>
      <c r="AL1722" s="87"/>
      <c r="AM1722" s="87"/>
      <c r="AN1722" s="87"/>
      <c r="AO1722" s="87"/>
      <c r="AP1722" s="87"/>
      <c r="AQ1722" s="87"/>
      <c r="AR1722" s="87"/>
      <c r="AS1722" s="87"/>
      <c r="AT1722" s="87"/>
      <c r="AU1722" s="87"/>
      <c r="AV1722" s="87"/>
      <c r="AW1722" s="87"/>
      <c r="AX1722" s="87"/>
      <c r="AY1722" s="87"/>
      <c r="AZ1722" s="87"/>
      <c r="BA1722" s="87"/>
      <c r="BB1722" s="87"/>
      <c r="BC1722" s="87"/>
      <c r="BD1722" s="87"/>
      <c r="BE1722" s="87"/>
    </row>
    <row r="1723" spans="1:57" s="69" customFormat="1" x14ac:dyDescent="0.25">
      <c r="A1723" s="87"/>
      <c r="B1723" s="87"/>
      <c r="C1723" s="87"/>
      <c r="D1723" s="87"/>
      <c r="E1723" s="87"/>
      <c r="F1723" s="87"/>
      <c r="G1723" s="87"/>
      <c r="H1723" s="87"/>
      <c r="I1723" s="87"/>
      <c r="J1723" s="87"/>
      <c r="K1723" s="87"/>
      <c r="L1723" s="87"/>
      <c r="M1723" s="87"/>
      <c r="N1723" s="87"/>
      <c r="O1723" s="87"/>
      <c r="P1723" s="87"/>
      <c r="Q1723" s="87"/>
      <c r="R1723" s="87"/>
      <c r="S1723" s="87"/>
      <c r="T1723" s="87"/>
      <c r="U1723" s="87"/>
      <c r="V1723" s="87"/>
      <c r="W1723" s="87"/>
      <c r="X1723" s="87"/>
      <c r="Y1723" s="87"/>
      <c r="Z1723" s="87"/>
      <c r="AA1723" s="87"/>
      <c r="AB1723" s="87"/>
      <c r="AC1723" s="87"/>
      <c r="AD1723" s="87"/>
      <c r="AE1723" s="87"/>
      <c r="AF1723" s="87"/>
      <c r="AG1723" s="87"/>
      <c r="AH1723" s="87"/>
      <c r="AI1723" s="87"/>
      <c r="AJ1723" s="87"/>
      <c r="AK1723" s="87"/>
      <c r="AL1723" s="87"/>
      <c r="AM1723" s="87"/>
      <c r="AN1723" s="87"/>
      <c r="AO1723" s="87"/>
      <c r="AP1723" s="87"/>
      <c r="AQ1723" s="87"/>
      <c r="AR1723" s="87"/>
      <c r="AS1723" s="87"/>
      <c r="AT1723" s="87"/>
      <c r="AU1723" s="87"/>
      <c r="AV1723" s="87"/>
      <c r="AW1723" s="87"/>
      <c r="AX1723" s="87"/>
      <c r="AY1723" s="87"/>
      <c r="AZ1723" s="87"/>
      <c r="BA1723" s="87"/>
      <c r="BB1723" s="87"/>
      <c r="BC1723" s="87"/>
      <c r="BD1723" s="87"/>
      <c r="BE1723" s="87"/>
    </row>
    <row r="1724" spans="1:57" s="69" customFormat="1" x14ac:dyDescent="0.25">
      <c r="A1724" s="87"/>
      <c r="B1724" s="87"/>
      <c r="C1724" s="87"/>
      <c r="D1724" s="87"/>
      <c r="E1724" s="87"/>
      <c r="F1724" s="87"/>
      <c r="G1724" s="87"/>
      <c r="H1724" s="87"/>
      <c r="I1724" s="87"/>
      <c r="J1724" s="87"/>
      <c r="K1724" s="87"/>
      <c r="L1724" s="87"/>
      <c r="M1724" s="87"/>
      <c r="N1724" s="87"/>
      <c r="O1724" s="87"/>
      <c r="P1724" s="87"/>
      <c r="Q1724" s="87"/>
      <c r="R1724" s="87"/>
      <c r="S1724" s="87"/>
      <c r="T1724" s="87"/>
      <c r="U1724" s="87"/>
      <c r="V1724" s="87"/>
      <c r="W1724" s="87"/>
      <c r="X1724" s="87"/>
      <c r="Y1724" s="87"/>
      <c r="Z1724" s="87"/>
      <c r="AA1724" s="87"/>
      <c r="AB1724" s="87"/>
      <c r="AC1724" s="87"/>
      <c r="AD1724" s="87"/>
      <c r="AE1724" s="87"/>
      <c r="AF1724" s="87"/>
      <c r="AG1724" s="87"/>
      <c r="AH1724" s="87"/>
      <c r="AI1724" s="87"/>
      <c r="AJ1724" s="87"/>
      <c r="AK1724" s="87"/>
      <c r="AL1724" s="87"/>
      <c r="AM1724" s="87"/>
      <c r="AN1724" s="87"/>
      <c r="AO1724" s="87"/>
      <c r="AP1724" s="87"/>
      <c r="AQ1724" s="87"/>
      <c r="AR1724" s="87"/>
      <c r="AS1724" s="87"/>
      <c r="AT1724" s="87"/>
      <c r="AU1724" s="87"/>
      <c r="AV1724" s="87"/>
      <c r="AW1724" s="87"/>
      <c r="AX1724" s="87"/>
      <c r="AY1724" s="87"/>
      <c r="AZ1724" s="87"/>
      <c r="BA1724" s="87"/>
      <c r="BB1724" s="87"/>
      <c r="BC1724" s="87"/>
      <c r="BD1724" s="87"/>
      <c r="BE1724" s="87"/>
    </row>
    <row r="1725" spans="1:57" s="69" customFormat="1" x14ac:dyDescent="0.25">
      <c r="A1725" s="87"/>
      <c r="B1725" s="87"/>
      <c r="C1725" s="87"/>
      <c r="D1725" s="87"/>
      <c r="E1725" s="87"/>
      <c r="F1725" s="87"/>
      <c r="G1725" s="87"/>
      <c r="H1725" s="87"/>
      <c r="I1725" s="87"/>
      <c r="J1725" s="87"/>
      <c r="K1725" s="87"/>
      <c r="L1725" s="87"/>
      <c r="M1725" s="87"/>
      <c r="N1725" s="87"/>
      <c r="O1725" s="87"/>
      <c r="P1725" s="87"/>
      <c r="Q1725" s="87"/>
      <c r="R1725" s="87"/>
      <c r="S1725" s="87"/>
      <c r="T1725" s="87"/>
      <c r="U1725" s="87"/>
      <c r="V1725" s="87"/>
      <c r="W1725" s="87"/>
      <c r="X1725" s="87"/>
      <c r="Y1725" s="87"/>
      <c r="Z1725" s="87"/>
      <c r="AA1725" s="87"/>
      <c r="AB1725" s="87"/>
      <c r="AC1725" s="87"/>
      <c r="AD1725" s="87"/>
      <c r="AE1725" s="87"/>
      <c r="AF1725" s="87"/>
      <c r="AG1725" s="87"/>
      <c r="AH1725" s="87"/>
      <c r="AI1725" s="87"/>
      <c r="AJ1725" s="87"/>
      <c r="AK1725" s="87"/>
      <c r="AL1725" s="87"/>
      <c r="AM1725" s="87"/>
      <c r="AN1725" s="87"/>
      <c r="AO1725" s="87"/>
      <c r="AP1725" s="87"/>
      <c r="AQ1725" s="87"/>
      <c r="AR1725" s="87"/>
      <c r="AS1725" s="87"/>
      <c r="AT1725" s="87"/>
      <c r="AU1725" s="87"/>
      <c r="AV1725" s="87"/>
      <c r="AW1725" s="87"/>
      <c r="AX1725" s="87"/>
      <c r="AY1725" s="87"/>
      <c r="AZ1725" s="87"/>
      <c r="BA1725" s="87"/>
      <c r="BB1725" s="87"/>
      <c r="BC1725" s="87"/>
      <c r="BD1725" s="87"/>
      <c r="BE1725" s="87"/>
    </row>
    <row r="1726" spans="1:57" s="69" customFormat="1" x14ac:dyDescent="0.25">
      <c r="A1726" s="87"/>
      <c r="B1726" s="87"/>
      <c r="C1726" s="87"/>
      <c r="D1726" s="87"/>
      <c r="E1726" s="87"/>
      <c r="F1726" s="87"/>
      <c r="G1726" s="87"/>
      <c r="H1726" s="87"/>
      <c r="I1726" s="87"/>
      <c r="J1726" s="87"/>
      <c r="K1726" s="87"/>
      <c r="L1726" s="87"/>
      <c r="M1726" s="87"/>
      <c r="N1726" s="87"/>
      <c r="O1726" s="87"/>
      <c r="P1726" s="87"/>
      <c r="Q1726" s="87"/>
      <c r="R1726" s="87"/>
      <c r="S1726" s="87"/>
      <c r="T1726" s="87"/>
      <c r="U1726" s="87"/>
      <c r="V1726" s="87"/>
      <c r="W1726" s="87"/>
      <c r="X1726" s="87"/>
      <c r="Y1726" s="87"/>
      <c r="Z1726" s="87"/>
      <c r="AA1726" s="87"/>
      <c r="AB1726" s="87"/>
      <c r="AC1726" s="87"/>
      <c r="AD1726" s="87"/>
      <c r="AE1726" s="87"/>
      <c r="AF1726" s="87"/>
      <c r="AG1726" s="87"/>
      <c r="AH1726" s="87"/>
      <c r="AI1726" s="87"/>
      <c r="AJ1726" s="87"/>
      <c r="AK1726" s="87"/>
      <c r="AL1726" s="87"/>
      <c r="AM1726" s="87"/>
      <c r="AN1726" s="87"/>
      <c r="AO1726" s="87"/>
      <c r="AP1726" s="87"/>
      <c r="AQ1726" s="87"/>
      <c r="AR1726" s="87"/>
      <c r="AS1726" s="87"/>
      <c r="AT1726" s="87"/>
      <c r="AU1726" s="87"/>
      <c r="AV1726" s="87"/>
      <c r="AW1726" s="87"/>
      <c r="AX1726" s="87"/>
      <c r="AY1726" s="87"/>
      <c r="AZ1726" s="87"/>
      <c r="BA1726" s="87"/>
      <c r="BB1726" s="87"/>
      <c r="BC1726" s="87"/>
      <c r="BD1726" s="87"/>
      <c r="BE1726" s="87"/>
    </row>
    <row r="1727" spans="1:57" s="69" customFormat="1" x14ac:dyDescent="0.25">
      <c r="A1727" s="87"/>
      <c r="B1727" s="87"/>
      <c r="C1727" s="87"/>
      <c r="D1727" s="87"/>
      <c r="E1727" s="87"/>
      <c r="F1727" s="87"/>
      <c r="G1727" s="87"/>
      <c r="H1727" s="87"/>
      <c r="I1727" s="87"/>
      <c r="J1727" s="87"/>
      <c r="K1727" s="87"/>
      <c r="L1727" s="87"/>
      <c r="M1727" s="87"/>
      <c r="N1727" s="87"/>
      <c r="O1727" s="87"/>
      <c r="P1727" s="87"/>
      <c r="Q1727" s="87"/>
      <c r="R1727" s="87"/>
      <c r="S1727" s="87"/>
      <c r="T1727" s="87"/>
      <c r="U1727" s="87"/>
      <c r="V1727" s="87"/>
      <c r="W1727" s="87"/>
      <c r="X1727" s="87"/>
      <c r="Y1727" s="87"/>
      <c r="Z1727" s="87"/>
      <c r="AA1727" s="87"/>
      <c r="AB1727" s="87"/>
      <c r="AC1727" s="87"/>
      <c r="AD1727" s="87"/>
      <c r="AE1727" s="87"/>
      <c r="AF1727" s="87"/>
      <c r="AG1727" s="87"/>
      <c r="AH1727" s="87"/>
      <c r="AI1727" s="87"/>
      <c r="AJ1727" s="87"/>
      <c r="AK1727" s="87"/>
      <c r="AL1727" s="87"/>
      <c r="AM1727" s="87"/>
      <c r="AN1727" s="87"/>
      <c r="AO1727" s="87"/>
      <c r="AP1727" s="87"/>
      <c r="AQ1727" s="87"/>
      <c r="AR1727" s="87"/>
      <c r="AS1727" s="87"/>
      <c r="AT1727" s="87"/>
      <c r="AU1727" s="87"/>
      <c r="AV1727" s="87"/>
      <c r="AW1727" s="87"/>
      <c r="AX1727" s="87"/>
      <c r="AY1727" s="87"/>
      <c r="AZ1727" s="87"/>
      <c r="BA1727" s="87"/>
      <c r="BB1727" s="87"/>
      <c r="BC1727" s="87"/>
      <c r="BD1727" s="87"/>
      <c r="BE1727" s="87"/>
    </row>
    <row r="1728" spans="1:57" s="69" customFormat="1" x14ac:dyDescent="0.25">
      <c r="A1728" s="87"/>
      <c r="B1728" s="87"/>
      <c r="C1728" s="87"/>
      <c r="D1728" s="87"/>
      <c r="E1728" s="87"/>
      <c r="F1728" s="87"/>
      <c r="G1728" s="87"/>
      <c r="H1728" s="87"/>
      <c r="I1728" s="87"/>
      <c r="J1728" s="87"/>
      <c r="K1728" s="87"/>
      <c r="L1728" s="87"/>
      <c r="M1728" s="87"/>
      <c r="N1728" s="87"/>
      <c r="O1728" s="87"/>
      <c r="P1728" s="87"/>
      <c r="Q1728" s="87"/>
      <c r="R1728" s="87"/>
      <c r="S1728" s="87"/>
      <c r="T1728" s="87"/>
      <c r="U1728" s="87"/>
      <c r="V1728" s="87"/>
      <c r="W1728" s="87"/>
      <c r="X1728" s="87"/>
      <c r="Y1728" s="87"/>
      <c r="Z1728" s="87"/>
      <c r="AA1728" s="87"/>
      <c r="AB1728" s="87"/>
      <c r="AC1728" s="87"/>
      <c r="AD1728" s="87"/>
      <c r="AE1728" s="87"/>
      <c r="AF1728" s="87"/>
      <c r="AG1728" s="87"/>
      <c r="AH1728" s="87"/>
      <c r="AI1728" s="87"/>
      <c r="AJ1728" s="87"/>
      <c r="AK1728" s="87"/>
      <c r="AL1728" s="87"/>
      <c r="AM1728" s="87"/>
      <c r="AN1728" s="87"/>
      <c r="AO1728" s="87"/>
      <c r="AP1728" s="87"/>
      <c r="AQ1728" s="87"/>
      <c r="AR1728" s="87"/>
      <c r="AS1728" s="87"/>
      <c r="AT1728" s="87"/>
      <c r="AU1728" s="87"/>
      <c r="AV1728" s="87"/>
      <c r="AW1728" s="87"/>
      <c r="AX1728" s="87"/>
      <c r="AY1728" s="87"/>
      <c r="AZ1728" s="87"/>
      <c r="BA1728" s="87"/>
      <c r="BB1728" s="87"/>
      <c r="BC1728" s="87"/>
      <c r="BD1728" s="87"/>
      <c r="BE1728" s="87"/>
    </row>
    <row r="1729" spans="1:57" s="69" customFormat="1" x14ac:dyDescent="0.25">
      <c r="A1729" s="87"/>
      <c r="B1729" s="87"/>
      <c r="C1729" s="87"/>
      <c r="D1729" s="87"/>
      <c r="E1729" s="87"/>
      <c r="F1729" s="87"/>
      <c r="G1729" s="87"/>
      <c r="H1729" s="87"/>
      <c r="I1729" s="87"/>
      <c r="J1729" s="87"/>
      <c r="K1729" s="87"/>
      <c r="L1729" s="87"/>
      <c r="M1729" s="87"/>
      <c r="N1729" s="87"/>
      <c r="O1729" s="87"/>
      <c r="P1729" s="87"/>
      <c r="Q1729" s="87"/>
      <c r="R1729" s="87"/>
      <c r="S1729" s="87"/>
      <c r="T1729" s="87"/>
      <c r="U1729" s="87"/>
      <c r="V1729" s="87"/>
      <c r="W1729" s="87"/>
      <c r="X1729" s="87"/>
      <c r="Y1729" s="87"/>
      <c r="Z1729" s="87"/>
      <c r="AA1729" s="87"/>
      <c r="AB1729" s="87"/>
      <c r="AC1729" s="87"/>
      <c r="AD1729" s="87"/>
      <c r="AE1729" s="87"/>
      <c r="AF1729" s="87"/>
      <c r="AG1729" s="87"/>
      <c r="AH1729" s="87"/>
      <c r="AI1729" s="87"/>
      <c r="AJ1729" s="87"/>
      <c r="AK1729" s="87"/>
      <c r="AL1729" s="87"/>
      <c r="AM1729" s="87"/>
      <c r="AN1729" s="87"/>
      <c r="AO1729" s="87"/>
      <c r="AP1729" s="87"/>
      <c r="AQ1729" s="87"/>
      <c r="AR1729" s="87"/>
      <c r="AS1729" s="87"/>
      <c r="AT1729" s="87"/>
      <c r="AU1729" s="87"/>
      <c r="AV1729" s="87"/>
      <c r="AW1729" s="87"/>
      <c r="AX1729" s="87"/>
      <c r="AY1729" s="87"/>
      <c r="AZ1729" s="87"/>
      <c r="BA1729" s="87"/>
      <c r="BB1729" s="87"/>
      <c r="BC1729" s="87"/>
      <c r="BD1729" s="87"/>
      <c r="BE1729" s="87"/>
    </row>
    <row r="1730" spans="1:57" s="69" customFormat="1" x14ac:dyDescent="0.25">
      <c r="A1730" s="87"/>
      <c r="B1730" s="87"/>
      <c r="C1730" s="87"/>
      <c r="D1730" s="87"/>
      <c r="E1730" s="87"/>
      <c r="F1730" s="87"/>
      <c r="G1730" s="87"/>
      <c r="H1730" s="87"/>
      <c r="I1730" s="87"/>
      <c r="J1730" s="87"/>
      <c r="K1730" s="87"/>
      <c r="L1730" s="87"/>
      <c r="M1730" s="87"/>
      <c r="N1730" s="87"/>
      <c r="O1730" s="87"/>
      <c r="P1730" s="87"/>
      <c r="Q1730" s="87"/>
      <c r="R1730" s="87"/>
      <c r="S1730" s="87"/>
      <c r="T1730" s="87"/>
      <c r="U1730" s="87"/>
      <c r="V1730" s="87"/>
      <c r="W1730" s="87"/>
      <c r="X1730" s="87"/>
      <c r="Y1730" s="87"/>
      <c r="Z1730" s="87"/>
      <c r="AA1730" s="87"/>
      <c r="AB1730" s="87"/>
      <c r="AC1730" s="87"/>
      <c r="AD1730" s="87"/>
      <c r="AE1730" s="87"/>
      <c r="AF1730" s="87"/>
      <c r="AG1730" s="87"/>
      <c r="AH1730" s="87"/>
      <c r="AI1730" s="87"/>
      <c r="AJ1730" s="87"/>
      <c r="AK1730" s="87"/>
      <c r="AL1730" s="87"/>
      <c r="AM1730" s="87"/>
      <c r="AN1730" s="87"/>
      <c r="AO1730" s="87"/>
      <c r="AP1730" s="87"/>
      <c r="AQ1730" s="87"/>
      <c r="AR1730" s="87"/>
      <c r="AS1730" s="87"/>
      <c r="AT1730" s="87"/>
      <c r="AU1730" s="87"/>
      <c r="AV1730" s="87"/>
      <c r="AW1730" s="87"/>
      <c r="AX1730" s="87"/>
      <c r="AY1730" s="87"/>
      <c r="AZ1730" s="87"/>
      <c r="BA1730" s="87"/>
      <c r="BB1730" s="87"/>
      <c r="BC1730" s="87"/>
      <c r="BD1730" s="87"/>
      <c r="BE1730" s="87"/>
    </row>
    <row r="1731" spans="1:57" s="69" customFormat="1" x14ac:dyDescent="0.25">
      <c r="A1731" s="87"/>
      <c r="B1731" s="87"/>
      <c r="C1731" s="87"/>
      <c r="D1731" s="87"/>
      <c r="E1731" s="87"/>
      <c r="F1731" s="87"/>
      <c r="G1731" s="87"/>
      <c r="H1731" s="87"/>
      <c r="I1731" s="87"/>
      <c r="J1731" s="87"/>
      <c r="K1731" s="87"/>
      <c r="L1731" s="87"/>
      <c r="M1731" s="87"/>
      <c r="N1731" s="87"/>
      <c r="O1731" s="87"/>
      <c r="P1731" s="87"/>
      <c r="Q1731" s="87"/>
      <c r="R1731" s="87"/>
      <c r="S1731" s="87"/>
      <c r="T1731" s="87"/>
      <c r="U1731" s="87"/>
      <c r="V1731" s="87"/>
      <c r="W1731" s="87"/>
      <c r="X1731" s="87"/>
      <c r="Y1731" s="87"/>
      <c r="Z1731" s="87"/>
      <c r="AA1731" s="87"/>
      <c r="AB1731" s="87"/>
      <c r="AC1731" s="87"/>
      <c r="AD1731" s="87"/>
      <c r="AE1731" s="87"/>
      <c r="AF1731" s="87"/>
      <c r="AG1731" s="87"/>
      <c r="AH1731" s="87"/>
      <c r="AI1731" s="87"/>
      <c r="AJ1731" s="87"/>
      <c r="AK1731" s="87"/>
      <c r="AL1731" s="87"/>
      <c r="AM1731" s="87"/>
      <c r="AN1731" s="87"/>
      <c r="AO1731" s="87"/>
      <c r="AP1731" s="87"/>
      <c r="AQ1731" s="87"/>
      <c r="AR1731" s="87"/>
      <c r="AS1731" s="87"/>
      <c r="AT1731" s="87"/>
      <c r="AU1731" s="87"/>
      <c r="AV1731" s="87"/>
      <c r="AW1731" s="87"/>
      <c r="AX1731" s="87"/>
      <c r="AY1731" s="87"/>
      <c r="AZ1731" s="87"/>
      <c r="BA1731" s="87"/>
      <c r="BB1731" s="87"/>
      <c r="BC1731" s="87"/>
      <c r="BD1731" s="87"/>
      <c r="BE1731" s="87"/>
    </row>
    <row r="1732" spans="1:57" s="69" customFormat="1" x14ac:dyDescent="0.25">
      <c r="A1732" s="87"/>
      <c r="B1732" s="87"/>
      <c r="C1732" s="87"/>
      <c r="D1732" s="87"/>
      <c r="E1732" s="87"/>
      <c r="F1732" s="87"/>
      <c r="G1732" s="87"/>
      <c r="H1732" s="87"/>
      <c r="I1732" s="87"/>
      <c r="J1732" s="87"/>
      <c r="K1732" s="87"/>
      <c r="L1732" s="87"/>
      <c r="M1732" s="87"/>
      <c r="N1732" s="87"/>
      <c r="O1732" s="87"/>
      <c r="P1732" s="87"/>
      <c r="Q1732" s="87"/>
      <c r="R1732" s="87"/>
      <c r="S1732" s="87"/>
      <c r="T1732" s="87"/>
      <c r="U1732" s="87"/>
      <c r="V1732" s="87"/>
      <c r="W1732" s="87"/>
      <c r="X1732" s="87"/>
      <c r="Y1732" s="87"/>
      <c r="Z1732" s="87"/>
      <c r="AA1732" s="87"/>
      <c r="AB1732" s="87"/>
      <c r="AC1732" s="87"/>
      <c r="AD1732" s="87"/>
      <c r="AE1732" s="87"/>
      <c r="AF1732" s="87"/>
      <c r="AG1732" s="87"/>
      <c r="AH1732" s="87"/>
      <c r="AI1732" s="87"/>
      <c r="AJ1732" s="87"/>
      <c r="AK1732" s="87"/>
      <c r="AL1732" s="87"/>
      <c r="AM1732" s="87"/>
      <c r="AN1732" s="87"/>
      <c r="AO1732" s="87"/>
      <c r="AP1732" s="87"/>
      <c r="AQ1732" s="87"/>
      <c r="AR1732" s="87"/>
      <c r="AS1732" s="87"/>
      <c r="AT1732" s="87"/>
      <c r="AU1732" s="87"/>
      <c r="AV1732" s="87"/>
      <c r="AW1732" s="87"/>
      <c r="AX1732" s="87"/>
      <c r="AY1732" s="87"/>
      <c r="AZ1732" s="87"/>
      <c r="BA1732" s="87"/>
      <c r="BB1732" s="87"/>
      <c r="BC1732" s="87"/>
      <c r="BD1732" s="87"/>
      <c r="BE1732" s="87"/>
    </row>
    <row r="1733" spans="1:57" s="69" customFormat="1" x14ac:dyDescent="0.25">
      <c r="A1733" s="87"/>
      <c r="B1733" s="87"/>
      <c r="C1733" s="87"/>
      <c r="D1733" s="87"/>
      <c r="E1733" s="87"/>
      <c r="F1733" s="87"/>
      <c r="G1733" s="87"/>
      <c r="H1733" s="87"/>
      <c r="I1733" s="87"/>
      <c r="J1733" s="87"/>
      <c r="K1733" s="87"/>
      <c r="L1733" s="87"/>
      <c r="M1733" s="87"/>
      <c r="N1733" s="87"/>
      <c r="O1733" s="87"/>
      <c r="P1733" s="87"/>
      <c r="Q1733" s="87"/>
      <c r="R1733" s="87"/>
      <c r="S1733" s="87"/>
      <c r="T1733" s="87"/>
      <c r="U1733" s="87"/>
      <c r="V1733" s="87"/>
      <c r="W1733" s="87"/>
      <c r="X1733" s="87"/>
      <c r="Y1733" s="87"/>
      <c r="Z1733" s="87"/>
      <c r="AA1733" s="87"/>
      <c r="AB1733" s="87"/>
      <c r="AC1733" s="87"/>
      <c r="AD1733" s="87"/>
      <c r="AE1733" s="87"/>
      <c r="AF1733" s="87"/>
      <c r="AG1733" s="87"/>
      <c r="AH1733" s="87"/>
      <c r="AI1733" s="87"/>
      <c r="AJ1733" s="87"/>
      <c r="AK1733" s="87"/>
      <c r="AL1733" s="87"/>
      <c r="AM1733" s="87"/>
      <c r="AN1733" s="87"/>
      <c r="AO1733" s="87"/>
      <c r="AP1733" s="87"/>
      <c r="AQ1733" s="87"/>
      <c r="AR1733" s="87"/>
      <c r="AS1733" s="87"/>
      <c r="AT1733" s="87"/>
      <c r="AU1733" s="87"/>
      <c r="AV1733" s="87"/>
      <c r="AW1733" s="87"/>
      <c r="AX1733" s="87"/>
      <c r="AY1733" s="87"/>
      <c r="AZ1733" s="87"/>
      <c r="BA1733" s="87"/>
      <c r="BB1733" s="87"/>
      <c r="BC1733" s="87"/>
      <c r="BD1733" s="87"/>
      <c r="BE1733" s="87"/>
    </row>
    <row r="1734" spans="1:57" s="69" customFormat="1" x14ac:dyDescent="0.25">
      <c r="A1734" s="87"/>
      <c r="B1734" s="87"/>
      <c r="C1734" s="87"/>
      <c r="D1734" s="87"/>
      <c r="E1734" s="87"/>
      <c r="F1734" s="87"/>
      <c r="G1734" s="87"/>
      <c r="H1734" s="87"/>
      <c r="I1734" s="87"/>
      <c r="J1734" s="87"/>
      <c r="K1734" s="87"/>
      <c r="L1734" s="87"/>
      <c r="M1734" s="87"/>
      <c r="N1734" s="87"/>
      <c r="O1734" s="87"/>
      <c r="P1734" s="87"/>
      <c r="Q1734" s="87"/>
      <c r="R1734" s="87"/>
      <c r="S1734" s="87"/>
      <c r="T1734" s="87"/>
      <c r="U1734" s="87"/>
      <c r="V1734" s="87"/>
      <c r="W1734" s="87"/>
      <c r="X1734" s="87"/>
      <c r="Y1734" s="87"/>
      <c r="Z1734" s="87"/>
      <c r="AA1734" s="87"/>
      <c r="AB1734" s="87"/>
      <c r="AC1734" s="87"/>
      <c r="AD1734" s="87"/>
      <c r="AE1734" s="87"/>
      <c r="AF1734" s="87"/>
      <c r="AG1734" s="87"/>
      <c r="AH1734" s="87"/>
      <c r="AI1734" s="87"/>
      <c r="AJ1734" s="87"/>
      <c r="AK1734" s="87"/>
      <c r="AL1734" s="87"/>
      <c r="AM1734" s="87"/>
      <c r="AN1734" s="87"/>
      <c r="AO1734" s="87"/>
      <c r="AP1734" s="87"/>
      <c r="AQ1734" s="87"/>
      <c r="AR1734" s="87"/>
      <c r="AS1734" s="87"/>
      <c r="AT1734" s="87"/>
      <c r="AU1734" s="87"/>
      <c r="AV1734" s="87"/>
      <c r="AW1734" s="87"/>
      <c r="AX1734" s="87"/>
      <c r="AY1734" s="87"/>
      <c r="AZ1734" s="87"/>
      <c r="BA1734" s="87"/>
      <c r="BB1734" s="87"/>
      <c r="BC1734" s="87"/>
      <c r="BD1734" s="87"/>
      <c r="BE1734" s="87"/>
    </row>
    <row r="1735" spans="1:57" s="69" customFormat="1" x14ac:dyDescent="0.25">
      <c r="A1735" s="87"/>
      <c r="B1735" s="87"/>
      <c r="C1735" s="87"/>
      <c r="D1735" s="87"/>
      <c r="E1735" s="87"/>
      <c r="F1735" s="87"/>
      <c r="G1735" s="87"/>
      <c r="H1735" s="87"/>
      <c r="I1735" s="87"/>
      <c r="J1735" s="87"/>
      <c r="K1735" s="87"/>
      <c r="L1735" s="87"/>
      <c r="M1735" s="87"/>
      <c r="N1735" s="87"/>
      <c r="O1735" s="87"/>
      <c r="P1735" s="87"/>
      <c r="Q1735" s="87"/>
      <c r="R1735" s="87"/>
      <c r="S1735" s="87"/>
      <c r="T1735" s="87"/>
      <c r="U1735" s="87"/>
      <c r="V1735" s="87"/>
      <c r="W1735" s="87"/>
      <c r="X1735" s="87"/>
      <c r="Y1735" s="87"/>
      <c r="Z1735" s="87"/>
      <c r="AA1735" s="87"/>
      <c r="AB1735" s="87"/>
      <c r="AC1735" s="87"/>
      <c r="AD1735" s="87"/>
      <c r="AE1735" s="87"/>
      <c r="AF1735" s="87"/>
      <c r="AG1735" s="87"/>
      <c r="AH1735" s="87"/>
      <c r="AI1735" s="87"/>
      <c r="AJ1735" s="87"/>
      <c r="AK1735" s="87"/>
      <c r="AL1735" s="87"/>
      <c r="AM1735" s="87"/>
      <c r="AN1735" s="87"/>
      <c r="AO1735" s="87"/>
      <c r="AP1735" s="87"/>
      <c r="AQ1735" s="87"/>
      <c r="AR1735" s="87"/>
      <c r="AS1735" s="87"/>
      <c r="AT1735" s="87"/>
      <c r="AU1735" s="87"/>
      <c r="AV1735" s="87"/>
      <c r="AW1735" s="87"/>
      <c r="AX1735" s="87"/>
      <c r="AY1735" s="87"/>
      <c r="AZ1735" s="87"/>
      <c r="BA1735" s="87"/>
      <c r="BB1735" s="87"/>
      <c r="BC1735" s="87"/>
      <c r="BD1735" s="87"/>
      <c r="BE1735" s="87"/>
    </row>
    <row r="1736" spans="1:57" s="69" customFormat="1" x14ac:dyDescent="0.25">
      <c r="A1736" s="87"/>
      <c r="B1736" s="87"/>
      <c r="C1736" s="87"/>
      <c r="D1736" s="87"/>
      <c r="E1736" s="87"/>
      <c r="F1736" s="87"/>
      <c r="G1736" s="87"/>
      <c r="H1736" s="87"/>
      <c r="I1736" s="87"/>
      <c r="J1736" s="87"/>
      <c r="K1736" s="87"/>
      <c r="L1736" s="87"/>
      <c r="M1736" s="87"/>
      <c r="N1736" s="87"/>
      <c r="O1736" s="87"/>
      <c r="P1736" s="87"/>
      <c r="Q1736" s="87"/>
      <c r="R1736" s="87"/>
      <c r="S1736" s="87"/>
      <c r="T1736" s="87"/>
      <c r="U1736" s="87"/>
      <c r="V1736" s="87"/>
      <c r="W1736" s="87"/>
      <c r="X1736" s="87"/>
      <c r="Y1736" s="87"/>
      <c r="Z1736" s="87"/>
      <c r="AA1736" s="87"/>
      <c r="AB1736" s="87"/>
      <c r="AC1736" s="87"/>
      <c r="AD1736" s="87"/>
      <c r="AE1736" s="87"/>
      <c r="AF1736" s="87"/>
      <c r="AG1736" s="87"/>
      <c r="AH1736" s="87"/>
      <c r="AI1736" s="87"/>
      <c r="AJ1736" s="87"/>
      <c r="AK1736" s="87"/>
      <c r="AL1736" s="87"/>
      <c r="AM1736" s="87"/>
      <c r="AN1736" s="87"/>
      <c r="AO1736" s="87"/>
      <c r="AP1736" s="87"/>
      <c r="AQ1736" s="87"/>
      <c r="AR1736" s="87"/>
      <c r="AS1736" s="87"/>
      <c r="AT1736" s="87"/>
      <c r="AU1736" s="87"/>
      <c r="AV1736" s="87"/>
      <c r="AW1736" s="87"/>
      <c r="AX1736" s="87"/>
      <c r="AY1736" s="87"/>
      <c r="AZ1736" s="87"/>
      <c r="BA1736" s="87"/>
      <c r="BB1736" s="87"/>
      <c r="BC1736" s="87"/>
      <c r="BD1736" s="87"/>
      <c r="BE1736" s="87"/>
    </row>
    <row r="1737" spans="1:57" s="69" customFormat="1" x14ac:dyDescent="0.25">
      <c r="A1737" s="87"/>
      <c r="B1737" s="87"/>
      <c r="C1737" s="87"/>
      <c r="D1737" s="87"/>
      <c r="E1737" s="87"/>
      <c r="F1737" s="87"/>
      <c r="G1737" s="87"/>
      <c r="H1737" s="87"/>
      <c r="I1737" s="87"/>
      <c r="J1737" s="87"/>
      <c r="K1737" s="87"/>
      <c r="L1737" s="87"/>
      <c r="M1737" s="87"/>
      <c r="N1737" s="87"/>
      <c r="O1737" s="87"/>
      <c r="P1737" s="87"/>
      <c r="Q1737" s="87"/>
      <c r="R1737" s="87"/>
      <c r="S1737" s="87"/>
      <c r="T1737" s="87"/>
      <c r="U1737" s="87"/>
      <c r="V1737" s="87"/>
      <c r="W1737" s="87"/>
      <c r="X1737" s="87"/>
      <c r="Y1737" s="87"/>
      <c r="Z1737" s="87"/>
      <c r="AA1737" s="87"/>
      <c r="AB1737" s="87"/>
      <c r="AC1737" s="87"/>
      <c r="AD1737" s="87"/>
      <c r="AE1737" s="87"/>
      <c r="AF1737" s="87"/>
      <c r="AG1737" s="87"/>
      <c r="AH1737" s="87"/>
      <c r="AI1737" s="87"/>
      <c r="AJ1737" s="87"/>
      <c r="AK1737" s="87"/>
      <c r="AL1737" s="87"/>
      <c r="AM1737" s="87"/>
      <c r="AN1737" s="87"/>
      <c r="AO1737" s="87"/>
      <c r="AP1737" s="87"/>
      <c r="AQ1737" s="87"/>
      <c r="AR1737" s="87"/>
      <c r="AS1737" s="87"/>
      <c r="AT1737" s="87"/>
      <c r="AU1737" s="87"/>
      <c r="AV1737" s="87"/>
      <c r="AW1737" s="87"/>
      <c r="AX1737" s="87"/>
      <c r="AY1737" s="87"/>
      <c r="AZ1737" s="87"/>
      <c r="BA1737" s="87"/>
      <c r="BB1737" s="87"/>
      <c r="BC1737" s="87"/>
      <c r="BD1737" s="87"/>
      <c r="BE1737" s="87"/>
    </row>
    <row r="1738" spans="1:57" s="69" customFormat="1" x14ac:dyDescent="0.25">
      <c r="A1738" s="87"/>
      <c r="B1738" s="87"/>
      <c r="C1738" s="87"/>
      <c r="D1738" s="87"/>
      <c r="E1738" s="87"/>
      <c r="F1738" s="87"/>
      <c r="G1738" s="87"/>
      <c r="H1738" s="87"/>
      <c r="I1738" s="87"/>
      <c r="J1738" s="87"/>
      <c r="K1738" s="87"/>
      <c r="L1738" s="87"/>
      <c r="M1738" s="87"/>
      <c r="N1738" s="87"/>
      <c r="O1738" s="87"/>
      <c r="P1738" s="87"/>
      <c r="Q1738" s="87"/>
      <c r="R1738" s="87"/>
      <c r="S1738" s="87"/>
      <c r="T1738" s="87"/>
      <c r="U1738" s="87"/>
      <c r="V1738" s="87"/>
      <c r="W1738" s="87"/>
      <c r="X1738" s="87"/>
      <c r="Y1738" s="87"/>
      <c r="Z1738" s="87"/>
      <c r="AA1738" s="87"/>
      <c r="AB1738" s="87"/>
      <c r="AC1738" s="87"/>
      <c r="AD1738" s="87"/>
      <c r="AE1738" s="87"/>
      <c r="AF1738" s="87"/>
      <c r="AG1738" s="87"/>
      <c r="AH1738" s="87"/>
      <c r="AI1738" s="87"/>
      <c r="AJ1738" s="87"/>
      <c r="AK1738" s="87"/>
      <c r="AL1738" s="87"/>
      <c r="AM1738" s="87"/>
      <c r="AN1738" s="87"/>
      <c r="AO1738" s="87"/>
      <c r="AP1738" s="87"/>
      <c r="AQ1738" s="87"/>
      <c r="AR1738" s="87"/>
      <c r="AS1738" s="87"/>
      <c r="AT1738" s="87"/>
      <c r="AU1738" s="87"/>
      <c r="AV1738" s="87"/>
      <c r="AW1738" s="87"/>
      <c r="AX1738" s="87"/>
      <c r="AY1738" s="87"/>
      <c r="AZ1738" s="87"/>
      <c r="BA1738" s="87"/>
      <c r="BB1738" s="87"/>
      <c r="BC1738" s="87"/>
      <c r="BD1738" s="87"/>
      <c r="BE1738" s="87"/>
    </row>
    <row r="1739" spans="1:57" s="69" customFormat="1" x14ac:dyDescent="0.25">
      <c r="A1739" s="87"/>
      <c r="B1739" s="87"/>
      <c r="C1739" s="87"/>
      <c r="D1739" s="87"/>
      <c r="E1739" s="87"/>
      <c r="F1739" s="87"/>
      <c r="G1739" s="87"/>
      <c r="H1739" s="87"/>
      <c r="I1739" s="87"/>
      <c r="J1739" s="87"/>
      <c r="K1739" s="87"/>
      <c r="L1739" s="87"/>
      <c r="M1739" s="87"/>
      <c r="N1739" s="87"/>
      <c r="O1739" s="87"/>
      <c r="P1739" s="87"/>
      <c r="Q1739" s="87"/>
      <c r="R1739" s="87"/>
      <c r="S1739" s="87"/>
      <c r="T1739" s="87"/>
      <c r="U1739" s="87"/>
      <c r="V1739" s="87"/>
      <c r="W1739" s="87"/>
      <c r="X1739" s="87"/>
      <c r="Y1739" s="87"/>
      <c r="Z1739" s="87"/>
      <c r="AA1739" s="87"/>
      <c r="AB1739" s="87"/>
      <c r="AC1739" s="87"/>
      <c r="AD1739" s="87"/>
      <c r="AE1739" s="87"/>
      <c r="AF1739" s="87"/>
      <c r="AG1739" s="87"/>
      <c r="AH1739" s="87"/>
      <c r="AI1739" s="87"/>
      <c r="AJ1739" s="87"/>
      <c r="AK1739" s="87"/>
      <c r="AL1739" s="87"/>
      <c r="AM1739" s="87"/>
      <c r="AN1739" s="87"/>
      <c r="AO1739" s="87"/>
      <c r="AP1739" s="87"/>
      <c r="AQ1739" s="87"/>
      <c r="AR1739" s="87"/>
      <c r="AS1739" s="87"/>
      <c r="AT1739" s="87"/>
      <c r="AU1739" s="87"/>
      <c r="AV1739" s="87"/>
      <c r="AW1739" s="87"/>
      <c r="AX1739" s="87"/>
      <c r="AY1739" s="87"/>
      <c r="AZ1739" s="87"/>
      <c r="BA1739" s="87"/>
      <c r="BB1739" s="87"/>
      <c r="BC1739" s="87"/>
      <c r="BD1739" s="87"/>
      <c r="BE1739" s="87"/>
    </row>
    <row r="1740" spans="1:57" s="69" customFormat="1" x14ac:dyDescent="0.25">
      <c r="A1740" s="87"/>
      <c r="B1740" s="87"/>
      <c r="C1740" s="87"/>
      <c r="D1740" s="87"/>
      <c r="E1740" s="87"/>
      <c r="F1740" s="87"/>
      <c r="G1740" s="87"/>
      <c r="H1740" s="87"/>
      <c r="I1740" s="87"/>
      <c r="J1740" s="87"/>
      <c r="K1740" s="87"/>
      <c r="L1740" s="87"/>
      <c r="M1740" s="87"/>
      <c r="N1740" s="87"/>
      <c r="O1740" s="87"/>
      <c r="P1740" s="87"/>
      <c r="Q1740" s="87"/>
      <c r="R1740" s="87"/>
      <c r="S1740" s="87"/>
      <c r="T1740" s="87"/>
      <c r="U1740" s="87"/>
      <c r="V1740" s="87"/>
      <c r="W1740" s="87"/>
      <c r="X1740" s="87"/>
      <c r="Y1740" s="87"/>
      <c r="Z1740" s="87"/>
      <c r="AA1740" s="87"/>
      <c r="AB1740" s="87"/>
      <c r="AC1740" s="87"/>
      <c r="AD1740" s="87"/>
      <c r="AE1740" s="87"/>
      <c r="AF1740" s="87"/>
      <c r="AG1740" s="87"/>
      <c r="AH1740" s="87"/>
      <c r="AI1740" s="87"/>
      <c r="AJ1740" s="87"/>
      <c r="AK1740" s="87"/>
      <c r="AL1740" s="87"/>
      <c r="AM1740" s="87"/>
      <c r="AN1740" s="87"/>
      <c r="AO1740" s="87"/>
      <c r="AP1740" s="87"/>
      <c r="AQ1740" s="87"/>
      <c r="AR1740" s="87"/>
      <c r="AS1740" s="87"/>
      <c r="AT1740" s="87"/>
      <c r="AU1740" s="87"/>
      <c r="AV1740" s="87"/>
      <c r="AW1740" s="87"/>
      <c r="AX1740" s="87"/>
      <c r="AY1740" s="87"/>
      <c r="AZ1740" s="87"/>
      <c r="BA1740" s="87"/>
      <c r="BB1740" s="87"/>
      <c r="BC1740" s="87"/>
      <c r="BD1740" s="87"/>
      <c r="BE1740" s="87"/>
    </row>
    <row r="1741" spans="1:57" s="69" customFormat="1" x14ac:dyDescent="0.25">
      <c r="A1741" s="87"/>
      <c r="B1741" s="87"/>
      <c r="C1741" s="87"/>
      <c r="D1741" s="87"/>
      <c r="E1741" s="87"/>
      <c r="F1741" s="87"/>
      <c r="G1741" s="87"/>
      <c r="H1741" s="87"/>
      <c r="I1741" s="87"/>
      <c r="J1741" s="87"/>
      <c r="K1741" s="87"/>
      <c r="L1741" s="87"/>
      <c r="M1741" s="87"/>
      <c r="N1741" s="87"/>
      <c r="O1741" s="87"/>
      <c r="P1741" s="87"/>
      <c r="Q1741" s="87"/>
      <c r="R1741" s="87"/>
      <c r="S1741" s="87"/>
      <c r="T1741" s="87"/>
      <c r="U1741" s="87"/>
      <c r="V1741" s="87"/>
      <c r="W1741" s="87"/>
      <c r="X1741" s="87"/>
      <c r="Y1741" s="87"/>
      <c r="Z1741" s="87"/>
      <c r="AA1741" s="87"/>
      <c r="AB1741" s="87"/>
      <c r="AC1741" s="87"/>
      <c r="AD1741" s="87"/>
      <c r="AE1741" s="87"/>
      <c r="AF1741" s="87"/>
      <c r="AG1741" s="87"/>
      <c r="AH1741" s="87"/>
      <c r="AI1741" s="87"/>
      <c r="AJ1741" s="87"/>
      <c r="AK1741" s="87"/>
      <c r="AL1741" s="87"/>
      <c r="AM1741" s="87"/>
      <c r="AN1741" s="87"/>
      <c r="AO1741" s="87"/>
      <c r="AP1741" s="87"/>
      <c r="AQ1741" s="87"/>
      <c r="AR1741" s="87"/>
      <c r="AS1741" s="87"/>
      <c r="AT1741" s="87"/>
      <c r="AU1741" s="87"/>
      <c r="AV1741" s="87"/>
      <c r="AW1741" s="87"/>
      <c r="AX1741" s="87"/>
      <c r="AY1741" s="87"/>
      <c r="AZ1741" s="87"/>
      <c r="BA1741" s="87"/>
      <c r="BB1741" s="87"/>
      <c r="BC1741" s="87"/>
      <c r="BD1741" s="87"/>
      <c r="BE1741" s="87"/>
    </row>
    <row r="1742" spans="1:57" s="69" customFormat="1" x14ac:dyDescent="0.25">
      <c r="A1742" s="87"/>
      <c r="B1742" s="87"/>
      <c r="C1742" s="87"/>
      <c r="D1742" s="87"/>
      <c r="E1742" s="87"/>
      <c r="F1742" s="87"/>
      <c r="G1742" s="87"/>
      <c r="H1742" s="87"/>
      <c r="I1742" s="87"/>
      <c r="J1742" s="87"/>
      <c r="K1742" s="87"/>
      <c r="L1742" s="87"/>
      <c r="M1742" s="87"/>
      <c r="N1742" s="87"/>
      <c r="O1742" s="87"/>
      <c r="P1742" s="87"/>
      <c r="Q1742" s="87"/>
      <c r="R1742" s="87"/>
      <c r="S1742" s="87"/>
      <c r="T1742" s="87"/>
      <c r="U1742" s="87"/>
      <c r="V1742" s="87"/>
      <c r="W1742" s="87"/>
      <c r="X1742" s="87"/>
      <c r="Y1742" s="87"/>
      <c r="Z1742" s="87"/>
      <c r="AA1742" s="87"/>
      <c r="AB1742" s="87"/>
      <c r="AC1742" s="87"/>
      <c r="AD1742" s="87"/>
      <c r="AE1742" s="87"/>
      <c r="AF1742" s="87"/>
      <c r="AG1742" s="87"/>
      <c r="AH1742" s="87"/>
      <c r="AI1742" s="87"/>
      <c r="AJ1742" s="87"/>
      <c r="AK1742" s="87"/>
      <c r="AL1742" s="87"/>
      <c r="AM1742" s="87"/>
      <c r="AN1742" s="87"/>
      <c r="AO1742" s="87"/>
      <c r="AP1742" s="87"/>
      <c r="AQ1742" s="87"/>
      <c r="AR1742" s="87"/>
      <c r="AS1742" s="87"/>
      <c r="AT1742" s="87"/>
      <c r="AU1742" s="87"/>
      <c r="AV1742" s="87"/>
      <c r="AW1742" s="87"/>
      <c r="AX1742" s="87"/>
      <c r="AY1742" s="87"/>
      <c r="AZ1742" s="87"/>
      <c r="BA1742" s="87"/>
      <c r="BB1742" s="87"/>
      <c r="BC1742" s="87"/>
      <c r="BD1742" s="87"/>
      <c r="BE1742" s="87"/>
    </row>
    <row r="1743" spans="1:57" s="69" customFormat="1" x14ac:dyDescent="0.25">
      <c r="A1743" s="87"/>
      <c r="B1743" s="87"/>
      <c r="C1743" s="87"/>
      <c r="D1743" s="87"/>
      <c r="E1743" s="87"/>
      <c r="F1743" s="87"/>
      <c r="G1743" s="87"/>
      <c r="H1743" s="87"/>
      <c r="I1743" s="87"/>
      <c r="J1743" s="87"/>
      <c r="K1743" s="87"/>
      <c r="L1743" s="87"/>
      <c r="M1743" s="87"/>
      <c r="N1743" s="87"/>
      <c r="O1743" s="87"/>
      <c r="P1743" s="87"/>
      <c r="Q1743" s="87"/>
      <c r="R1743" s="87"/>
      <c r="S1743" s="87"/>
      <c r="T1743" s="87"/>
      <c r="U1743" s="87"/>
      <c r="V1743" s="87"/>
      <c r="W1743" s="87"/>
      <c r="X1743" s="87"/>
      <c r="Y1743" s="87"/>
      <c r="Z1743" s="87"/>
      <c r="AA1743" s="87"/>
      <c r="AB1743" s="87"/>
      <c r="AC1743" s="87"/>
      <c r="AD1743" s="87"/>
      <c r="AE1743" s="87"/>
      <c r="AF1743" s="87"/>
      <c r="AG1743" s="87"/>
      <c r="AH1743" s="87"/>
      <c r="AI1743" s="87"/>
      <c r="AJ1743" s="87"/>
      <c r="AK1743" s="87"/>
      <c r="AL1743" s="87"/>
      <c r="AM1743" s="87"/>
      <c r="AN1743" s="87"/>
      <c r="AO1743" s="87"/>
      <c r="AP1743" s="87"/>
      <c r="AQ1743" s="87"/>
      <c r="AR1743" s="87"/>
      <c r="AS1743" s="87"/>
      <c r="AT1743" s="87"/>
      <c r="AU1743" s="87"/>
      <c r="AV1743" s="87"/>
      <c r="AW1743" s="87"/>
      <c r="AX1743" s="87"/>
      <c r="AY1743" s="87"/>
      <c r="AZ1743" s="87"/>
      <c r="BA1743" s="87"/>
      <c r="BB1743" s="87"/>
      <c r="BC1743" s="87"/>
      <c r="BD1743" s="87"/>
      <c r="BE1743" s="87"/>
    </row>
    <row r="1744" spans="1:57" s="69" customFormat="1" x14ac:dyDescent="0.25">
      <c r="A1744" s="87"/>
      <c r="B1744" s="87"/>
      <c r="C1744" s="87"/>
      <c r="D1744" s="87"/>
      <c r="E1744" s="87"/>
      <c r="F1744" s="87"/>
      <c r="G1744" s="87"/>
      <c r="H1744" s="87"/>
      <c r="I1744" s="87"/>
      <c r="J1744" s="87"/>
      <c r="K1744" s="87"/>
      <c r="L1744" s="87"/>
      <c r="M1744" s="87"/>
      <c r="N1744" s="87"/>
      <c r="O1744" s="87"/>
      <c r="P1744" s="87"/>
      <c r="Q1744" s="87"/>
      <c r="R1744" s="87"/>
      <c r="S1744" s="87"/>
      <c r="T1744" s="87"/>
      <c r="U1744" s="87"/>
      <c r="V1744" s="87"/>
      <c r="W1744" s="87"/>
      <c r="X1744" s="87"/>
      <c r="Y1744" s="87"/>
      <c r="Z1744" s="87"/>
      <c r="AA1744" s="87"/>
      <c r="AB1744" s="87"/>
      <c r="AC1744" s="87"/>
      <c r="AD1744" s="87"/>
      <c r="AE1744" s="87"/>
      <c r="AF1744" s="87"/>
      <c r="AG1744" s="87"/>
      <c r="AH1744" s="87"/>
      <c r="AI1744" s="87"/>
      <c r="AJ1744" s="87"/>
      <c r="AK1744" s="87"/>
      <c r="AL1744" s="87"/>
      <c r="AM1744" s="87"/>
      <c r="AN1744" s="87"/>
      <c r="AO1744" s="87"/>
      <c r="AP1744" s="87"/>
      <c r="AQ1744" s="87"/>
      <c r="AR1744" s="87"/>
      <c r="AS1744" s="87"/>
      <c r="AT1744" s="87"/>
      <c r="AU1744" s="87"/>
      <c r="AV1744" s="87"/>
      <c r="AW1744" s="87"/>
      <c r="AX1744" s="87"/>
      <c r="AY1744" s="87"/>
      <c r="AZ1744" s="87"/>
      <c r="BA1744" s="87"/>
      <c r="BB1744" s="87"/>
      <c r="BC1744" s="87"/>
      <c r="BD1744" s="87"/>
      <c r="BE1744" s="87"/>
    </row>
    <row r="1745" spans="1:57" s="69" customFormat="1" x14ac:dyDescent="0.25">
      <c r="A1745" s="87"/>
      <c r="B1745" s="87"/>
      <c r="C1745" s="87"/>
      <c r="D1745" s="87"/>
      <c r="E1745" s="87"/>
      <c r="F1745" s="87"/>
      <c r="G1745" s="87"/>
      <c r="H1745" s="87"/>
      <c r="I1745" s="87"/>
      <c r="J1745" s="87"/>
      <c r="K1745" s="87"/>
      <c r="L1745" s="87"/>
      <c r="M1745" s="87"/>
      <c r="N1745" s="87"/>
      <c r="O1745" s="87"/>
      <c r="P1745" s="87"/>
      <c r="Q1745" s="87"/>
      <c r="R1745" s="87"/>
      <c r="S1745" s="87"/>
      <c r="T1745" s="87"/>
      <c r="U1745" s="87"/>
      <c r="V1745" s="87"/>
      <c r="W1745" s="87"/>
      <c r="X1745" s="87"/>
      <c r="Y1745" s="87"/>
      <c r="Z1745" s="87"/>
      <c r="AA1745" s="87"/>
      <c r="AB1745" s="87"/>
      <c r="AC1745" s="87"/>
      <c r="AD1745" s="87"/>
      <c r="AE1745" s="87"/>
      <c r="AF1745" s="87"/>
      <c r="AG1745" s="87"/>
      <c r="AH1745" s="87"/>
      <c r="AI1745" s="87"/>
      <c r="AJ1745" s="87"/>
      <c r="AK1745" s="87"/>
      <c r="AL1745" s="87"/>
      <c r="AM1745" s="87"/>
      <c r="AN1745" s="87"/>
      <c r="AO1745" s="87"/>
      <c r="AP1745" s="87"/>
      <c r="AQ1745" s="87"/>
      <c r="AR1745" s="87"/>
      <c r="AS1745" s="87"/>
      <c r="AT1745" s="87"/>
      <c r="AU1745" s="87"/>
      <c r="AV1745" s="87"/>
      <c r="AW1745" s="87"/>
      <c r="AX1745" s="87"/>
      <c r="AY1745" s="87"/>
      <c r="AZ1745" s="87"/>
      <c r="BA1745" s="87"/>
      <c r="BB1745" s="87"/>
      <c r="BC1745" s="87"/>
      <c r="BD1745" s="87"/>
      <c r="BE1745" s="87"/>
    </row>
    <row r="1746" spans="1:57" s="69" customFormat="1" x14ac:dyDescent="0.25">
      <c r="A1746" s="87"/>
      <c r="B1746" s="87"/>
      <c r="C1746" s="87"/>
      <c r="D1746" s="87"/>
      <c r="E1746" s="87"/>
      <c r="F1746" s="87"/>
      <c r="G1746" s="87"/>
      <c r="H1746" s="87"/>
      <c r="I1746" s="87"/>
      <c r="J1746" s="87"/>
      <c r="K1746" s="87"/>
      <c r="L1746" s="87"/>
      <c r="M1746" s="87"/>
      <c r="N1746" s="87"/>
      <c r="O1746" s="87"/>
      <c r="P1746" s="87"/>
      <c r="Q1746" s="87"/>
      <c r="R1746" s="87"/>
      <c r="S1746" s="87"/>
      <c r="T1746" s="87"/>
      <c r="U1746" s="87"/>
      <c r="V1746" s="87"/>
      <c r="W1746" s="87"/>
      <c r="X1746" s="87"/>
      <c r="Y1746" s="87"/>
      <c r="Z1746" s="87"/>
      <c r="AA1746" s="87"/>
      <c r="AB1746" s="87"/>
      <c r="AC1746" s="87"/>
      <c r="AD1746" s="87"/>
      <c r="AE1746" s="87"/>
      <c r="AF1746" s="87"/>
      <c r="AG1746" s="87"/>
      <c r="AH1746" s="87"/>
      <c r="AI1746" s="87"/>
      <c r="AJ1746" s="87"/>
      <c r="AK1746" s="87"/>
      <c r="AL1746" s="87"/>
      <c r="AM1746" s="87"/>
      <c r="AN1746" s="87"/>
      <c r="AO1746" s="87"/>
      <c r="AP1746" s="87"/>
      <c r="AQ1746" s="87"/>
      <c r="AR1746" s="87"/>
      <c r="AS1746" s="87"/>
      <c r="AT1746" s="87"/>
      <c r="AU1746" s="87"/>
      <c r="AV1746" s="87"/>
      <c r="AW1746" s="87"/>
      <c r="AX1746" s="87"/>
      <c r="AY1746" s="87"/>
      <c r="AZ1746" s="87"/>
      <c r="BA1746" s="87"/>
      <c r="BB1746" s="87"/>
      <c r="BC1746" s="87"/>
      <c r="BD1746" s="87"/>
      <c r="BE1746" s="87"/>
    </row>
    <row r="1747" spans="1:57" s="69" customFormat="1" x14ac:dyDescent="0.25">
      <c r="A1747" s="87"/>
      <c r="B1747" s="87"/>
      <c r="C1747" s="87"/>
      <c r="D1747" s="87"/>
      <c r="E1747" s="87"/>
      <c r="F1747" s="87"/>
      <c r="G1747" s="87"/>
      <c r="H1747" s="87"/>
      <c r="I1747" s="87"/>
      <c r="J1747" s="87"/>
      <c r="K1747" s="87"/>
      <c r="L1747" s="87"/>
      <c r="M1747" s="87"/>
      <c r="N1747" s="87"/>
      <c r="O1747" s="87"/>
      <c r="P1747" s="87"/>
      <c r="Q1747" s="87"/>
      <c r="R1747" s="87"/>
      <c r="S1747" s="87"/>
      <c r="T1747" s="87"/>
      <c r="U1747" s="87"/>
      <c r="V1747" s="87"/>
      <c r="W1747" s="87"/>
      <c r="X1747" s="87"/>
      <c r="Y1747" s="87"/>
      <c r="Z1747" s="87"/>
      <c r="AA1747" s="87"/>
      <c r="AB1747" s="87"/>
      <c r="AC1747" s="87"/>
      <c r="AD1747" s="87"/>
      <c r="AE1747" s="87"/>
      <c r="AF1747" s="87"/>
      <c r="AG1747" s="87"/>
      <c r="AH1747" s="87"/>
      <c r="AI1747" s="87"/>
      <c r="AJ1747" s="87"/>
      <c r="AK1747" s="87"/>
      <c r="AL1747" s="87"/>
      <c r="AM1747" s="87"/>
      <c r="AN1747" s="87"/>
      <c r="AO1747" s="87"/>
      <c r="AP1747" s="87"/>
      <c r="AQ1747" s="87"/>
      <c r="AR1747" s="87"/>
      <c r="AS1747" s="87"/>
      <c r="AT1747" s="87"/>
      <c r="AU1747" s="87"/>
      <c r="AV1747" s="87"/>
      <c r="AW1747" s="87"/>
      <c r="AX1747" s="87"/>
      <c r="AY1747" s="87"/>
      <c r="AZ1747" s="87"/>
      <c r="BA1747" s="87"/>
      <c r="BB1747" s="87"/>
      <c r="BC1747" s="87"/>
      <c r="BD1747" s="87"/>
      <c r="BE1747" s="87"/>
    </row>
    <row r="1748" spans="1:57" s="69" customFormat="1" x14ac:dyDescent="0.25">
      <c r="A1748" s="87"/>
      <c r="B1748" s="87"/>
      <c r="C1748" s="87"/>
      <c r="D1748" s="87"/>
      <c r="E1748" s="87"/>
      <c r="F1748" s="87"/>
      <c r="G1748" s="87"/>
      <c r="H1748" s="87"/>
      <c r="I1748" s="87"/>
      <c r="J1748" s="87"/>
      <c r="K1748" s="87"/>
      <c r="L1748" s="87"/>
      <c r="M1748" s="87"/>
      <c r="N1748" s="87"/>
      <c r="O1748" s="87"/>
      <c r="P1748" s="87"/>
      <c r="Q1748" s="87"/>
      <c r="R1748" s="87"/>
      <c r="S1748" s="87"/>
      <c r="T1748" s="87"/>
      <c r="U1748" s="87"/>
      <c r="V1748" s="87"/>
      <c r="W1748" s="87"/>
      <c r="X1748" s="87"/>
      <c r="Y1748" s="87"/>
      <c r="Z1748" s="87"/>
      <c r="AA1748" s="87"/>
      <c r="AB1748" s="87"/>
      <c r="AC1748" s="87"/>
      <c r="AD1748" s="87"/>
      <c r="AE1748" s="87"/>
      <c r="AF1748" s="87"/>
      <c r="AG1748" s="87"/>
      <c r="AH1748" s="87"/>
      <c r="AI1748" s="87"/>
      <c r="AJ1748" s="87"/>
      <c r="AK1748" s="87"/>
      <c r="AL1748" s="87"/>
      <c r="AM1748" s="87"/>
      <c r="AN1748" s="87"/>
      <c r="AO1748" s="87"/>
      <c r="AP1748" s="87"/>
      <c r="AQ1748" s="87"/>
      <c r="AR1748" s="87"/>
      <c r="AS1748" s="87"/>
      <c r="AT1748" s="87"/>
      <c r="AU1748" s="87"/>
      <c r="AV1748" s="87"/>
      <c r="AW1748" s="87"/>
      <c r="AX1748" s="87"/>
      <c r="AY1748" s="87"/>
      <c r="AZ1748" s="87"/>
      <c r="BA1748" s="87"/>
      <c r="BB1748" s="87"/>
      <c r="BC1748" s="87"/>
      <c r="BD1748" s="87"/>
      <c r="BE1748" s="87"/>
    </row>
    <row r="1749" spans="1:57" s="69" customFormat="1" x14ac:dyDescent="0.25">
      <c r="A1749" s="87"/>
      <c r="B1749" s="87"/>
      <c r="C1749" s="87"/>
      <c r="D1749" s="87"/>
      <c r="E1749" s="87"/>
      <c r="F1749" s="87"/>
      <c r="G1749" s="87"/>
      <c r="H1749" s="87"/>
      <c r="I1749" s="87"/>
      <c r="J1749" s="87"/>
      <c r="K1749" s="87"/>
      <c r="L1749" s="87"/>
      <c r="M1749" s="87"/>
      <c r="N1749" s="87"/>
      <c r="O1749" s="87"/>
      <c r="P1749" s="87"/>
      <c r="Q1749" s="87"/>
      <c r="R1749" s="87"/>
      <c r="S1749" s="87"/>
      <c r="T1749" s="87"/>
      <c r="U1749" s="87"/>
      <c r="V1749" s="87"/>
      <c r="W1749" s="87"/>
      <c r="X1749" s="87"/>
      <c r="Y1749" s="87"/>
      <c r="Z1749" s="87"/>
      <c r="AA1749" s="87"/>
      <c r="AB1749" s="87"/>
      <c r="AC1749" s="87"/>
      <c r="AD1749" s="87"/>
      <c r="AE1749" s="87"/>
      <c r="AF1749" s="87"/>
      <c r="AG1749" s="87"/>
      <c r="AH1749" s="87"/>
      <c r="AI1749" s="87"/>
      <c r="AJ1749" s="87"/>
      <c r="AK1749" s="87"/>
      <c r="AL1749" s="87"/>
      <c r="AM1749" s="87"/>
      <c r="AN1749" s="87"/>
      <c r="AO1749" s="87"/>
      <c r="AP1749" s="87"/>
      <c r="AQ1749" s="87"/>
      <c r="AR1749" s="87"/>
      <c r="AS1749" s="87"/>
      <c r="AT1749" s="87"/>
      <c r="AU1749" s="87"/>
      <c r="AV1749" s="87"/>
      <c r="AW1749" s="87"/>
      <c r="AX1749" s="87"/>
      <c r="AY1749" s="87"/>
      <c r="AZ1749" s="87"/>
      <c r="BA1749" s="87"/>
      <c r="BB1749" s="87"/>
      <c r="BC1749" s="87"/>
      <c r="BD1749" s="87"/>
      <c r="BE1749" s="87"/>
    </row>
    <row r="1750" spans="1:57" s="69" customFormat="1" x14ac:dyDescent="0.25">
      <c r="A1750" s="87"/>
      <c r="B1750" s="87"/>
      <c r="C1750" s="87"/>
      <c r="D1750" s="87"/>
      <c r="E1750" s="87"/>
      <c r="F1750" s="87"/>
      <c r="G1750" s="87"/>
      <c r="H1750" s="87"/>
      <c r="I1750" s="87"/>
      <c r="J1750" s="87"/>
      <c r="K1750" s="87"/>
      <c r="L1750" s="87"/>
      <c r="M1750" s="87"/>
      <c r="N1750" s="87"/>
      <c r="O1750" s="87"/>
      <c r="P1750" s="87"/>
      <c r="Q1750" s="87"/>
      <c r="R1750" s="87"/>
      <c r="S1750" s="87"/>
      <c r="T1750" s="87"/>
      <c r="U1750" s="87"/>
      <c r="V1750" s="87"/>
      <c r="W1750" s="87"/>
      <c r="X1750" s="87"/>
      <c r="Y1750" s="87"/>
      <c r="Z1750" s="87"/>
      <c r="AA1750" s="87"/>
      <c r="AB1750" s="87"/>
      <c r="AC1750" s="87"/>
      <c r="AD1750" s="87"/>
      <c r="AE1750" s="87"/>
      <c r="AF1750" s="87"/>
      <c r="AG1750" s="87"/>
      <c r="AH1750" s="87"/>
      <c r="AI1750" s="87"/>
      <c r="AJ1750" s="87"/>
      <c r="AK1750" s="87"/>
      <c r="AL1750" s="87"/>
      <c r="AM1750" s="87"/>
      <c r="AN1750" s="87"/>
      <c r="AO1750" s="87"/>
      <c r="AP1750" s="87"/>
      <c r="AQ1750" s="87"/>
      <c r="AR1750" s="87"/>
      <c r="AS1750" s="87"/>
      <c r="AT1750" s="87"/>
      <c r="AU1750" s="87"/>
      <c r="AV1750" s="87"/>
      <c r="AW1750" s="87"/>
      <c r="AX1750" s="87"/>
      <c r="AY1750" s="87"/>
      <c r="AZ1750" s="87"/>
      <c r="BA1750" s="87"/>
      <c r="BB1750" s="87"/>
      <c r="BC1750" s="87"/>
      <c r="BD1750" s="87"/>
      <c r="BE1750" s="87"/>
    </row>
    <row r="1751" spans="1:57" s="69" customFormat="1" x14ac:dyDescent="0.25">
      <c r="A1751" s="87"/>
      <c r="B1751" s="87"/>
      <c r="C1751" s="87"/>
      <c r="D1751" s="87"/>
      <c r="E1751" s="87"/>
      <c r="F1751" s="87"/>
      <c r="G1751" s="87"/>
      <c r="H1751" s="87"/>
      <c r="I1751" s="87"/>
      <c r="J1751" s="87"/>
      <c r="K1751" s="87"/>
      <c r="L1751" s="87"/>
      <c r="M1751" s="87"/>
      <c r="N1751" s="87"/>
      <c r="O1751" s="87"/>
      <c r="P1751" s="87"/>
      <c r="Q1751" s="87"/>
      <c r="R1751" s="87"/>
      <c r="S1751" s="87"/>
      <c r="T1751" s="87"/>
      <c r="U1751" s="87"/>
      <c r="V1751" s="87"/>
      <c r="W1751" s="87"/>
      <c r="X1751" s="87"/>
      <c r="Y1751" s="87"/>
      <c r="Z1751" s="87"/>
      <c r="AA1751" s="87"/>
      <c r="AB1751" s="87"/>
      <c r="AC1751" s="87"/>
      <c r="AD1751" s="87"/>
      <c r="AE1751" s="87"/>
      <c r="AF1751" s="87"/>
      <c r="AG1751" s="87"/>
      <c r="AH1751" s="87"/>
      <c r="AI1751" s="87"/>
      <c r="AJ1751" s="87"/>
      <c r="AK1751" s="87"/>
      <c r="AL1751" s="87"/>
      <c r="AM1751" s="87"/>
      <c r="AN1751" s="87"/>
      <c r="AO1751" s="87"/>
      <c r="AP1751" s="87"/>
      <c r="AQ1751" s="87"/>
      <c r="AR1751" s="87"/>
      <c r="AS1751" s="87"/>
      <c r="AT1751" s="87"/>
      <c r="AU1751" s="87"/>
      <c r="AV1751" s="87"/>
      <c r="AW1751" s="87"/>
      <c r="AX1751" s="87"/>
      <c r="AY1751" s="87"/>
      <c r="AZ1751" s="87"/>
      <c r="BA1751" s="87"/>
      <c r="BB1751" s="87"/>
      <c r="BC1751" s="87"/>
      <c r="BD1751" s="87"/>
      <c r="BE1751" s="87"/>
    </row>
    <row r="1752" spans="1:57" s="69" customFormat="1" x14ac:dyDescent="0.25">
      <c r="A1752" s="87"/>
      <c r="B1752" s="87"/>
      <c r="C1752" s="87"/>
      <c r="D1752" s="87"/>
      <c r="E1752" s="87"/>
      <c r="F1752" s="87"/>
      <c r="G1752" s="87"/>
      <c r="H1752" s="87"/>
      <c r="I1752" s="87"/>
      <c r="J1752" s="87"/>
      <c r="K1752" s="87"/>
      <c r="L1752" s="87"/>
      <c r="M1752" s="87"/>
      <c r="N1752" s="87"/>
      <c r="O1752" s="87"/>
      <c r="P1752" s="87"/>
      <c r="Q1752" s="87"/>
      <c r="R1752" s="87"/>
      <c r="S1752" s="87"/>
      <c r="T1752" s="87"/>
      <c r="U1752" s="87"/>
      <c r="V1752" s="87"/>
      <c r="W1752" s="87"/>
      <c r="X1752" s="87"/>
      <c r="Y1752" s="87"/>
      <c r="Z1752" s="87"/>
      <c r="AA1752" s="87"/>
      <c r="AB1752" s="87"/>
      <c r="AC1752" s="87"/>
      <c r="AD1752" s="87"/>
      <c r="AE1752" s="87"/>
      <c r="AF1752" s="87"/>
      <c r="AG1752" s="87"/>
      <c r="AH1752" s="87"/>
      <c r="AI1752" s="87"/>
      <c r="AJ1752" s="87"/>
      <c r="AK1752" s="87"/>
      <c r="AL1752" s="87"/>
      <c r="AM1752" s="87"/>
      <c r="AN1752" s="87"/>
      <c r="AO1752" s="87"/>
      <c r="AP1752" s="87"/>
      <c r="AQ1752" s="87"/>
      <c r="AR1752" s="87"/>
      <c r="AS1752" s="87"/>
      <c r="AT1752" s="87"/>
      <c r="AU1752" s="87"/>
      <c r="AV1752" s="87"/>
      <c r="AW1752" s="87"/>
      <c r="AX1752" s="87"/>
      <c r="AY1752" s="87"/>
      <c r="AZ1752" s="87"/>
      <c r="BA1752" s="87"/>
      <c r="BB1752" s="87"/>
      <c r="BC1752" s="87"/>
      <c r="BD1752" s="87"/>
      <c r="BE1752" s="87"/>
    </row>
    <row r="1753" spans="1:57" s="69" customFormat="1" x14ac:dyDescent="0.25">
      <c r="A1753" s="87"/>
      <c r="B1753" s="87"/>
      <c r="C1753" s="87"/>
      <c r="D1753" s="87"/>
      <c r="E1753" s="87"/>
      <c r="F1753" s="87"/>
      <c r="G1753" s="87"/>
      <c r="H1753" s="87"/>
      <c r="I1753" s="87"/>
      <c r="J1753" s="87"/>
      <c r="K1753" s="87"/>
      <c r="L1753" s="87"/>
      <c r="M1753" s="87"/>
      <c r="N1753" s="87"/>
      <c r="O1753" s="87"/>
      <c r="P1753" s="87"/>
      <c r="Q1753" s="87"/>
      <c r="R1753" s="87"/>
      <c r="S1753" s="87"/>
      <c r="T1753" s="87"/>
      <c r="U1753" s="87"/>
      <c r="V1753" s="87"/>
      <c r="W1753" s="87"/>
      <c r="X1753" s="87"/>
      <c r="Y1753" s="87"/>
      <c r="Z1753" s="87"/>
      <c r="AA1753" s="87"/>
      <c r="AB1753" s="87"/>
      <c r="AC1753" s="87"/>
      <c r="AD1753" s="87"/>
      <c r="AE1753" s="87"/>
      <c r="AF1753" s="87"/>
      <c r="AG1753" s="87"/>
      <c r="AH1753" s="87"/>
      <c r="AI1753" s="87"/>
      <c r="AJ1753" s="87"/>
      <c r="AK1753" s="87"/>
      <c r="AL1753" s="87"/>
      <c r="AM1753" s="87"/>
      <c r="AN1753" s="87"/>
      <c r="AO1753" s="87"/>
      <c r="AP1753" s="87"/>
      <c r="AQ1753" s="87"/>
      <c r="AR1753" s="87"/>
      <c r="AS1753" s="87"/>
      <c r="AT1753" s="87"/>
      <c r="AU1753" s="87"/>
      <c r="AV1753" s="87"/>
      <c r="AW1753" s="87"/>
      <c r="AX1753" s="87"/>
      <c r="AY1753" s="87"/>
      <c r="AZ1753" s="87"/>
      <c r="BA1753" s="87"/>
      <c r="BB1753" s="87"/>
      <c r="BC1753" s="87"/>
      <c r="BD1753" s="87"/>
      <c r="BE1753" s="87"/>
    </row>
    <row r="1754" spans="1:57" s="69" customFormat="1" x14ac:dyDescent="0.25">
      <c r="A1754" s="87"/>
      <c r="B1754" s="87"/>
      <c r="C1754" s="87"/>
      <c r="D1754" s="87"/>
      <c r="E1754" s="87"/>
      <c r="F1754" s="87"/>
      <c r="G1754" s="87"/>
      <c r="H1754" s="87"/>
      <c r="I1754" s="87"/>
      <c r="J1754" s="87"/>
      <c r="K1754" s="87"/>
      <c r="L1754" s="87"/>
      <c r="M1754" s="87"/>
      <c r="N1754" s="87"/>
      <c r="O1754" s="87"/>
      <c r="P1754" s="87"/>
      <c r="Q1754" s="87"/>
      <c r="R1754" s="87"/>
      <c r="S1754" s="87"/>
      <c r="T1754" s="87"/>
      <c r="U1754" s="87"/>
      <c r="V1754" s="87"/>
      <c r="W1754" s="87"/>
      <c r="X1754" s="87"/>
      <c r="Y1754" s="87"/>
      <c r="Z1754" s="87"/>
      <c r="AA1754" s="87"/>
      <c r="AB1754" s="87"/>
      <c r="AC1754" s="87"/>
      <c r="AD1754" s="87"/>
      <c r="AE1754" s="87"/>
      <c r="AF1754" s="87"/>
      <c r="AG1754" s="87"/>
      <c r="AH1754" s="87"/>
      <c r="AI1754" s="87"/>
      <c r="AJ1754" s="87"/>
      <c r="AK1754" s="87"/>
      <c r="AL1754" s="87"/>
      <c r="AM1754" s="87"/>
      <c r="AN1754" s="87"/>
      <c r="AO1754" s="87"/>
      <c r="AP1754" s="87"/>
      <c r="AQ1754" s="87"/>
      <c r="AR1754" s="87"/>
      <c r="AS1754" s="87"/>
      <c r="AT1754" s="87"/>
      <c r="AU1754" s="87"/>
      <c r="AV1754" s="87"/>
      <c r="AW1754" s="87"/>
      <c r="AX1754" s="87"/>
      <c r="AY1754" s="87"/>
      <c r="AZ1754" s="87"/>
      <c r="BA1754" s="87"/>
      <c r="BB1754" s="87"/>
      <c r="BC1754" s="87"/>
      <c r="BD1754" s="87"/>
      <c r="BE1754" s="87"/>
    </row>
    <row r="1755" spans="1:57" s="69" customFormat="1" x14ac:dyDescent="0.25">
      <c r="A1755" s="87"/>
      <c r="B1755" s="87"/>
      <c r="C1755" s="87"/>
      <c r="D1755" s="87"/>
      <c r="E1755" s="87"/>
      <c r="F1755" s="87"/>
      <c r="G1755" s="87"/>
      <c r="H1755" s="87"/>
      <c r="I1755" s="87"/>
      <c r="J1755" s="87"/>
      <c r="K1755" s="87"/>
      <c r="L1755" s="87"/>
      <c r="M1755" s="87"/>
      <c r="N1755" s="87"/>
      <c r="O1755" s="87"/>
      <c r="P1755" s="87"/>
      <c r="Q1755" s="87"/>
      <c r="R1755" s="87"/>
      <c r="S1755" s="87"/>
      <c r="T1755" s="87"/>
      <c r="U1755" s="87"/>
      <c r="V1755" s="87"/>
      <c r="W1755" s="87"/>
      <c r="X1755" s="87"/>
      <c r="Y1755" s="87"/>
      <c r="Z1755" s="87"/>
      <c r="AA1755" s="87"/>
      <c r="AB1755" s="87"/>
      <c r="AC1755" s="87"/>
      <c r="AD1755" s="87"/>
      <c r="AE1755" s="87"/>
      <c r="AF1755" s="87"/>
      <c r="AG1755" s="87"/>
      <c r="AH1755" s="87"/>
      <c r="AI1755" s="87"/>
      <c r="AJ1755" s="87"/>
      <c r="AK1755" s="87"/>
      <c r="AL1755" s="87"/>
      <c r="AM1755" s="87"/>
      <c r="AN1755" s="87"/>
      <c r="AO1755" s="87"/>
      <c r="AP1755" s="87"/>
      <c r="AQ1755" s="87"/>
      <c r="AR1755" s="87"/>
      <c r="AS1755" s="87"/>
      <c r="AT1755" s="87"/>
      <c r="AU1755" s="87"/>
      <c r="AV1755" s="87"/>
      <c r="AW1755" s="87"/>
      <c r="AX1755" s="87"/>
      <c r="AY1755" s="87"/>
      <c r="AZ1755" s="87"/>
      <c r="BA1755" s="87"/>
      <c r="BB1755" s="87"/>
      <c r="BC1755" s="87"/>
      <c r="BD1755" s="87"/>
      <c r="BE1755" s="87"/>
    </row>
    <row r="1756" spans="1:57" s="69" customFormat="1" x14ac:dyDescent="0.25">
      <c r="A1756" s="87"/>
      <c r="B1756" s="87"/>
      <c r="C1756" s="87"/>
      <c r="D1756" s="87"/>
      <c r="E1756" s="87"/>
      <c r="F1756" s="87"/>
      <c r="G1756" s="87"/>
      <c r="H1756" s="87"/>
      <c r="I1756" s="87"/>
      <c r="J1756" s="87"/>
      <c r="K1756" s="87"/>
      <c r="L1756" s="87"/>
      <c r="M1756" s="87"/>
      <c r="N1756" s="87"/>
      <c r="O1756" s="87"/>
      <c r="P1756" s="87"/>
      <c r="Q1756" s="87"/>
      <c r="R1756" s="87"/>
      <c r="S1756" s="87"/>
      <c r="T1756" s="87"/>
      <c r="U1756" s="87"/>
      <c r="V1756" s="87"/>
      <c r="W1756" s="87"/>
      <c r="X1756" s="87"/>
      <c r="Y1756" s="87"/>
      <c r="Z1756" s="87"/>
      <c r="AA1756" s="87"/>
      <c r="AB1756" s="87"/>
      <c r="AC1756" s="87"/>
      <c r="AD1756" s="87"/>
      <c r="AE1756" s="87"/>
      <c r="AF1756" s="87"/>
      <c r="AG1756" s="87"/>
      <c r="AH1756" s="87"/>
      <c r="AI1756" s="87"/>
      <c r="AJ1756" s="87"/>
      <c r="AK1756" s="87"/>
      <c r="AL1756" s="87"/>
      <c r="AM1756" s="87"/>
      <c r="AN1756" s="87"/>
      <c r="AO1756" s="87"/>
      <c r="AP1756" s="87"/>
      <c r="AQ1756" s="87"/>
      <c r="AR1756" s="87"/>
      <c r="AS1756" s="87"/>
      <c r="AT1756" s="87"/>
      <c r="AU1756" s="87"/>
      <c r="AV1756" s="87"/>
      <c r="AW1756" s="87"/>
      <c r="AX1756" s="87"/>
      <c r="AY1756" s="87"/>
      <c r="AZ1756" s="87"/>
      <c r="BA1756" s="87"/>
      <c r="BB1756" s="87"/>
      <c r="BC1756" s="87"/>
      <c r="BD1756" s="87"/>
      <c r="BE1756" s="87"/>
    </row>
    <row r="1757" spans="1:57" s="69" customFormat="1" x14ac:dyDescent="0.25">
      <c r="A1757" s="87"/>
      <c r="B1757" s="87"/>
      <c r="C1757" s="87"/>
      <c r="D1757" s="87"/>
      <c r="E1757" s="87"/>
      <c r="F1757" s="87"/>
      <c r="G1757" s="87"/>
      <c r="H1757" s="87"/>
      <c r="I1757" s="87"/>
      <c r="J1757" s="87"/>
      <c r="K1757" s="87"/>
      <c r="L1757" s="87"/>
      <c r="M1757" s="87"/>
      <c r="N1757" s="87"/>
      <c r="O1757" s="87"/>
      <c r="P1757" s="87"/>
      <c r="Q1757" s="87"/>
      <c r="R1757" s="87"/>
      <c r="S1757" s="87"/>
      <c r="T1757" s="87"/>
      <c r="U1757" s="87"/>
      <c r="V1757" s="87"/>
      <c r="W1757" s="87"/>
      <c r="X1757" s="87"/>
      <c r="Y1757" s="87"/>
      <c r="Z1757" s="87"/>
      <c r="AA1757" s="87"/>
      <c r="AB1757" s="87"/>
      <c r="AC1757" s="87"/>
      <c r="AD1757" s="87"/>
      <c r="AE1757" s="87"/>
      <c r="AF1757" s="87"/>
      <c r="AG1757" s="87"/>
      <c r="AH1757" s="87"/>
      <c r="AI1757" s="87"/>
      <c r="AJ1757" s="87"/>
      <c r="AK1757" s="87"/>
      <c r="AL1757" s="87"/>
      <c r="AM1757" s="87"/>
      <c r="AN1757" s="87"/>
      <c r="AO1757" s="87"/>
      <c r="AP1757" s="87"/>
      <c r="AQ1757" s="87"/>
      <c r="AR1757" s="87"/>
      <c r="AS1757" s="87"/>
      <c r="AT1757" s="87"/>
      <c r="AU1757" s="87"/>
      <c r="AV1757" s="87"/>
      <c r="AW1757" s="87"/>
      <c r="AX1757" s="87"/>
      <c r="AY1757" s="87"/>
      <c r="AZ1757" s="87"/>
      <c r="BA1757" s="87"/>
      <c r="BB1757" s="87"/>
      <c r="BC1757" s="87"/>
      <c r="BD1757" s="87"/>
      <c r="BE1757" s="87"/>
    </row>
    <row r="1758" spans="1:57" s="69" customFormat="1" x14ac:dyDescent="0.25">
      <c r="A1758" s="87"/>
      <c r="B1758" s="87"/>
      <c r="C1758" s="87"/>
      <c r="D1758" s="87"/>
      <c r="E1758" s="87"/>
      <c r="F1758" s="87"/>
      <c r="G1758" s="87"/>
      <c r="H1758" s="87"/>
      <c r="I1758" s="87"/>
      <c r="J1758" s="87"/>
      <c r="K1758" s="87"/>
      <c r="L1758" s="87"/>
      <c r="M1758" s="87"/>
      <c r="N1758" s="87"/>
      <c r="O1758" s="87"/>
      <c r="P1758" s="87"/>
      <c r="Q1758" s="87"/>
      <c r="R1758" s="87"/>
      <c r="S1758" s="87"/>
      <c r="T1758" s="87"/>
      <c r="U1758" s="87"/>
      <c r="V1758" s="87"/>
      <c r="W1758" s="87"/>
      <c r="X1758" s="87"/>
      <c r="Y1758" s="87"/>
      <c r="Z1758" s="87"/>
      <c r="AA1758" s="87"/>
      <c r="AB1758" s="87"/>
      <c r="AC1758" s="87"/>
      <c r="AD1758" s="87"/>
      <c r="AE1758" s="87"/>
      <c r="AF1758" s="87"/>
      <c r="AG1758" s="87"/>
      <c r="AH1758" s="87"/>
      <c r="AI1758" s="87"/>
      <c r="AJ1758" s="87"/>
      <c r="AK1758" s="87"/>
      <c r="AL1758" s="87"/>
      <c r="AM1758" s="87"/>
      <c r="AN1758" s="87"/>
      <c r="AO1758" s="87"/>
      <c r="AP1758" s="87"/>
      <c r="AQ1758" s="87"/>
      <c r="AR1758" s="87"/>
      <c r="AS1758" s="87"/>
      <c r="AT1758" s="87"/>
      <c r="AU1758" s="87"/>
      <c r="AV1758" s="87"/>
      <c r="AW1758" s="87"/>
      <c r="AX1758" s="87"/>
      <c r="AY1758" s="87"/>
      <c r="AZ1758" s="87"/>
      <c r="BA1758" s="87"/>
      <c r="BB1758" s="87"/>
      <c r="BC1758" s="87"/>
      <c r="BD1758" s="87"/>
      <c r="BE1758" s="87"/>
    </row>
    <row r="1759" spans="1:57" s="69" customFormat="1" x14ac:dyDescent="0.25">
      <c r="A1759" s="87"/>
      <c r="B1759" s="87"/>
      <c r="C1759" s="87"/>
      <c r="D1759" s="87"/>
      <c r="E1759" s="87"/>
      <c r="F1759" s="87"/>
      <c r="G1759" s="87"/>
      <c r="H1759" s="87"/>
      <c r="I1759" s="87"/>
      <c r="J1759" s="87"/>
      <c r="K1759" s="87"/>
      <c r="L1759" s="87"/>
      <c r="M1759" s="87"/>
      <c r="N1759" s="87"/>
      <c r="O1759" s="87"/>
      <c r="P1759" s="87"/>
      <c r="Q1759" s="87"/>
      <c r="R1759" s="87"/>
      <c r="S1759" s="87"/>
      <c r="T1759" s="87"/>
      <c r="U1759" s="87"/>
      <c r="V1759" s="87"/>
      <c r="W1759" s="87"/>
      <c r="X1759" s="87"/>
      <c r="Y1759" s="87"/>
      <c r="Z1759" s="87"/>
      <c r="AA1759" s="87"/>
      <c r="AB1759" s="87"/>
      <c r="AC1759" s="87"/>
      <c r="AD1759" s="87"/>
      <c r="AE1759" s="87"/>
      <c r="AF1759" s="87"/>
      <c r="AG1759" s="87"/>
      <c r="AH1759" s="87"/>
      <c r="AI1759" s="87"/>
      <c r="AJ1759" s="87"/>
      <c r="AK1759" s="87"/>
      <c r="AL1759" s="87"/>
      <c r="AM1759" s="87"/>
      <c r="AN1759" s="87"/>
      <c r="AO1759" s="87"/>
      <c r="AP1759" s="87"/>
      <c r="AQ1759" s="87"/>
      <c r="AR1759" s="87"/>
      <c r="AS1759" s="87"/>
      <c r="AT1759" s="87"/>
      <c r="AU1759" s="87"/>
      <c r="AV1759" s="87"/>
      <c r="AW1759" s="87"/>
      <c r="AX1759" s="87"/>
      <c r="AY1759" s="87"/>
      <c r="AZ1759" s="87"/>
      <c r="BA1759" s="87"/>
      <c r="BB1759" s="87"/>
      <c r="BC1759" s="87"/>
      <c r="BD1759" s="87"/>
      <c r="BE1759" s="87"/>
    </row>
    <row r="1760" spans="1:57" s="69" customFormat="1" x14ac:dyDescent="0.25">
      <c r="A1760" s="87"/>
      <c r="B1760" s="87"/>
      <c r="C1760" s="87"/>
      <c r="D1760" s="87"/>
      <c r="E1760" s="87"/>
      <c r="F1760" s="87"/>
      <c r="G1760" s="87"/>
      <c r="H1760" s="87"/>
      <c r="I1760" s="87"/>
      <c r="J1760" s="87"/>
      <c r="K1760" s="87"/>
      <c r="L1760" s="87"/>
      <c r="M1760" s="87"/>
      <c r="N1760" s="87"/>
      <c r="O1760" s="87"/>
      <c r="P1760" s="87"/>
      <c r="Q1760" s="87"/>
      <c r="R1760" s="87"/>
      <c r="S1760" s="87"/>
      <c r="T1760" s="87"/>
      <c r="U1760" s="87"/>
      <c r="V1760" s="87"/>
      <c r="W1760" s="87"/>
      <c r="X1760" s="87"/>
      <c r="Y1760" s="87"/>
      <c r="Z1760" s="87"/>
      <c r="AA1760" s="87"/>
      <c r="AB1760" s="87"/>
      <c r="AC1760" s="87"/>
      <c r="AD1760" s="87"/>
      <c r="AE1760" s="87"/>
      <c r="AF1760" s="87"/>
      <c r="AG1760" s="87"/>
      <c r="AH1760" s="87"/>
      <c r="AI1760" s="87"/>
      <c r="AJ1760" s="87"/>
      <c r="AK1760" s="87"/>
      <c r="AL1760" s="87"/>
      <c r="AM1760" s="87"/>
      <c r="AN1760" s="87"/>
      <c r="AO1760" s="87"/>
      <c r="AP1760" s="87"/>
      <c r="AQ1760" s="87"/>
      <c r="AR1760" s="87"/>
      <c r="AS1760" s="87"/>
      <c r="AT1760" s="87"/>
      <c r="AU1760" s="87"/>
      <c r="AV1760" s="87"/>
      <c r="AW1760" s="87"/>
      <c r="AX1760" s="87"/>
      <c r="AY1760" s="87"/>
      <c r="AZ1760" s="87"/>
      <c r="BA1760" s="87"/>
      <c r="BB1760" s="87"/>
      <c r="BC1760" s="87"/>
      <c r="BD1760" s="87"/>
      <c r="BE1760" s="87"/>
    </row>
    <row r="1761" spans="1:57" s="69" customFormat="1" x14ac:dyDescent="0.25">
      <c r="A1761" s="87"/>
      <c r="B1761" s="87"/>
      <c r="C1761" s="87"/>
      <c r="D1761" s="87"/>
      <c r="E1761" s="87"/>
      <c r="F1761" s="87"/>
      <c r="G1761" s="87"/>
      <c r="H1761" s="87"/>
      <c r="I1761" s="87"/>
      <c r="J1761" s="87"/>
      <c r="K1761" s="87"/>
      <c r="L1761" s="87"/>
      <c r="M1761" s="87"/>
      <c r="N1761" s="87"/>
      <c r="O1761" s="87"/>
      <c r="P1761" s="87"/>
      <c r="Q1761" s="87"/>
      <c r="R1761" s="87"/>
      <c r="S1761" s="87"/>
      <c r="T1761" s="87"/>
      <c r="U1761" s="87"/>
      <c r="V1761" s="87"/>
      <c r="W1761" s="87"/>
      <c r="X1761" s="87"/>
      <c r="Y1761" s="87"/>
      <c r="Z1761" s="87"/>
      <c r="AA1761" s="87"/>
      <c r="AB1761" s="87"/>
      <c r="AC1761" s="87"/>
      <c r="AD1761" s="87"/>
      <c r="AE1761" s="87"/>
      <c r="AF1761" s="87"/>
      <c r="AG1761" s="87"/>
      <c r="AH1761" s="87"/>
      <c r="AI1761" s="87"/>
      <c r="AJ1761" s="87"/>
      <c r="AK1761" s="87"/>
      <c r="AL1761" s="87"/>
      <c r="AM1761" s="87"/>
      <c r="AN1761" s="87"/>
      <c r="AO1761" s="87"/>
      <c r="AP1761" s="87"/>
      <c r="AQ1761" s="87"/>
      <c r="AR1761" s="87"/>
      <c r="AS1761" s="87"/>
      <c r="AT1761" s="87"/>
      <c r="AU1761" s="87"/>
      <c r="AV1761" s="87"/>
      <c r="AW1761" s="87"/>
      <c r="AX1761" s="87"/>
      <c r="AY1761" s="87"/>
      <c r="AZ1761" s="87"/>
      <c r="BA1761" s="87"/>
      <c r="BB1761" s="87"/>
      <c r="BC1761" s="87"/>
      <c r="BD1761" s="87"/>
      <c r="BE1761" s="87"/>
    </row>
    <row r="1762" spans="1:57" s="69" customFormat="1" x14ac:dyDescent="0.25">
      <c r="A1762" s="87"/>
      <c r="B1762" s="87"/>
      <c r="C1762" s="87"/>
      <c r="D1762" s="87"/>
      <c r="E1762" s="87"/>
      <c r="F1762" s="87"/>
      <c r="G1762" s="87"/>
      <c r="H1762" s="87"/>
      <c r="I1762" s="87"/>
      <c r="J1762" s="87"/>
      <c r="K1762" s="87"/>
      <c r="L1762" s="87"/>
      <c r="M1762" s="87"/>
      <c r="N1762" s="87"/>
      <c r="O1762" s="87"/>
      <c r="P1762" s="87"/>
      <c r="Q1762" s="87"/>
      <c r="R1762" s="87"/>
      <c r="S1762" s="87"/>
      <c r="T1762" s="87"/>
      <c r="U1762" s="87"/>
      <c r="V1762" s="87"/>
      <c r="W1762" s="87"/>
      <c r="X1762" s="87"/>
      <c r="Y1762" s="87"/>
      <c r="Z1762" s="87"/>
      <c r="AA1762" s="87"/>
      <c r="AB1762" s="87"/>
      <c r="AC1762" s="87"/>
      <c r="AD1762" s="87"/>
      <c r="AE1762" s="87"/>
      <c r="AF1762" s="87"/>
      <c r="AG1762" s="87"/>
      <c r="AH1762" s="87"/>
      <c r="AI1762" s="87"/>
      <c r="AJ1762" s="87"/>
      <c r="AK1762" s="87"/>
      <c r="AL1762" s="87"/>
      <c r="AM1762" s="87"/>
      <c r="AN1762" s="87"/>
      <c r="AO1762" s="87"/>
      <c r="AP1762" s="87"/>
      <c r="AQ1762" s="87"/>
      <c r="AR1762" s="87"/>
      <c r="AS1762" s="87"/>
      <c r="AT1762" s="87"/>
      <c r="AU1762" s="87"/>
      <c r="AV1762" s="87"/>
      <c r="AW1762" s="87"/>
      <c r="AX1762" s="87"/>
      <c r="AY1762" s="87"/>
      <c r="AZ1762" s="87"/>
      <c r="BA1762" s="87"/>
      <c r="BB1762" s="87"/>
      <c r="BC1762" s="87"/>
      <c r="BD1762" s="87"/>
      <c r="BE1762" s="87"/>
    </row>
    <row r="1763" spans="1:57" s="69" customFormat="1" x14ac:dyDescent="0.25">
      <c r="A1763" s="87"/>
      <c r="B1763" s="87"/>
      <c r="C1763" s="87"/>
      <c r="D1763" s="87"/>
      <c r="E1763" s="87"/>
      <c r="F1763" s="87"/>
      <c r="G1763" s="87"/>
      <c r="H1763" s="87"/>
      <c r="I1763" s="87"/>
      <c r="J1763" s="87"/>
      <c r="K1763" s="87"/>
      <c r="L1763" s="87"/>
      <c r="M1763" s="87"/>
      <c r="N1763" s="87"/>
      <c r="O1763" s="87"/>
      <c r="P1763" s="87"/>
      <c r="Q1763" s="87"/>
      <c r="R1763" s="87"/>
      <c r="S1763" s="87"/>
      <c r="T1763" s="87"/>
      <c r="U1763" s="87"/>
      <c r="V1763" s="87"/>
      <c r="W1763" s="87"/>
      <c r="X1763" s="87"/>
      <c r="Y1763" s="87"/>
      <c r="Z1763" s="87"/>
      <c r="AA1763" s="87"/>
      <c r="AB1763" s="87"/>
      <c r="AC1763" s="87"/>
      <c r="AD1763" s="87"/>
      <c r="AE1763" s="87"/>
      <c r="AF1763" s="87"/>
      <c r="AG1763" s="87"/>
      <c r="AH1763" s="87"/>
      <c r="AI1763" s="87"/>
      <c r="AJ1763" s="87"/>
      <c r="AK1763" s="87"/>
      <c r="AL1763" s="87"/>
      <c r="AM1763" s="87"/>
      <c r="AN1763" s="87"/>
      <c r="AO1763" s="87"/>
      <c r="AP1763" s="87"/>
      <c r="AQ1763" s="87"/>
      <c r="AR1763" s="87"/>
      <c r="AS1763" s="87"/>
      <c r="AT1763" s="87"/>
      <c r="AU1763" s="87"/>
      <c r="AV1763" s="87"/>
      <c r="AW1763" s="87"/>
      <c r="AX1763" s="87"/>
      <c r="AY1763" s="87"/>
      <c r="AZ1763" s="87"/>
      <c r="BA1763" s="87"/>
      <c r="BB1763" s="87"/>
      <c r="BC1763" s="87"/>
      <c r="BD1763" s="87"/>
      <c r="BE1763" s="87"/>
    </row>
    <row r="1764" spans="1:57" s="69" customFormat="1" x14ac:dyDescent="0.25">
      <c r="A1764" s="87"/>
      <c r="B1764" s="87"/>
      <c r="C1764" s="87"/>
      <c r="D1764" s="87"/>
      <c r="E1764" s="87"/>
      <c r="F1764" s="87"/>
      <c r="G1764" s="87"/>
      <c r="H1764" s="87"/>
      <c r="I1764" s="87"/>
      <c r="J1764" s="87"/>
      <c r="K1764" s="87"/>
      <c r="L1764" s="87"/>
      <c r="M1764" s="87"/>
      <c r="N1764" s="87"/>
      <c r="O1764" s="87"/>
      <c r="P1764" s="87"/>
      <c r="Q1764" s="87"/>
      <c r="R1764" s="87"/>
      <c r="S1764" s="87"/>
      <c r="T1764" s="87"/>
      <c r="U1764" s="87"/>
      <c r="V1764" s="87"/>
      <c r="W1764" s="87"/>
      <c r="X1764" s="87"/>
      <c r="Y1764" s="87"/>
      <c r="Z1764" s="87"/>
      <c r="AA1764" s="87"/>
      <c r="AB1764" s="87"/>
      <c r="AC1764" s="87"/>
      <c r="AD1764" s="87"/>
      <c r="AE1764" s="87"/>
      <c r="AF1764" s="87"/>
      <c r="AG1764" s="87"/>
      <c r="AH1764" s="87"/>
      <c r="AI1764" s="87"/>
      <c r="AJ1764" s="87"/>
      <c r="AK1764" s="87"/>
      <c r="AL1764" s="87"/>
      <c r="AM1764" s="87"/>
      <c r="AN1764" s="87"/>
      <c r="AO1764" s="87"/>
      <c r="AP1764" s="87"/>
      <c r="AQ1764" s="87"/>
      <c r="AR1764" s="87"/>
      <c r="AS1764" s="87"/>
      <c r="AT1764" s="87"/>
      <c r="AU1764" s="87"/>
      <c r="AV1764" s="87"/>
      <c r="AW1764" s="87"/>
      <c r="AX1764" s="87"/>
      <c r="AY1764" s="87"/>
      <c r="AZ1764" s="87"/>
      <c r="BA1764" s="87"/>
      <c r="BB1764" s="87"/>
      <c r="BC1764" s="87"/>
      <c r="BD1764" s="87"/>
      <c r="BE1764" s="87"/>
    </row>
    <row r="1765" spans="1:57" s="69" customFormat="1" x14ac:dyDescent="0.25">
      <c r="A1765" s="87"/>
      <c r="B1765" s="87"/>
      <c r="C1765" s="87"/>
      <c r="D1765" s="87"/>
      <c r="E1765" s="87"/>
      <c r="F1765" s="87"/>
      <c r="G1765" s="87"/>
      <c r="H1765" s="87"/>
      <c r="I1765" s="87"/>
      <c r="J1765" s="87"/>
      <c r="K1765" s="87"/>
      <c r="L1765" s="87"/>
      <c r="M1765" s="87"/>
      <c r="N1765" s="87"/>
      <c r="O1765" s="87"/>
      <c r="P1765" s="87"/>
      <c r="Q1765" s="87"/>
      <c r="R1765" s="87"/>
      <c r="S1765" s="87"/>
      <c r="T1765" s="87"/>
      <c r="U1765" s="87"/>
      <c r="V1765" s="87"/>
      <c r="W1765" s="87"/>
      <c r="X1765" s="87"/>
      <c r="Y1765" s="87"/>
      <c r="Z1765" s="87"/>
      <c r="AA1765" s="87"/>
      <c r="AB1765" s="87"/>
      <c r="AC1765" s="87"/>
      <c r="AD1765" s="87"/>
      <c r="AE1765" s="87"/>
      <c r="AF1765" s="87"/>
      <c r="AG1765" s="87"/>
      <c r="AH1765" s="87"/>
      <c r="AI1765" s="87"/>
      <c r="AJ1765" s="87"/>
      <c r="AK1765" s="87"/>
      <c r="AL1765" s="87"/>
      <c r="AM1765" s="87"/>
      <c r="AN1765" s="87"/>
      <c r="AO1765" s="87"/>
      <c r="AP1765" s="87"/>
      <c r="AQ1765" s="87"/>
      <c r="AR1765" s="87"/>
      <c r="AS1765" s="87"/>
      <c r="AT1765" s="87"/>
      <c r="AU1765" s="87"/>
      <c r="AV1765" s="87"/>
      <c r="AW1765" s="87"/>
      <c r="AX1765" s="87"/>
      <c r="AY1765" s="87"/>
      <c r="AZ1765" s="87"/>
      <c r="BA1765" s="87"/>
      <c r="BB1765" s="87"/>
      <c r="BC1765" s="87"/>
      <c r="BD1765" s="87"/>
      <c r="BE1765" s="87"/>
    </row>
    <row r="1766" spans="1:57" s="69" customFormat="1" x14ac:dyDescent="0.25">
      <c r="A1766" s="87"/>
      <c r="B1766" s="87"/>
      <c r="C1766" s="87"/>
      <c r="D1766" s="87"/>
      <c r="E1766" s="87"/>
      <c r="F1766" s="87"/>
      <c r="G1766" s="87"/>
      <c r="H1766" s="87"/>
      <c r="I1766" s="87"/>
      <c r="J1766" s="87"/>
      <c r="K1766" s="87"/>
      <c r="L1766" s="87"/>
      <c r="M1766" s="87"/>
      <c r="N1766" s="87"/>
      <c r="O1766" s="87"/>
      <c r="P1766" s="87"/>
      <c r="Q1766" s="87"/>
      <c r="R1766" s="87"/>
      <c r="S1766" s="87"/>
      <c r="T1766" s="87"/>
      <c r="U1766" s="87"/>
      <c r="V1766" s="87"/>
      <c r="W1766" s="87"/>
      <c r="X1766" s="87"/>
      <c r="Y1766" s="87"/>
      <c r="Z1766" s="87"/>
      <c r="AA1766" s="87"/>
      <c r="AB1766" s="87"/>
      <c r="AC1766" s="87"/>
      <c r="AD1766" s="87"/>
      <c r="AE1766" s="87"/>
      <c r="AF1766" s="87"/>
      <c r="AG1766" s="87"/>
      <c r="AH1766" s="87"/>
      <c r="AI1766" s="87"/>
      <c r="AJ1766" s="87"/>
      <c r="AK1766" s="87"/>
      <c r="AL1766" s="87"/>
      <c r="AM1766" s="87"/>
      <c r="AN1766" s="87"/>
      <c r="AO1766" s="87"/>
      <c r="AP1766" s="87"/>
      <c r="AQ1766" s="87"/>
      <c r="AR1766" s="87"/>
      <c r="AS1766" s="87"/>
      <c r="AT1766" s="87"/>
      <c r="AU1766" s="87"/>
      <c r="AV1766" s="87"/>
      <c r="AW1766" s="87"/>
      <c r="AX1766" s="87"/>
      <c r="AY1766" s="87"/>
      <c r="AZ1766" s="87"/>
      <c r="BA1766" s="87"/>
      <c r="BB1766" s="87"/>
      <c r="BC1766" s="87"/>
      <c r="BD1766" s="87"/>
      <c r="BE1766" s="87"/>
    </row>
    <row r="1767" spans="1:57" s="69" customFormat="1" x14ac:dyDescent="0.25">
      <c r="A1767" s="87"/>
      <c r="B1767" s="87"/>
      <c r="C1767" s="87"/>
      <c r="D1767" s="87"/>
      <c r="E1767" s="87"/>
      <c r="F1767" s="87"/>
      <c r="G1767" s="87"/>
      <c r="H1767" s="87"/>
      <c r="I1767" s="87"/>
      <c r="J1767" s="87"/>
      <c r="K1767" s="87"/>
      <c r="L1767" s="87"/>
      <c r="M1767" s="87"/>
      <c r="N1767" s="87"/>
      <c r="O1767" s="87"/>
      <c r="P1767" s="87"/>
      <c r="Q1767" s="87"/>
      <c r="R1767" s="87"/>
      <c r="S1767" s="87"/>
      <c r="T1767" s="87"/>
      <c r="U1767" s="87"/>
      <c r="V1767" s="87"/>
      <c r="W1767" s="87"/>
      <c r="X1767" s="87"/>
      <c r="Y1767" s="87"/>
      <c r="Z1767" s="87"/>
      <c r="AA1767" s="87"/>
      <c r="AB1767" s="87"/>
      <c r="AC1767" s="87"/>
      <c r="AD1767" s="87"/>
      <c r="AE1767" s="87"/>
      <c r="AF1767" s="87"/>
      <c r="AG1767" s="87"/>
      <c r="AH1767" s="87"/>
      <c r="AI1767" s="87"/>
      <c r="AJ1767" s="87"/>
      <c r="AK1767" s="87"/>
      <c r="AL1767" s="87"/>
      <c r="AM1767" s="87"/>
      <c r="AN1767" s="87"/>
      <c r="AO1767" s="87"/>
      <c r="AP1767" s="87"/>
      <c r="AQ1767" s="87"/>
      <c r="AR1767" s="87"/>
      <c r="AS1767" s="87"/>
      <c r="AT1767" s="87"/>
      <c r="AU1767" s="87"/>
      <c r="AV1767" s="87"/>
      <c r="AW1767" s="87"/>
      <c r="AX1767" s="87"/>
      <c r="AY1767" s="87"/>
      <c r="AZ1767" s="87"/>
      <c r="BA1767" s="87"/>
      <c r="BB1767" s="87"/>
      <c r="BC1767" s="87"/>
      <c r="BD1767" s="87"/>
      <c r="BE1767" s="87"/>
    </row>
    <row r="1768" spans="1:57" s="69" customFormat="1" x14ac:dyDescent="0.25">
      <c r="A1768" s="87"/>
      <c r="B1768" s="87"/>
      <c r="C1768" s="87"/>
      <c r="D1768" s="87"/>
      <c r="E1768" s="87"/>
      <c r="F1768" s="87"/>
      <c r="G1768" s="87"/>
      <c r="H1768" s="87"/>
      <c r="I1768" s="87"/>
      <c r="J1768" s="87"/>
      <c r="K1768" s="87"/>
      <c r="L1768" s="87"/>
      <c r="M1768" s="87"/>
      <c r="N1768" s="87"/>
      <c r="O1768" s="87"/>
      <c r="P1768" s="87"/>
      <c r="Q1768" s="87"/>
      <c r="R1768" s="87"/>
      <c r="S1768" s="87"/>
      <c r="T1768" s="87"/>
      <c r="U1768" s="87"/>
      <c r="V1768" s="87"/>
      <c r="W1768" s="87"/>
      <c r="X1768" s="87"/>
      <c r="Y1768" s="87"/>
      <c r="Z1768" s="87"/>
      <c r="AA1768" s="87"/>
      <c r="AB1768" s="87"/>
      <c r="AC1768" s="87"/>
      <c r="AD1768" s="87"/>
      <c r="AE1768" s="87"/>
      <c r="AF1768" s="87"/>
      <c r="AG1768" s="87"/>
      <c r="AH1768" s="87"/>
      <c r="AI1768" s="87"/>
      <c r="AJ1768" s="87"/>
      <c r="AK1768" s="87"/>
      <c r="AL1768" s="87"/>
      <c r="AM1768" s="87"/>
      <c r="AN1768" s="87"/>
      <c r="AO1768" s="87"/>
      <c r="AP1768" s="87"/>
      <c r="AQ1768" s="87"/>
      <c r="AR1768" s="87"/>
      <c r="AS1768" s="87"/>
      <c r="AT1768" s="87"/>
      <c r="AU1768" s="87"/>
      <c r="AV1768" s="87"/>
      <c r="AW1768" s="87"/>
      <c r="AX1768" s="87"/>
      <c r="AY1768" s="87"/>
      <c r="AZ1768" s="87"/>
      <c r="BA1768" s="87"/>
      <c r="BB1768" s="87"/>
      <c r="BC1768" s="87"/>
      <c r="BD1768" s="87"/>
      <c r="BE1768" s="87"/>
    </row>
    <row r="1769" spans="1:57" s="69" customFormat="1" x14ac:dyDescent="0.25">
      <c r="A1769" s="87"/>
      <c r="B1769" s="87"/>
      <c r="C1769" s="87"/>
      <c r="D1769" s="87"/>
      <c r="E1769" s="87"/>
      <c r="F1769" s="87"/>
      <c r="G1769" s="87"/>
      <c r="H1769" s="87"/>
      <c r="I1769" s="87"/>
      <c r="J1769" s="87"/>
      <c r="K1769" s="87"/>
      <c r="L1769" s="87"/>
      <c r="M1769" s="87"/>
      <c r="N1769" s="87"/>
      <c r="O1769" s="87"/>
      <c r="P1769" s="87"/>
      <c r="Q1769" s="87"/>
      <c r="R1769" s="87"/>
      <c r="S1769" s="87"/>
      <c r="T1769" s="87"/>
      <c r="U1769" s="87"/>
      <c r="V1769" s="87"/>
      <c r="W1769" s="87"/>
      <c r="X1769" s="87"/>
      <c r="Y1769" s="87"/>
      <c r="Z1769" s="87"/>
      <c r="AA1769" s="87"/>
      <c r="AB1769" s="87"/>
      <c r="AC1769" s="87"/>
      <c r="AD1769" s="87"/>
      <c r="AE1769" s="87"/>
      <c r="AF1769" s="87"/>
      <c r="AG1769" s="87"/>
      <c r="AH1769" s="87"/>
      <c r="AI1769" s="87"/>
      <c r="AJ1769" s="87"/>
      <c r="AK1769" s="87"/>
      <c r="AL1769" s="87"/>
      <c r="AM1769" s="87"/>
      <c r="AN1769" s="87"/>
      <c r="AO1769" s="87"/>
      <c r="AP1769" s="87"/>
      <c r="AQ1769" s="87"/>
      <c r="AR1769" s="87"/>
      <c r="AS1769" s="87"/>
      <c r="AT1769" s="87"/>
      <c r="AU1769" s="87"/>
      <c r="AV1769" s="87"/>
      <c r="AW1769" s="87"/>
      <c r="AX1769" s="87"/>
      <c r="AY1769" s="87"/>
      <c r="AZ1769" s="87"/>
      <c r="BA1769" s="87"/>
      <c r="BB1769" s="87"/>
      <c r="BC1769" s="87"/>
      <c r="BD1769" s="87"/>
      <c r="BE1769" s="87"/>
    </row>
    <row r="1770" spans="1:57" s="69" customFormat="1" x14ac:dyDescent="0.25">
      <c r="A1770" s="87"/>
      <c r="B1770" s="87"/>
      <c r="C1770" s="87"/>
      <c r="D1770" s="87"/>
      <c r="E1770" s="87"/>
      <c r="F1770" s="87"/>
      <c r="G1770" s="87"/>
      <c r="H1770" s="87"/>
      <c r="I1770" s="87"/>
      <c r="J1770" s="87"/>
      <c r="K1770" s="87"/>
      <c r="L1770" s="87"/>
      <c r="M1770" s="87"/>
      <c r="N1770" s="87"/>
      <c r="O1770" s="87"/>
      <c r="P1770" s="87"/>
      <c r="Q1770" s="87"/>
      <c r="R1770" s="87"/>
      <c r="S1770" s="87"/>
      <c r="T1770" s="87"/>
      <c r="U1770" s="87"/>
      <c r="V1770" s="87"/>
      <c r="W1770" s="87"/>
      <c r="X1770" s="87"/>
      <c r="Y1770" s="87"/>
      <c r="Z1770" s="87"/>
      <c r="AA1770" s="87"/>
      <c r="AB1770" s="87"/>
      <c r="AC1770" s="87"/>
      <c r="AD1770" s="87"/>
      <c r="AE1770" s="87"/>
      <c r="AF1770" s="87"/>
      <c r="AG1770" s="87"/>
      <c r="AH1770" s="87"/>
      <c r="AI1770" s="87"/>
      <c r="AJ1770" s="87"/>
      <c r="AK1770" s="87"/>
      <c r="AL1770" s="87"/>
      <c r="AM1770" s="87"/>
      <c r="AN1770" s="87"/>
      <c r="AO1770" s="87"/>
      <c r="AP1770" s="87"/>
      <c r="AQ1770" s="87"/>
      <c r="AR1770" s="87"/>
      <c r="AS1770" s="87"/>
      <c r="AT1770" s="87"/>
      <c r="AU1770" s="87"/>
      <c r="AV1770" s="87"/>
      <c r="AW1770" s="87"/>
      <c r="AX1770" s="87"/>
      <c r="AY1770" s="87"/>
      <c r="AZ1770" s="87"/>
      <c r="BA1770" s="87"/>
      <c r="BB1770" s="87"/>
      <c r="BC1770" s="87"/>
      <c r="BD1770" s="87"/>
      <c r="BE1770" s="87"/>
    </row>
    <row r="1771" spans="1:57" s="69" customFormat="1" x14ac:dyDescent="0.25">
      <c r="A1771" s="87"/>
      <c r="B1771" s="87"/>
      <c r="C1771" s="87"/>
      <c r="D1771" s="87"/>
      <c r="E1771" s="87"/>
      <c r="F1771" s="87"/>
      <c r="G1771" s="87"/>
      <c r="H1771" s="87"/>
      <c r="I1771" s="87"/>
      <c r="J1771" s="87"/>
      <c r="K1771" s="87"/>
      <c r="L1771" s="87"/>
      <c r="M1771" s="87"/>
      <c r="N1771" s="87"/>
      <c r="O1771" s="87"/>
      <c r="P1771" s="87"/>
      <c r="Q1771" s="87"/>
      <c r="R1771" s="87"/>
      <c r="S1771" s="87"/>
      <c r="T1771" s="87"/>
      <c r="U1771" s="87"/>
      <c r="V1771" s="87"/>
      <c r="W1771" s="87"/>
      <c r="X1771" s="87"/>
      <c r="Y1771" s="87"/>
      <c r="Z1771" s="87"/>
      <c r="AA1771" s="87"/>
      <c r="AB1771" s="87"/>
      <c r="AC1771" s="87"/>
      <c r="AD1771" s="87"/>
      <c r="AE1771" s="87"/>
      <c r="AF1771" s="87"/>
      <c r="AG1771" s="87"/>
      <c r="AH1771" s="87"/>
      <c r="AI1771" s="87"/>
      <c r="AJ1771" s="87"/>
      <c r="AK1771" s="87"/>
      <c r="AL1771" s="87"/>
      <c r="AM1771" s="87"/>
      <c r="AN1771" s="87"/>
      <c r="AO1771" s="87"/>
      <c r="AP1771" s="87"/>
      <c r="AQ1771" s="87"/>
      <c r="AR1771" s="87"/>
      <c r="AS1771" s="87"/>
      <c r="AT1771" s="87"/>
      <c r="AU1771" s="87"/>
      <c r="AV1771" s="87"/>
      <c r="AW1771" s="87"/>
      <c r="AX1771" s="87"/>
      <c r="AY1771" s="87"/>
      <c r="AZ1771" s="87"/>
      <c r="BA1771" s="87"/>
      <c r="BB1771" s="87"/>
      <c r="BC1771" s="87"/>
      <c r="BD1771" s="87"/>
      <c r="BE1771" s="87"/>
    </row>
    <row r="1772" spans="1:57" s="69" customFormat="1" x14ac:dyDescent="0.25">
      <c r="A1772" s="87"/>
      <c r="B1772" s="87"/>
      <c r="C1772" s="87"/>
      <c r="D1772" s="87"/>
      <c r="E1772" s="87"/>
      <c r="F1772" s="87"/>
      <c r="G1772" s="87"/>
      <c r="H1772" s="87"/>
      <c r="I1772" s="87"/>
      <c r="J1772" s="87"/>
      <c r="K1772" s="87"/>
      <c r="L1772" s="87"/>
      <c r="M1772" s="87"/>
      <c r="N1772" s="87"/>
      <c r="O1772" s="87"/>
      <c r="P1772" s="87"/>
      <c r="Q1772" s="87"/>
      <c r="R1772" s="87"/>
      <c r="S1772" s="87"/>
      <c r="T1772" s="87"/>
      <c r="U1772" s="87"/>
      <c r="V1772" s="87"/>
      <c r="W1772" s="87"/>
      <c r="X1772" s="87"/>
      <c r="Y1772" s="87"/>
      <c r="Z1772" s="87"/>
      <c r="AA1772" s="87"/>
      <c r="AB1772" s="87"/>
      <c r="AC1772" s="87"/>
      <c r="AD1772" s="87"/>
      <c r="AE1772" s="87"/>
      <c r="AF1772" s="87"/>
      <c r="AG1772" s="87"/>
      <c r="AH1772" s="87"/>
      <c r="AI1772" s="87"/>
      <c r="AJ1772" s="87"/>
      <c r="AK1772" s="87"/>
      <c r="AL1772" s="87"/>
      <c r="AM1772" s="87"/>
      <c r="AN1772" s="87"/>
      <c r="AO1772" s="87"/>
      <c r="AP1772" s="87"/>
      <c r="AQ1772" s="87"/>
      <c r="AR1772" s="87"/>
      <c r="AS1772" s="87"/>
      <c r="AT1772" s="87"/>
      <c r="AU1772" s="87"/>
      <c r="AV1772" s="87"/>
      <c r="AW1772" s="87"/>
      <c r="AX1772" s="87"/>
      <c r="AY1772" s="87"/>
      <c r="AZ1772" s="87"/>
      <c r="BA1772" s="87"/>
      <c r="BB1772" s="87"/>
      <c r="BC1772" s="87"/>
      <c r="BD1772" s="87"/>
      <c r="BE1772" s="87"/>
    </row>
    <row r="1773" spans="1:57" s="69" customFormat="1" x14ac:dyDescent="0.25">
      <c r="A1773" s="87"/>
      <c r="B1773" s="87"/>
      <c r="C1773" s="87"/>
      <c r="D1773" s="87"/>
      <c r="E1773" s="87"/>
      <c r="F1773" s="87"/>
      <c r="G1773" s="87"/>
      <c r="H1773" s="87"/>
      <c r="I1773" s="87"/>
      <c r="J1773" s="87"/>
      <c r="K1773" s="87"/>
      <c r="L1773" s="87"/>
      <c r="M1773" s="87"/>
      <c r="N1773" s="87"/>
      <c r="O1773" s="87"/>
      <c r="P1773" s="87"/>
      <c r="Q1773" s="87"/>
      <c r="R1773" s="87"/>
      <c r="S1773" s="87"/>
      <c r="T1773" s="87"/>
      <c r="U1773" s="87"/>
      <c r="V1773" s="87"/>
      <c r="W1773" s="87"/>
      <c r="X1773" s="87"/>
      <c r="Y1773" s="87"/>
      <c r="Z1773" s="87"/>
      <c r="AA1773" s="87"/>
      <c r="AB1773" s="87"/>
      <c r="AC1773" s="87"/>
      <c r="AD1773" s="87"/>
      <c r="AE1773" s="87"/>
      <c r="AF1773" s="87"/>
      <c r="AG1773" s="87"/>
      <c r="AH1773" s="87"/>
      <c r="AI1773" s="87"/>
      <c r="AJ1773" s="87"/>
      <c r="AK1773" s="87"/>
      <c r="AL1773" s="87"/>
      <c r="AM1773" s="87"/>
      <c r="AN1773" s="87"/>
      <c r="AO1773" s="87"/>
      <c r="AP1773" s="87"/>
      <c r="AQ1773" s="87"/>
      <c r="AR1773" s="87"/>
      <c r="AS1773" s="87"/>
      <c r="AT1773" s="87"/>
      <c r="AU1773" s="87"/>
      <c r="AV1773" s="87"/>
      <c r="AW1773" s="87"/>
      <c r="AX1773" s="87"/>
      <c r="AY1773" s="87"/>
      <c r="AZ1773" s="87"/>
      <c r="BA1773" s="87"/>
      <c r="BB1773" s="87"/>
      <c r="BC1773" s="87"/>
      <c r="BD1773" s="87"/>
      <c r="BE1773" s="87"/>
    </row>
    <row r="1774" spans="1:57" s="69" customFormat="1" x14ac:dyDescent="0.25">
      <c r="A1774" s="87"/>
      <c r="B1774" s="87"/>
      <c r="C1774" s="87"/>
      <c r="D1774" s="87"/>
      <c r="E1774" s="87"/>
      <c r="F1774" s="87"/>
      <c r="G1774" s="87"/>
      <c r="H1774" s="87"/>
      <c r="I1774" s="87"/>
      <c r="J1774" s="87"/>
      <c r="K1774" s="87"/>
      <c r="L1774" s="87"/>
      <c r="M1774" s="87"/>
      <c r="N1774" s="87"/>
      <c r="O1774" s="87"/>
      <c r="P1774" s="87"/>
      <c r="Q1774" s="87"/>
      <c r="R1774" s="87"/>
      <c r="S1774" s="87"/>
      <c r="T1774" s="87"/>
      <c r="U1774" s="87"/>
      <c r="V1774" s="87"/>
      <c r="W1774" s="87"/>
      <c r="X1774" s="87"/>
      <c r="Y1774" s="87"/>
      <c r="Z1774" s="87"/>
      <c r="AA1774" s="87"/>
      <c r="AB1774" s="87"/>
      <c r="AC1774" s="87"/>
      <c r="AD1774" s="87"/>
      <c r="AE1774" s="87"/>
      <c r="AF1774" s="87"/>
      <c r="AG1774" s="87"/>
      <c r="AH1774" s="87"/>
      <c r="AI1774" s="87"/>
      <c r="AJ1774" s="87"/>
      <c r="AK1774" s="87"/>
      <c r="AL1774" s="87"/>
      <c r="AM1774" s="87"/>
      <c r="AN1774" s="87"/>
      <c r="AO1774" s="87"/>
      <c r="AP1774" s="87"/>
      <c r="AQ1774" s="87"/>
      <c r="AR1774" s="87"/>
      <c r="AS1774" s="87"/>
      <c r="AT1774" s="87"/>
      <c r="AU1774" s="87"/>
      <c r="AV1774" s="87"/>
      <c r="AW1774" s="87"/>
      <c r="AX1774" s="87"/>
      <c r="AY1774" s="87"/>
      <c r="AZ1774" s="87"/>
      <c r="BA1774" s="87"/>
      <c r="BB1774" s="87"/>
      <c r="BC1774" s="87"/>
      <c r="BD1774" s="87"/>
      <c r="BE1774" s="87"/>
    </row>
    <row r="1775" spans="1:57" s="69" customFormat="1" x14ac:dyDescent="0.25">
      <c r="A1775" s="87"/>
      <c r="B1775" s="87"/>
      <c r="C1775" s="87"/>
      <c r="D1775" s="87"/>
      <c r="E1775" s="87"/>
      <c r="F1775" s="87"/>
      <c r="G1775" s="87"/>
      <c r="H1775" s="87"/>
      <c r="I1775" s="87"/>
      <c r="J1775" s="87"/>
      <c r="K1775" s="87"/>
      <c r="L1775" s="87"/>
      <c r="M1775" s="87"/>
      <c r="N1775" s="87"/>
      <c r="O1775" s="87"/>
      <c r="P1775" s="87"/>
      <c r="Q1775" s="87"/>
      <c r="R1775" s="87"/>
      <c r="S1775" s="87"/>
      <c r="T1775" s="87"/>
      <c r="U1775" s="87"/>
      <c r="V1775" s="87"/>
      <c r="W1775" s="87"/>
      <c r="X1775" s="87"/>
      <c r="Y1775" s="87"/>
      <c r="Z1775" s="87"/>
      <c r="AA1775" s="87"/>
      <c r="AB1775" s="87"/>
      <c r="AC1775" s="87"/>
      <c r="AD1775" s="87"/>
      <c r="AE1775" s="87"/>
      <c r="AF1775" s="87"/>
      <c r="AG1775" s="87"/>
      <c r="AH1775" s="87"/>
      <c r="AI1775" s="87"/>
      <c r="AJ1775" s="87"/>
      <c r="AK1775" s="87"/>
      <c r="AL1775" s="87"/>
      <c r="AM1775" s="87"/>
      <c r="AN1775" s="87"/>
      <c r="AO1775" s="87"/>
      <c r="AP1775" s="87"/>
      <c r="AQ1775" s="87"/>
      <c r="AR1775" s="87"/>
      <c r="AS1775" s="87"/>
      <c r="AT1775" s="87"/>
      <c r="AU1775" s="87"/>
      <c r="AV1775" s="87"/>
      <c r="AW1775" s="87"/>
      <c r="AX1775" s="87"/>
      <c r="AY1775" s="87"/>
      <c r="AZ1775" s="87"/>
      <c r="BA1775" s="87"/>
      <c r="BB1775" s="87"/>
      <c r="BC1775" s="87"/>
      <c r="BD1775" s="87"/>
      <c r="BE1775" s="87"/>
    </row>
    <row r="1776" spans="1:57" s="69" customFormat="1" x14ac:dyDescent="0.25">
      <c r="A1776" s="87"/>
      <c r="B1776" s="87"/>
      <c r="C1776" s="87"/>
      <c r="D1776" s="87"/>
      <c r="E1776" s="87"/>
      <c r="F1776" s="87"/>
      <c r="G1776" s="87"/>
      <c r="H1776" s="87"/>
      <c r="I1776" s="87"/>
      <c r="J1776" s="87"/>
      <c r="K1776" s="87"/>
      <c r="L1776" s="87"/>
      <c r="M1776" s="87"/>
      <c r="N1776" s="87"/>
      <c r="O1776" s="87"/>
      <c r="P1776" s="87"/>
      <c r="Q1776" s="87"/>
      <c r="R1776" s="87"/>
      <c r="S1776" s="87"/>
      <c r="T1776" s="87"/>
      <c r="U1776" s="87"/>
      <c r="V1776" s="87"/>
      <c r="W1776" s="87"/>
      <c r="X1776" s="87"/>
      <c r="Y1776" s="87"/>
      <c r="Z1776" s="87"/>
      <c r="AA1776" s="87"/>
      <c r="AB1776" s="87"/>
      <c r="AC1776" s="87"/>
      <c r="AD1776" s="87"/>
      <c r="AE1776" s="87"/>
      <c r="AF1776" s="87"/>
      <c r="AG1776" s="87"/>
      <c r="AH1776" s="87"/>
      <c r="AI1776" s="87"/>
      <c r="AJ1776" s="87"/>
      <c r="AK1776" s="87"/>
      <c r="AL1776" s="87"/>
      <c r="AM1776" s="87"/>
      <c r="AN1776" s="87"/>
      <c r="AO1776" s="87"/>
      <c r="AP1776" s="87"/>
      <c r="AQ1776" s="87"/>
      <c r="AR1776" s="87"/>
      <c r="AS1776" s="87"/>
      <c r="AT1776" s="87"/>
      <c r="AU1776" s="87"/>
      <c r="AV1776" s="87"/>
      <c r="AW1776" s="87"/>
      <c r="AX1776" s="87"/>
      <c r="AY1776" s="87"/>
      <c r="AZ1776" s="87"/>
      <c r="BA1776" s="87"/>
      <c r="BB1776" s="87"/>
      <c r="BC1776" s="87"/>
      <c r="BD1776" s="87"/>
      <c r="BE1776" s="87"/>
    </row>
    <row r="1777" spans="1:57" s="69" customFormat="1" x14ac:dyDescent="0.25">
      <c r="A1777" s="87"/>
      <c r="B1777" s="87"/>
      <c r="C1777" s="87"/>
      <c r="D1777" s="87"/>
      <c r="E1777" s="87"/>
      <c r="F1777" s="87"/>
      <c r="G1777" s="87"/>
      <c r="H1777" s="87"/>
      <c r="I1777" s="87"/>
      <c r="J1777" s="87"/>
      <c r="K1777" s="87"/>
      <c r="L1777" s="87"/>
      <c r="M1777" s="87"/>
      <c r="N1777" s="87"/>
      <c r="O1777" s="87"/>
      <c r="P1777" s="87"/>
      <c r="Q1777" s="87"/>
      <c r="R1777" s="87"/>
      <c r="S1777" s="87"/>
      <c r="T1777" s="87"/>
      <c r="U1777" s="87"/>
      <c r="V1777" s="87"/>
      <c r="W1777" s="87"/>
      <c r="X1777" s="87"/>
      <c r="Y1777" s="87"/>
      <c r="Z1777" s="87"/>
      <c r="AA1777" s="87"/>
      <c r="AB1777" s="87"/>
      <c r="AC1777" s="87"/>
      <c r="AD1777" s="87"/>
      <c r="AE1777" s="87"/>
      <c r="AF1777" s="87"/>
      <c r="AG1777" s="87"/>
      <c r="AH1777" s="87"/>
      <c r="AI1777" s="87"/>
      <c r="AJ1777" s="87"/>
      <c r="AK1777" s="87"/>
      <c r="AL1777" s="87"/>
      <c r="AM1777" s="87"/>
      <c r="AN1777" s="87"/>
      <c r="AO1777" s="87"/>
      <c r="AP1777" s="87"/>
      <c r="AQ1777" s="87"/>
      <c r="AR1777" s="87"/>
      <c r="AS1777" s="87"/>
      <c r="AT1777" s="87"/>
      <c r="AU1777" s="87"/>
      <c r="AV1777" s="87"/>
      <c r="AW1777" s="87"/>
      <c r="AX1777" s="87"/>
      <c r="AY1777" s="87"/>
      <c r="AZ1777" s="87"/>
      <c r="BA1777" s="87"/>
      <c r="BB1777" s="87"/>
      <c r="BC1777" s="87"/>
      <c r="BD1777" s="87"/>
      <c r="BE1777" s="87"/>
    </row>
    <row r="1778" spans="1:57" s="69" customFormat="1" x14ac:dyDescent="0.25">
      <c r="A1778" s="87"/>
      <c r="B1778" s="87"/>
      <c r="C1778" s="87"/>
      <c r="D1778" s="87"/>
      <c r="E1778" s="87"/>
      <c r="F1778" s="87"/>
      <c r="G1778" s="87"/>
      <c r="H1778" s="87"/>
      <c r="I1778" s="87"/>
      <c r="J1778" s="87"/>
      <c r="K1778" s="87"/>
      <c r="L1778" s="87"/>
      <c r="M1778" s="87"/>
      <c r="N1778" s="87"/>
      <c r="O1778" s="87"/>
      <c r="P1778" s="87"/>
      <c r="Q1778" s="87"/>
      <c r="R1778" s="87"/>
      <c r="S1778" s="87"/>
      <c r="T1778" s="87"/>
      <c r="U1778" s="87"/>
      <c r="V1778" s="87"/>
      <c r="W1778" s="87"/>
      <c r="X1778" s="87"/>
      <c r="Y1778" s="87"/>
      <c r="Z1778" s="87"/>
      <c r="AA1778" s="87"/>
      <c r="AB1778" s="87"/>
      <c r="AC1778" s="87"/>
      <c r="AD1778" s="87"/>
      <c r="AE1778" s="87"/>
      <c r="AF1778" s="87"/>
      <c r="AG1778" s="87"/>
      <c r="AH1778" s="87"/>
      <c r="AI1778" s="87"/>
      <c r="AJ1778" s="87"/>
      <c r="AK1778" s="87"/>
      <c r="AL1778" s="87"/>
      <c r="AM1778" s="87"/>
      <c r="AN1778" s="87"/>
      <c r="AO1778" s="87"/>
      <c r="AP1778" s="87"/>
      <c r="AQ1778" s="87"/>
      <c r="AR1778" s="87"/>
      <c r="AS1778" s="87"/>
      <c r="AT1778" s="87"/>
      <c r="AU1778" s="87"/>
      <c r="AV1778" s="87"/>
      <c r="AW1778" s="87"/>
      <c r="AX1778" s="87"/>
      <c r="AY1778" s="87"/>
      <c r="AZ1778" s="87"/>
      <c r="BA1778" s="87"/>
      <c r="BB1778" s="87"/>
      <c r="BC1778" s="87"/>
      <c r="BD1778" s="87"/>
      <c r="BE1778" s="87"/>
    </row>
    <row r="1779" spans="1:57" s="69" customFormat="1" x14ac:dyDescent="0.25">
      <c r="A1779" s="87"/>
      <c r="B1779" s="87"/>
      <c r="C1779" s="87"/>
      <c r="D1779" s="87"/>
      <c r="E1779" s="87"/>
      <c r="F1779" s="87"/>
      <c r="G1779" s="87"/>
      <c r="H1779" s="87"/>
      <c r="I1779" s="87"/>
      <c r="J1779" s="87"/>
      <c r="K1779" s="87"/>
      <c r="L1779" s="87"/>
      <c r="M1779" s="87"/>
      <c r="N1779" s="87"/>
      <c r="O1779" s="87"/>
      <c r="P1779" s="87"/>
      <c r="Q1779" s="87"/>
      <c r="R1779" s="87"/>
      <c r="S1779" s="87"/>
      <c r="T1779" s="87"/>
      <c r="U1779" s="87"/>
      <c r="V1779" s="87"/>
      <c r="W1779" s="87"/>
      <c r="X1779" s="87"/>
      <c r="Y1779" s="87"/>
      <c r="Z1779" s="87"/>
      <c r="AA1779" s="87"/>
      <c r="AB1779" s="87"/>
      <c r="AC1779" s="87"/>
      <c r="AD1779" s="87"/>
      <c r="AE1779" s="87"/>
      <c r="AF1779" s="87"/>
      <c r="AG1779" s="87"/>
      <c r="AH1779" s="87"/>
      <c r="AI1779" s="87"/>
      <c r="AJ1779" s="87"/>
      <c r="AK1779" s="87"/>
      <c r="AL1779" s="87"/>
      <c r="AM1779" s="87"/>
      <c r="AN1779" s="87"/>
      <c r="AO1779" s="87"/>
      <c r="AP1779" s="87"/>
      <c r="AQ1779" s="87"/>
      <c r="AR1779" s="87"/>
      <c r="AS1779" s="87"/>
      <c r="AT1779" s="87"/>
      <c r="AU1779" s="87"/>
      <c r="AV1779" s="87"/>
      <c r="AW1779" s="87"/>
      <c r="AX1779" s="87"/>
      <c r="AY1779" s="87"/>
      <c r="AZ1779" s="87"/>
      <c r="BA1779" s="87"/>
      <c r="BB1779" s="87"/>
      <c r="BC1779" s="87"/>
      <c r="BD1779" s="87"/>
      <c r="BE1779" s="87"/>
    </row>
    <row r="1780" spans="1:57" s="69" customFormat="1" x14ac:dyDescent="0.25">
      <c r="A1780" s="87"/>
      <c r="B1780" s="87"/>
      <c r="C1780" s="87"/>
      <c r="D1780" s="87"/>
      <c r="E1780" s="87"/>
      <c r="F1780" s="87"/>
      <c r="G1780" s="87"/>
      <c r="H1780" s="87"/>
      <c r="I1780" s="87"/>
      <c r="J1780" s="87"/>
      <c r="K1780" s="87"/>
      <c r="L1780" s="87"/>
      <c r="M1780" s="87"/>
      <c r="N1780" s="87"/>
      <c r="O1780" s="87"/>
      <c r="P1780" s="87"/>
      <c r="Q1780" s="87"/>
      <c r="R1780" s="87"/>
      <c r="S1780" s="87"/>
      <c r="T1780" s="87"/>
      <c r="U1780" s="87"/>
      <c r="V1780" s="87"/>
      <c r="W1780" s="87"/>
      <c r="X1780" s="87"/>
      <c r="Y1780" s="87"/>
      <c r="Z1780" s="87"/>
      <c r="AA1780" s="87"/>
      <c r="AB1780" s="87"/>
      <c r="AC1780" s="87"/>
      <c r="AD1780" s="87"/>
      <c r="AE1780" s="87"/>
      <c r="AF1780" s="87"/>
      <c r="AG1780" s="87"/>
      <c r="AH1780" s="87"/>
      <c r="AI1780" s="87"/>
      <c r="AJ1780" s="87"/>
      <c r="AK1780" s="87"/>
      <c r="AL1780" s="87"/>
      <c r="AM1780" s="87"/>
      <c r="AN1780" s="87"/>
      <c r="AO1780" s="87"/>
      <c r="AP1780" s="87"/>
      <c r="AQ1780" s="87"/>
      <c r="AR1780" s="87"/>
      <c r="AS1780" s="87"/>
      <c r="AT1780" s="87"/>
      <c r="AU1780" s="87"/>
      <c r="AV1780" s="87"/>
      <c r="AW1780" s="87"/>
      <c r="AX1780" s="87"/>
      <c r="AY1780" s="87"/>
      <c r="AZ1780" s="87"/>
      <c r="BA1780" s="87"/>
      <c r="BB1780" s="87"/>
      <c r="BC1780" s="87"/>
      <c r="BD1780" s="87"/>
      <c r="BE1780" s="87"/>
    </row>
    <row r="1781" spans="1:57" s="69" customFormat="1" x14ac:dyDescent="0.25">
      <c r="A1781" s="87"/>
      <c r="B1781" s="87"/>
      <c r="C1781" s="87"/>
      <c r="D1781" s="87"/>
      <c r="E1781" s="87"/>
      <c r="F1781" s="87"/>
      <c r="G1781" s="87"/>
      <c r="H1781" s="87"/>
      <c r="I1781" s="87"/>
      <c r="J1781" s="87"/>
      <c r="K1781" s="87"/>
      <c r="L1781" s="87"/>
      <c r="M1781" s="87"/>
      <c r="N1781" s="87"/>
      <c r="O1781" s="87"/>
      <c r="P1781" s="87"/>
      <c r="Q1781" s="87"/>
      <c r="R1781" s="87"/>
      <c r="S1781" s="87"/>
      <c r="T1781" s="87"/>
      <c r="U1781" s="87"/>
      <c r="V1781" s="87"/>
      <c r="W1781" s="87"/>
      <c r="X1781" s="87"/>
      <c r="Y1781" s="87"/>
      <c r="Z1781" s="87"/>
      <c r="AA1781" s="87"/>
      <c r="AB1781" s="87"/>
      <c r="AC1781" s="87"/>
      <c r="AD1781" s="87"/>
      <c r="AE1781" s="87"/>
      <c r="AF1781" s="87"/>
      <c r="AG1781" s="87"/>
      <c r="AH1781" s="87"/>
      <c r="AI1781" s="87"/>
      <c r="AJ1781" s="87"/>
      <c r="AK1781" s="87"/>
      <c r="AL1781" s="87"/>
      <c r="AM1781" s="87"/>
      <c r="AN1781" s="87"/>
      <c r="AO1781" s="87"/>
      <c r="AP1781" s="87"/>
      <c r="AQ1781" s="87"/>
      <c r="AR1781" s="87"/>
      <c r="AS1781" s="87"/>
      <c r="AT1781" s="87"/>
      <c r="AU1781" s="87"/>
      <c r="AV1781" s="87"/>
      <c r="AW1781" s="87"/>
      <c r="AX1781" s="87"/>
      <c r="AY1781" s="87"/>
      <c r="AZ1781" s="87"/>
      <c r="BA1781" s="87"/>
      <c r="BB1781" s="87"/>
      <c r="BC1781" s="87"/>
      <c r="BD1781" s="87"/>
      <c r="BE1781" s="87"/>
    </row>
    <row r="1782" spans="1:57" s="69" customFormat="1" x14ac:dyDescent="0.25">
      <c r="A1782" s="87"/>
      <c r="B1782" s="87"/>
      <c r="C1782" s="87"/>
      <c r="D1782" s="87"/>
      <c r="E1782" s="87"/>
      <c r="F1782" s="87"/>
      <c r="G1782" s="87"/>
      <c r="H1782" s="87"/>
      <c r="I1782" s="87"/>
      <c r="J1782" s="87"/>
      <c r="K1782" s="87"/>
      <c r="L1782" s="87"/>
      <c r="M1782" s="87"/>
      <c r="N1782" s="87"/>
      <c r="O1782" s="87"/>
      <c r="P1782" s="87"/>
      <c r="Q1782" s="87"/>
      <c r="R1782" s="87"/>
      <c r="S1782" s="87"/>
      <c r="T1782" s="87"/>
      <c r="U1782" s="87"/>
      <c r="V1782" s="87"/>
      <c r="W1782" s="87"/>
      <c r="X1782" s="87"/>
      <c r="Y1782" s="87"/>
      <c r="Z1782" s="87"/>
      <c r="AA1782" s="87"/>
      <c r="AB1782" s="87"/>
      <c r="AC1782" s="87"/>
      <c r="AD1782" s="87"/>
      <c r="AE1782" s="87"/>
      <c r="AF1782" s="87"/>
      <c r="AG1782" s="87"/>
      <c r="AH1782" s="87"/>
      <c r="AI1782" s="87"/>
      <c r="AJ1782" s="87"/>
      <c r="AK1782" s="87"/>
      <c r="AL1782" s="87"/>
      <c r="AM1782" s="87"/>
      <c r="AN1782" s="87"/>
      <c r="AO1782" s="87"/>
      <c r="AP1782" s="87"/>
      <c r="AQ1782" s="87"/>
      <c r="AR1782" s="87"/>
      <c r="AS1782" s="87"/>
      <c r="AT1782" s="87"/>
      <c r="AU1782" s="87"/>
      <c r="AV1782" s="87"/>
      <c r="AW1782" s="87"/>
      <c r="AX1782" s="87"/>
      <c r="AY1782" s="87"/>
      <c r="AZ1782" s="87"/>
      <c r="BA1782" s="87"/>
      <c r="BB1782" s="87"/>
      <c r="BC1782" s="87"/>
      <c r="BD1782" s="87"/>
      <c r="BE1782" s="87"/>
    </row>
    <row r="1783" spans="1:57" s="69" customFormat="1" x14ac:dyDescent="0.25">
      <c r="A1783" s="87"/>
      <c r="B1783" s="87"/>
      <c r="C1783" s="87"/>
      <c r="D1783" s="87"/>
      <c r="E1783" s="87"/>
      <c r="F1783" s="87"/>
      <c r="G1783" s="87"/>
      <c r="H1783" s="87"/>
      <c r="I1783" s="87"/>
      <c r="J1783" s="87"/>
      <c r="K1783" s="87"/>
      <c r="L1783" s="87"/>
      <c r="M1783" s="87"/>
      <c r="N1783" s="87"/>
      <c r="O1783" s="87"/>
      <c r="P1783" s="87"/>
      <c r="Q1783" s="87"/>
      <c r="R1783" s="87"/>
      <c r="S1783" s="87"/>
      <c r="T1783" s="87"/>
      <c r="U1783" s="87"/>
      <c r="V1783" s="87"/>
      <c r="W1783" s="87"/>
      <c r="X1783" s="87"/>
      <c r="Y1783" s="87"/>
      <c r="Z1783" s="87"/>
      <c r="AA1783" s="87"/>
      <c r="AB1783" s="87"/>
      <c r="AC1783" s="87"/>
      <c r="AD1783" s="87"/>
      <c r="AE1783" s="87"/>
      <c r="AF1783" s="87"/>
      <c r="AG1783" s="87"/>
      <c r="AH1783" s="87"/>
      <c r="AI1783" s="87"/>
      <c r="AJ1783" s="87"/>
      <c r="AK1783" s="87"/>
      <c r="AL1783" s="87"/>
      <c r="AM1783" s="87"/>
      <c r="AN1783" s="87"/>
      <c r="AO1783" s="87"/>
      <c r="AP1783" s="87"/>
      <c r="AQ1783" s="87"/>
      <c r="AR1783" s="87"/>
      <c r="AS1783" s="87"/>
      <c r="AT1783" s="87"/>
      <c r="AU1783" s="87"/>
      <c r="AV1783" s="87"/>
      <c r="AW1783" s="87"/>
      <c r="AX1783" s="87"/>
      <c r="AY1783" s="87"/>
      <c r="AZ1783" s="87"/>
      <c r="BA1783" s="87"/>
      <c r="BB1783" s="87"/>
      <c r="BC1783" s="87"/>
      <c r="BD1783" s="87"/>
      <c r="BE1783" s="87"/>
    </row>
    <row r="1784" spans="1:57" s="69" customFormat="1" x14ac:dyDescent="0.25">
      <c r="A1784" s="87"/>
      <c r="B1784" s="87"/>
      <c r="C1784" s="87"/>
      <c r="D1784" s="87"/>
      <c r="E1784" s="87"/>
      <c r="F1784" s="87"/>
      <c r="G1784" s="87"/>
      <c r="H1784" s="87"/>
      <c r="I1784" s="87"/>
      <c r="J1784" s="87"/>
      <c r="K1784" s="87"/>
      <c r="L1784" s="87"/>
      <c r="M1784" s="87"/>
      <c r="N1784" s="87"/>
      <c r="O1784" s="87"/>
      <c r="P1784" s="87"/>
      <c r="Q1784" s="87"/>
      <c r="R1784" s="87"/>
      <c r="S1784" s="87"/>
      <c r="T1784" s="87"/>
      <c r="U1784" s="87"/>
      <c r="V1784" s="87"/>
      <c r="W1784" s="87"/>
      <c r="X1784" s="87"/>
      <c r="Y1784" s="87"/>
      <c r="Z1784" s="87"/>
      <c r="AA1784" s="87"/>
      <c r="AB1784" s="87"/>
      <c r="AC1784" s="87"/>
      <c r="AD1784" s="87"/>
      <c r="AE1784" s="87"/>
      <c r="AF1784" s="87"/>
      <c r="AG1784" s="87"/>
      <c r="AH1784" s="87"/>
      <c r="AI1784" s="87"/>
      <c r="AJ1784" s="87"/>
      <c r="AK1784" s="87"/>
      <c r="AL1784" s="87"/>
      <c r="AM1784" s="87"/>
      <c r="AN1784" s="87"/>
      <c r="AO1784" s="87"/>
      <c r="AP1784" s="87"/>
      <c r="AQ1784" s="87"/>
      <c r="AR1784" s="87"/>
      <c r="AS1784" s="87"/>
      <c r="AT1784" s="87"/>
      <c r="AU1784" s="87"/>
      <c r="AV1784" s="87"/>
      <c r="AW1784" s="87"/>
      <c r="AX1784" s="87"/>
      <c r="AY1784" s="87"/>
      <c r="AZ1784" s="87"/>
      <c r="BA1784" s="87"/>
      <c r="BB1784" s="87"/>
      <c r="BC1784" s="87"/>
      <c r="BD1784" s="87"/>
      <c r="BE1784" s="87"/>
    </row>
    <row r="1785" spans="1:57" s="69" customFormat="1" x14ac:dyDescent="0.25">
      <c r="A1785" s="87"/>
      <c r="B1785" s="87"/>
      <c r="C1785" s="87"/>
      <c r="D1785" s="87"/>
      <c r="E1785" s="87"/>
      <c r="F1785" s="87"/>
      <c r="G1785" s="87"/>
      <c r="H1785" s="87"/>
      <c r="I1785" s="87"/>
      <c r="J1785" s="87"/>
      <c r="K1785" s="87"/>
      <c r="L1785" s="87"/>
      <c r="M1785" s="87"/>
      <c r="N1785" s="87"/>
      <c r="O1785" s="87"/>
      <c r="P1785" s="87"/>
      <c r="Q1785" s="87"/>
      <c r="R1785" s="87"/>
      <c r="S1785" s="87"/>
      <c r="T1785" s="87"/>
      <c r="U1785" s="87"/>
      <c r="V1785" s="87"/>
      <c r="W1785" s="87"/>
      <c r="X1785" s="87"/>
      <c r="Y1785" s="87"/>
      <c r="Z1785" s="87"/>
      <c r="AA1785" s="87"/>
      <c r="AB1785" s="87"/>
      <c r="AC1785" s="87"/>
      <c r="AD1785" s="87"/>
      <c r="AE1785" s="87"/>
      <c r="AF1785" s="87"/>
      <c r="AG1785" s="87"/>
      <c r="AH1785" s="87"/>
      <c r="AI1785" s="87"/>
      <c r="AJ1785" s="87"/>
      <c r="AK1785" s="87"/>
      <c r="AL1785" s="87"/>
      <c r="AM1785" s="87"/>
      <c r="AN1785" s="87"/>
      <c r="AO1785" s="87"/>
      <c r="AP1785" s="87"/>
      <c r="AQ1785" s="87"/>
      <c r="AR1785" s="87"/>
      <c r="AS1785" s="87"/>
      <c r="AT1785" s="87"/>
      <c r="AU1785" s="87"/>
      <c r="AV1785" s="87"/>
      <c r="AW1785" s="87"/>
      <c r="AX1785" s="87"/>
      <c r="AY1785" s="87"/>
      <c r="AZ1785" s="87"/>
      <c r="BA1785" s="87"/>
      <c r="BB1785" s="87"/>
      <c r="BC1785" s="87"/>
      <c r="BD1785" s="87"/>
      <c r="BE1785" s="87"/>
    </row>
    <row r="1786" spans="1:57" s="69" customFormat="1" x14ac:dyDescent="0.25">
      <c r="A1786" s="87"/>
      <c r="B1786" s="87"/>
      <c r="C1786" s="87"/>
      <c r="D1786" s="87"/>
      <c r="E1786" s="87"/>
      <c r="F1786" s="87"/>
      <c r="G1786" s="87"/>
      <c r="H1786" s="87"/>
      <c r="I1786" s="87"/>
      <c r="J1786" s="87"/>
      <c r="K1786" s="87"/>
      <c r="L1786" s="87"/>
      <c r="M1786" s="87"/>
      <c r="N1786" s="87"/>
      <c r="O1786" s="87"/>
      <c r="P1786" s="87"/>
      <c r="Q1786" s="87"/>
      <c r="R1786" s="87"/>
      <c r="S1786" s="87"/>
      <c r="T1786" s="87"/>
      <c r="U1786" s="87"/>
      <c r="V1786" s="87"/>
      <c r="W1786" s="87"/>
      <c r="X1786" s="87"/>
      <c r="Y1786" s="87"/>
      <c r="Z1786" s="87"/>
      <c r="AA1786" s="87"/>
      <c r="AB1786" s="87"/>
      <c r="AC1786" s="87"/>
      <c r="AD1786" s="87"/>
      <c r="AE1786" s="87"/>
      <c r="AF1786" s="87"/>
      <c r="AG1786" s="87"/>
      <c r="AH1786" s="87"/>
      <c r="AI1786" s="87"/>
      <c r="AJ1786" s="87"/>
      <c r="AK1786" s="87"/>
      <c r="AL1786" s="87"/>
      <c r="AM1786" s="87"/>
      <c r="AN1786" s="87"/>
      <c r="AO1786" s="87"/>
      <c r="AP1786" s="87"/>
      <c r="AQ1786" s="87"/>
      <c r="AR1786" s="87"/>
      <c r="AS1786" s="87"/>
      <c r="AT1786" s="87"/>
      <c r="AU1786" s="87"/>
      <c r="AV1786" s="87"/>
      <c r="AW1786" s="87"/>
      <c r="AX1786" s="87"/>
      <c r="AY1786" s="87"/>
      <c r="AZ1786" s="87"/>
      <c r="BA1786" s="87"/>
      <c r="BB1786" s="87"/>
      <c r="BC1786" s="87"/>
      <c r="BD1786" s="87"/>
      <c r="BE1786" s="87"/>
    </row>
    <row r="1787" spans="1:57" s="69" customFormat="1" x14ac:dyDescent="0.25">
      <c r="A1787" s="87"/>
      <c r="B1787" s="87"/>
      <c r="C1787" s="87"/>
      <c r="D1787" s="87"/>
      <c r="E1787" s="87"/>
      <c r="F1787" s="87"/>
      <c r="G1787" s="87"/>
      <c r="H1787" s="87"/>
      <c r="I1787" s="87"/>
      <c r="J1787" s="87"/>
      <c r="K1787" s="87"/>
      <c r="L1787" s="87"/>
      <c r="M1787" s="87"/>
      <c r="N1787" s="87"/>
      <c r="O1787" s="87"/>
      <c r="P1787" s="87"/>
      <c r="Q1787" s="87"/>
      <c r="R1787" s="87"/>
      <c r="S1787" s="87"/>
      <c r="T1787" s="87"/>
      <c r="U1787" s="87"/>
      <c r="V1787" s="87"/>
      <c r="W1787" s="87"/>
      <c r="X1787" s="87"/>
      <c r="Y1787" s="87"/>
      <c r="Z1787" s="87"/>
      <c r="AA1787" s="87"/>
      <c r="AB1787" s="87"/>
      <c r="AC1787" s="87"/>
      <c r="AD1787" s="87"/>
      <c r="AE1787" s="87"/>
      <c r="AF1787" s="87"/>
      <c r="AG1787" s="87"/>
      <c r="AH1787" s="87"/>
      <c r="AI1787" s="87"/>
      <c r="AJ1787" s="87"/>
      <c r="AK1787" s="87"/>
      <c r="AL1787" s="87"/>
      <c r="AM1787" s="87"/>
      <c r="AN1787" s="87"/>
      <c r="AO1787" s="87"/>
      <c r="AP1787" s="87"/>
      <c r="AQ1787" s="87"/>
      <c r="AR1787" s="87"/>
      <c r="AS1787" s="87"/>
      <c r="AT1787" s="87"/>
      <c r="AU1787" s="87"/>
      <c r="AV1787" s="87"/>
      <c r="AW1787" s="87"/>
      <c r="AX1787" s="87"/>
      <c r="AY1787" s="87"/>
      <c r="AZ1787" s="87"/>
      <c r="BA1787" s="87"/>
      <c r="BB1787" s="87"/>
      <c r="BC1787" s="87"/>
      <c r="BD1787" s="87"/>
      <c r="BE1787" s="87"/>
    </row>
    <row r="1788" spans="1:57" s="69" customFormat="1" x14ac:dyDescent="0.25">
      <c r="A1788" s="87"/>
      <c r="B1788" s="87"/>
      <c r="C1788" s="87"/>
      <c r="D1788" s="87"/>
      <c r="E1788" s="87"/>
      <c r="F1788" s="87"/>
      <c r="G1788" s="87"/>
      <c r="H1788" s="87"/>
      <c r="I1788" s="87"/>
      <c r="J1788" s="87"/>
      <c r="K1788" s="87"/>
      <c r="L1788" s="87"/>
      <c r="M1788" s="87"/>
      <c r="N1788" s="87"/>
      <c r="O1788" s="87"/>
      <c r="P1788" s="87"/>
      <c r="Q1788" s="87"/>
      <c r="R1788" s="87"/>
      <c r="S1788" s="87"/>
      <c r="T1788" s="87"/>
      <c r="U1788" s="87"/>
      <c r="V1788" s="87"/>
      <c r="W1788" s="87"/>
      <c r="X1788" s="87"/>
      <c r="Y1788" s="87"/>
      <c r="Z1788" s="87"/>
      <c r="AA1788" s="87"/>
      <c r="AB1788" s="87"/>
      <c r="AC1788" s="87"/>
      <c r="AD1788" s="87"/>
      <c r="AE1788" s="87"/>
      <c r="AF1788" s="87"/>
      <c r="AG1788" s="87"/>
      <c r="AH1788" s="87"/>
      <c r="AI1788" s="87"/>
      <c r="AJ1788" s="87"/>
      <c r="AK1788" s="87"/>
      <c r="AL1788" s="87"/>
      <c r="AM1788" s="87"/>
      <c r="AN1788" s="87"/>
      <c r="AO1788" s="87"/>
      <c r="AP1788" s="87"/>
      <c r="AQ1788" s="87"/>
      <c r="AR1788" s="87"/>
      <c r="AS1788" s="87"/>
      <c r="AT1788" s="87"/>
      <c r="AU1788" s="87"/>
      <c r="AV1788" s="87"/>
      <c r="AW1788" s="87"/>
      <c r="AX1788" s="87"/>
      <c r="AY1788" s="87"/>
      <c r="AZ1788" s="87"/>
      <c r="BA1788" s="87"/>
      <c r="BB1788" s="87"/>
      <c r="BC1788" s="87"/>
      <c r="BD1788" s="87"/>
      <c r="BE1788" s="87"/>
    </row>
    <row r="1789" spans="1:57" s="69" customFormat="1" x14ac:dyDescent="0.25">
      <c r="A1789" s="87"/>
      <c r="B1789" s="87"/>
      <c r="C1789" s="87"/>
      <c r="D1789" s="87"/>
      <c r="E1789" s="87"/>
      <c r="F1789" s="87"/>
      <c r="G1789" s="87"/>
      <c r="H1789" s="87"/>
      <c r="I1789" s="87"/>
      <c r="J1789" s="87"/>
      <c r="K1789" s="87"/>
      <c r="L1789" s="87"/>
      <c r="M1789" s="87"/>
      <c r="N1789" s="87"/>
      <c r="O1789" s="87"/>
      <c r="P1789" s="87"/>
      <c r="Q1789" s="87"/>
      <c r="R1789" s="87"/>
      <c r="S1789" s="87"/>
      <c r="T1789" s="87"/>
      <c r="U1789" s="87"/>
      <c r="V1789" s="87"/>
      <c r="W1789" s="87"/>
      <c r="X1789" s="87"/>
      <c r="Y1789" s="87"/>
      <c r="Z1789" s="87"/>
      <c r="AA1789" s="87"/>
      <c r="AB1789" s="87"/>
      <c r="AC1789" s="87"/>
      <c r="AD1789" s="87"/>
      <c r="AE1789" s="87"/>
      <c r="AF1789" s="87"/>
      <c r="AG1789" s="87"/>
      <c r="AH1789" s="87"/>
      <c r="AI1789" s="87"/>
      <c r="AJ1789" s="87"/>
      <c r="AK1789" s="87"/>
      <c r="AL1789" s="87"/>
      <c r="AM1789" s="87"/>
      <c r="AN1789" s="87"/>
      <c r="AO1789" s="87"/>
      <c r="AP1789" s="87"/>
      <c r="AQ1789" s="87"/>
      <c r="AR1789" s="87"/>
      <c r="AS1789" s="87"/>
      <c r="AT1789" s="87"/>
      <c r="AU1789" s="87"/>
      <c r="AV1789" s="87"/>
      <c r="AW1789" s="87"/>
      <c r="AX1789" s="87"/>
      <c r="AY1789" s="87"/>
      <c r="AZ1789" s="87"/>
      <c r="BA1789" s="87"/>
      <c r="BB1789" s="87"/>
      <c r="BC1789" s="87"/>
      <c r="BD1789" s="87"/>
      <c r="BE1789" s="87"/>
    </row>
    <row r="1790" spans="1:57" s="69" customFormat="1" x14ac:dyDescent="0.25">
      <c r="A1790" s="87"/>
      <c r="B1790" s="87"/>
      <c r="C1790" s="87"/>
      <c r="D1790" s="87"/>
      <c r="E1790" s="87"/>
      <c r="F1790" s="87"/>
      <c r="G1790" s="87"/>
      <c r="H1790" s="87"/>
      <c r="I1790" s="87"/>
      <c r="J1790" s="87"/>
      <c r="K1790" s="87"/>
      <c r="L1790" s="87"/>
      <c r="M1790" s="87"/>
      <c r="N1790" s="87"/>
      <c r="O1790" s="87"/>
      <c r="P1790" s="87"/>
      <c r="Q1790" s="87"/>
      <c r="R1790" s="87"/>
      <c r="S1790" s="87"/>
      <c r="T1790" s="87"/>
      <c r="U1790" s="87"/>
      <c r="V1790" s="87"/>
      <c r="W1790" s="87"/>
      <c r="X1790" s="87"/>
      <c r="Y1790" s="87"/>
      <c r="Z1790" s="87"/>
      <c r="AA1790" s="87"/>
      <c r="AB1790" s="87"/>
      <c r="AC1790" s="87"/>
      <c r="AD1790" s="87"/>
      <c r="AE1790" s="87"/>
      <c r="AF1790" s="87"/>
      <c r="AG1790" s="87"/>
      <c r="AH1790" s="87"/>
      <c r="AI1790" s="87"/>
      <c r="AJ1790" s="87"/>
      <c r="AK1790" s="87"/>
      <c r="AL1790" s="87"/>
      <c r="AM1790" s="87"/>
      <c r="AN1790" s="87"/>
      <c r="AO1790" s="87"/>
      <c r="AP1790" s="87"/>
      <c r="AQ1790" s="87"/>
      <c r="AR1790" s="87"/>
      <c r="AS1790" s="87"/>
      <c r="AT1790" s="87"/>
      <c r="AU1790" s="87"/>
      <c r="AV1790" s="87"/>
      <c r="AW1790" s="87"/>
      <c r="AX1790" s="87"/>
      <c r="AY1790" s="87"/>
      <c r="AZ1790" s="87"/>
      <c r="BA1790" s="87"/>
      <c r="BB1790" s="87"/>
      <c r="BC1790" s="87"/>
      <c r="BD1790" s="87"/>
      <c r="BE1790" s="87"/>
    </row>
    <row r="1791" spans="1:57" s="69" customFormat="1" x14ac:dyDescent="0.25">
      <c r="A1791" s="87"/>
      <c r="B1791" s="87"/>
      <c r="C1791" s="87"/>
      <c r="D1791" s="87"/>
      <c r="E1791" s="87"/>
      <c r="F1791" s="87"/>
      <c r="G1791" s="87"/>
      <c r="H1791" s="87"/>
      <c r="I1791" s="87"/>
      <c r="J1791" s="87"/>
      <c r="K1791" s="87"/>
      <c r="L1791" s="87"/>
      <c r="M1791" s="87"/>
      <c r="N1791" s="87"/>
      <c r="O1791" s="87"/>
      <c r="P1791" s="87"/>
      <c r="Q1791" s="87"/>
      <c r="R1791" s="87"/>
      <c r="S1791" s="87"/>
      <c r="T1791" s="87"/>
      <c r="U1791" s="87"/>
      <c r="V1791" s="87"/>
      <c r="W1791" s="87"/>
      <c r="X1791" s="87"/>
      <c r="Y1791" s="87"/>
      <c r="Z1791" s="87"/>
      <c r="AA1791" s="87"/>
      <c r="AB1791" s="87"/>
      <c r="AC1791" s="87"/>
      <c r="AD1791" s="87"/>
      <c r="AE1791" s="87"/>
      <c r="AF1791" s="87"/>
      <c r="AG1791" s="87"/>
      <c r="AH1791" s="87"/>
      <c r="AI1791" s="87"/>
      <c r="AJ1791" s="87"/>
      <c r="AK1791" s="87"/>
      <c r="AL1791" s="87"/>
      <c r="AM1791" s="87"/>
      <c r="AN1791" s="87"/>
      <c r="AO1791" s="87"/>
      <c r="AP1791" s="87"/>
      <c r="AQ1791" s="87"/>
      <c r="AR1791" s="87"/>
      <c r="AS1791" s="87"/>
      <c r="AT1791" s="87"/>
      <c r="AU1791" s="87"/>
      <c r="AV1791" s="87"/>
      <c r="AW1791" s="87"/>
      <c r="AX1791" s="87"/>
      <c r="AY1791" s="87"/>
      <c r="AZ1791" s="87"/>
      <c r="BA1791" s="87"/>
      <c r="BB1791" s="87"/>
      <c r="BC1791" s="87"/>
      <c r="BD1791" s="87"/>
      <c r="BE1791" s="87"/>
    </row>
    <row r="1792" spans="1:57" s="69" customFormat="1" x14ac:dyDescent="0.25">
      <c r="A1792" s="87"/>
      <c r="B1792" s="87"/>
      <c r="C1792" s="87"/>
      <c r="D1792" s="87"/>
      <c r="E1792" s="87"/>
      <c r="F1792" s="87"/>
      <c r="G1792" s="87"/>
      <c r="H1792" s="87"/>
      <c r="I1792" s="87"/>
      <c r="J1792" s="87"/>
      <c r="K1792" s="87"/>
      <c r="L1792" s="87"/>
      <c r="M1792" s="87"/>
      <c r="N1792" s="87"/>
      <c r="O1792" s="87"/>
      <c r="P1792" s="87"/>
      <c r="Q1792" s="87"/>
      <c r="R1792" s="87"/>
      <c r="S1792" s="87"/>
      <c r="T1792" s="87"/>
      <c r="U1792" s="87"/>
      <c r="V1792" s="87"/>
      <c r="W1792" s="87"/>
      <c r="X1792" s="87"/>
      <c r="Y1792" s="87"/>
      <c r="Z1792" s="87"/>
      <c r="AA1792" s="87"/>
      <c r="AB1792" s="87"/>
      <c r="AC1792" s="87"/>
      <c r="AD1792" s="87"/>
      <c r="AE1792" s="87"/>
      <c r="AF1792" s="87"/>
      <c r="AG1792" s="87"/>
      <c r="AH1792" s="87"/>
      <c r="AI1792" s="87"/>
      <c r="AJ1792" s="87"/>
      <c r="AK1792" s="87"/>
      <c r="AL1792" s="87"/>
      <c r="AM1792" s="87"/>
      <c r="AN1792" s="87"/>
      <c r="AO1792" s="87"/>
      <c r="AP1792" s="87"/>
      <c r="AQ1792" s="87"/>
      <c r="AR1792" s="87"/>
      <c r="AS1792" s="87"/>
      <c r="AT1792" s="87"/>
      <c r="AU1792" s="87"/>
      <c r="AV1792" s="87"/>
      <c r="AW1792" s="87"/>
      <c r="AX1792" s="87"/>
      <c r="AY1792" s="87"/>
      <c r="AZ1792" s="87"/>
      <c r="BA1792" s="87"/>
      <c r="BB1792" s="87"/>
      <c r="BC1792" s="87"/>
      <c r="BD1792" s="87"/>
      <c r="BE1792" s="87"/>
    </row>
    <row r="1793" spans="1:57" s="69" customFormat="1" x14ac:dyDescent="0.25">
      <c r="A1793" s="87"/>
      <c r="B1793" s="87"/>
      <c r="C1793" s="87"/>
      <c r="D1793" s="87"/>
      <c r="E1793" s="87"/>
      <c r="F1793" s="87"/>
      <c r="G1793" s="87"/>
      <c r="H1793" s="87"/>
      <c r="I1793" s="87"/>
      <c r="J1793" s="87"/>
      <c r="K1793" s="87"/>
      <c r="L1793" s="87"/>
      <c r="M1793" s="87"/>
      <c r="N1793" s="87"/>
      <c r="O1793" s="87"/>
      <c r="P1793" s="87"/>
      <c r="Q1793" s="87"/>
      <c r="R1793" s="87"/>
      <c r="S1793" s="87"/>
      <c r="T1793" s="87"/>
      <c r="U1793" s="87"/>
      <c r="V1793" s="87"/>
      <c r="W1793" s="87"/>
      <c r="X1793" s="87"/>
      <c r="Y1793" s="87"/>
      <c r="Z1793" s="87"/>
      <c r="AA1793" s="87"/>
      <c r="AB1793" s="87"/>
      <c r="AC1793" s="87"/>
      <c r="AD1793" s="87"/>
      <c r="AE1793" s="87"/>
      <c r="AF1793" s="87"/>
      <c r="AG1793" s="87"/>
      <c r="AH1793" s="87"/>
      <c r="AI1793" s="87"/>
      <c r="AJ1793" s="87"/>
      <c r="AK1793" s="87"/>
      <c r="AL1793" s="87"/>
      <c r="AM1793" s="87"/>
      <c r="AN1793" s="87"/>
      <c r="AO1793" s="87"/>
      <c r="AP1793" s="87"/>
      <c r="AQ1793" s="87"/>
      <c r="AR1793" s="87"/>
      <c r="AS1793" s="87"/>
      <c r="AT1793" s="87"/>
      <c r="AU1793" s="87"/>
      <c r="AV1793" s="87"/>
      <c r="AW1793" s="87"/>
      <c r="AX1793" s="87"/>
      <c r="AY1793" s="87"/>
      <c r="AZ1793" s="87"/>
      <c r="BA1793" s="87"/>
      <c r="BB1793" s="87"/>
      <c r="BC1793" s="87"/>
      <c r="BD1793" s="87"/>
      <c r="BE1793" s="87"/>
    </row>
    <row r="1794" spans="1:57" s="69" customFormat="1" x14ac:dyDescent="0.25">
      <c r="A1794" s="87"/>
      <c r="B1794" s="87"/>
      <c r="C1794" s="87"/>
      <c r="D1794" s="87"/>
      <c r="E1794" s="87"/>
      <c r="F1794" s="87"/>
      <c r="G1794" s="87"/>
      <c r="H1794" s="87"/>
      <c r="I1794" s="87"/>
      <c r="J1794" s="87"/>
      <c r="K1794" s="87"/>
      <c r="L1794" s="87"/>
      <c r="M1794" s="87"/>
      <c r="N1794" s="87"/>
      <c r="O1794" s="87"/>
      <c r="P1794" s="87"/>
      <c r="Q1794" s="87"/>
      <c r="R1794" s="87"/>
      <c r="S1794" s="87"/>
      <c r="T1794" s="87"/>
      <c r="U1794" s="87"/>
      <c r="V1794" s="87"/>
      <c r="W1794" s="87"/>
      <c r="X1794" s="87"/>
      <c r="Y1794" s="87"/>
      <c r="Z1794" s="87"/>
      <c r="AA1794" s="87"/>
      <c r="AB1794" s="87"/>
      <c r="AC1794" s="87"/>
      <c r="AD1794" s="87"/>
      <c r="AE1794" s="87"/>
      <c r="AF1794" s="87"/>
      <c r="AG1794" s="87"/>
      <c r="AH1794" s="87"/>
      <c r="AI1794" s="87"/>
      <c r="AJ1794" s="87"/>
      <c r="AK1794" s="87"/>
      <c r="AL1794" s="87"/>
      <c r="AM1794" s="87"/>
      <c r="AN1794" s="87"/>
      <c r="AO1794" s="87"/>
      <c r="AP1794" s="87"/>
      <c r="AQ1794" s="87"/>
      <c r="AR1794" s="87"/>
      <c r="AS1794" s="87"/>
      <c r="AT1794" s="87"/>
      <c r="AU1794" s="87"/>
      <c r="AV1794" s="87"/>
      <c r="AW1794" s="87"/>
      <c r="AX1794" s="87"/>
      <c r="AY1794" s="87"/>
      <c r="AZ1794" s="87"/>
      <c r="BA1794" s="87"/>
      <c r="BB1794" s="87"/>
      <c r="BC1794" s="87"/>
      <c r="BD1794" s="87"/>
      <c r="BE1794" s="87"/>
    </row>
    <row r="1795" spans="1:57" s="69" customFormat="1" x14ac:dyDescent="0.25">
      <c r="A1795" s="87"/>
      <c r="B1795" s="87"/>
      <c r="C1795" s="87"/>
      <c r="D1795" s="87"/>
      <c r="E1795" s="87"/>
      <c r="F1795" s="87"/>
      <c r="G1795" s="87"/>
      <c r="H1795" s="87"/>
      <c r="I1795" s="87"/>
      <c r="J1795" s="87"/>
      <c r="K1795" s="87"/>
      <c r="L1795" s="87"/>
      <c r="M1795" s="87"/>
      <c r="N1795" s="87"/>
      <c r="O1795" s="87"/>
      <c r="P1795" s="87"/>
      <c r="Q1795" s="87"/>
      <c r="R1795" s="87"/>
      <c r="S1795" s="87"/>
      <c r="T1795" s="87"/>
      <c r="U1795" s="87"/>
      <c r="V1795" s="87"/>
      <c r="W1795" s="87"/>
      <c r="X1795" s="87"/>
      <c r="Y1795" s="87"/>
      <c r="Z1795" s="87"/>
      <c r="AA1795" s="87"/>
      <c r="AB1795" s="87"/>
      <c r="AC1795" s="87"/>
      <c r="AD1795" s="87"/>
      <c r="AE1795" s="87"/>
      <c r="AF1795" s="87"/>
      <c r="AG1795" s="87"/>
      <c r="AH1795" s="87"/>
      <c r="AI1795" s="87"/>
      <c r="AJ1795" s="87"/>
      <c r="AK1795" s="87"/>
      <c r="AL1795" s="87"/>
      <c r="AM1795" s="87"/>
      <c r="AN1795" s="87"/>
      <c r="AO1795" s="87"/>
      <c r="AP1795" s="87"/>
      <c r="AQ1795" s="87"/>
      <c r="AR1795" s="87"/>
      <c r="AS1795" s="87"/>
      <c r="AT1795" s="87"/>
      <c r="AU1795" s="87"/>
      <c r="AV1795" s="87"/>
      <c r="AW1795" s="87"/>
      <c r="AX1795" s="87"/>
      <c r="AY1795" s="87"/>
      <c r="AZ1795" s="87"/>
      <c r="BA1795" s="87"/>
      <c r="BB1795" s="87"/>
      <c r="BC1795" s="87"/>
      <c r="BD1795" s="87"/>
      <c r="BE1795" s="87"/>
    </row>
    <row r="1796" spans="1:57" s="69" customFormat="1" x14ac:dyDescent="0.25">
      <c r="A1796" s="87"/>
      <c r="B1796" s="87"/>
      <c r="C1796" s="87"/>
      <c r="D1796" s="87"/>
      <c r="E1796" s="87"/>
      <c r="F1796" s="87"/>
      <c r="G1796" s="87"/>
      <c r="H1796" s="87"/>
      <c r="I1796" s="87"/>
      <c r="J1796" s="87"/>
      <c r="K1796" s="87"/>
      <c r="L1796" s="87"/>
      <c r="M1796" s="87"/>
      <c r="N1796" s="87"/>
      <c r="O1796" s="87"/>
      <c r="P1796" s="87"/>
      <c r="Q1796" s="87"/>
      <c r="R1796" s="87"/>
      <c r="S1796" s="87"/>
      <c r="T1796" s="87"/>
      <c r="U1796" s="87"/>
      <c r="V1796" s="87"/>
      <c r="W1796" s="87"/>
      <c r="X1796" s="87"/>
      <c r="Y1796" s="87"/>
      <c r="Z1796" s="87"/>
      <c r="AA1796" s="87"/>
      <c r="AB1796" s="87"/>
      <c r="AC1796" s="87"/>
      <c r="AD1796" s="87"/>
      <c r="AE1796" s="87"/>
      <c r="AF1796" s="87"/>
      <c r="AG1796" s="87"/>
      <c r="AH1796" s="87"/>
      <c r="AI1796" s="87"/>
      <c r="AJ1796" s="87"/>
      <c r="AK1796" s="87"/>
      <c r="AL1796" s="87"/>
      <c r="AM1796" s="87"/>
      <c r="AN1796" s="87"/>
      <c r="AO1796" s="87"/>
      <c r="AP1796" s="87"/>
      <c r="AQ1796" s="87"/>
      <c r="AR1796" s="87"/>
      <c r="AS1796" s="87"/>
      <c r="AT1796" s="87"/>
      <c r="AU1796" s="87"/>
      <c r="AV1796" s="87"/>
      <c r="AW1796" s="87"/>
      <c r="AX1796" s="87"/>
      <c r="AY1796" s="87"/>
      <c r="AZ1796" s="87"/>
      <c r="BA1796" s="87"/>
      <c r="BB1796" s="87"/>
      <c r="BC1796" s="87"/>
      <c r="BD1796" s="87"/>
      <c r="BE1796" s="87"/>
    </row>
    <row r="1797" spans="1:57" s="69" customFormat="1" x14ac:dyDescent="0.25">
      <c r="A1797" s="87"/>
      <c r="B1797" s="87"/>
      <c r="C1797" s="87"/>
      <c r="D1797" s="87"/>
      <c r="E1797" s="87"/>
      <c r="F1797" s="87"/>
      <c r="G1797" s="87"/>
      <c r="H1797" s="87"/>
      <c r="I1797" s="87"/>
      <c r="J1797" s="87"/>
      <c r="K1797" s="87"/>
      <c r="L1797" s="87"/>
      <c r="M1797" s="87"/>
      <c r="N1797" s="87"/>
      <c r="O1797" s="87"/>
      <c r="P1797" s="87"/>
      <c r="Q1797" s="87"/>
      <c r="R1797" s="87"/>
      <c r="S1797" s="87"/>
      <c r="T1797" s="87"/>
      <c r="U1797" s="87"/>
      <c r="V1797" s="87"/>
      <c r="W1797" s="87"/>
      <c r="X1797" s="87"/>
      <c r="Y1797" s="87"/>
      <c r="Z1797" s="87"/>
      <c r="AA1797" s="87"/>
      <c r="AB1797" s="87"/>
      <c r="AC1797" s="87"/>
      <c r="AD1797" s="87"/>
      <c r="AE1797" s="87"/>
      <c r="AF1797" s="87"/>
      <c r="AG1797" s="87"/>
      <c r="AH1797" s="87"/>
      <c r="AI1797" s="87"/>
      <c r="AJ1797" s="87"/>
      <c r="AK1797" s="87"/>
      <c r="AL1797" s="87"/>
      <c r="AM1797" s="87"/>
      <c r="AN1797" s="87"/>
      <c r="AO1797" s="87"/>
      <c r="AP1797" s="87"/>
      <c r="AQ1797" s="87"/>
      <c r="AR1797" s="87"/>
      <c r="AS1797" s="87"/>
      <c r="AT1797" s="87"/>
      <c r="AU1797" s="87"/>
      <c r="AV1797" s="87"/>
      <c r="AW1797" s="87"/>
      <c r="AX1797" s="87"/>
      <c r="AY1797" s="87"/>
      <c r="AZ1797" s="87"/>
      <c r="BA1797" s="87"/>
      <c r="BB1797" s="87"/>
      <c r="BC1797" s="87"/>
      <c r="BD1797" s="87"/>
      <c r="BE1797" s="87"/>
    </row>
    <row r="1798" spans="1:57" s="69" customFormat="1" x14ac:dyDescent="0.25">
      <c r="A1798" s="87"/>
      <c r="B1798" s="87"/>
      <c r="C1798" s="87"/>
      <c r="D1798" s="87"/>
      <c r="E1798" s="87"/>
      <c r="F1798" s="87"/>
      <c r="G1798" s="87"/>
      <c r="H1798" s="87"/>
      <c r="I1798" s="87"/>
      <c r="J1798" s="87"/>
      <c r="K1798" s="87"/>
      <c r="L1798" s="87"/>
      <c r="M1798" s="87"/>
      <c r="N1798" s="87"/>
      <c r="O1798" s="87"/>
      <c r="P1798" s="87"/>
      <c r="Q1798" s="87"/>
      <c r="R1798" s="87"/>
      <c r="S1798" s="87"/>
      <c r="T1798" s="87"/>
      <c r="U1798" s="87"/>
      <c r="V1798" s="87"/>
      <c r="W1798" s="87"/>
      <c r="X1798" s="87"/>
      <c r="Y1798" s="87"/>
      <c r="Z1798" s="87"/>
      <c r="AA1798" s="87"/>
      <c r="AB1798" s="87"/>
      <c r="AC1798" s="87"/>
      <c r="AD1798" s="87"/>
      <c r="AE1798" s="87"/>
      <c r="AF1798" s="87"/>
      <c r="AG1798" s="87"/>
      <c r="AH1798" s="87"/>
      <c r="AI1798" s="87"/>
      <c r="AJ1798" s="87"/>
      <c r="AK1798" s="87"/>
      <c r="AL1798" s="87"/>
      <c r="AM1798" s="87"/>
      <c r="AN1798" s="87"/>
      <c r="AO1798" s="87"/>
      <c r="AP1798" s="87"/>
      <c r="AQ1798" s="87"/>
      <c r="AR1798" s="87"/>
      <c r="AS1798" s="87"/>
      <c r="AT1798" s="87"/>
      <c r="AU1798" s="87"/>
      <c r="AV1798" s="87"/>
      <c r="AW1798" s="87"/>
      <c r="AX1798" s="87"/>
      <c r="AY1798" s="87"/>
      <c r="AZ1798" s="87"/>
      <c r="BA1798" s="87"/>
      <c r="BB1798" s="87"/>
      <c r="BC1798" s="87"/>
      <c r="BD1798" s="87"/>
      <c r="BE1798" s="87"/>
    </row>
    <row r="1799" spans="1:57" s="69" customFormat="1" x14ac:dyDescent="0.25">
      <c r="A1799" s="87"/>
      <c r="B1799" s="87"/>
      <c r="C1799" s="87"/>
      <c r="D1799" s="87"/>
      <c r="E1799" s="87"/>
      <c r="F1799" s="87"/>
      <c r="G1799" s="87"/>
      <c r="H1799" s="87"/>
      <c r="I1799" s="87"/>
      <c r="J1799" s="87"/>
      <c r="K1799" s="87"/>
      <c r="L1799" s="87"/>
      <c r="M1799" s="87"/>
      <c r="N1799" s="87"/>
      <c r="O1799" s="87"/>
      <c r="P1799" s="87"/>
      <c r="Q1799" s="87"/>
      <c r="R1799" s="87"/>
      <c r="S1799" s="87"/>
      <c r="T1799" s="87"/>
      <c r="U1799" s="87"/>
      <c r="V1799" s="87"/>
      <c r="W1799" s="87"/>
      <c r="X1799" s="87"/>
      <c r="Y1799" s="87"/>
      <c r="Z1799" s="87"/>
      <c r="AA1799" s="87"/>
      <c r="AB1799" s="87"/>
      <c r="AC1799" s="87"/>
      <c r="AD1799" s="87"/>
      <c r="AE1799" s="87"/>
      <c r="AF1799" s="87"/>
      <c r="AG1799" s="87"/>
      <c r="AH1799" s="87"/>
      <c r="AI1799" s="87"/>
      <c r="AJ1799" s="87"/>
      <c r="AK1799" s="87"/>
      <c r="AL1799" s="87"/>
      <c r="AM1799" s="87"/>
      <c r="AN1799" s="87"/>
      <c r="AO1799" s="87"/>
      <c r="AP1799" s="87"/>
      <c r="AQ1799" s="87"/>
      <c r="AR1799" s="87"/>
      <c r="AS1799" s="87"/>
      <c r="AT1799" s="87"/>
      <c r="AU1799" s="87"/>
      <c r="AV1799" s="87"/>
      <c r="AW1799" s="87"/>
      <c r="AX1799" s="87"/>
      <c r="AY1799" s="87"/>
      <c r="AZ1799" s="87"/>
      <c r="BA1799" s="87"/>
      <c r="BB1799" s="87"/>
      <c r="BC1799" s="87"/>
      <c r="BD1799" s="87"/>
      <c r="BE1799" s="87"/>
    </row>
    <row r="1800" spans="1:57" s="69" customFormat="1" x14ac:dyDescent="0.25">
      <c r="A1800" s="87"/>
      <c r="B1800" s="87"/>
      <c r="C1800" s="87"/>
      <c r="D1800" s="87"/>
      <c r="E1800" s="87"/>
      <c r="F1800" s="87"/>
      <c r="G1800" s="87"/>
      <c r="H1800" s="87"/>
      <c r="I1800" s="87"/>
      <c r="J1800" s="87"/>
      <c r="K1800" s="87"/>
      <c r="L1800" s="87"/>
      <c r="M1800" s="87"/>
      <c r="N1800" s="87"/>
      <c r="O1800" s="87"/>
      <c r="P1800" s="87"/>
      <c r="Q1800" s="87"/>
      <c r="R1800" s="87"/>
      <c r="S1800" s="87"/>
      <c r="T1800" s="87"/>
      <c r="U1800" s="87"/>
      <c r="V1800" s="87"/>
      <c r="W1800" s="87"/>
      <c r="X1800" s="87"/>
      <c r="Y1800" s="87"/>
      <c r="Z1800" s="87"/>
      <c r="AA1800" s="87"/>
      <c r="AB1800" s="87"/>
      <c r="AC1800" s="87"/>
      <c r="AD1800" s="87"/>
      <c r="AE1800" s="87"/>
      <c r="AF1800" s="87"/>
      <c r="AG1800" s="87"/>
      <c r="AH1800" s="87"/>
      <c r="AI1800" s="87"/>
      <c r="AJ1800" s="87"/>
      <c r="AK1800" s="87"/>
      <c r="AL1800" s="87"/>
      <c r="AM1800" s="87"/>
      <c r="AN1800" s="87"/>
      <c r="AO1800" s="87"/>
      <c r="AP1800" s="87"/>
      <c r="AQ1800" s="87"/>
      <c r="AR1800" s="87"/>
      <c r="AS1800" s="87"/>
      <c r="AT1800" s="87"/>
      <c r="AU1800" s="87"/>
      <c r="AV1800" s="87"/>
      <c r="AW1800" s="87"/>
      <c r="AX1800" s="87"/>
      <c r="AY1800" s="87"/>
      <c r="AZ1800" s="87"/>
      <c r="BA1800" s="87"/>
      <c r="BB1800" s="87"/>
      <c r="BC1800" s="87"/>
      <c r="BD1800" s="87"/>
      <c r="BE1800" s="87"/>
    </row>
    <row r="1801" spans="1:57" s="69" customFormat="1" x14ac:dyDescent="0.25">
      <c r="A1801" s="87"/>
      <c r="B1801" s="87"/>
      <c r="C1801" s="87"/>
      <c r="D1801" s="87"/>
      <c r="E1801" s="87"/>
      <c r="F1801" s="87"/>
      <c r="G1801" s="87"/>
      <c r="H1801" s="87"/>
      <c r="I1801" s="87"/>
      <c r="J1801" s="87"/>
      <c r="K1801" s="87"/>
      <c r="L1801" s="87"/>
      <c r="M1801" s="87"/>
      <c r="N1801" s="87"/>
      <c r="O1801" s="87"/>
      <c r="P1801" s="87"/>
      <c r="Q1801" s="87"/>
      <c r="R1801" s="87"/>
      <c r="S1801" s="87"/>
      <c r="T1801" s="87"/>
      <c r="U1801" s="87"/>
      <c r="V1801" s="87"/>
      <c r="W1801" s="87"/>
      <c r="X1801" s="87"/>
      <c r="Y1801" s="87"/>
      <c r="Z1801" s="87"/>
      <c r="AA1801" s="87"/>
      <c r="AB1801" s="87"/>
      <c r="AC1801" s="87"/>
      <c r="AD1801" s="87"/>
      <c r="AE1801" s="87"/>
      <c r="AF1801" s="87"/>
      <c r="AG1801" s="87"/>
      <c r="AH1801" s="87"/>
      <c r="AI1801" s="87"/>
      <c r="AJ1801" s="87"/>
      <c r="AK1801" s="87"/>
      <c r="AL1801" s="87"/>
      <c r="AM1801" s="87"/>
      <c r="AN1801" s="87"/>
      <c r="AO1801" s="87"/>
      <c r="AP1801" s="87"/>
      <c r="AQ1801" s="87"/>
      <c r="AR1801" s="87"/>
      <c r="AS1801" s="87"/>
      <c r="AT1801" s="87"/>
      <c r="AU1801" s="87"/>
      <c r="AV1801" s="87"/>
      <c r="AW1801" s="87"/>
      <c r="AX1801" s="87"/>
      <c r="AY1801" s="87"/>
      <c r="AZ1801" s="87"/>
      <c r="BA1801" s="87"/>
      <c r="BB1801" s="87"/>
      <c r="BC1801" s="87"/>
      <c r="BD1801" s="87"/>
      <c r="BE1801" s="87"/>
    </row>
    <row r="1802" spans="1:57" s="69" customFormat="1" x14ac:dyDescent="0.25">
      <c r="A1802" s="87"/>
      <c r="B1802" s="87"/>
      <c r="C1802" s="87"/>
      <c r="D1802" s="87"/>
      <c r="E1802" s="87"/>
      <c r="F1802" s="87"/>
      <c r="G1802" s="87"/>
      <c r="H1802" s="87"/>
      <c r="I1802" s="87"/>
      <c r="J1802" s="87"/>
      <c r="K1802" s="87"/>
      <c r="L1802" s="87"/>
      <c r="M1802" s="87"/>
      <c r="N1802" s="87"/>
      <c r="O1802" s="87"/>
      <c r="P1802" s="87"/>
      <c r="Q1802" s="87"/>
      <c r="R1802" s="87"/>
      <c r="S1802" s="87"/>
      <c r="T1802" s="87"/>
      <c r="U1802" s="87"/>
      <c r="V1802" s="87"/>
      <c r="W1802" s="87"/>
      <c r="X1802" s="87"/>
      <c r="Y1802" s="87"/>
      <c r="Z1802" s="87"/>
      <c r="AA1802" s="87"/>
      <c r="AB1802" s="87"/>
      <c r="AC1802" s="87"/>
      <c r="AD1802" s="87"/>
      <c r="AE1802" s="87"/>
      <c r="AF1802" s="87"/>
      <c r="AG1802" s="87"/>
      <c r="AH1802" s="87"/>
      <c r="AI1802" s="87"/>
      <c r="AJ1802" s="87"/>
      <c r="AK1802" s="87"/>
      <c r="AL1802" s="87"/>
      <c r="AM1802" s="87"/>
      <c r="AN1802" s="87"/>
      <c r="AO1802" s="87"/>
      <c r="AP1802" s="87"/>
      <c r="AQ1802" s="87"/>
      <c r="AR1802" s="87"/>
      <c r="AS1802" s="87"/>
      <c r="AT1802" s="87"/>
      <c r="AU1802" s="87"/>
      <c r="AV1802" s="87"/>
      <c r="AW1802" s="87"/>
      <c r="AX1802" s="87"/>
      <c r="AY1802" s="87"/>
      <c r="AZ1802" s="87"/>
      <c r="BA1802" s="87"/>
      <c r="BB1802" s="87"/>
      <c r="BC1802" s="87"/>
      <c r="BD1802" s="87"/>
      <c r="BE1802" s="87"/>
    </row>
    <row r="1803" spans="1:57" s="69" customFormat="1" x14ac:dyDescent="0.25">
      <c r="A1803" s="87"/>
      <c r="B1803" s="87"/>
      <c r="C1803" s="87"/>
      <c r="D1803" s="87"/>
      <c r="E1803" s="87"/>
      <c r="F1803" s="87"/>
      <c r="G1803" s="87"/>
      <c r="H1803" s="87"/>
      <c r="I1803" s="87"/>
      <c r="J1803" s="87"/>
      <c r="K1803" s="87"/>
      <c r="L1803" s="87"/>
      <c r="M1803" s="87"/>
      <c r="N1803" s="87"/>
      <c r="O1803" s="87"/>
      <c r="P1803" s="87"/>
      <c r="Q1803" s="87"/>
      <c r="R1803" s="87"/>
      <c r="S1803" s="87"/>
      <c r="T1803" s="87"/>
      <c r="U1803" s="87"/>
      <c r="V1803" s="87"/>
      <c r="W1803" s="87"/>
      <c r="X1803" s="87"/>
      <c r="Y1803" s="87"/>
      <c r="Z1803" s="87"/>
      <c r="AA1803" s="87"/>
      <c r="AB1803" s="87"/>
      <c r="AC1803" s="87"/>
      <c r="AD1803" s="87"/>
      <c r="AE1803" s="87"/>
      <c r="AF1803" s="87"/>
      <c r="AG1803" s="87"/>
      <c r="AH1803" s="87"/>
      <c r="AI1803" s="87"/>
      <c r="AJ1803" s="87"/>
      <c r="AK1803" s="87"/>
      <c r="AL1803" s="87"/>
      <c r="AM1803" s="87"/>
      <c r="AN1803" s="87"/>
      <c r="AO1803" s="87"/>
      <c r="AP1803" s="87"/>
      <c r="AQ1803" s="87"/>
      <c r="AR1803" s="87"/>
      <c r="AS1803" s="87"/>
      <c r="AT1803" s="87"/>
      <c r="AU1803" s="87"/>
      <c r="AV1803" s="87"/>
      <c r="AW1803" s="87"/>
      <c r="AX1803" s="87"/>
      <c r="AY1803" s="87"/>
      <c r="AZ1803" s="87"/>
      <c r="BA1803" s="87"/>
      <c r="BB1803" s="87"/>
      <c r="BC1803" s="87"/>
      <c r="BD1803" s="87"/>
      <c r="BE1803" s="87"/>
    </row>
    <row r="1804" spans="1:57" s="69" customFormat="1" x14ac:dyDescent="0.25">
      <c r="A1804" s="87"/>
      <c r="B1804" s="87"/>
      <c r="C1804" s="87"/>
      <c r="D1804" s="87"/>
      <c r="E1804" s="87"/>
      <c r="F1804" s="87"/>
      <c r="G1804" s="87"/>
      <c r="H1804" s="87"/>
      <c r="I1804" s="87"/>
      <c r="J1804" s="87"/>
      <c r="K1804" s="87"/>
      <c r="L1804" s="87"/>
      <c r="M1804" s="87"/>
      <c r="N1804" s="87"/>
      <c r="O1804" s="87"/>
      <c r="P1804" s="87"/>
      <c r="Q1804" s="87"/>
      <c r="R1804" s="87"/>
      <c r="S1804" s="87"/>
      <c r="T1804" s="87"/>
      <c r="U1804" s="87"/>
      <c r="V1804" s="87"/>
      <c r="W1804" s="87"/>
      <c r="X1804" s="87"/>
      <c r="Y1804" s="87"/>
      <c r="Z1804" s="87"/>
      <c r="AA1804" s="87"/>
      <c r="AB1804" s="87"/>
      <c r="AC1804" s="87"/>
      <c r="AD1804" s="87"/>
      <c r="AE1804" s="87"/>
      <c r="AF1804" s="87"/>
      <c r="AG1804" s="87"/>
      <c r="AH1804" s="87"/>
      <c r="AI1804" s="87"/>
      <c r="AJ1804" s="87"/>
      <c r="AK1804" s="87"/>
      <c r="AL1804" s="87"/>
      <c r="AM1804" s="87"/>
      <c r="AN1804" s="87"/>
      <c r="AO1804" s="87"/>
      <c r="AP1804" s="87"/>
      <c r="AQ1804" s="87"/>
      <c r="AR1804" s="87"/>
      <c r="AS1804" s="87"/>
      <c r="AT1804" s="87"/>
      <c r="AU1804" s="87"/>
      <c r="AV1804" s="87"/>
      <c r="AW1804" s="87"/>
      <c r="AX1804" s="87"/>
      <c r="AY1804" s="87"/>
      <c r="AZ1804" s="87"/>
      <c r="BA1804" s="87"/>
      <c r="BB1804" s="87"/>
      <c r="BC1804" s="87"/>
      <c r="BD1804" s="87"/>
      <c r="BE1804" s="87"/>
    </row>
    <row r="1805" spans="1:57" s="69" customFormat="1" x14ac:dyDescent="0.25">
      <c r="A1805" s="87"/>
      <c r="B1805" s="87"/>
      <c r="C1805" s="87"/>
      <c r="D1805" s="87"/>
      <c r="E1805" s="87"/>
      <c r="F1805" s="87"/>
      <c r="G1805" s="87"/>
      <c r="H1805" s="87"/>
      <c r="I1805" s="87"/>
      <c r="J1805" s="87"/>
      <c r="K1805" s="87"/>
      <c r="L1805" s="87"/>
      <c r="M1805" s="87"/>
      <c r="N1805" s="87"/>
      <c r="O1805" s="87"/>
      <c r="P1805" s="87"/>
      <c r="Q1805" s="87"/>
      <c r="R1805" s="87"/>
      <c r="S1805" s="87"/>
      <c r="T1805" s="87"/>
      <c r="U1805" s="87"/>
      <c r="V1805" s="87"/>
      <c r="W1805" s="87"/>
      <c r="X1805" s="87"/>
      <c r="Y1805" s="87"/>
      <c r="Z1805" s="87"/>
      <c r="AA1805" s="87"/>
      <c r="AB1805" s="87"/>
      <c r="AC1805" s="87"/>
      <c r="AD1805" s="87"/>
      <c r="AE1805" s="87"/>
      <c r="AF1805" s="87"/>
      <c r="AG1805" s="87"/>
      <c r="AH1805" s="87"/>
      <c r="AI1805" s="87"/>
      <c r="AJ1805" s="87"/>
      <c r="AK1805" s="87"/>
      <c r="AL1805" s="87"/>
      <c r="AM1805" s="87"/>
      <c r="AN1805" s="87"/>
      <c r="AO1805" s="87"/>
      <c r="AP1805" s="87"/>
      <c r="AQ1805" s="87"/>
      <c r="AR1805" s="87"/>
      <c r="AS1805" s="87"/>
      <c r="AT1805" s="87"/>
      <c r="AU1805" s="87"/>
      <c r="AV1805" s="87"/>
      <c r="AW1805" s="87"/>
      <c r="AX1805" s="87"/>
      <c r="AY1805" s="87"/>
      <c r="AZ1805" s="87"/>
      <c r="BA1805" s="87"/>
      <c r="BB1805" s="87"/>
      <c r="BC1805" s="87"/>
      <c r="BD1805" s="87"/>
      <c r="BE1805" s="87"/>
    </row>
    <row r="1806" spans="1:57" s="69" customFormat="1" x14ac:dyDescent="0.25">
      <c r="A1806" s="87"/>
      <c r="B1806" s="87"/>
      <c r="C1806" s="87"/>
      <c r="D1806" s="87"/>
      <c r="E1806" s="87"/>
      <c r="F1806" s="87"/>
      <c r="G1806" s="87"/>
      <c r="H1806" s="87"/>
      <c r="I1806" s="87"/>
      <c r="J1806" s="87"/>
      <c r="K1806" s="87"/>
      <c r="L1806" s="87"/>
      <c r="M1806" s="87"/>
      <c r="N1806" s="87"/>
      <c r="O1806" s="87"/>
      <c r="P1806" s="87"/>
      <c r="Q1806" s="87"/>
      <c r="R1806" s="87"/>
      <c r="S1806" s="87"/>
      <c r="T1806" s="87"/>
      <c r="U1806" s="87"/>
      <c r="V1806" s="87"/>
      <c r="W1806" s="87"/>
      <c r="X1806" s="87"/>
      <c r="Y1806" s="87"/>
      <c r="Z1806" s="87"/>
      <c r="AA1806" s="87"/>
      <c r="AB1806" s="87"/>
      <c r="AC1806" s="87"/>
      <c r="AD1806" s="87"/>
      <c r="AE1806" s="87"/>
      <c r="AF1806" s="87"/>
      <c r="AG1806" s="87"/>
      <c r="AH1806" s="87"/>
      <c r="AI1806" s="87"/>
      <c r="AJ1806" s="87"/>
      <c r="AK1806" s="87"/>
      <c r="AL1806" s="87"/>
      <c r="AM1806" s="87"/>
      <c r="AN1806" s="87"/>
      <c r="AO1806" s="87"/>
      <c r="AP1806" s="87"/>
      <c r="AQ1806" s="87"/>
      <c r="AR1806" s="87"/>
      <c r="AS1806" s="87"/>
      <c r="AT1806" s="87"/>
      <c r="AU1806" s="87"/>
      <c r="AV1806" s="87"/>
      <c r="AW1806" s="87"/>
      <c r="AX1806" s="87"/>
      <c r="AY1806" s="87"/>
      <c r="AZ1806" s="87"/>
      <c r="BA1806" s="87"/>
      <c r="BB1806" s="87"/>
      <c r="BC1806" s="87"/>
      <c r="BD1806" s="87"/>
      <c r="BE1806" s="87"/>
    </row>
    <row r="1807" spans="1:57" s="69" customFormat="1" x14ac:dyDescent="0.25">
      <c r="A1807" s="87"/>
      <c r="B1807" s="87"/>
      <c r="C1807" s="87"/>
      <c r="D1807" s="87"/>
      <c r="E1807" s="87"/>
      <c r="F1807" s="87"/>
      <c r="G1807" s="87"/>
      <c r="H1807" s="87"/>
      <c r="I1807" s="87"/>
      <c r="J1807" s="87"/>
      <c r="K1807" s="87"/>
      <c r="L1807" s="87"/>
      <c r="M1807" s="87"/>
      <c r="N1807" s="87"/>
      <c r="O1807" s="87"/>
      <c r="P1807" s="87"/>
      <c r="Q1807" s="87"/>
      <c r="R1807" s="87"/>
      <c r="S1807" s="87"/>
      <c r="T1807" s="87"/>
      <c r="U1807" s="87"/>
      <c r="V1807" s="87"/>
      <c r="W1807" s="87"/>
      <c r="X1807" s="87"/>
      <c r="Y1807" s="87"/>
      <c r="Z1807" s="87"/>
      <c r="AA1807" s="87"/>
      <c r="AB1807" s="87"/>
      <c r="AC1807" s="87"/>
      <c r="AD1807" s="87"/>
      <c r="AE1807" s="87"/>
      <c r="AF1807" s="87"/>
      <c r="AG1807" s="87"/>
      <c r="AH1807" s="87"/>
      <c r="AI1807" s="87"/>
      <c r="AJ1807" s="87"/>
      <c r="AK1807" s="87"/>
      <c r="AL1807" s="87"/>
      <c r="AM1807" s="87"/>
      <c r="AN1807" s="87"/>
      <c r="AO1807" s="87"/>
      <c r="AP1807" s="87"/>
      <c r="AQ1807" s="87"/>
      <c r="AR1807" s="87"/>
      <c r="AS1807" s="87"/>
      <c r="AT1807" s="87"/>
      <c r="AU1807" s="87"/>
      <c r="AV1807" s="87"/>
      <c r="AW1807" s="87"/>
      <c r="AX1807" s="87"/>
      <c r="AY1807" s="87"/>
      <c r="AZ1807" s="87"/>
      <c r="BA1807" s="87"/>
      <c r="BB1807" s="87"/>
      <c r="BC1807" s="87"/>
      <c r="BD1807" s="87"/>
      <c r="BE1807" s="87"/>
    </row>
    <row r="1808" spans="1:57" s="69" customFormat="1" x14ac:dyDescent="0.25">
      <c r="A1808" s="87"/>
      <c r="B1808" s="87"/>
      <c r="C1808" s="87"/>
      <c r="D1808" s="87"/>
      <c r="E1808" s="87"/>
      <c r="F1808" s="87"/>
      <c r="G1808" s="87"/>
      <c r="H1808" s="87"/>
      <c r="I1808" s="87"/>
      <c r="J1808" s="87"/>
      <c r="K1808" s="87"/>
      <c r="L1808" s="87"/>
      <c r="M1808" s="87"/>
      <c r="N1808" s="87"/>
      <c r="O1808" s="87"/>
      <c r="P1808" s="87"/>
      <c r="Q1808" s="87"/>
      <c r="R1808" s="87"/>
      <c r="S1808" s="87"/>
      <c r="T1808" s="87"/>
      <c r="U1808" s="87"/>
      <c r="V1808" s="87"/>
      <c r="W1808" s="87"/>
      <c r="X1808" s="87"/>
      <c r="Y1808" s="87"/>
      <c r="Z1808" s="87"/>
      <c r="AA1808" s="87"/>
      <c r="AB1808" s="87"/>
      <c r="AC1808" s="87"/>
      <c r="AD1808" s="87"/>
      <c r="AE1808" s="87"/>
      <c r="AF1808" s="87"/>
      <c r="AG1808" s="87"/>
      <c r="AH1808" s="87"/>
      <c r="AI1808" s="87"/>
      <c r="AJ1808" s="87"/>
      <c r="AK1808" s="87"/>
      <c r="AL1808" s="87"/>
      <c r="AM1808" s="87"/>
      <c r="AN1808" s="87"/>
      <c r="AO1808" s="87"/>
      <c r="AP1808" s="87"/>
      <c r="AQ1808" s="87"/>
      <c r="AR1808" s="87"/>
      <c r="AS1808" s="87"/>
      <c r="AT1808" s="87"/>
      <c r="AU1808" s="87"/>
      <c r="AV1808" s="87"/>
      <c r="AW1808" s="87"/>
      <c r="AX1808" s="87"/>
      <c r="AY1808" s="87"/>
      <c r="AZ1808" s="87"/>
      <c r="BA1808" s="87"/>
      <c r="BB1808" s="87"/>
      <c r="BC1808" s="87"/>
      <c r="BD1808" s="87"/>
      <c r="BE1808" s="87"/>
    </row>
    <row r="1809" spans="1:57" s="69" customFormat="1" x14ac:dyDescent="0.25">
      <c r="A1809" s="87"/>
      <c r="B1809" s="87"/>
      <c r="C1809" s="87"/>
      <c r="D1809" s="87"/>
      <c r="E1809" s="87"/>
      <c r="F1809" s="87"/>
      <c r="G1809" s="87"/>
      <c r="H1809" s="87"/>
      <c r="I1809" s="87"/>
      <c r="J1809" s="87"/>
      <c r="K1809" s="87"/>
      <c r="L1809" s="87"/>
      <c r="M1809" s="87"/>
      <c r="N1809" s="87"/>
      <c r="O1809" s="87"/>
      <c r="P1809" s="87"/>
      <c r="Q1809" s="87"/>
      <c r="R1809" s="87"/>
      <c r="S1809" s="87"/>
      <c r="T1809" s="87"/>
      <c r="U1809" s="87"/>
      <c r="V1809" s="87"/>
      <c r="W1809" s="87"/>
      <c r="X1809" s="87"/>
      <c r="Y1809" s="87"/>
      <c r="Z1809" s="87"/>
      <c r="AA1809" s="87"/>
      <c r="AB1809" s="87"/>
      <c r="AC1809" s="87"/>
      <c r="AD1809" s="87"/>
      <c r="AE1809" s="87"/>
      <c r="AF1809" s="87"/>
      <c r="AG1809" s="87"/>
      <c r="AH1809" s="87"/>
      <c r="AI1809" s="87"/>
      <c r="AJ1809" s="87"/>
      <c r="AK1809" s="87"/>
      <c r="AL1809" s="87"/>
      <c r="AM1809" s="87"/>
      <c r="AN1809" s="87"/>
      <c r="AO1809" s="87"/>
      <c r="AP1809" s="87"/>
      <c r="AQ1809" s="87"/>
      <c r="AR1809" s="87"/>
      <c r="AS1809" s="87"/>
      <c r="AT1809" s="87"/>
      <c r="AU1809" s="87"/>
      <c r="AV1809" s="87"/>
      <c r="AW1809" s="87"/>
      <c r="AX1809" s="87"/>
      <c r="AY1809" s="87"/>
      <c r="AZ1809" s="87"/>
      <c r="BA1809" s="87"/>
      <c r="BB1809" s="87"/>
      <c r="BC1809" s="87"/>
      <c r="BD1809" s="87"/>
      <c r="BE1809" s="87"/>
    </row>
    <row r="1810" spans="1:57" s="69" customFormat="1" x14ac:dyDescent="0.25">
      <c r="A1810" s="87"/>
      <c r="B1810" s="87"/>
      <c r="C1810" s="87"/>
      <c r="D1810" s="87"/>
      <c r="E1810" s="87"/>
      <c r="F1810" s="87"/>
      <c r="G1810" s="87"/>
      <c r="H1810" s="87"/>
      <c r="I1810" s="87"/>
      <c r="J1810" s="87"/>
      <c r="K1810" s="87"/>
      <c r="L1810" s="87"/>
      <c r="M1810" s="87"/>
      <c r="N1810" s="87"/>
      <c r="O1810" s="87"/>
      <c r="P1810" s="87"/>
      <c r="Q1810" s="87"/>
      <c r="R1810" s="87"/>
      <c r="S1810" s="87"/>
      <c r="T1810" s="87"/>
      <c r="U1810" s="87"/>
      <c r="V1810" s="87"/>
      <c r="W1810" s="87"/>
      <c r="X1810" s="87"/>
      <c r="Y1810" s="87"/>
      <c r="Z1810" s="87"/>
      <c r="AA1810" s="87"/>
      <c r="AB1810" s="87"/>
      <c r="AC1810" s="87"/>
      <c r="AD1810" s="87"/>
      <c r="AE1810" s="87"/>
      <c r="AF1810" s="87"/>
      <c r="AG1810" s="87"/>
      <c r="AH1810" s="87"/>
      <c r="AI1810" s="87"/>
      <c r="AJ1810" s="87"/>
      <c r="AK1810" s="87"/>
      <c r="AL1810" s="87"/>
      <c r="AM1810" s="87"/>
      <c r="AN1810" s="87"/>
      <c r="AO1810" s="87"/>
      <c r="AP1810" s="87"/>
      <c r="AQ1810" s="87"/>
      <c r="AR1810" s="87"/>
      <c r="AS1810" s="87"/>
      <c r="AT1810" s="87"/>
      <c r="AU1810" s="87"/>
      <c r="AV1810" s="87"/>
      <c r="AW1810" s="87"/>
      <c r="AX1810" s="87"/>
      <c r="AY1810" s="87"/>
      <c r="AZ1810" s="87"/>
      <c r="BA1810" s="87"/>
      <c r="BB1810" s="87"/>
      <c r="BC1810" s="87"/>
      <c r="BD1810" s="87"/>
      <c r="BE1810" s="87"/>
    </row>
    <row r="1811" spans="1:57" s="69" customFormat="1" x14ac:dyDescent="0.25">
      <c r="A1811" s="87"/>
      <c r="B1811" s="87"/>
      <c r="C1811" s="87"/>
      <c r="D1811" s="87"/>
      <c r="E1811" s="87"/>
      <c r="F1811" s="87"/>
      <c r="G1811" s="87"/>
      <c r="H1811" s="87"/>
      <c r="I1811" s="87"/>
      <c r="J1811" s="87"/>
      <c r="K1811" s="87"/>
      <c r="L1811" s="87"/>
      <c r="M1811" s="87"/>
      <c r="N1811" s="87"/>
      <c r="O1811" s="87"/>
      <c r="P1811" s="87"/>
      <c r="Q1811" s="87"/>
      <c r="R1811" s="87"/>
      <c r="S1811" s="87"/>
      <c r="T1811" s="87"/>
      <c r="U1811" s="87"/>
      <c r="V1811" s="87"/>
      <c r="W1811" s="87"/>
      <c r="X1811" s="87"/>
      <c r="Y1811" s="87"/>
      <c r="Z1811" s="87"/>
      <c r="AA1811" s="87"/>
      <c r="AB1811" s="87"/>
      <c r="AC1811" s="87"/>
      <c r="AD1811" s="87"/>
      <c r="AE1811" s="87"/>
      <c r="AF1811" s="87"/>
      <c r="AG1811" s="87"/>
      <c r="AH1811" s="87"/>
      <c r="AI1811" s="87"/>
      <c r="AJ1811" s="87"/>
      <c r="AK1811" s="87"/>
      <c r="AL1811" s="87"/>
      <c r="AM1811" s="87"/>
      <c r="AN1811" s="87"/>
      <c r="AO1811" s="87"/>
      <c r="AP1811" s="87"/>
      <c r="AQ1811" s="87"/>
      <c r="AR1811" s="87"/>
      <c r="AS1811" s="87"/>
      <c r="AT1811" s="87"/>
      <c r="AU1811" s="87"/>
      <c r="AV1811" s="87"/>
      <c r="AW1811" s="87"/>
      <c r="AX1811" s="87"/>
      <c r="AY1811" s="87"/>
      <c r="AZ1811" s="87"/>
      <c r="BA1811" s="87"/>
      <c r="BB1811" s="87"/>
      <c r="BC1811" s="87"/>
      <c r="BD1811" s="87"/>
      <c r="BE1811" s="87"/>
    </row>
    <row r="1812" spans="1:57" s="69" customFormat="1" x14ac:dyDescent="0.25">
      <c r="A1812" s="87"/>
      <c r="B1812" s="87"/>
      <c r="C1812" s="87"/>
      <c r="D1812" s="87"/>
      <c r="E1812" s="87"/>
      <c r="F1812" s="87"/>
      <c r="G1812" s="87"/>
      <c r="H1812" s="87"/>
      <c r="I1812" s="87"/>
      <c r="J1812" s="87"/>
      <c r="K1812" s="87"/>
      <c r="L1812" s="87"/>
      <c r="M1812" s="87"/>
      <c r="N1812" s="87"/>
      <c r="O1812" s="87"/>
      <c r="P1812" s="87"/>
      <c r="Q1812" s="87"/>
      <c r="R1812" s="87"/>
      <c r="S1812" s="87"/>
      <c r="T1812" s="87"/>
      <c r="U1812" s="87"/>
      <c r="V1812" s="87"/>
      <c r="W1812" s="87"/>
      <c r="X1812" s="87"/>
      <c r="Y1812" s="87"/>
      <c r="Z1812" s="87"/>
      <c r="AA1812" s="87"/>
      <c r="AB1812" s="87"/>
      <c r="AC1812" s="87"/>
      <c r="AD1812" s="87"/>
      <c r="AE1812" s="87"/>
      <c r="AF1812" s="87"/>
      <c r="AG1812" s="87"/>
      <c r="AH1812" s="87"/>
      <c r="AI1812" s="87"/>
      <c r="AJ1812" s="87"/>
      <c r="AK1812" s="87"/>
      <c r="AL1812" s="87"/>
      <c r="AM1812" s="87"/>
      <c r="AN1812" s="87"/>
      <c r="AO1812" s="87"/>
      <c r="AP1812" s="87"/>
      <c r="AQ1812" s="87"/>
      <c r="AR1812" s="87"/>
      <c r="AS1812" s="87"/>
      <c r="AT1812" s="87"/>
      <c r="AU1812" s="87"/>
      <c r="AV1812" s="87"/>
      <c r="AW1812" s="87"/>
      <c r="AX1812" s="87"/>
      <c r="AY1812" s="87"/>
      <c r="AZ1812" s="87"/>
      <c r="BA1812" s="87"/>
      <c r="BB1812" s="87"/>
      <c r="BC1812" s="87"/>
      <c r="BD1812" s="87"/>
      <c r="BE1812" s="87"/>
    </row>
    <row r="1813" spans="1:57" s="69" customFormat="1" x14ac:dyDescent="0.25">
      <c r="A1813" s="87"/>
      <c r="B1813" s="87"/>
      <c r="C1813" s="87"/>
      <c r="D1813" s="87"/>
      <c r="E1813" s="87"/>
      <c r="F1813" s="87"/>
      <c r="G1813" s="87"/>
      <c r="H1813" s="87"/>
      <c r="I1813" s="87"/>
      <c r="J1813" s="87"/>
      <c r="K1813" s="87"/>
      <c r="L1813" s="87"/>
      <c r="M1813" s="87"/>
      <c r="N1813" s="87"/>
      <c r="O1813" s="87"/>
      <c r="P1813" s="87"/>
      <c r="Q1813" s="87"/>
      <c r="R1813" s="87"/>
      <c r="S1813" s="87"/>
      <c r="T1813" s="87"/>
      <c r="U1813" s="87"/>
      <c r="V1813" s="87"/>
      <c r="W1813" s="87"/>
      <c r="X1813" s="87"/>
      <c r="Y1813" s="87"/>
      <c r="Z1813" s="87"/>
      <c r="AA1813" s="87"/>
      <c r="AB1813" s="87"/>
      <c r="AC1813" s="87"/>
      <c r="AD1813" s="87"/>
      <c r="AE1813" s="87"/>
      <c r="AF1813" s="87"/>
      <c r="AG1813" s="87"/>
      <c r="AH1813" s="87"/>
      <c r="AI1813" s="87"/>
      <c r="AJ1813" s="87"/>
      <c r="AK1813" s="87"/>
      <c r="AL1813" s="87"/>
      <c r="AM1813" s="87"/>
      <c r="AN1813" s="87"/>
      <c r="AO1813" s="87"/>
      <c r="AP1813" s="87"/>
      <c r="AQ1813" s="87"/>
      <c r="AR1813" s="87"/>
      <c r="AS1813" s="87"/>
      <c r="AT1813" s="87"/>
      <c r="AU1813" s="87"/>
      <c r="AV1813" s="87"/>
      <c r="AW1813" s="87"/>
      <c r="AX1813" s="87"/>
      <c r="AY1813" s="87"/>
      <c r="AZ1813" s="87"/>
      <c r="BA1813" s="87"/>
      <c r="BB1813" s="87"/>
      <c r="BC1813" s="87"/>
      <c r="BD1813" s="87"/>
      <c r="BE1813" s="87"/>
    </row>
    <row r="1814" spans="1:57" s="69" customFormat="1" x14ac:dyDescent="0.25">
      <c r="A1814" s="87"/>
      <c r="B1814" s="87"/>
      <c r="C1814" s="87"/>
      <c r="D1814" s="87"/>
      <c r="E1814" s="87"/>
      <c r="F1814" s="87"/>
      <c r="G1814" s="87"/>
      <c r="H1814" s="87"/>
      <c r="I1814" s="87"/>
      <c r="J1814" s="87"/>
      <c r="K1814" s="87"/>
      <c r="L1814" s="87"/>
      <c r="M1814" s="87"/>
      <c r="N1814" s="87"/>
      <c r="O1814" s="87"/>
      <c r="P1814" s="87"/>
      <c r="Q1814" s="87"/>
      <c r="R1814" s="87"/>
      <c r="S1814" s="87"/>
      <c r="T1814" s="87"/>
      <c r="U1814" s="87"/>
      <c r="V1814" s="87"/>
      <c r="W1814" s="87"/>
      <c r="X1814" s="87"/>
      <c r="Y1814" s="87"/>
      <c r="Z1814" s="87"/>
      <c r="AA1814" s="87"/>
      <c r="AB1814" s="87"/>
      <c r="AC1814" s="87"/>
      <c r="AD1814" s="87"/>
      <c r="AE1814" s="87"/>
      <c r="AF1814" s="87"/>
      <c r="AG1814" s="87"/>
      <c r="AH1814" s="87"/>
      <c r="AI1814" s="87"/>
      <c r="AJ1814" s="87"/>
      <c r="AK1814" s="87"/>
      <c r="AL1814" s="87"/>
      <c r="AM1814" s="87"/>
      <c r="AN1814" s="87"/>
      <c r="AO1814" s="87"/>
      <c r="AP1814" s="87"/>
      <c r="AQ1814" s="87"/>
      <c r="AR1814" s="87"/>
      <c r="AS1814" s="87"/>
      <c r="AT1814" s="87"/>
      <c r="AU1814" s="87"/>
      <c r="AV1814" s="87"/>
      <c r="AW1814" s="87"/>
      <c r="AX1814" s="87"/>
      <c r="AY1814" s="87"/>
      <c r="AZ1814" s="87"/>
      <c r="BA1814" s="87"/>
      <c r="BB1814" s="87"/>
      <c r="BC1814" s="87"/>
      <c r="BD1814" s="87"/>
      <c r="BE1814" s="87"/>
    </row>
    <row r="1815" spans="1:57" s="69" customFormat="1" x14ac:dyDescent="0.25">
      <c r="A1815" s="87"/>
      <c r="B1815" s="87"/>
      <c r="C1815" s="87"/>
      <c r="D1815" s="87"/>
      <c r="E1815" s="87"/>
      <c r="F1815" s="87"/>
      <c r="G1815" s="87"/>
      <c r="H1815" s="87"/>
      <c r="I1815" s="87"/>
      <c r="J1815" s="87"/>
      <c r="K1815" s="87"/>
      <c r="L1815" s="87"/>
      <c r="M1815" s="87"/>
      <c r="N1815" s="87"/>
      <c r="O1815" s="87"/>
      <c r="P1815" s="87"/>
      <c r="Q1815" s="87"/>
      <c r="R1815" s="87"/>
      <c r="S1815" s="87"/>
      <c r="T1815" s="87"/>
      <c r="U1815" s="87"/>
      <c r="V1815" s="87"/>
      <c r="W1815" s="87"/>
      <c r="X1815" s="87"/>
      <c r="Y1815" s="87"/>
      <c r="Z1815" s="87"/>
      <c r="AA1815" s="87"/>
      <c r="AB1815" s="87"/>
      <c r="AC1815" s="87"/>
      <c r="AD1815" s="87"/>
      <c r="AE1815" s="87"/>
      <c r="AF1815" s="87"/>
      <c r="AG1815" s="87"/>
      <c r="AH1815" s="87"/>
      <c r="AI1815" s="87"/>
      <c r="AJ1815" s="87"/>
      <c r="AK1815" s="87"/>
      <c r="AL1815" s="87"/>
      <c r="AM1815" s="87"/>
      <c r="AN1815" s="87"/>
      <c r="AO1815" s="87"/>
      <c r="AP1815" s="87"/>
      <c r="AQ1815" s="87"/>
      <c r="AR1815" s="87"/>
      <c r="AS1815" s="87"/>
      <c r="AT1815" s="87"/>
      <c r="AU1815" s="87"/>
      <c r="AV1815" s="87"/>
      <c r="AW1815" s="87"/>
      <c r="AX1815" s="87"/>
      <c r="AY1815" s="87"/>
      <c r="AZ1815" s="87"/>
      <c r="BA1815" s="87"/>
      <c r="BB1815" s="87"/>
      <c r="BC1815" s="87"/>
      <c r="BD1815" s="87"/>
      <c r="BE1815" s="87"/>
    </row>
    <row r="1816" spans="1:57" s="69" customFormat="1" x14ac:dyDescent="0.25">
      <c r="A1816" s="87"/>
      <c r="B1816" s="87"/>
      <c r="C1816" s="87"/>
      <c r="D1816" s="87"/>
      <c r="E1816" s="87"/>
      <c r="F1816" s="87"/>
      <c r="G1816" s="87"/>
      <c r="H1816" s="87"/>
      <c r="I1816" s="87"/>
      <c r="J1816" s="87"/>
      <c r="K1816" s="87"/>
      <c r="L1816" s="87"/>
      <c r="M1816" s="87"/>
      <c r="N1816" s="87"/>
      <c r="O1816" s="87"/>
      <c r="P1816" s="87"/>
      <c r="Q1816" s="87"/>
      <c r="R1816" s="87"/>
      <c r="S1816" s="87"/>
      <c r="T1816" s="87"/>
      <c r="U1816" s="87"/>
      <c r="V1816" s="87"/>
      <c r="W1816" s="87"/>
      <c r="X1816" s="87"/>
      <c r="Y1816" s="87"/>
      <c r="Z1816" s="87"/>
      <c r="AA1816" s="87"/>
      <c r="AB1816" s="87"/>
      <c r="AC1816" s="87"/>
      <c r="AD1816" s="87"/>
      <c r="AE1816" s="87"/>
      <c r="AF1816" s="87"/>
      <c r="AG1816" s="87"/>
      <c r="AH1816" s="87"/>
      <c r="AI1816" s="87"/>
      <c r="AJ1816" s="87"/>
      <c r="AK1816" s="87"/>
      <c r="AL1816" s="87"/>
      <c r="AM1816" s="87"/>
      <c r="AN1816" s="87"/>
      <c r="AO1816" s="87"/>
      <c r="AP1816" s="87"/>
      <c r="AQ1816" s="87"/>
      <c r="AR1816" s="87"/>
      <c r="AS1816" s="87"/>
      <c r="AT1816" s="87"/>
      <c r="AU1816" s="87"/>
      <c r="AV1816" s="87"/>
      <c r="AW1816" s="87"/>
      <c r="AX1816" s="87"/>
      <c r="AY1816" s="87"/>
      <c r="AZ1816" s="87"/>
      <c r="BA1816" s="87"/>
      <c r="BB1816" s="87"/>
      <c r="BC1816" s="87"/>
      <c r="BD1816" s="87"/>
      <c r="BE1816" s="87"/>
    </row>
    <row r="1817" spans="1:57" s="69" customFormat="1" x14ac:dyDescent="0.25">
      <c r="A1817" s="87"/>
      <c r="B1817" s="87"/>
      <c r="C1817" s="87"/>
      <c r="D1817" s="87"/>
      <c r="E1817" s="87"/>
      <c r="F1817" s="87"/>
      <c r="G1817" s="87"/>
      <c r="H1817" s="87"/>
      <c r="I1817" s="87"/>
      <c r="J1817" s="87"/>
      <c r="K1817" s="87"/>
      <c r="L1817" s="87"/>
      <c r="M1817" s="87"/>
      <c r="N1817" s="87"/>
      <c r="O1817" s="87"/>
      <c r="P1817" s="87"/>
      <c r="Q1817" s="87"/>
      <c r="R1817" s="87"/>
      <c r="S1817" s="87"/>
      <c r="T1817" s="87"/>
      <c r="U1817" s="87"/>
      <c r="V1817" s="87"/>
      <c r="W1817" s="87"/>
      <c r="X1817" s="87"/>
      <c r="Y1817" s="87"/>
      <c r="Z1817" s="87"/>
      <c r="AA1817" s="87"/>
      <c r="AB1817" s="87"/>
      <c r="AC1817" s="87"/>
      <c r="AD1817" s="87"/>
      <c r="AE1817" s="87"/>
      <c r="AF1817" s="87"/>
      <c r="AG1817" s="87"/>
      <c r="AH1817" s="87"/>
      <c r="AI1817" s="87"/>
      <c r="AJ1817" s="87"/>
      <c r="AK1817" s="87"/>
      <c r="AL1817" s="87"/>
      <c r="AM1817" s="87"/>
      <c r="AN1817" s="87"/>
      <c r="AO1817" s="87"/>
      <c r="AP1817" s="87"/>
      <c r="AQ1817" s="87"/>
      <c r="AR1817" s="87"/>
      <c r="AS1817" s="87"/>
      <c r="AT1817" s="87"/>
      <c r="AU1817" s="87"/>
      <c r="AV1817" s="87"/>
      <c r="AW1817" s="87"/>
      <c r="AX1817" s="87"/>
      <c r="AY1817" s="87"/>
      <c r="AZ1817" s="87"/>
      <c r="BA1817" s="87"/>
      <c r="BB1817" s="87"/>
      <c r="BC1817" s="87"/>
      <c r="BD1817" s="87"/>
      <c r="BE1817" s="87"/>
    </row>
    <row r="1818" spans="1:57" s="69" customFormat="1" x14ac:dyDescent="0.25">
      <c r="A1818" s="87"/>
      <c r="B1818" s="87"/>
      <c r="C1818" s="87"/>
      <c r="D1818" s="87"/>
      <c r="E1818" s="87"/>
      <c r="F1818" s="87"/>
      <c r="G1818" s="87"/>
      <c r="H1818" s="87"/>
      <c r="I1818" s="87"/>
      <c r="J1818" s="87"/>
      <c r="K1818" s="87"/>
      <c r="L1818" s="87"/>
      <c r="M1818" s="87"/>
      <c r="N1818" s="87"/>
      <c r="O1818" s="87"/>
      <c r="P1818" s="87"/>
      <c r="Q1818" s="87"/>
      <c r="R1818" s="87"/>
      <c r="S1818" s="87"/>
      <c r="T1818" s="87"/>
      <c r="U1818" s="87"/>
      <c r="V1818" s="87"/>
      <c r="W1818" s="87"/>
      <c r="X1818" s="87"/>
      <c r="Y1818" s="87"/>
      <c r="Z1818" s="87"/>
      <c r="AA1818" s="87"/>
      <c r="AB1818" s="87"/>
      <c r="AC1818" s="87"/>
      <c r="AD1818" s="87"/>
      <c r="AE1818" s="87"/>
      <c r="AF1818" s="87"/>
      <c r="AG1818" s="87"/>
      <c r="AH1818" s="87"/>
      <c r="AI1818" s="87"/>
      <c r="AJ1818" s="87"/>
      <c r="AK1818" s="87"/>
      <c r="AL1818" s="87"/>
      <c r="AM1818" s="87"/>
      <c r="AN1818" s="87"/>
      <c r="AO1818" s="87"/>
      <c r="AP1818" s="87"/>
      <c r="AQ1818" s="87"/>
      <c r="AR1818" s="87"/>
      <c r="AS1818" s="87"/>
      <c r="AT1818" s="87"/>
      <c r="AU1818" s="87"/>
      <c r="AV1818" s="87"/>
      <c r="AW1818" s="87"/>
      <c r="AX1818" s="87"/>
      <c r="AY1818" s="87"/>
      <c r="AZ1818" s="87"/>
      <c r="BA1818" s="87"/>
      <c r="BB1818" s="87"/>
      <c r="BC1818" s="87"/>
      <c r="BD1818" s="87"/>
      <c r="BE1818" s="87"/>
    </row>
    <row r="1819" spans="1:57" s="69" customFormat="1" x14ac:dyDescent="0.25">
      <c r="A1819" s="87"/>
      <c r="B1819" s="87"/>
      <c r="C1819" s="87"/>
      <c r="D1819" s="87"/>
      <c r="E1819" s="87"/>
      <c r="F1819" s="87"/>
      <c r="G1819" s="87"/>
      <c r="H1819" s="87"/>
      <c r="I1819" s="87"/>
      <c r="J1819" s="87"/>
      <c r="K1819" s="87"/>
      <c r="L1819" s="87"/>
      <c r="M1819" s="87"/>
      <c r="N1819" s="87"/>
      <c r="O1819" s="87"/>
      <c r="P1819" s="87"/>
      <c r="Q1819" s="87"/>
      <c r="R1819" s="87"/>
      <c r="S1819" s="87"/>
      <c r="T1819" s="87"/>
      <c r="U1819" s="87"/>
      <c r="V1819" s="87"/>
      <c r="W1819" s="87"/>
      <c r="X1819" s="87"/>
      <c r="Y1819" s="87"/>
      <c r="Z1819" s="87"/>
      <c r="AA1819" s="87"/>
      <c r="AB1819" s="87"/>
      <c r="AC1819" s="87"/>
      <c r="AD1819" s="87"/>
      <c r="AE1819" s="87"/>
      <c r="AF1819" s="87"/>
      <c r="AG1819" s="87"/>
      <c r="AH1819" s="87"/>
      <c r="AI1819" s="87"/>
      <c r="AJ1819" s="87"/>
      <c r="AK1819" s="87"/>
      <c r="AL1819" s="87"/>
      <c r="AM1819" s="87"/>
      <c r="AN1819" s="87"/>
      <c r="AO1819" s="87"/>
      <c r="AP1819" s="87"/>
      <c r="AQ1819" s="87"/>
      <c r="AR1819" s="87"/>
      <c r="AS1819" s="87"/>
      <c r="AT1819" s="87"/>
      <c r="AU1819" s="87"/>
      <c r="AV1819" s="87"/>
      <c r="AW1819" s="87"/>
      <c r="AX1819" s="87"/>
      <c r="AY1819" s="87"/>
      <c r="AZ1819" s="87"/>
      <c r="BA1819" s="87"/>
      <c r="BB1819" s="87"/>
      <c r="BC1819" s="87"/>
      <c r="BD1819" s="87"/>
      <c r="BE1819" s="87"/>
    </row>
    <row r="1820" spans="1:57" s="69" customFormat="1" x14ac:dyDescent="0.25">
      <c r="A1820" s="87"/>
      <c r="B1820" s="87"/>
      <c r="C1820" s="87"/>
      <c r="D1820" s="87"/>
      <c r="E1820" s="87"/>
      <c r="F1820" s="87"/>
      <c r="G1820" s="87"/>
      <c r="H1820" s="87"/>
      <c r="I1820" s="87"/>
      <c r="J1820" s="87"/>
      <c r="K1820" s="87"/>
      <c r="L1820" s="87"/>
      <c r="M1820" s="87"/>
      <c r="N1820" s="87"/>
      <c r="O1820" s="87"/>
      <c r="P1820" s="87"/>
      <c r="Q1820" s="87"/>
      <c r="R1820" s="87"/>
      <c r="S1820" s="87"/>
      <c r="T1820" s="87"/>
      <c r="U1820" s="87"/>
      <c r="V1820" s="87"/>
      <c r="W1820" s="87"/>
      <c r="X1820" s="87"/>
      <c r="Y1820" s="87"/>
      <c r="Z1820" s="87"/>
      <c r="AA1820" s="87"/>
      <c r="AB1820" s="87"/>
      <c r="AC1820" s="87"/>
      <c r="AD1820" s="87"/>
      <c r="AE1820" s="87"/>
      <c r="AF1820" s="87"/>
      <c r="AG1820" s="87"/>
      <c r="AH1820" s="87"/>
      <c r="AI1820" s="87"/>
      <c r="AJ1820" s="87"/>
      <c r="AK1820" s="87"/>
      <c r="AL1820" s="87"/>
      <c r="AM1820" s="87"/>
      <c r="AN1820" s="87"/>
      <c r="AO1820" s="87"/>
      <c r="AP1820" s="87"/>
      <c r="AQ1820" s="87"/>
      <c r="AR1820" s="87"/>
      <c r="AS1820" s="87"/>
      <c r="AT1820" s="87"/>
      <c r="AU1820" s="87"/>
      <c r="AV1820" s="87"/>
      <c r="AW1820" s="87"/>
      <c r="AX1820" s="87"/>
      <c r="AY1820" s="87"/>
      <c r="AZ1820" s="87"/>
      <c r="BA1820" s="87"/>
      <c r="BB1820" s="87"/>
      <c r="BC1820" s="87"/>
      <c r="BD1820" s="87"/>
      <c r="BE1820" s="87"/>
    </row>
    <row r="1821" spans="1:57" s="69" customFormat="1" x14ac:dyDescent="0.25">
      <c r="A1821" s="87"/>
      <c r="B1821" s="87"/>
      <c r="C1821" s="87"/>
      <c r="D1821" s="87"/>
      <c r="E1821" s="87"/>
      <c r="F1821" s="87"/>
      <c r="G1821" s="87"/>
      <c r="H1821" s="87"/>
      <c r="I1821" s="87"/>
      <c r="J1821" s="87"/>
      <c r="K1821" s="87"/>
      <c r="L1821" s="87"/>
      <c r="M1821" s="87"/>
      <c r="N1821" s="87"/>
      <c r="O1821" s="87"/>
      <c r="P1821" s="87"/>
      <c r="Q1821" s="87"/>
      <c r="R1821" s="87"/>
      <c r="S1821" s="87"/>
      <c r="T1821" s="87"/>
      <c r="U1821" s="87"/>
      <c r="V1821" s="87"/>
      <c r="W1821" s="87"/>
      <c r="X1821" s="87"/>
      <c r="Y1821" s="87"/>
      <c r="Z1821" s="87"/>
      <c r="AA1821" s="87"/>
      <c r="AB1821" s="87"/>
      <c r="AC1821" s="87"/>
      <c r="AD1821" s="87"/>
      <c r="AE1821" s="87"/>
      <c r="AF1821" s="87"/>
      <c r="AG1821" s="87"/>
      <c r="AH1821" s="87"/>
      <c r="AI1821" s="87"/>
      <c r="AJ1821" s="87"/>
      <c r="AK1821" s="87"/>
      <c r="AL1821" s="87"/>
      <c r="AM1821" s="87"/>
      <c r="AN1821" s="87"/>
      <c r="AO1821" s="87"/>
      <c r="AP1821" s="87"/>
      <c r="AQ1821" s="87"/>
      <c r="AR1821" s="87"/>
      <c r="AS1821" s="87"/>
      <c r="AT1821" s="87"/>
      <c r="AU1821" s="87"/>
      <c r="AV1821" s="87"/>
      <c r="AW1821" s="87"/>
      <c r="AX1821" s="87"/>
      <c r="AY1821" s="87"/>
      <c r="AZ1821" s="87"/>
      <c r="BA1821" s="87"/>
      <c r="BB1821" s="87"/>
      <c r="BC1821" s="87"/>
      <c r="BD1821" s="87"/>
      <c r="BE1821" s="87"/>
    </row>
    <row r="1822" spans="1:57" s="69" customFormat="1" x14ac:dyDescent="0.25">
      <c r="A1822" s="87"/>
      <c r="B1822" s="87"/>
      <c r="C1822" s="87"/>
      <c r="D1822" s="87"/>
      <c r="E1822" s="87"/>
      <c r="F1822" s="87"/>
      <c r="G1822" s="87"/>
      <c r="H1822" s="87"/>
      <c r="I1822" s="87"/>
      <c r="J1822" s="87"/>
      <c r="K1822" s="87"/>
      <c r="L1822" s="87"/>
      <c r="M1822" s="87"/>
      <c r="N1822" s="87"/>
      <c r="O1822" s="87"/>
      <c r="P1822" s="87"/>
      <c r="Q1822" s="87"/>
      <c r="R1822" s="87"/>
      <c r="S1822" s="87"/>
      <c r="T1822" s="87"/>
      <c r="U1822" s="87"/>
      <c r="V1822" s="87"/>
      <c r="W1822" s="87"/>
      <c r="X1822" s="87"/>
      <c r="Y1822" s="87"/>
      <c r="Z1822" s="87"/>
      <c r="AA1822" s="87"/>
      <c r="AB1822" s="87"/>
      <c r="AC1822" s="87"/>
      <c r="AD1822" s="87"/>
      <c r="AE1822" s="87"/>
      <c r="AF1822" s="87"/>
      <c r="AG1822" s="87"/>
      <c r="AH1822" s="87"/>
      <c r="AI1822" s="87"/>
      <c r="AJ1822" s="87"/>
      <c r="AK1822" s="87"/>
      <c r="AL1822" s="87"/>
      <c r="AM1822" s="87"/>
      <c r="AN1822" s="87"/>
      <c r="AO1822" s="87"/>
      <c r="AP1822" s="87"/>
      <c r="AQ1822" s="87"/>
      <c r="AR1822" s="87"/>
      <c r="AS1822" s="87"/>
      <c r="AT1822" s="87"/>
      <c r="AU1822" s="87"/>
      <c r="AV1822" s="87"/>
      <c r="AW1822" s="87"/>
      <c r="AX1822" s="87"/>
      <c r="AY1822" s="87"/>
      <c r="AZ1822" s="87"/>
      <c r="BA1822" s="87"/>
      <c r="BB1822" s="87"/>
      <c r="BC1822" s="87"/>
      <c r="BD1822" s="87"/>
      <c r="BE1822" s="87"/>
    </row>
    <row r="1823" spans="1:57" s="69" customFormat="1" x14ac:dyDescent="0.25">
      <c r="A1823" s="87"/>
      <c r="B1823" s="87"/>
      <c r="C1823" s="87"/>
      <c r="D1823" s="87"/>
      <c r="E1823" s="87"/>
      <c r="F1823" s="87"/>
      <c r="G1823" s="87"/>
      <c r="H1823" s="87"/>
      <c r="I1823" s="87"/>
      <c r="J1823" s="87"/>
      <c r="K1823" s="87"/>
      <c r="L1823" s="87"/>
      <c r="M1823" s="87"/>
      <c r="N1823" s="87"/>
      <c r="O1823" s="87"/>
      <c r="P1823" s="87"/>
      <c r="Q1823" s="87"/>
      <c r="R1823" s="87"/>
      <c r="S1823" s="87"/>
      <c r="T1823" s="87"/>
      <c r="U1823" s="87"/>
      <c r="V1823" s="87"/>
      <c r="W1823" s="87"/>
      <c r="X1823" s="87"/>
      <c r="Y1823" s="87"/>
      <c r="Z1823" s="87"/>
      <c r="AA1823" s="87"/>
      <c r="AB1823" s="87"/>
      <c r="AC1823" s="87"/>
      <c r="AD1823" s="87"/>
      <c r="AE1823" s="87"/>
      <c r="AF1823" s="87"/>
      <c r="AG1823" s="87"/>
      <c r="AH1823" s="87"/>
      <c r="AI1823" s="87"/>
      <c r="AJ1823" s="87"/>
      <c r="AK1823" s="87"/>
      <c r="AL1823" s="87"/>
      <c r="AM1823" s="87"/>
      <c r="AN1823" s="87"/>
      <c r="AO1823" s="87"/>
      <c r="AP1823" s="87"/>
      <c r="AQ1823" s="87"/>
      <c r="AR1823" s="87"/>
      <c r="AS1823" s="87"/>
      <c r="AT1823" s="87"/>
      <c r="AU1823" s="87"/>
      <c r="AV1823" s="87"/>
      <c r="AW1823" s="87"/>
      <c r="AX1823" s="87"/>
      <c r="AY1823" s="87"/>
      <c r="AZ1823" s="87"/>
      <c r="BA1823" s="87"/>
      <c r="BB1823" s="87"/>
      <c r="BC1823" s="87"/>
      <c r="BD1823" s="87"/>
      <c r="BE1823" s="87"/>
    </row>
    <row r="1824" spans="1:57" s="69" customFormat="1" x14ac:dyDescent="0.25">
      <c r="A1824" s="87"/>
      <c r="B1824" s="87"/>
      <c r="C1824" s="87"/>
      <c r="D1824" s="87"/>
      <c r="E1824" s="87"/>
      <c r="F1824" s="87"/>
      <c r="G1824" s="87"/>
      <c r="H1824" s="87"/>
      <c r="I1824" s="87"/>
      <c r="J1824" s="87"/>
      <c r="K1824" s="87"/>
      <c r="L1824" s="87"/>
      <c r="M1824" s="87"/>
      <c r="N1824" s="87"/>
      <c r="O1824" s="87"/>
      <c r="P1824" s="87"/>
      <c r="Q1824" s="87"/>
      <c r="R1824" s="87"/>
      <c r="S1824" s="87"/>
      <c r="T1824" s="87"/>
      <c r="U1824" s="87"/>
      <c r="V1824" s="87"/>
      <c r="W1824" s="87"/>
      <c r="X1824" s="87"/>
      <c r="Y1824" s="87"/>
      <c r="Z1824" s="87"/>
      <c r="AA1824" s="87"/>
      <c r="AB1824" s="87"/>
      <c r="AC1824" s="87"/>
      <c r="AD1824" s="87"/>
      <c r="AE1824" s="87"/>
      <c r="AF1824" s="87"/>
      <c r="AG1824" s="87"/>
      <c r="AH1824" s="87"/>
      <c r="AI1824" s="87"/>
      <c r="AJ1824" s="87"/>
      <c r="AK1824" s="87"/>
      <c r="AL1824" s="87"/>
      <c r="AM1824" s="87"/>
      <c r="AN1824" s="87"/>
      <c r="AO1824" s="87"/>
      <c r="AP1824" s="87"/>
      <c r="AQ1824" s="87"/>
      <c r="AR1824" s="87"/>
      <c r="AS1824" s="87"/>
      <c r="AT1824" s="87"/>
      <c r="AU1824" s="87"/>
      <c r="AV1824" s="87"/>
      <c r="AW1824" s="87"/>
      <c r="AX1824" s="87"/>
      <c r="AY1824" s="87"/>
      <c r="AZ1824" s="87"/>
      <c r="BA1824" s="87"/>
      <c r="BB1824" s="87"/>
      <c r="BC1824" s="87"/>
      <c r="BD1824" s="87"/>
      <c r="BE1824" s="87"/>
    </row>
    <row r="1825" spans="1:57" s="69" customFormat="1" x14ac:dyDescent="0.25">
      <c r="A1825" s="87"/>
      <c r="B1825" s="87"/>
      <c r="C1825" s="87"/>
      <c r="D1825" s="87"/>
      <c r="E1825" s="87"/>
      <c r="F1825" s="87"/>
      <c r="G1825" s="87"/>
      <c r="H1825" s="87"/>
      <c r="I1825" s="87"/>
      <c r="J1825" s="87"/>
      <c r="K1825" s="87"/>
      <c r="L1825" s="87"/>
      <c r="M1825" s="87"/>
      <c r="N1825" s="87"/>
      <c r="O1825" s="87"/>
      <c r="P1825" s="87"/>
      <c r="Q1825" s="87"/>
      <c r="R1825" s="87"/>
      <c r="S1825" s="87"/>
      <c r="T1825" s="87"/>
      <c r="U1825" s="87"/>
      <c r="V1825" s="87"/>
      <c r="W1825" s="87"/>
      <c r="X1825" s="87"/>
      <c r="Y1825" s="87"/>
      <c r="Z1825" s="87"/>
      <c r="AA1825" s="87"/>
      <c r="AB1825" s="87"/>
      <c r="AC1825" s="87"/>
      <c r="AD1825" s="87"/>
      <c r="AE1825" s="87"/>
      <c r="AF1825" s="87"/>
      <c r="AG1825" s="87"/>
      <c r="AH1825" s="87"/>
      <c r="AI1825" s="87"/>
      <c r="AJ1825" s="87"/>
      <c r="AK1825" s="87"/>
      <c r="AL1825" s="87"/>
      <c r="AM1825" s="87"/>
      <c r="AN1825" s="87"/>
      <c r="AO1825" s="87"/>
      <c r="AP1825" s="87"/>
      <c r="AQ1825" s="87"/>
      <c r="AR1825" s="87"/>
      <c r="AS1825" s="87"/>
      <c r="AT1825" s="87"/>
      <c r="AU1825" s="87"/>
      <c r="AV1825" s="87"/>
      <c r="AW1825" s="87"/>
      <c r="AX1825" s="87"/>
      <c r="AY1825" s="87"/>
      <c r="AZ1825" s="87"/>
      <c r="BA1825" s="87"/>
      <c r="BB1825" s="87"/>
      <c r="BC1825" s="87"/>
      <c r="BD1825" s="87"/>
      <c r="BE1825" s="87"/>
    </row>
    <row r="1826" spans="1:57" s="69" customFormat="1" x14ac:dyDescent="0.25">
      <c r="A1826" s="87"/>
      <c r="B1826" s="87"/>
      <c r="C1826" s="87"/>
      <c r="D1826" s="87"/>
      <c r="E1826" s="87"/>
      <c r="F1826" s="87"/>
      <c r="G1826" s="87"/>
      <c r="H1826" s="87"/>
      <c r="I1826" s="87"/>
      <c r="J1826" s="87"/>
      <c r="K1826" s="87"/>
      <c r="L1826" s="87"/>
      <c r="M1826" s="87"/>
      <c r="N1826" s="87"/>
      <c r="O1826" s="87"/>
      <c r="P1826" s="87"/>
      <c r="Q1826" s="87"/>
      <c r="R1826" s="87"/>
      <c r="S1826" s="87"/>
      <c r="T1826" s="87"/>
      <c r="U1826" s="87"/>
      <c r="V1826" s="87"/>
      <c r="W1826" s="87"/>
      <c r="X1826" s="87"/>
      <c r="Y1826" s="87"/>
      <c r="Z1826" s="87"/>
      <c r="AA1826" s="87"/>
      <c r="AB1826" s="87"/>
      <c r="AC1826" s="87"/>
      <c r="AD1826" s="87"/>
      <c r="AE1826" s="87"/>
      <c r="AF1826" s="87"/>
      <c r="AG1826" s="87"/>
      <c r="AH1826" s="87"/>
      <c r="AI1826" s="87"/>
      <c r="AJ1826" s="87"/>
      <c r="AK1826" s="87"/>
      <c r="AL1826" s="87"/>
      <c r="AM1826" s="87"/>
      <c r="AN1826" s="87"/>
      <c r="AO1826" s="87"/>
      <c r="AP1826" s="87"/>
      <c r="AQ1826" s="87"/>
      <c r="AR1826" s="87"/>
      <c r="AS1826" s="87"/>
      <c r="AT1826" s="87"/>
      <c r="AU1826" s="87"/>
      <c r="AV1826" s="87"/>
      <c r="AW1826" s="87"/>
      <c r="AX1826" s="87"/>
      <c r="AY1826" s="87"/>
      <c r="AZ1826" s="87"/>
      <c r="BA1826" s="87"/>
      <c r="BB1826" s="87"/>
      <c r="BC1826" s="87"/>
      <c r="BD1826" s="87"/>
      <c r="BE1826" s="87"/>
    </row>
    <row r="1827" spans="1:57" s="69" customFormat="1" x14ac:dyDescent="0.25">
      <c r="A1827" s="87"/>
      <c r="B1827" s="87"/>
      <c r="C1827" s="87"/>
      <c r="D1827" s="87"/>
      <c r="E1827" s="87"/>
      <c r="F1827" s="87"/>
      <c r="G1827" s="87"/>
      <c r="H1827" s="87"/>
      <c r="I1827" s="87"/>
      <c r="J1827" s="87"/>
      <c r="K1827" s="87"/>
      <c r="L1827" s="87"/>
      <c r="M1827" s="87"/>
      <c r="N1827" s="87"/>
      <c r="O1827" s="87"/>
      <c r="P1827" s="87"/>
      <c r="Q1827" s="87"/>
      <c r="R1827" s="87"/>
      <c r="S1827" s="87"/>
      <c r="T1827" s="87"/>
      <c r="U1827" s="87"/>
      <c r="V1827" s="87"/>
      <c r="W1827" s="87"/>
      <c r="X1827" s="87"/>
      <c r="Y1827" s="87"/>
      <c r="Z1827" s="87"/>
      <c r="AA1827" s="87"/>
      <c r="AB1827" s="87"/>
      <c r="AC1827" s="87"/>
      <c r="AD1827" s="87"/>
      <c r="AE1827" s="87"/>
      <c r="AF1827" s="87"/>
      <c r="AG1827" s="87"/>
      <c r="AH1827" s="87"/>
      <c r="AI1827" s="87"/>
      <c r="AJ1827" s="87"/>
      <c r="AK1827" s="87"/>
      <c r="AL1827" s="87"/>
      <c r="AM1827" s="87"/>
      <c r="AN1827" s="87"/>
      <c r="AO1827" s="87"/>
      <c r="AP1827" s="87"/>
      <c r="AQ1827" s="87"/>
      <c r="AR1827" s="87"/>
      <c r="AS1827" s="87"/>
      <c r="AT1827" s="87"/>
      <c r="AU1827" s="87"/>
      <c r="AV1827" s="87"/>
      <c r="AW1827" s="87"/>
      <c r="AX1827" s="87"/>
      <c r="AY1827" s="87"/>
      <c r="AZ1827" s="87"/>
      <c r="BA1827" s="87"/>
      <c r="BB1827" s="87"/>
      <c r="BC1827" s="87"/>
      <c r="BD1827" s="87"/>
      <c r="BE1827" s="87"/>
    </row>
    <row r="1828" spans="1:57" s="69" customFormat="1" x14ac:dyDescent="0.25">
      <c r="A1828" s="87"/>
      <c r="B1828" s="87"/>
      <c r="C1828" s="87"/>
      <c r="D1828" s="87"/>
      <c r="E1828" s="87"/>
      <c r="F1828" s="87"/>
      <c r="G1828" s="87"/>
      <c r="H1828" s="87"/>
      <c r="I1828" s="87"/>
      <c r="J1828" s="87"/>
      <c r="K1828" s="87"/>
      <c r="L1828" s="87"/>
      <c r="M1828" s="87"/>
      <c r="N1828" s="87"/>
      <c r="O1828" s="87"/>
      <c r="P1828" s="87"/>
      <c r="Q1828" s="87"/>
      <c r="R1828" s="87"/>
      <c r="S1828" s="87"/>
      <c r="T1828" s="87"/>
      <c r="U1828" s="87"/>
      <c r="V1828" s="87"/>
      <c r="W1828" s="87"/>
      <c r="X1828" s="87"/>
      <c r="Y1828" s="87"/>
      <c r="Z1828" s="87"/>
      <c r="AA1828" s="87"/>
      <c r="AB1828" s="87"/>
      <c r="AC1828" s="87"/>
      <c r="AD1828" s="87"/>
      <c r="AE1828" s="87"/>
      <c r="AF1828" s="87"/>
      <c r="AG1828" s="87"/>
      <c r="AH1828" s="87"/>
      <c r="AI1828" s="87"/>
      <c r="AJ1828" s="87"/>
      <c r="AK1828" s="87"/>
      <c r="AL1828" s="87"/>
      <c r="AM1828" s="87"/>
      <c r="AN1828" s="87"/>
      <c r="AO1828" s="87"/>
      <c r="AP1828" s="87"/>
      <c r="AQ1828" s="87"/>
      <c r="AR1828" s="87"/>
      <c r="AS1828" s="87"/>
      <c r="AT1828" s="87"/>
      <c r="AU1828" s="87"/>
      <c r="AV1828" s="87"/>
      <c r="AW1828" s="87"/>
      <c r="AX1828" s="87"/>
      <c r="AY1828" s="87"/>
      <c r="AZ1828" s="87"/>
      <c r="BA1828" s="87"/>
      <c r="BB1828" s="87"/>
      <c r="BC1828" s="87"/>
      <c r="BD1828" s="87"/>
      <c r="BE1828" s="87"/>
    </row>
    <row r="1829" spans="1:57" s="69" customFormat="1" x14ac:dyDescent="0.25">
      <c r="A1829" s="87"/>
      <c r="B1829" s="87"/>
      <c r="C1829" s="87"/>
      <c r="D1829" s="87"/>
      <c r="E1829" s="87"/>
      <c r="F1829" s="87"/>
      <c r="G1829" s="87"/>
      <c r="H1829" s="87"/>
      <c r="I1829" s="87"/>
      <c r="J1829" s="87"/>
      <c r="K1829" s="87"/>
      <c r="L1829" s="87"/>
      <c r="M1829" s="87"/>
      <c r="N1829" s="87"/>
      <c r="O1829" s="87"/>
      <c r="P1829" s="87"/>
      <c r="Q1829" s="87"/>
      <c r="R1829" s="87"/>
      <c r="S1829" s="87"/>
      <c r="T1829" s="87"/>
      <c r="U1829" s="87"/>
      <c r="V1829" s="87"/>
      <c r="W1829" s="87"/>
      <c r="X1829" s="87"/>
      <c r="Y1829" s="87"/>
      <c r="Z1829" s="87"/>
      <c r="AA1829" s="87"/>
      <c r="AB1829" s="87"/>
      <c r="AC1829" s="87"/>
      <c r="AD1829" s="87"/>
      <c r="AE1829" s="87"/>
      <c r="AF1829" s="87"/>
      <c r="AG1829" s="87"/>
      <c r="AH1829" s="87"/>
      <c r="AI1829" s="87"/>
      <c r="AJ1829" s="87"/>
      <c r="AK1829" s="87"/>
      <c r="AL1829" s="87"/>
      <c r="AM1829" s="87"/>
      <c r="AN1829" s="87"/>
      <c r="AO1829" s="87"/>
      <c r="AP1829" s="87"/>
      <c r="AQ1829" s="87"/>
      <c r="AR1829" s="87"/>
      <c r="AS1829" s="87"/>
      <c r="AT1829" s="87"/>
      <c r="AU1829" s="87"/>
      <c r="AV1829" s="87"/>
      <c r="AW1829" s="87"/>
      <c r="AX1829" s="87"/>
      <c r="AY1829" s="87"/>
      <c r="AZ1829" s="87"/>
      <c r="BA1829" s="87"/>
      <c r="BB1829" s="87"/>
      <c r="BC1829" s="87"/>
      <c r="BD1829" s="87"/>
      <c r="BE1829" s="87"/>
    </row>
    <row r="1830" spans="1:57" s="69" customFormat="1" x14ac:dyDescent="0.25">
      <c r="A1830" s="87"/>
      <c r="B1830" s="87"/>
      <c r="C1830" s="87"/>
      <c r="D1830" s="87"/>
      <c r="E1830" s="87"/>
      <c r="F1830" s="87"/>
      <c r="G1830" s="87"/>
      <c r="H1830" s="87"/>
      <c r="I1830" s="87"/>
      <c r="J1830" s="87"/>
      <c r="K1830" s="87"/>
      <c r="L1830" s="87"/>
      <c r="M1830" s="87"/>
      <c r="N1830" s="87"/>
      <c r="O1830" s="87"/>
      <c r="P1830" s="87"/>
      <c r="Q1830" s="87"/>
      <c r="R1830" s="87"/>
      <c r="S1830" s="87"/>
      <c r="T1830" s="87"/>
      <c r="U1830" s="87"/>
      <c r="V1830" s="87"/>
      <c r="W1830" s="87"/>
      <c r="X1830" s="87"/>
      <c r="Y1830" s="87"/>
      <c r="Z1830" s="87"/>
      <c r="AA1830" s="87"/>
      <c r="AB1830" s="87"/>
      <c r="AC1830" s="87"/>
      <c r="AD1830" s="87"/>
      <c r="AE1830" s="87"/>
      <c r="AF1830" s="87"/>
      <c r="AG1830" s="87"/>
      <c r="AH1830" s="87"/>
      <c r="AI1830" s="87"/>
      <c r="AJ1830" s="87"/>
      <c r="AK1830" s="87"/>
      <c r="AL1830" s="87"/>
      <c r="AM1830" s="87"/>
      <c r="AN1830" s="87"/>
      <c r="AO1830" s="87"/>
      <c r="AP1830" s="87"/>
      <c r="AQ1830" s="87"/>
      <c r="AR1830" s="87"/>
      <c r="AS1830" s="87"/>
      <c r="AT1830" s="87"/>
      <c r="AU1830" s="87"/>
      <c r="AV1830" s="87"/>
      <c r="AW1830" s="87"/>
      <c r="AX1830" s="87"/>
      <c r="AY1830" s="87"/>
      <c r="AZ1830" s="87"/>
      <c r="BA1830" s="87"/>
      <c r="BB1830" s="87"/>
      <c r="BC1830" s="87"/>
      <c r="BD1830" s="87"/>
      <c r="BE1830" s="87"/>
    </row>
    <row r="1831" spans="1:57" s="69" customFormat="1" x14ac:dyDescent="0.25">
      <c r="A1831" s="87"/>
      <c r="B1831" s="87"/>
      <c r="C1831" s="87"/>
      <c r="D1831" s="87"/>
      <c r="E1831" s="87"/>
      <c r="F1831" s="87"/>
      <c r="G1831" s="87"/>
      <c r="H1831" s="87"/>
      <c r="I1831" s="87"/>
      <c r="J1831" s="87"/>
      <c r="K1831" s="87"/>
      <c r="L1831" s="87"/>
      <c r="M1831" s="87"/>
      <c r="N1831" s="87"/>
      <c r="O1831" s="87"/>
      <c r="P1831" s="87"/>
      <c r="Q1831" s="87"/>
      <c r="R1831" s="87"/>
      <c r="S1831" s="87"/>
      <c r="T1831" s="87"/>
      <c r="U1831" s="87"/>
      <c r="V1831" s="87"/>
      <c r="W1831" s="87"/>
      <c r="X1831" s="87"/>
      <c r="Y1831" s="87"/>
      <c r="Z1831" s="87"/>
      <c r="AA1831" s="87"/>
      <c r="AB1831" s="87"/>
      <c r="AC1831" s="87"/>
      <c r="AD1831" s="87"/>
      <c r="AE1831" s="87"/>
      <c r="AF1831" s="87"/>
      <c r="AG1831" s="87"/>
      <c r="AH1831" s="87"/>
      <c r="AI1831" s="87"/>
      <c r="AJ1831" s="87"/>
      <c r="AK1831" s="87"/>
      <c r="AL1831" s="87"/>
      <c r="AM1831" s="87"/>
      <c r="AN1831" s="87"/>
      <c r="AO1831" s="87"/>
      <c r="AP1831" s="87"/>
      <c r="AQ1831" s="87"/>
      <c r="AR1831" s="87"/>
      <c r="AS1831" s="87"/>
      <c r="AT1831" s="87"/>
      <c r="AU1831" s="87"/>
      <c r="AV1831" s="87"/>
      <c r="AW1831" s="87"/>
      <c r="AX1831" s="87"/>
      <c r="AY1831" s="87"/>
      <c r="AZ1831" s="87"/>
      <c r="BA1831" s="87"/>
      <c r="BB1831" s="87"/>
      <c r="BC1831" s="87"/>
      <c r="BD1831" s="87"/>
      <c r="BE1831" s="87"/>
    </row>
    <row r="1832" spans="1:57" s="69" customFormat="1" x14ac:dyDescent="0.25">
      <c r="A1832" s="87"/>
      <c r="B1832" s="87"/>
      <c r="C1832" s="87"/>
      <c r="D1832" s="87"/>
      <c r="E1832" s="87"/>
      <c r="F1832" s="87"/>
      <c r="G1832" s="87"/>
      <c r="H1832" s="87"/>
      <c r="I1832" s="87"/>
      <c r="J1832" s="87"/>
      <c r="K1832" s="87"/>
      <c r="L1832" s="87"/>
      <c r="M1832" s="87"/>
      <c r="N1832" s="87"/>
      <c r="O1832" s="87"/>
      <c r="P1832" s="87"/>
      <c r="Q1832" s="87"/>
      <c r="R1832" s="87"/>
      <c r="S1832" s="87"/>
      <c r="T1832" s="87"/>
      <c r="U1832" s="87"/>
      <c r="V1832" s="87"/>
      <c r="W1832" s="87"/>
      <c r="X1832" s="87"/>
      <c r="Y1832" s="87"/>
      <c r="Z1832" s="87"/>
      <c r="AA1832" s="87"/>
      <c r="AB1832" s="87"/>
      <c r="AC1832" s="87"/>
      <c r="AD1832" s="87"/>
      <c r="AE1832" s="87"/>
      <c r="AF1832" s="87"/>
      <c r="AG1832" s="87"/>
      <c r="AH1832" s="87"/>
      <c r="AI1832" s="87"/>
      <c r="AJ1832" s="87"/>
      <c r="AK1832" s="87"/>
      <c r="AL1832" s="87"/>
      <c r="AM1832" s="87"/>
      <c r="AN1832" s="87"/>
      <c r="AO1832" s="87"/>
      <c r="AP1832" s="87"/>
      <c r="AQ1832" s="87"/>
      <c r="AR1832" s="87"/>
      <c r="AS1832" s="87"/>
      <c r="AT1832" s="87"/>
      <c r="AU1832" s="87"/>
      <c r="AV1832" s="87"/>
      <c r="AW1832" s="87"/>
      <c r="AX1832" s="87"/>
      <c r="AY1832" s="87"/>
      <c r="AZ1832" s="87"/>
      <c r="BA1832" s="87"/>
      <c r="BB1832" s="87"/>
      <c r="BC1832" s="87"/>
      <c r="BD1832" s="87"/>
      <c r="BE1832" s="87"/>
    </row>
    <row r="1833" spans="1:57" s="69" customFormat="1" x14ac:dyDescent="0.25">
      <c r="A1833" s="87"/>
      <c r="B1833" s="87"/>
      <c r="C1833" s="87"/>
      <c r="D1833" s="87"/>
      <c r="E1833" s="87"/>
      <c r="F1833" s="87"/>
      <c r="G1833" s="87"/>
      <c r="H1833" s="87"/>
      <c r="I1833" s="87"/>
      <c r="J1833" s="87"/>
      <c r="K1833" s="87"/>
      <c r="L1833" s="87"/>
      <c r="M1833" s="87"/>
      <c r="N1833" s="87"/>
      <c r="O1833" s="87"/>
      <c r="P1833" s="87"/>
      <c r="Q1833" s="87"/>
      <c r="R1833" s="87"/>
      <c r="S1833" s="87"/>
      <c r="T1833" s="87"/>
      <c r="U1833" s="87"/>
      <c r="V1833" s="87"/>
      <c r="W1833" s="87"/>
      <c r="X1833" s="87"/>
      <c r="Y1833" s="87"/>
      <c r="Z1833" s="87"/>
      <c r="AA1833" s="87"/>
      <c r="AB1833" s="87"/>
      <c r="AC1833" s="87"/>
      <c r="AD1833" s="87"/>
      <c r="AE1833" s="87"/>
      <c r="AF1833" s="87"/>
      <c r="AG1833" s="87"/>
      <c r="AH1833" s="87"/>
      <c r="AI1833" s="87"/>
      <c r="AJ1833" s="87"/>
      <c r="AK1833" s="87"/>
      <c r="AL1833" s="87"/>
      <c r="AM1833" s="87"/>
      <c r="AN1833" s="87"/>
      <c r="AO1833" s="87"/>
      <c r="AP1833" s="87"/>
      <c r="AQ1833" s="87"/>
      <c r="AR1833" s="87"/>
      <c r="AS1833" s="87"/>
      <c r="AT1833" s="87"/>
      <c r="AU1833" s="87"/>
      <c r="AV1833" s="87"/>
      <c r="AW1833" s="87"/>
      <c r="AX1833" s="87"/>
      <c r="AY1833" s="87"/>
      <c r="AZ1833" s="87"/>
      <c r="BA1833" s="87"/>
      <c r="BB1833" s="87"/>
      <c r="BC1833" s="87"/>
      <c r="BD1833" s="87"/>
      <c r="BE1833" s="87"/>
    </row>
    <row r="1834" spans="1:57" s="69" customFormat="1" x14ac:dyDescent="0.25">
      <c r="A1834" s="87"/>
      <c r="B1834" s="87"/>
      <c r="C1834" s="87"/>
      <c r="D1834" s="87"/>
      <c r="E1834" s="87"/>
      <c r="F1834" s="87"/>
      <c r="G1834" s="87"/>
      <c r="H1834" s="87"/>
      <c r="I1834" s="87"/>
      <c r="J1834" s="87"/>
      <c r="K1834" s="87"/>
      <c r="L1834" s="87"/>
      <c r="M1834" s="87"/>
      <c r="N1834" s="87"/>
      <c r="O1834" s="87"/>
      <c r="P1834" s="87"/>
      <c r="Q1834" s="87"/>
      <c r="R1834" s="87"/>
      <c r="S1834" s="87"/>
      <c r="T1834" s="87"/>
      <c r="U1834" s="87"/>
      <c r="V1834" s="87"/>
      <c r="W1834" s="87"/>
      <c r="X1834" s="87"/>
      <c r="Y1834" s="87"/>
      <c r="Z1834" s="87"/>
      <c r="AA1834" s="87"/>
      <c r="AB1834" s="87"/>
      <c r="AC1834" s="87"/>
      <c r="AD1834" s="87"/>
      <c r="AE1834" s="87"/>
      <c r="AF1834" s="87"/>
      <c r="AG1834" s="87"/>
      <c r="AH1834" s="87"/>
      <c r="AI1834" s="87"/>
      <c r="AJ1834" s="87"/>
      <c r="AK1834" s="87"/>
      <c r="AL1834" s="87"/>
      <c r="AM1834" s="87"/>
      <c r="AN1834" s="87"/>
      <c r="AO1834" s="87"/>
      <c r="AP1834" s="87"/>
      <c r="AQ1834" s="87"/>
      <c r="AR1834" s="87"/>
      <c r="AS1834" s="87"/>
      <c r="AT1834" s="87"/>
      <c r="AU1834" s="87"/>
      <c r="AV1834" s="87"/>
      <c r="AW1834" s="87"/>
      <c r="AX1834" s="87"/>
      <c r="AY1834" s="87"/>
      <c r="AZ1834" s="87"/>
      <c r="BA1834" s="87"/>
      <c r="BB1834" s="87"/>
      <c r="BC1834" s="87"/>
      <c r="BD1834" s="87"/>
      <c r="BE1834" s="87"/>
    </row>
    <row r="1835" spans="1:57" s="69" customFormat="1" x14ac:dyDescent="0.25">
      <c r="A1835" s="87"/>
      <c r="B1835" s="87"/>
      <c r="C1835" s="87"/>
      <c r="D1835" s="87"/>
      <c r="E1835" s="87"/>
      <c r="F1835" s="87"/>
      <c r="G1835" s="87"/>
      <c r="H1835" s="87"/>
      <c r="I1835" s="87"/>
      <c r="J1835" s="87"/>
      <c r="K1835" s="87"/>
      <c r="L1835" s="87"/>
      <c r="M1835" s="87"/>
      <c r="N1835" s="87"/>
      <c r="O1835" s="87"/>
      <c r="P1835" s="87"/>
      <c r="Q1835" s="87"/>
      <c r="R1835" s="87"/>
      <c r="S1835" s="87"/>
      <c r="T1835" s="87"/>
      <c r="U1835" s="87"/>
      <c r="V1835" s="87"/>
      <c r="W1835" s="87"/>
      <c r="X1835" s="87"/>
      <c r="Y1835" s="87"/>
      <c r="Z1835" s="87"/>
      <c r="AA1835" s="87"/>
      <c r="AB1835" s="87"/>
      <c r="AC1835" s="87"/>
      <c r="AD1835" s="87"/>
      <c r="AE1835" s="87"/>
      <c r="AF1835" s="87"/>
      <c r="AG1835" s="87"/>
      <c r="AH1835" s="87"/>
      <c r="AI1835" s="87"/>
      <c r="AJ1835" s="87"/>
      <c r="AK1835" s="87"/>
      <c r="AL1835" s="87"/>
      <c r="AM1835" s="87"/>
      <c r="AN1835" s="87"/>
      <c r="AO1835" s="87"/>
      <c r="AP1835" s="87"/>
      <c r="AQ1835" s="87"/>
      <c r="AR1835" s="87"/>
      <c r="AS1835" s="87"/>
      <c r="AT1835" s="87"/>
      <c r="AU1835" s="87"/>
      <c r="AV1835" s="87"/>
      <c r="AW1835" s="87"/>
      <c r="AX1835" s="87"/>
      <c r="AY1835" s="87"/>
      <c r="AZ1835" s="87"/>
      <c r="BA1835" s="87"/>
      <c r="BB1835" s="87"/>
      <c r="BC1835" s="87"/>
      <c r="BD1835" s="87"/>
      <c r="BE1835" s="87"/>
    </row>
    <row r="1836" spans="1:57" s="69" customFormat="1" x14ac:dyDescent="0.25">
      <c r="A1836" s="87"/>
      <c r="B1836" s="87"/>
      <c r="C1836" s="87"/>
      <c r="D1836" s="87"/>
      <c r="E1836" s="87"/>
      <c r="F1836" s="87"/>
      <c r="G1836" s="87"/>
      <c r="H1836" s="87"/>
      <c r="I1836" s="87"/>
      <c r="J1836" s="87"/>
      <c r="K1836" s="87"/>
      <c r="L1836" s="87"/>
      <c r="M1836" s="87"/>
      <c r="N1836" s="87"/>
      <c r="O1836" s="87"/>
      <c r="P1836" s="87"/>
      <c r="Q1836" s="87"/>
      <c r="R1836" s="87"/>
      <c r="S1836" s="87"/>
      <c r="T1836" s="87"/>
      <c r="U1836" s="87"/>
      <c r="V1836" s="87"/>
      <c r="W1836" s="87"/>
      <c r="X1836" s="87"/>
      <c r="Y1836" s="87"/>
      <c r="Z1836" s="87"/>
      <c r="AA1836" s="87"/>
      <c r="AB1836" s="87"/>
      <c r="AC1836" s="87"/>
      <c r="AD1836" s="87"/>
      <c r="AE1836" s="87"/>
      <c r="AF1836" s="87"/>
      <c r="AG1836" s="87"/>
      <c r="AH1836" s="87"/>
      <c r="AI1836" s="87"/>
      <c r="AJ1836" s="87"/>
      <c r="AK1836" s="87"/>
      <c r="AL1836" s="87"/>
      <c r="AM1836" s="87"/>
      <c r="AN1836" s="87"/>
      <c r="AO1836" s="87"/>
      <c r="AP1836" s="87"/>
      <c r="AQ1836" s="87"/>
      <c r="AR1836" s="87"/>
      <c r="AS1836" s="87"/>
      <c r="AT1836" s="87"/>
      <c r="AU1836" s="87"/>
      <c r="AV1836" s="87"/>
      <c r="AW1836" s="87"/>
      <c r="AX1836" s="87"/>
      <c r="AY1836" s="87"/>
      <c r="AZ1836" s="87"/>
      <c r="BA1836" s="87"/>
      <c r="BB1836" s="87"/>
      <c r="BC1836" s="87"/>
      <c r="BD1836" s="87"/>
      <c r="BE1836" s="87"/>
    </row>
    <row r="1837" spans="1:57" s="69" customFormat="1" x14ac:dyDescent="0.25">
      <c r="A1837" s="87"/>
      <c r="B1837" s="87"/>
      <c r="C1837" s="87"/>
      <c r="D1837" s="87"/>
      <c r="E1837" s="87"/>
      <c r="F1837" s="87"/>
      <c r="G1837" s="87"/>
      <c r="H1837" s="87"/>
      <c r="I1837" s="87"/>
      <c r="J1837" s="87"/>
      <c r="K1837" s="87"/>
      <c r="L1837" s="87"/>
      <c r="M1837" s="87"/>
      <c r="N1837" s="87"/>
      <c r="O1837" s="87"/>
      <c r="P1837" s="87"/>
      <c r="Q1837" s="87"/>
      <c r="R1837" s="87"/>
      <c r="S1837" s="87"/>
      <c r="T1837" s="87"/>
      <c r="U1837" s="87"/>
      <c r="V1837" s="87"/>
      <c r="W1837" s="87"/>
      <c r="X1837" s="87"/>
      <c r="Y1837" s="87"/>
      <c r="Z1837" s="87"/>
      <c r="AA1837" s="87"/>
      <c r="AB1837" s="87"/>
      <c r="AC1837" s="87"/>
      <c r="AD1837" s="87"/>
      <c r="AE1837" s="87"/>
      <c r="AF1837" s="87"/>
      <c r="AG1837" s="87"/>
      <c r="AH1837" s="87"/>
      <c r="AI1837" s="87"/>
      <c r="AJ1837" s="87"/>
      <c r="AK1837" s="87"/>
      <c r="AL1837" s="87"/>
      <c r="AM1837" s="87"/>
      <c r="AN1837" s="87"/>
      <c r="AO1837" s="87"/>
      <c r="AP1837" s="87"/>
      <c r="AQ1837" s="87"/>
      <c r="AR1837" s="87"/>
      <c r="AS1837" s="87"/>
      <c r="AT1837" s="87"/>
      <c r="AU1837" s="87"/>
      <c r="AV1837" s="87"/>
      <c r="AW1837" s="87"/>
      <c r="AX1837" s="87"/>
      <c r="AY1837" s="87"/>
      <c r="AZ1837" s="87"/>
      <c r="BA1837" s="87"/>
      <c r="BB1837" s="87"/>
      <c r="BC1837" s="87"/>
      <c r="BD1837" s="87"/>
      <c r="BE1837" s="87"/>
    </row>
    <row r="1838" spans="1:57" s="69" customFormat="1" x14ac:dyDescent="0.25">
      <c r="A1838" s="87"/>
      <c r="B1838" s="87"/>
      <c r="C1838" s="87"/>
      <c r="D1838" s="87"/>
      <c r="E1838" s="87"/>
      <c r="F1838" s="87"/>
      <c r="G1838" s="87"/>
      <c r="H1838" s="87"/>
      <c r="I1838" s="87"/>
      <c r="J1838" s="87"/>
      <c r="K1838" s="87"/>
      <c r="L1838" s="87"/>
      <c r="M1838" s="87"/>
      <c r="N1838" s="87"/>
      <c r="O1838" s="87"/>
      <c r="P1838" s="87"/>
      <c r="Q1838" s="87"/>
      <c r="R1838" s="87"/>
      <c r="S1838" s="87"/>
      <c r="T1838" s="87"/>
      <c r="U1838" s="87"/>
      <c r="V1838" s="87"/>
      <c r="W1838" s="87"/>
      <c r="X1838" s="87"/>
      <c r="Y1838" s="87"/>
      <c r="Z1838" s="87"/>
      <c r="AA1838" s="87"/>
      <c r="AB1838" s="87"/>
      <c r="AC1838" s="87"/>
      <c r="AD1838" s="87"/>
      <c r="AE1838" s="87"/>
      <c r="AF1838" s="87"/>
      <c r="AG1838" s="87"/>
      <c r="AH1838" s="87"/>
      <c r="AI1838" s="87"/>
      <c r="AJ1838" s="87"/>
      <c r="AK1838" s="87"/>
      <c r="AL1838" s="87"/>
      <c r="AM1838" s="87"/>
      <c r="AN1838" s="87"/>
      <c r="AO1838" s="87"/>
      <c r="AP1838" s="87"/>
      <c r="AQ1838" s="87"/>
      <c r="AR1838" s="87"/>
      <c r="AS1838" s="87"/>
      <c r="AT1838" s="87"/>
      <c r="AU1838" s="87"/>
      <c r="AV1838" s="87"/>
      <c r="AW1838" s="87"/>
      <c r="AX1838" s="87"/>
      <c r="AY1838" s="87"/>
      <c r="AZ1838" s="87"/>
      <c r="BA1838" s="87"/>
      <c r="BB1838" s="87"/>
      <c r="BC1838" s="87"/>
      <c r="BD1838" s="87"/>
      <c r="BE1838" s="87"/>
    </row>
    <row r="1839" spans="1:57" s="69" customFormat="1" x14ac:dyDescent="0.25">
      <c r="A1839" s="87"/>
      <c r="B1839" s="87"/>
      <c r="C1839" s="87"/>
      <c r="D1839" s="87"/>
      <c r="E1839" s="87"/>
      <c r="F1839" s="87"/>
      <c r="G1839" s="87"/>
      <c r="H1839" s="87"/>
      <c r="I1839" s="87"/>
      <c r="J1839" s="87"/>
      <c r="K1839" s="87"/>
      <c r="L1839" s="87"/>
      <c r="M1839" s="87"/>
      <c r="N1839" s="87"/>
      <c r="O1839" s="87"/>
      <c r="P1839" s="87"/>
      <c r="Q1839" s="87"/>
      <c r="R1839" s="87"/>
      <c r="S1839" s="87"/>
      <c r="T1839" s="87"/>
      <c r="U1839" s="87"/>
      <c r="V1839" s="87"/>
      <c r="W1839" s="87"/>
      <c r="X1839" s="87"/>
      <c r="Y1839" s="87"/>
      <c r="Z1839" s="87"/>
      <c r="AA1839" s="87"/>
      <c r="AB1839" s="87"/>
      <c r="AC1839" s="87"/>
      <c r="AD1839" s="87"/>
      <c r="AE1839" s="87"/>
      <c r="AF1839" s="87"/>
      <c r="AG1839" s="87"/>
      <c r="AH1839" s="87"/>
      <c r="AI1839" s="87"/>
      <c r="AJ1839" s="87"/>
      <c r="AK1839" s="87"/>
      <c r="AL1839" s="87"/>
      <c r="AM1839" s="87"/>
      <c r="AN1839" s="87"/>
      <c r="AO1839" s="87"/>
      <c r="AP1839" s="87"/>
      <c r="AQ1839" s="87"/>
      <c r="AR1839" s="87"/>
      <c r="AS1839" s="87"/>
      <c r="AT1839" s="87"/>
      <c r="AU1839" s="87"/>
      <c r="AV1839" s="87"/>
      <c r="AW1839" s="87"/>
      <c r="AX1839" s="87"/>
      <c r="AY1839" s="87"/>
      <c r="AZ1839" s="87"/>
      <c r="BA1839" s="87"/>
      <c r="BB1839" s="87"/>
      <c r="BC1839" s="87"/>
      <c r="BD1839" s="87"/>
      <c r="BE1839" s="87"/>
    </row>
    <row r="1840" spans="1:57" s="69" customFormat="1" x14ac:dyDescent="0.25">
      <c r="A1840" s="87"/>
      <c r="B1840" s="87"/>
      <c r="C1840" s="87"/>
      <c r="D1840" s="87"/>
      <c r="E1840" s="87"/>
      <c r="F1840" s="87"/>
      <c r="G1840" s="87"/>
      <c r="H1840" s="87"/>
      <c r="I1840" s="87"/>
      <c r="J1840" s="87"/>
      <c r="K1840" s="87"/>
      <c r="L1840" s="87"/>
      <c r="M1840" s="87"/>
      <c r="N1840" s="87"/>
      <c r="O1840" s="87"/>
      <c r="P1840" s="87"/>
      <c r="Q1840" s="87"/>
      <c r="R1840" s="87"/>
      <c r="S1840" s="87"/>
      <c r="T1840" s="87"/>
      <c r="U1840" s="87"/>
      <c r="V1840" s="87"/>
      <c r="W1840" s="87"/>
      <c r="X1840" s="87"/>
      <c r="Y1840" s="87"/>
      <c r="Z1840" s="87"/>
      <c r="AA1840" s="87"/>
      <c r="AB1840" s="87"/>
      <c r="AC1840" s="87"/>
      <c r="AD1840" s="87"/>
      <c r="AE1840" s="87"/>
      <c r="AF1840" s="87"/>
      <c r="AG1840" s="87"/>
      <c r="AH1840" s="87"/>
      <c r="AI1840" s="87"/>
      <c r="AJ1840" s="87"/>
      <c r="AK1840" s="87"/>
      <c r="AL1840" s="87"/>
      <c r="AM1840" s="87"/>
      <c r="AN1840" s="87"/>
      <c r="AO1840" s="87"/>
      <c r="AP1840" s="87"/>
      <c r="AQ1840" s="87"/>
      <c r="AR1840" s="87"/>
      <c r="AS1840" s="87"/>
      <c r="AT1840" s="87"/>
      <c r="AU1840" s="87"/>
      <c r="AV1840" s="87"/>
      <c r="AW1840" s="87"/>
      <c r="AX1840" s="87"/>
      <c r="AY1840" s="87"/>
      <c r="AZ1840" s="87"/>
      <c r="BA1840" s="87"/>
      <c r="BB1840" s="87"/>
      <c r="BC1840" s="87"/>
      <c r="BD1840" s="87"/>
      <c r="BE1840" s="87"/>
    </row>
    <row r="1841" spans="1:57" s="69" customFormat="1" x14ac:dyDescent="0.25">
      <c r="A1841" s="87"/>
      <c r="B1841" s="87"/>
      <c r="C1841" s="87"/>
      <c r="D1841" s="87"/>
      <c r="E1841" s="87"/>
      <c r="F1841" s="87"/>
      <c r="G1841" s="87"/>
      <c r="H1841" s="87"/>
      <c r="I1841" s="87"/>
      <c r="J1841" s="87"/>
      <c r="K1841" s="87"/>
      <c r="L1841" s="87"/>
      <c r="M1841" s="87"/>
      <c r="N1841" s="87"/>
      <c r="O1841" s="87"/>
      <c r="P1841" s="87"/>
      <c r="Q1841" s="87"/>
      <c r="R1841" s="87"/>
      <c r="S1841" s="87"/>
      <c r="T1841" s="87"/>
      <c r="U1841" s="87"/>
      <c r="V1841" s="87"/>
      <c r="W1841" s="87"/>
      <c r="X1841" s="87"/>
      <c r="Y1841" s="87"/>
      <c r="Z1841" s="87"/>
      <c r="AA1841" s="87"/>
      <c r="AB1841" s="87"/>
      <c r="AC1841" s="87"/>
      <c r="AD1841" s="87"/>
      <c r="AE1841" s="87"/>
      <c r="AF1841" s="87"/>
      <c r="AG1841" s="87"/>
      <c r="AH1841" s="87"/>
      <c r="AI1841" s="87"/>
      <c r="AJ1841" s="87"/>
      <c r="AK1841" s="87"/>
      <c r="AL1841" s="87"/>
      <c r="AM1841" s="87"/>
      <c r="AN1841" s="87"/>
      <c r="AO1841" s="87"/>
      <c r="AP1841" s="87"/>
      <c r="AQ1841" s="87"/>
      <c r="AR1841" s="87"/>
      <c r="AS1841" s="87"/>
      <c r="AT1841" s="87"/>
      <c r="AU1841" s="87"/>
      <c r="AV1841" s="87"/>
      <c r="AW1841" s="87"/>
      <c r="AX1841" s="87"/>
      <c r="AY1841" s="87"/>
      <c r="AZ1841" s="87"/>
      <c r="BA1841" s="87"/>
      <c r="BB1841" s="87"/>
      <c r="BC1841" s="87"/>
      <c r="BD1841" s="87"/>
      <c r="BE1841" s="87"/>
    </row>
    <row r="1842" spans="1:57" s="69" customFormat="1" x14ac:dyDescent="0.25">
      <c r="A1842" s="87"/>
      <c r="B1842" s="87"/>
      <c r="C1842" s="87"/>
      <c r="D1842" s="87"/>
      <c r="E1842" s="87"/>
      <c r="F1842" s="87"/>
      <c r="G1842" s="87"/>
      <c r="H1842" s="87"/>
      <c r="I1842" s="87"/>
      <c r="J1842" s="87"/>
      <c r="K1842" s="87"/>
      <c r="L1842" s="87"/>
      <c r="M1842" s="87"/>
      <c r="N1842" s="87"/>
      <c r="O1842" s="87"/>
      <c r="P1842" s="87"/>
      <c r="Q1842" s="87"/>
      <c r="R1842" s="87"/>
      <c r="S1842" s="87"/>
      <c r="T1842" s="87"/>
      <c r="U1842" s="87"/>
      <c r="V1842" s="87"/>
      <c r="W1842" s="87"/>
      <c r="X1842" s="87"/>
      <c r="Y1842" s="87"/>
      <c r="Z1842" s="87"/>
      <c r="AA1842" s="87"/>
      <c r="AB1842" s="87"/>
      <c r="AC1842" s="87"/>
      <c r="AD1842" s="87"/>
      <c r="AE1842" s="87"/>
      <c r="AF1842" s="87"/>
      <c r="AG1842" s="87"/>
      <c r="AH1842" s="87"/>
      <c r="AI1842" s="87"/>
      <c r="AJ1842" s="87"/>
      <c r="AK1842" s="87"/>
      <c r="AL1842" s="87"/>
      <c r="AM1842" s="87"/>
      <c r="AN1842" s="87"/>
      <c r="AO1842" s="87"/>
      <c r="AP1842" s="87"/>
      <c r="AQ1842" s="87"/>
      <c r="AR1842" s="87"/>
      <c r="AS1842" s="87"/>
      <c r="AT1842" s="87"/>
      <c r="AU1842" s="87"/>
      <c r="AV1842" s="87"/>
      <c r="AW1842" s="87"/>
      <c r="AX1842" s="87"/>
      <c r="AY1842" s="87"/>
      <c r="AZ1842" s="87"/>
      <c r="BA1842" s="87"/>
      <c r="BB1842" s="87"/>
      <c r="BC1842" s="87"/>
      <c r="BD1842" s="87"/>
      <c r="BE1842" s="87"/>
    </row>
    <row r="1843" spans="1:57" s="69" customFormat="1" x14ac:dyDescent="0.25">
      <c r="A1843" s="87"/>
      <c r="B1843" s="87"/>
      <c r="C1843" s="87"/>
      <c r="D1843" s="87"/>
      <c r="E1843" s="87"/>
      <c r="F1843" s="87"/>
      <c r="G1843" s="87"/>
      <c r="H1843" s="87"/>
      <c r="I1843" s="87"/>
      <c r="J1843" s="87"/>
      <c r="K1843" s="87"/>
      <c r="L1843" s="87"/>
      <c r="M1843" s="87"/>
      <c r="N1843" s="87"/>
      <c r="O1843" s="87"/>
      <c r="P1843" s="87"/>
      <c r="Q1843" s="87"/>
      <c r="R1843" s="87"/>
      <c r="S1843" s="87"/>
      <c r="T1843" s="87"/>
      <c r="U1843" s="87"/>
      <c r="V1843" s="87"/>
      <c r="W1843" s="87"/>
      <c r="X1843" s="87"/>
      <c r="Y1843" s="87"/>
      <c r="Z1843" s="87"/>
      <c r="AA1843" s="87"/>
      <c r="AB1843" s="87"/>
      <c r="AC1843" s="87"/>
      <c r="AD1843" s="87"/>
      <c r="AE1843" s="87"/>
      <c r="AF1843" s="87"/>
      <c r="AG1843" s="87"/>
      <c r="AH1843" s="87"/>
      <c r="AI1843" s="87"/>
      <c r="AJ1843" s="87"/>
      <c r="AK1843" s="87"/>
      <c r="AL1843" s="87"/>
      <c r="AM1843" s="87"/>
      <c r="AN1843" s="87"/>
      <c r="AO1843" s="87"/>
      <c r="AP1843" s="87"/>
      <c r="AQ1843" s="87"/>
      <c r="AR1843" s="87"/>
      <c r="AS1843" s="87"/>
      <c r="AT1843" s="87"/>
      <c r="AU1843" s="87"/>
      <c r="AV1843" s="87"/>
      <c r="AW1843" s="87"/>
      <c r="AX1843" s="87"/>
      <c r="AY1843" s="87"/>
      <c r="AZ1843" s="87"/>
      <c r="BA1843" s="87"/>
      <c r="BB1843" s="87"/>
      <c r="BC1843" s="87"/>
      <c r="BD1843" s="87"/>
      <c r="BE1843" s="87"/>
    </row>
    <row r="1844" spans="1:57" s="69" customFormat="1" x14ac:dyDescent="0.25">
      <c r="A1844" s="87"/>
      <c r="B1844" s="87"/>
      <c r="C1844" s="87"/>
      <c r="D1844" s="87"/>
      <c r="E1844" s="87"/>
      <c r="F1844" s="87"/>
      <c r="G1844" s="87"/>
      <c r="H1844" s="87"/>
      <c r="I1844" s="87"/>
      <c r="J1844" s="87"/>
      <c r="K1844" s="87"/>
      <c r="L1844" s="87"/>
      <c r="M1844" s="87"/>
      <c r="N1844" s="87"/>
      <c r="O1844" s="87"/>
      <c r="P1844" s="87"/>
      <c r="Q1844" s="87"/>
      <c r="R1844" s="87"/>
      <c r="S1844" s="87"/>
      <c r="T1844" s="87"/>
      <c r="U1844" s="87"/>
      <c r="V1844" s="87"/>
      <c r="W1844" s="87"/>
      <c r="X1844" s="87"/>
      <c r="Y1844" s="87"/>
      <c r="Z1844" s="87"/>
      <c r="AA1844" s="87"/>
      <c r="AB1844" s="87"/>
      <c r="AC1844" s="87"/>
      <c r="AD1844" s="87"/>
      <c r="AE1844" s="87"/>
      <c r="AF1844" s="87"/>
      <c r="AG1844" s="87"/>
      <c r="AH1844" s="87"/>
      <c r="AI1844" s="87"/>
      <c r="AJ1844" s="87"/>
      <c r="AK1844" s="87"/>
      <c r="AL1844" s="87"/>
      <c r="AM1844" s="87"/>
      <c r="AN1844" s="87"/>
      <c r="AO1844" s="87"/>
      <c r="AP1844" s="87"/>
      <c r="AQ1844" s="87"/>
      <c r="AR1844" s="87"/>
      <c r="AS1844" s="87"/>
      <c r="AT1844" s="87"/>
      <c r="AU1844" s="87"/>
      <c r="AV1844" s="87"/>
      <c r="AW1844" s="87"/>
      <c r="AX1844" s="87"/>
      <c r="AY1844" s="87"/>
      <c r="AZ1844" s="87"/>
      <c r="BA1844" s="87"/>
      <c r="BB1844" s="87"/>
      <c r="BC1844" s="87"/>
      <c r="BD1844" s="87"/>
      <c r="BE1844" s="87"/>
    </row>
    <row r="1845" spans="1:57" s="69" customFormat="1" x14ac:dyDescent="0.25">
      <c r="A1845" s="87"/>
      <c r="B1845" s="87"/>
      <c r="C1845" s="87"/>
      <c r="D1845" s="87"/>
      <c r="E1845" s="87"/>
      <c r="F1845" s="87"/>
      <c r="G1845" s="87"/>
      <c r="H1845" s="87"/>
      <c r="I1845" s="87"/>
      <c r="J1845" s="87"/>
      <c r="K1845" s="87"/>
      <c r="L1845" s="87"/>
      <c r="M1845" s="87"/>
      <c r="N1845" s="87"/>
      <c r="O1845" s="87"/>
      <c r="P1845" s="87"/>
      <c r="Q1845" s="87"/>
      <c r="R1845" s="87"/>
      <c r="S1845" s="87"/>
      <c r="T1845" s="87"/>
      <c r="U1845" s="87"/>
      <c r="V1845" s="87"/>
      <c r="W1845" s="87"/>
      <c r="X1845" s="87"/>
      <c r="Y1845" s="87"/>
      <c r="Z1845" s="87"/>
      <c r="AA1845" s="87"/>
      <c r="AB1845" s="87"/>
      <c r="AC1845" s="87"/>
      <c r="AD1845" s="87"/>
      <c r="AE1845" s="87"/>
      <c r="AF1845" s="87"/>
      <c r="AG1845" s="87"/>
      <c r="AH1845" s="87"/>
      <c r="AI1845" s="87"/>
      <c r="AJ1845" s="87"/>
      <c r="AK1845" s="87"/>
      <c r="AL1845" s="87"/>
      <c r="AM1845" s="87"/>
      <c r="AN1845" s="87"/>
      <c r="AO1845" s="87"/>
      <c r="AP1845" s="87"/>
      <c r="AQ1845" s="87"/>
      <c r="AR1845" s="87"/>
      <c r="AS1845" s="87"/>
      <c r="AT1845" s="87"/>
      <c r="AU1845" s="87"/>
      <c r="AV1845" s="87"/>
      <c r="AW1845" s="87"/>
      <c r="AX1845" s="87"/>
      <c r="AY1845" s="87"/>
      <c r="AZ1845" s="87"/>
      <c r="BA1845" s="87"/>
      <c r="BB1845" s="87"/>
      <c r="BC1845" s="87"/>
      <c r="BD1845" s="87"/>
      <c r="BE1845" s="87"/>
    </row>
    <row r="1846" spans="1:57" s="69" customFormat="1" x14ac:dyDescent="0.25">
      <c r="A1846" s="87"/>
      <c r="B1846" s="87"/>
      <c r="C1846" s="87"/>
      <c r="D1846" s="87"/>
      <c r="E1846" s="87"/>
      <c r="F1846" s="87"/>
      <c r="G1846" s="87"/>
      <c r="H1846" s="87"/>
      <c r="I1846" s="87"/>
      <c r="J1846" s="87"/>
      <c r="K1846" s="87"/>
      <c r="L1846" s="87"/>
      <c r="M1846" s="87"/>
      <c r="N1846" s="87"/>
      <c r="O1846" s="87"/>
      <c r="P1846" s="87"/>
      <c r="Q1846" s="87"/>
      <c r="R1846" s="87"/>
      <c r="S1846" s="87"/>
      <c r="T1846" s="87"/>
      <c r="U1846" s="87"/>
      <c r="V1846" s="87"/>
      <c r="W1846" s="87"/>
      <c r="X1846" s="87"/>
      <c r="Y1846" s="87"/>
      <c r="Z1846" s="87"/>
      <c r="AA1846" s="87"/>
      <c r="AB1846" s="87"/>
      <c r="AC1846" s="87"/>
      <c r="AD1846" s="87"/>
      <c r="AE1846" s="87"/>
      <c r="AF1846" s="87"/>
      <c r="AG1846" s="87"/>
      <c r="AH1846" s="87"/>
      <c r="AI1846" s="87"/>
      <c r="AJ1846" s="87"/>
      <c r="AK1846" s="87"/>
      <c r="AL1846" s="87"/>
      <c r="AM1846" s="87"/>
      <c r="AN1846" s="87"/>
      <c r="AO1846" s="87"/>
      <c r="AP1846" s="87"/>
      <c r="AQ1846" s="87"/>
      <c r="AR1846" s="87"/>
      <c r="AS1846" s="87"/>
      <c r="AT1846" s="87"/>
      <c r="AU1846" s="87"/>
      <c r="AV1846" s="87"/>
      <c r="AW1846" s="87"/>
      <c r="AX1846" s="87"/>
      <c r="AY1846" s="87"/>
      <c r="AZ1846" s="87"/>
      <c r="BA1846" s="87"/>
      <c r="BB1846" s="87"/>
      <c r="BC1846" s="87"/>
      <c r="BD1846" s="87"/>
      <c r="BE1846" s="87"/>
    </row>
    <row r="1847" spans="1:57" s="69" customFormat="1" x14ac:dyDescent="0.25">
      <c r="A1847" s="87"/>
      <c r="B1847" s="87"/>
      <c r="C1847" s="87"/>
      <c r="D1847" s="87"/>
      <c r="E1847" s="87"/>
      <c r="F1847" s="87"/>
      <c r="G1847" s="87"/>
      <c r="H1847" s="87"/>
      <c r="I1847" s="87"/>
      <c r="J1847" s="87"/>
      <c r="K1847" s="87"/>
      <c r="L1847" s="87"/>
      <c r="M1847" s="87"/>
      <c r="N1847" s="87"/>
      <c r="O1847" s="87"/>
      <c r="P1847" s="87"/>
      <c r="Q1847" s="87"/>
      <c r="R1847" s="87"/>
      <c r="S1847" s="87"/>
      <c r="T1847" s="87"/>
      <c r="U1847" s="87"/>
      <c r="V1847" s="87"/>
      <c r="W1847" s="87"/>
      <c r="X1847" s="87"/>
      <c r="Y1847" s="87"/>
      <c r="Z1847" s="87"/>
      <c r="AA1847" s="87"/>
      <c r="AB1847" s="87"/>
      <c r="AC1847" s="87"/>
      <c r="AD1847" s="87"/>
      <c r="AE1847" s="87"/>
      <c r="AF1847" s="87"/>
      <c r="AG1847" s="87"/>
      <c r="AH1847" s="87"/>
      <c r="AI1847" s="87"/>
      <c r="AJ1847" s="87"/>
      <c r="AK1847" s="87"/>
      <c r="AL1847" s="87"/>
      <c r="AM1847" s="87"/>
      <c r="AN1847" s="87"/>
      <c r="AO1847" s="87"/>
      <c r="AP1847" s="87"/>
      <c r="AQ1847" s="87"/>
      <c r="AR1847" s="87"/>
      <c r="AS1847" s="87"/>
      <c r="AT1847" s="87"/>
      <c r="AU1847" s="87"/>
      <c r="AV1847" s="87"/>
      <c r="AW1847" s="87"/>
      <c r="AX1847" s="87"/>
      <c r="AY1847" s="87"/>
      <c r="AZ1847" s="87"/>
      <c r="BA1847" s="87"/>
      <c r="BB1847" s="87"/>
      <c r="BC1847" s="87"/>
      <c r="BD1847" s="87"/>
      <c r="BE1847" s="87"/>
    </row>
    <row r="1848" spans="1:57" s="69" customFormat="1" x14ac:dyDescent="0.25">
      <c r="A1848" s="87"/>
      <c r="B1848" s="87"/>
      <c r="C1848" s="87"/>
      <c r="D1848" s="87"/>
      <c r="E1848" s="87"/>
      <c r="F1848" s="87"/>
      <c r="G1848" s="87"/>
      <c r="H1848" s="87"/>
      <c r="I1848" s="87"/>
      <c r="J1848" s="87"/>
      <c r="K1848" s="87"/>
      <c r="L1848" s="87"/>
      <c r="M1848" s="87"/>
      <c r="N1848" s="87"/>
      <c r="O1848" s="87"/>
      <c r="P1848" s="87"/>
      <c r="Q1848" s="87"/>
      <c r="R1848" s="87"/>
      <c r="S1848" s="87"/>
      <c r="T1848" s="87"/>
      <c r="U1848" s="87"/>
      <c r="V1848" s="87"/>
      <c r="W1848" s="87"/>
      <c r="X1848" s="87"/>
      <c r="Y1848" s="87"/>
      <c r="Z1848" s="87"/>
      <c r="AA1848" s="87"/>
      <c r="AB1848" s="87"/>
      <c r="AC1848" s="87"/>
      <c r="AD1848" s="87"/>
      <c r="AE1848" s="87"/>
      <c r="AF1848" s="87"/>
      <c r="AG1848" s="87"/>
      <c r="AH1848" s="87"/>
      <c r="AI1848" s="87"/>
      <c r="AJ1848" s="87"/>
      <c r="AK1848" s="87"/>
      <c r="AL1848" s="87"/>
      <c r="AM1848" s="87"/>
      <c r="AN1848" s="87"/>
      <c r="AO1848" s="87"/>
      <c r="AP1848" s="87"/>
      <c r="AQ1848" s="87"/>
      <c r="AR1848" s="87"/>
      <c r="AS1848" s="87"/>
      <c r="AT1848" s="87"/>
      <c r="AU1848" s="87"/>
      <c r="AV1848" s="87"/>
      <c r="AW1848" s="87"/>
      <c r="AX1848" s="87"/>
      <c r="AY1848" s="87"/>
      <c r="AZ1848" s="87"/>
      <c r="BA1848" s="87"/>
      <c r="BB1848" s="87"/>
      <c r="BC1848" s="87"/>
      <c r="BD1848" s="87"/>
      <c r="BE1848" s="87"/>
    </row>
    <row r="1849" spans="1:57" s="69" customFormat="1" x14ac:dyDescent="0.25">
      <c r="A1849" s="87"/>
      <c r="B1849" s="87"/>
      <c r="C1849" s="87"/>
      <c r="D1849" s="87"/>
      <c r="E1849" s="87"/>
      <c r="F1849" s="87"/>
      <c r="G1849" s="87"/>
      <c r="H1849" s="87"/>
      <c r="I1849" s="87"/>
      <c r="J1849" s="87"/>
      <c r="K1849" s="87"/>
      <c r="L1849" s="87"/>
      <c r="M1849" s="87"/>
      <c r="N1849" s="87"/>
      <c r="O1849" s="87"/>
      <c r="P1849" s="87"/>
      <c r="Q1849" s="87"/>
      <c r="R1849" s="87"/>
      <c r="S1849" s="87"/>
      <c r="T1849" s="87"/>
      <c r="U1849" s="87"/>
      <c r="V1849" s="87"/>
      <c r="W1849" s="87"/>
      <c r="X1849" s="87"/>
      <c r="Y1849" s="87"/>
      <c r="Z1849" s="87"/>
      <c r="AA1849" s="87"/>
      <c r="AB1849" s="87"/>
      <c r="AC1849" s="87"/>
      <c r="AD1849" s="87"/>
      <c r="AE1849" s="87"/>
      <c r="AF1849" s="87"/>
      <c r="AG1849" s="87"/>
      <c r="AH1849" s="87"/>
      <c r="AI1849" s="87"/>
      <c r="AJ1849" s="87"/>
      <c r="AK1849" s="87"/>
      <c r="AL1849" s="87"/>
      <c r="AM1849" s="87"/>
      <c r="AN1849" s="87"/>
      <c r="AO1849" s="87"/>
      <c r="AP1849" s="87"/>
      <c r="AQ1849" s="87"/>
      <c r="AR1849" s="87"/>
      <c r="AS1849" s="87"/>
      <c r="AT1849" s="87"/>
      <c r="AU1849" s="87"/>
      <c r="AV1849" s="87"/>
      <c r="AW1849" s="87"/>
      <c r="AX1849" s="87"/>
      <c r="AY1849" s="87"/>
      <c r="AZ1849" s="87"/>
      <c r="BA1849" s="87"/>
      <c r="BB1849" s="87"/>
      <c r="BC1849" s="87"/>
      <c r="BD1849" s="87"/>
      <c r="BE1849" s="87"/>
    </row>
    <row r="1850" spans="1:57" s="69" customFormat="1" x14ac:dyDescent="0.25">
      <c r="A1850" s="87"/>
      <c r="B1850" s="87"/>
      <c r="C1850" s="87"/>
      <c r="D1850" s="87"/>
      <c r="E1850" s="87"/>
      <c r="F1850" s="87"/>
      <c r="G1850" s="87"/>
      <c r="H1850" s="87"/>
      <c r="I1850" s="87"/>
      <c r="J1850" s="87"/>
      <c r="K1850" s="87"/>
      <c r="L1850" s="87"/>
      <c r="M1850" s="87"/>
      <c r="N1850" s="87"/>
      <c r="O1850" s="87"/>
      <c r="P1850" s="87"/>
      <c r="Q1850" s="87"/>
      <c r="R1850" s="87"/>
      <c r="S1850" s="87"/>
      <c r="T1850" s="87"/>
      <c r="U1850" s="87"/>
      <c r="V1850" s="87"/>
      <c r="W1850" s="87"/>
      <c r="X1850" s="87"/>
      <c r="Y1850" s="87"/>
      <c r="Z1850" s="87"/>
      <c r="AA1850" s="87"/>
      <c r="AB1850" s="87"/>
      <c r="AC1850" s="87"/>
      <c r="AD1850" s="87"/>
      <c r="AE1850" s="87"/>
      <c r="AF1850" s="87"/>
      <c r="AG1850" s="87"/>
      <c r="AH1850" s="87"/>
      <c r="AI1850" s="87"/>
      <c r="AJ1850" s="87"/>
      <c r="AK1850" s="87"/>
      <c r="AL1850" s="87"/>
      <c r="AM1850" s="87"/>
      <c r="AN1850" s="87"/>
      <c r="AO1850" s="87"/>
      <c r="AP1850" s="87"/>
      <c r="AQ1850" s="87"/>
      <c r="AR1850" s="87"/>
      <c r="AS1850" s="87"/>
      <c r="AT1850" s="87"/>
      <c r="AU1850" s="87"/>
      <c r="AV1850" s="87"/>
      <c r="AW1850" s="87"/>
      <c r="AX1850" s="87"/>
      <c r="AY1850" s="87"/>
      <c r="AZ1850" s="87"/>
      <c r="BA1850" s="87"/>
      <c r="BB1850" s="87"/>
      <c r="BC1850" s="87"/>
      <c r="BD1850" s="87"/>
      <c r="BE1850" s="87"/>
    </row>
    <row r="1851" spans="1:57" s="69" customFormat="1" x14ac:dyDescent="0.25">
      <c r="A1851" s="87"/>
      <c r="B1851" s="87"/>
      <c r="C1851" s="87"/>
      <c r="D1851" s="87"/>
      <c r="E1851" s="87"/>
      <c r="F1851" s="87"/>
      <c r="G1851" s="87"/>
      <c r="H1851" s="87"/>
      <c r="I1851" s="87"/>
      <c r="J1851" s="87"/>
      <c r="K1851" s="87"/>
      <c r="L1851" s="87"/>
      <c r="M1851" s="87"/>
      <c r="N1851" s="87"/>
      <c r="O1851" s="87"/>
      <c r="P1851" s="87"/>
      <c r="Q1851" s="87"/>
      <c r="R1851" s="87"/>
      <c r="S1851" s="87"/>
      <c r="T1851" s="87"/>
      <c r="U1851" s="87"/>
      <c r="V1851" s="87"/>
      <c r="W1851" s="87"/>
      <c r="X1851" s="87"/>
      <c r="Y1851" s="87"/>
      <c r="Z1851" s="87"/>
      <c r="AA1851" s="87"/>
      <c r="AB1851" s="87"/>
      <c r="AC1851" s="87"/>
      <c r="AD1851" s="87"/>
      <c r="AE1851" s="87"/>
      <c r="AF1851" s="87"/>
      <c r="AG1851" s="87"/>
      <c r="AH1851" s="87"/>
      <c r="AI1851" s="87"/>
      <c r="AJ1851" s="87"/>
      <c r="AK1851" s="87"/>
      <c r="AL1851" s="87"/>
      <c r="AM1851" s="87"/>
      <c r="AN1851" s="87"/>
      <c r="AO1851" s="87"/>
      <c r="AP1851" s="87"/>
      <c r="AQ1851" s="87"/>
      <c r="AR1851" s="87"/>
      <c r="AS1851" s="87"/>
      <c r="AT1851" s="87"/>
      <c r="AU1851" s="87"/>
      <c r="AV1851" s="87"/>
      <c r="AW1851" s="87"/>
      <c r="AX1851" s="87"/>
      <c r="AY1851" s="87"/>
      <c r="AZ1851" s="87"/>
      <c r="BA1851" s="87"/>
      <c r="BB1851" s="87"/>
      <c r="BC1851" s="87"/>
      <c r="BD1851" s="87"/>
      <c r="BE1851" s="87"/>
    </row>
    <row r="1852" spans="1:57" s="69" customFormat="1" x14ac:dyDescent="0.25">
      <c r="A1852" s="87"/>
      <c r="B1852" s="87"/>
      <c r="C1852" s="87"/>
      <c r="D1852" s="87"/>
      <c r="E1852" s="87"/>
      <c r="F1852" s="87"/>
      <c r="G1852" s="87"/>
      <c r="H1852" s="87"/>
      <c r="I1852" s="87"/>
      <c r="J1852" s="87"/>
      <c r="K1852" s="87"/>
      <c r="L1852" s="87"/>
      <c r="M1852" s="87"/>
      <c r="N1852" s="87"/>
      <c r="O1852" s="87"/>
      <c r="P1852" s="87"/>
      <c r="Q1852" s="87"/>
      <c r="R1852" s="87"/>
      <c r="S1852" s="87"/>
      <c r="T1852" s="87"/>
      <c r="U1852" s="87"/>
      <c r="V1852" s="87"/>
      <c r="W1852" s="87"/>
      <c r="X1852" s="87"/>
      <c r="Y1852" s="87"/>
      <c r="Z1852" s="87"/>
      <c r="AA1852" s="87"/>
      <c r="AB1852" s="87"/>
      <c r="AC1852" s="87"/>
      <c r="AD1852" s="87"/>
      <c r="AE1852" s="87"/>
      <c r="AF1852" s="87"/>
      <c r="AG1852" s="87"/>
      <c r="AH1852" s="87"/>
      <c r="AI1852" s="87"/>
      <c r="AJ1852" s="87"/>
      <c r="AK1852" s="87"/>
      <c r="AL1852" s="87"/>
      <c r="AM1852" s="87"/>
      <c r="AN1852" s="87"/>
      <c r="AO1852" s="87"/>
      <c r="AP1852" s="87"/>
      <c r="AQ1852" s="87"/>
      <c r="AR1852" s="87"/>
      <c r="AS1852" s="87"/>
      <c r="AT1852" s="87"/>
      <c r="AU1852" s="87"/>
      <c r="AV1852" s="87"/>
      <c r="AW1852" s="87"/>
      <c r="AX1852" s="87"/>
      <c r="AY1852" s="87"/>
      <c r="AZ1852" s="87"/>
      <c r="BA1852" s="87"/>
      <c r="BB1852" s="87"/>
      <c r="BC1852" s="87"/>
      <c r="BD1852" s="87"/>
      <c r="BE1852" s="87"/>
    </row>
    <row r="1853" spans="1:57" s="69" customFormat="1" x14ac:dyDescent="0.25">
      <c r="A1853" s="87"/>
      <c r="B1853" s="87"/>
      <c r="C1853" s="87"/>
      <c r="D1853" s="87"/>
      <c r="E1853" s="87"/>
      <c r="F1853" s="87"/>
      <c r="G1853" s="87"/>
      <c r="H1853" s="87"/>
      <c r="I1853" s="87"/>
      <c r="J1853" s="87"/>
      <c r="K1853" s="87"/>
      <c r="L1853" s="87"/>
      <c r="M1853" s="87"/>
      <c r="N1853" s="87"/>
      <c r="O1853" s="87"/>
      <c r="P1853" s="87"/>
      <c r="Q1853" s="87"/>
      <c r="R1853" s="87"/>
      <c r="S1853" s="87"/>
      <c r="T1853" s="87"/>
      <c r="U1853" s="87"/>
      <c r="V1853" s="87"/>
      <c r="W1853" s="87"/>
      <c r="X1853" s="87"/>
      <c r="Y1853" s="87"/>
      <c r="Z1853" s="87"/>
      <c r="AA1853" s="87"/>
      <c r="AB1853" s="87"/>
      <c r="AC1853" s="87"/>
      <c r="AD1853" s="87"/>
      <c r="AE1853" s="87"/>
      <c r="AF1853" s="87"/>
      <c r="AG1853" s="87"/>
      <c r="AH1853" s="87"/>
      <c r="AI1853" s="87"/>
      <c r="AJ1853" s="87"/>
      <c r="AK1853" s="87"/>
      <c r="AL1853" s="87"/>
      <c r="AM1853" s="87"/>
      <c r="AN1853" s="87"/>
      <c r="AO1853" s="87"/>
      <c r="AP1853" s="87"/>
      <c r="AQ1853" s="87"/>
      <c r="AR1853" s="87"/>
      <c r="AS1853" s="87"/>
      <c r="AT1853" s="87"/>
      <c r="AU1853" s="87"/>
      <c r="AV1853" s="87"/>
      <c r="AW1853" s="87"/>
      <c r="AX1853" s="87"/>
      <c r="AY1853" s="87"/>
      <c r="AZ1853" s="87"/>
      <c r="BA1853" s="87"/>
      <c r="BB1853" s="87"/>
      <c r="BC1853" s="87"/>
      <c r="BD1853" s="87"/>
      <c r="BE1853" s="87"/>
    </row>
    <row r="1854" spans="1:57" s="69" customFormat="1" x14ac:dyDescent="0.25">
      <c r="A1854" s="87"/>
      <c r="B1854" s="87"/>
      <c r="C1854" s="87"/>
      <c r="D1854" s="87"/>
      <c r="E1854" s="87"/>
      <c r="F1854" s="87"/>
      <c r="G1854" s="87"/>
      <c r="H1854" s="87"/>
      <c r="I1854" s="87"/>
      <c r="J1854" s="87"/>
      <c r="K1854" s="87"/>
      <c r="L1854" s="87"/>
      <c r="M1854" s="87"/>
      <c r="N1854" s="87"/>
      <c r="O1854" s="87"/>
      <c r="P1854" s="87"/>
      <c r="Q1854" s="87"/>
      <c r="R1854" s="87"/>
      <c r="S1854" s="87"/>
      <c r="T1854" s="87"/>
      <c r="U1854" s="87"/>
      <c r="V1854" s="87"/>
      <c r="W1854" s="87"/>
      <c r="X1854" s="87"/>
      <c r="Y1854" s="87"/>
      <c r="Z1854" s="87"/>
      <c r="AA1854" s="87"/>
      <c r="AB1854" s="87"/>
      <c r="AC1854" s="87"/>
      <c r="AD1854" s="87"/>
      <c r="AE1854" s="87"/>
      <c r="AF1854" s="87"/>
      <c r="AG1854" s="87"/>
      <c r="AH1854" s="87"/>
      <c r="AI1854" s="87"/>
      <c r="AJ1854" s="87"/>
      <c r="AK1854" s="87"/>
      <c r="AL1854" s="87"/>
      <c r="AM1854" s="87"/>
      <c r="AN1854" s="87"/>
      <c r="AO1854" s="87"/>
      <c r="AP1854" s="87"/>
      <c r="AQ1854" s="87"/>
      <c r="AR1854" s="87"/>
      <c r="AS1854" s="87"/>
      <c r="AT1854" s="87"/>
      <c r="AU1854" s="87"/>
      <c r="AV1854" s="87"/>
      <c r="AW1854" s="87"/>
      <c r="AX1854" s="87"/>
      <c r="AY1854" s="87"/>
      <c r="AZ1854" s="87"/>
      <c r="BA1854" s="87"/>
      <c r="BB1854" s="87"/>
      <c r="BC1854" s="87"/>
      <c r="BD1854" s="87"/>
      <c r="BE1854" s="87"/>
    </row>
    <row r="1855" spans="1:57" s="69" customFormat="1" x14ac:dyDescent="0.25">
      <c r="A1855" s="87"/>
      <c r="B1855" s="87"/>
      <c r="C1855" s="87"/>
      <c r="D1855" s="87"/>
      <c r="E1855" s="87"/>
      <c r="F1855" s="87"/>
      <c r="G1855" s="87"/>
      <c r="H1855" s="87"/>
      <c r="I1855" s="87"/>
      <c r="J1855" s="87"/>
      <c r="K1855" s="87"/>
      <c r="L1855" s="87"/>
      <c r="M1855" s="87"/>
      <c r="N1855" s="87"/>
      <c r="O1855" s="87"/>
      <c r="P1855" s="87"/>
      <c r="Q1855" s="87"/>
      <c r="R1855" s="87"/>
      <c r="S1855" s="87"/>
      <c r="T1855" s="87"/>
      <c r="U1855" s="87"/>
      <c r="V1855" s="87"/>
      <c r="W1855" s="87"/>
      <c r="X1855" s="87"/>
      <c r="Y1855" s="87"/>
      <c r="Z1855" s="87"/>
      <c r="AA1855" s="87"/>
      <c r="AB1855" s="87"/>
      <c r="AC1855" s="87"/>
      <c r="AD1855" s="87"/>
      <c r="AE1855" s="87"/>
      <c r="AF1855" s="87"/>
      <c r="AG1855" s="87"/>
      <c r="AH1855" s="87"/>
      <c r="AI1855" s="87"/>
      <c r="AJ1855" s="87"/>
      <c r="AK1855" s="87"/>
      <c r="AL1855" s="87"/>
      <c r="AM1855" s="87"/>
      <c r="AN1855" s="87"/>
      <c r="AO1855" s="87"/>
      <c r="AP1855" s="87"/>
      <c r="AQ1855" s="87"/>
      <c r="AR1855" s="87"/>
      <c r="AS1855" s="87"/>
      <c r="AT1855" s="87"/>
      <c r="AU1855" s="87"/>
      <c r="AV1855" s="87"/>
      <c r="AW1855" s="87"/>
      <c r="AX1855" s="87"/>
      <c r="AY1855" s="87"/>
      <c r="AZ1855" s="87"/>
      <c r="BA1855" s="87"/>
      <c r="BB1855" s="87"/>
      <c r="BC1855" s="87"/>
      <c r="BD1855" s="87"/>
      <c r="BE1855" s="87"/>
    </row>
    <row r="1856" spans="1:57" s="69" customFormat="1" x14ac:dyDescent="0.25">
      <c r="A1856" s="87"/>
      <c r="B1856" s="87"/>
      <c r="C1856" s="87"/>
      <c r="D1856" s="87"/>
      <c r="E1856" s="87"/>
      <c r="F1856" s="87"/>
      <c r="G1856" s="87"/>
      <c r="H1856" s="87"/>
      <c r="I1856" s="87"/>
      <c r="J1856" s="87"/>
      <c r="K1856" s="87"/>
      <c r="L1856" s="87"/>
      <c r="M1856" s="87"/>
      <c r="N1856" s="87"/>
      <c r="O1856" s="87"/>
      <c r="P1856" s="87"/>
      <c r="Q1856" s="87"/>
      <c r="R1856" s="87"/>
      <c r="S1856" s="87"/>
      <c r="T1856" s="87"/>
      <c r="U1856" s="87"/>
      <c r="V1856" s="87"/>
      <c r="W1856" s="87"/>
      <c r="X1856" s="87"/>
      <c r="Y1856" s="87"/>
      <c r="Z1856" s="87"/>
      <c r="AA1856" s="87"/>
      <c r="AB1856" s="87"/>
      <c r="AC1856" s="87"/>
      <c r="AD1856" s="87"/>
      <c r="AE1856" s="87"/>
      <c r="AF1856" s="87"/>
      <c r="AG1856" s="87"/>
      <c r="AH1856" s="87"/>
      <c r="AI1856" s="87"/>
      <c r="AJ1856" s="87"/>
      <c r="AK1856" s="87"/>
      <c r="AL1856" s="87"/>
      <c r="AM1856" s="87"/>
      <c r="AN1856" s="87"/>
      <c r="AO1856" s="87"/>
      <c r="AP1856" s="87"/>
      <c r="AQ1856" s="87"/>
      <c r="AR1856" s="87"/>
      <c r="AS1856" s="87"/>
      <c r="AT1856" s="87"/>
      <c r="AU1856" s="87"/>
      <c r="AV1856" s="87"/>
      <c r="AW1856" s="87"/>
      <c r="AX1856" s="87"/>
      <c r="AY1856" s="87"/>
      <c r="AZ1856" s="87"/>
      <c r="BA1856" s="87"/>
      <c r="BB1856" s="87"/>
      <c r="BC1856" s="87"/>
      <c r="BD1856" s="87"/>
      <c r="BE1856" s="87"/>
    </row>
    <row r="1857" spans="1:57" s="69" customFormat="1" x14ac:dyDescent="0.25">
      <c r="A1857" s="87"/>
      <c r="B1857" s="87"/>
      <c r="C1857" s="87"/>
      <c r="D1857" s="87"/>
      <c r="E1857" s="87"/>
      <c r="F1857" s="87"/>
      <c r="G1857" s="87"/>
      <c r="H1857" s="87"/>
      <c r="I1857" s="87"/>
      <c r="J1857" s="87"/>
      <c r="K1857" s="87"/>
      <c r="L1857" s="87"/>
      <c r="M1857" s="87"/>
      <c r="N1857" s="87"/>
      <c r="O1857" s="87"/>
      <c r="P1857" s="87"/>
      <c r="Q1857" s="87"/>
      <c r="R1857" s="87"/>
      <c r="S1857" s="87"/>
      <c r="T1857" s="87"/>
      <c r="U1857" s="87"/>
      <c r="V1857" s="87"/>
      <c r="W1857" s="87"/>
      <c r="X1857" s="87"/>
      <c r="Y1857" s="87"/>
      <c r="Z1857" s="87"/>
      <c r="AA1857" s="87"/>
      <c r="AB1857" s="87"/>
      <c r="AC1857" s="87"/>
      <c r="AD1857" s="87"/>
      <c r="AE1857" s="87"/>
      <c r="AF1857" s="87"/>
      <c r="AG1857" s="87"/>
      <c r="AH1857" s="87"/>
      <c r="AI1857" s="87"/>
      <c r="AJ1857" s="87"/>
      <c r="AK1857" s="87"/>
      <c r="AL1857" s="87"/>
      <c r="AM1857" s="87"/>
      <c r="AN1857" s="87"/>
      <c r="AO1857" s="87"/>
      <c r="AP1857" s="87"/>
      <c r="AQ1857" s="87"/>
      <c r="AR1857" s="87"/>
      <c r="AS1857" s="87"/>
      <c r="AT1857" s="87"/>
      <c r="AU1857" s="87"/>
      <c r="AV1857" s="87"/>
      <c r="AW1857" s="87"/>
      <c r="AX1857" s="87"/>
      <c r="AY1857" s="87"/>
      <c r="AZ1857" s="87"/>
      <c r="BA1857" s="87"/>
      <c r="BB1857" s="87"/>
      <c r="BC1857" s="87"/>
      <c r="BD1857" s="87"/>
      <c r="BE1857" s="87"/>
    </row>
    <row r="1858" spans="1:57" s="69" customFormat="1" x14ac:dyDescent="0.25">
      <c r="A1858" s="87"/>
      <c r="B1858" s="87"/>
      <c r="C1858" s="87"/>
      <c r="D1858" s="87"/>
      <c r="E1858" s="87"/>
      <c r="F1858" s="87"/>
      <c r="G1858" s="87"/>
      <c r="H1858" s="87"/>
      <c r="I1858" s="87"/>
      <c r="J1858" s="87"/>
      <c r="K1858" s="87"/>
      <c r="L1858" s="87"/>
      <c r="M1858" s="87"/>
      <c r="N1858" s="87"/>
      <c r="O1858" s="87"/>
      <c r="P1858" s="87"/>
      <c r="Q1858" s="87"/>
      <c r="R1858" s="87"/>
      <c r="S1858" s="87"/>
      <c r="T1858" s="87"/>
      <c r="U1858" s="87"/>
      <c r="V1858" s="87"/>
      <c r="W1858" s="87"/>
      <c r="X1858" s="87"/>
      <c r="Y1858" s="87"/>
      <c r="Z1858" s="87"/>
      <c r="AA1858" s="87"/>
      <c r="AB1858" s="87"/>
      <c r="AC1858" s="87"/>
      <c r="AD1858" s="87"/>
      <c r="AE1858" s="87"/>
      <c r="AF1858" s="87"/>
      <c r="AG1858" s="87"/>
      <c r="AH1858" s="87"/>
      <c r="AI1858" s="87"/>
      <c r="AJ1858" s="87"/>
      <c r="AK1858" s="87"/>
      <c r="AL1858" s="87"/>
      <c r="AM1858" s="87"/>
      <c r="AN1858" s="87"/>
      <c r="AO1858" s="87"/>
      <c r="AP1858" s="87"/>
      <c r="AQ1858" s="87"/>
      <c r="AR1858" s="87"/>
      <c r="AS1858" s="87"/>
      <c r="AT1858" s="87"/>
      <c r="AU1858" s="87"/>
      <c r="AV1858" s="87"/>
      <c r="AW1858" s="87"/>
      <c r="AX1858" s="87"/>
      <c r="AY1858" s="87"/>
      <c r="AZ1858" s="87"/>
      <c r="BA1858" s="87"/>
      <c r="BB1858" s="87"/>
      <c r="BC1858" s="87"/>
      <c r="BD1858" s="87"/>
      <c r="BE1858" s="87"/>
    </row>
    <row r="1859" spans="1:57" s="69" customFormat="1" x14ac:dyDescent="0.25">
      <c r="A1859" s="87"/>
      <c r="B1859" s="87"/>
      <c r="C1859" s="87"/>
      <c r="D1859" s="87"/>
      <c r="E1859" s="87"/>
      <c r="F1859" s="87"/>
      <c r="G1859" s="87"/>
      <c r="H1859" s="87"/>
      <c r="I1859" s="87"/>
      <c r="J1859" s="87"/>
      <c r="K1859" s="87"/>
      <c r="L1859" s="87"/>
      <c r="M1859" s="87"/>
      <c r="N1859" s="87"/>
      <c r="O1859" s="87"/>
      <c r="P1859" s="87"/>
      <c r="Q1859" s="87"/>
      <c r="R1859" s="87"/>
      <c r="S1859" s="87"/>
      <c r="T1859" s="87"/>
      <c r="U1859" s="87"/>
      <c r="V1859" s="87"/>
      <c r="W1859" s="87"/>
      <c r="X1859" s="87"/>
      <c r="Y1859" s="87"/>
      <c r="Z1859" s="87"/>
      <c r="AA1859" s="87"/>
      <c r="AB1859" s="87"/>
      <c r="AC1859" s="87"/>
      <c r="AD1859" s="87"/>
      <c r="AE1859" s="87"/>
      <c r="AF1859" s="87"/>
      <c r="AG1859" s="87"/>
      <c r="AH1859" s="87"/>
      <c r="AI1859" s="87"/>
      <c r="AJ1859" s="87"/>
      <c r="AK1859" s="87"/>
      <c r="AL1859" s="87"/>
      <c r="AM1859" s="87"/>
      <c r="AN1859" s="87"/>
      <c r="AO1859" s="87"/>
      <c r="AP1859" s="87"/>
      <c r="AQ1859" s="87"/>
      <c r="AR1859" s="87"/>
      <c r="AS1859" s="87"/>
      <c r="AT1859" s="87"/>
      <c r="AU1859" s="87"/>
      <c r="AV1859" s="87"/>
      <c r="AW1859" s="87"/>
      <c r="AX1859" s="87"/>
      <c r="AY1859" s="87"/>
      <c r="AZ1859" s="87"/>
      <c r="BA1859" s="87"/>
      <c r="BB1859" s="87"/>
      <c r="BC1859" s="87"/>
      <c r="BD1859" s="87"/>
      <c r="BE1859" s="87"/>
    </row>
    <row r="1860" spans="1:57" s="69" customFormat="1" x14ac:dyDescent="0.25">
      <c r="A1860" s="87"/>
      <c r="B1860" s="87"/>
      <c r="C1860" s="87"/>
      <c r="D1860" s="87"/>
      <c r="E1860" s="87"/>
      <c r="F1860" s="87"/>
      <c r="G1860" s="87"/>
      <c r="H1860" s="87"/>
      <c r="I1860" s="87"/>
      <c r="J1860" s="87"/>
      <c r="K1860" s="87"/>
      <c r="L1860" s="87"/>
      <c r="M1860" s="87"/>
      <c r="N1860" s="87"/>
      <c r="O1860" s="87"/>
      <c r="P1860" s="87"/>
      <c r="Q1860" s="87"/>
      <c r="R1860" s="87"/>
      <c r="S1860" s="87"/>
      <c r="T1860" s="87"/>
      <c r="U1860" s="87"/>
      <c r="V1860" s="87"/>
      <c r="W1860" s="87"/>
      <c r="X1860" s="87"/>
      <c r="Y1860" s="87"/>
      <c r="Z1860" s="87"/>
      <c r="AA1860" s="87"/>
      <c r="AB1860" s="87"/>
      <c r="AC1860" s="87"/>
      <c r="AD1860" s="87"/>
      <c r="AE1860" s="87"/>
      <c r="AF1860" s="87"/>
      <c r="AG1860" s="87"/>
      <c r="AH1860" s="87"/>
      <c r="AI1860" s="87"/>
      <c r="AJ1860" s="87"/>
      <c r="AK1860" s="87"/>
      <c r="AL1860" s="87"/>
      <c r="AM1860" s="87"/>
      <c r="AN1860" s="87"/>
      <c r="AO1860" s="87"/>
      <c r="AP1860" s="87"/>
      <c r="AQ1860" s="87"/>
      <c r="AR1860" s="87"/>
      <c r="AS1860" s="87"/>
      <c r="AT1860" s="87"/>
      <c r="AU1860" s="87"/>
      <c r="AV1860" s="87"/>
      <c r="AW1860" s="87"/>
      <c r="AX1860" s="87"/>
      <c r="AY1860" s="87"/>
      <c r="AZ1860" s="87"/>
      <c r="BA1860" s="87"/>
      <c r="BB1860" s="87"/>
      <c r="BC1860" s="87"/>
      <c r="BD1860" s="87"/>
      <c r="BE1860" s="87"/>
    </row>
    <row r="1861" spans="1:57" s="69" customFormat="1" x14ac:dyDescent="0.25">
      <c r="A1861" s="87"/>
      <c r="B1861" s="87"/>
      <c r="C1861" s="87"/>
      <c r="D1861" s="87"/>
      <c r="E1861" s="87"/>
      <c r="F1861" s="87"/>
      <c r="G1861" s="87"/>
      <c r="H1861" s="87"/>
      <c r="I1861" s="87"/>
      <c r="J1861" s="87"/>
      <c r="K1861" s="87"/>
      <c r="L1861" s="87"/>
      <c r="M1861" s="87"/>
      <c r="N1861" s="87"/>
      <c r="O1861" s="87"/>
      <c r="P1861" s="87"/>
      <c r="Q1861" s="87"/>
      <c r="R1861" s="87"/>
      <c r="S1861" s="87"/>
      <c r="T1861" s="87"/>
      <c r="U1861" s="87"/>
      <c r="V1861" s="87"/>
      <c r="W1861" s="87"/>
      <c r="X1861" s="87"/>
      <c r="Y1861" s="87"/>
      <c r="Z1861" s="87"/>
      <c r="AA1861" s="87"/>
      <c r="AB1861" s="87"/>
      <c r="AC1861" s="87"/>
      <c r="AD1861" s="87"/>
      <c r="AE1861" s="87"/>
      <c r="AF1861" s="87"/>
      <c r="AG1861" s="87"/>
      <c r="AH1861" s="87"/>
      <c r="AI1861" s="87"/>
      <c r="AJ1861" s="87"/>
      <c r="AK1861" s="87"/>
      <c r="AL1861" s="87"/>
      <c r="AM1861" s="87"/>
      <c r="AN1861" s="87"/>
      <c r="AO1861" s="87"/>
      <c r="AP1861" s="87"/>
      <c r="AQ1861" s="87"/>
      <c r="AR1861" s="87"/>
      <c r="AS1861" s="87"/>
      <c r="AT1861" s="87"/>
      <c r="AU1861" s="87"/>
      <c r="AV1861" s="87"/>
      <c r="AW1861" s="87"/>
      <c r="AX1861" s="87"/>
      <c r="AY1861" s="87"/>
      <c r="AZ1861" s="87"/>
      <c r="BA1861" s="87"/>
      <c r="BB1861" s="87"/>
      <c r="BC1861" s="87"/>
      <c r="BD1861" s="87"/>
      <c r="BE1861" s="87"/>
    </row>
    <row r="1862" spans="1:57" s="69" customFormat="1" x14ac:dyDescent="0.25">
      <c r="A1862" s="87"/>
      <c r="B1862" s="87"/>
      <c r="C1862" s="87"/>
      <c r="D1862" s="87"/>
      <c r="E1862" s="87"/>
      <c r="F1862" s="87"/>
      <c r="G1862" s="87"/>
      <c r="H1862" s="87"/>
      <c r="I1862" s="87"/>
      <c r="J1862" s="87"/>
      <c r="K1862" s="87"/>
      <c r="L1862" s="87"/>
      <c r="M1862" s="87"/>
      <c r="N1862" s="87"/>
      <c r="O1862" s="87"/>
      <c r="P1862" s="87"/>
      <c r="Q1862" s="87"/>
      <c r="R1862" s="87"/>
      <c r="S1862" s="87"/>
      <c r="T1862" s="87"/>
      <c r="U1862" s="87"/>
      <c r="V1862" s="87"/>
      <c r="W1862" s="87"/>
      <c r="X1862" s="87"/>
      <c r="Y1862" s="87"/>
      <c r="Z1862" s="87"/>
      <c r="AA1862" s="87"/>
      <c r="AB1862" s="87"/>
      <c r="AC1862" s="87"/>
      <c r="AD1862" s="87"/>
      <c r="AE1862" s="87"/>
      <c r="AF1862" s="87"/>
      <c r="AG1862" s="87"/>
      <c r="AH1862" s="87"/>
      <c r="AI1862" s="87"/>
      <c r="AJ1862" s="87"/>
      <c r="AK1862" s="87"/>
      <c r="AL1862" s="87"/>
      <c r="AM1862" s="87"/>
      <c r="AN1862" s="87"/>
      <c r="AO1862" s="87"/>
      <c r="AP1862" s="87"/>
      <c r="AQ1862" s="87"/>
      <c r="AR1862" s="87"/>
      <c r="AS1862" s="87"/>
      <c r="AT1862" s="87"/>
      <c r="AU1862" s="87"/>
      <c r="AV1862" s="87"/>
      <c r="AW1862" s="87"/>
      <c r="AX1862" s="87"/>
      <c r="AY1862" s="87"/>
      <c r="AZ1862" s="87"/>
      <c r="BA1862" s="87"/>
      <c r="BB1862" s="87"/>
      <c r="BC1862" s="87"/>
      <c r="BD1862" s="87"/>
      <c r="BE1862" s="87"/>
    </row>
    <row r="1863" spans="1:57" s="69" customFormat="1" x14ac:dyDescent="0.25">
      <c r="A1863" s="87"/>
      <c r="B1863" s="87"/>
      <c r="C1863" s="87"/>
      <c r="D1863" s="87"/>
      <c r="E1863" s="87"/>
      <c r="F1863" s="87"/>
      <c r="G1863" s="87"/>
      <c r="H1863" s="87"/>
      <c r="I1863" s="87"/>
      <c r="J1863" s="87"/>
      <c r="K1863" s="87"/>
      <c r="L1863" s="87"/>
      <c r="M1863" s="87"/>
      <c r="N1863" s="87"/>
      <c r="O1863" s="87"/>
      <c r="P1863" s="87"/>
      <c r="Q1863" s="87"/>
      <c r="R1863" s="87"/>
      <c r="S1863" s="87"/>
      <c r="T1863" s="87"/>
      <c r="U1863" s="87"/>
      <c r="V1863" s="87"/>
      <c r="W1863" s="87"/>
      <c r="X1863" s="87"/>
      <c r="Y1863" s="87"/>
      <c r="Z1863" s="87"/>
      <c r="AA1863" s="87"/>
      <c r="AB1863" s="87"/>
      <c r="AC1863" s="87"/>
      <c r="AD1863" s="87"/>
      <c r="AE1863" s="87"/>
      <c r="AF1863" s="87"/>
      <c r="AG1863" s="87"/>
      <c r="AH1863" s="87"/>
      <c r="AI1863" s="87"/>
      <c r="AJ1863" s="87"/>
      <c r="AK1863" s="87"/>
      <c r="AL1863" s="87"/>
      <c r="AM1863" s="87"/>
      <c r="AN1863" s="87"/>
      <c r="AO1863" s="87"/>
      <c r="AP1863" s="87"/>
      <c r="AQ1863" s="87"/>
      <c r="AR1863" s="87"/>
      <c r="AS1863" s="87"/>
      <c r="AT1863" s="87"/>
      <c r="AU1863" s="87"/>
      <c r="AV1863" s="87"/>
      <c r="AW1863" s="87"/>
      <c r="AX1863" s="87"/>
      <c r="AY1863" s="87"/>
      <c r="AZ1863" s="87"/>
      <c r="BA1863" s="87"/>
      <c r="BB1863" s="87"/>
      <c r="BC1863" s="87"/>
      <c r="BD1863" s="87"/>
      <c r="BE1863" s="87"/>
    </row>
    <row r="1864" spans="1:57" s="69" customFormat="1" x14ac:dyDescent="0.25">
      <c r="A1864" s="87"/>
      <c r="B1864" s="87"/>
      <c r="C1864" s="87"/>
      <c r="D1864" s="87"/>
      <c r="E1864" s="87"/>
      <c r="F1864" s="87"/>
      <c r="G1864" s="87"/>
      <c r="H1864" s="87"/>
      <c r="I1864" s="87"/>
      <c r="J1864" s="87"/>
      <c r="K1864" s="87"/>
      <c r="L1864" s="87"/>
      <c r="M1864" s="87"/>
      <c r="N1864" s="87"/>
      <c r="O1864" s="87"/>
      <c r="P1864" s="87"/>
      <c r="Q1864" s="87"/>
      <c r="R1864" s="87"/>
      <c r="S1864" s="87"/>
      <c r="T1864" s="87"/>
      <c r="U1864" s="87"/>
      <c r="V1864" s="87"/>
      <c r="W1864" s="87"/>
      <c r="X1864" s="87"/>
      <c r="Y1864" s="87"/>
      <c r="Z1864" s="87"/>
      <c r="AA1864" s="87"/>
      <c r="AB1864" s="87"/>
      <c r="AC1864" s="87"/>
      <c r="AD1864" s="87"/>
      <c r="AE1864" s="87"/>
      <c r="AF1864" s="87"/>
      <c r="AG1864" s="87"/>
      <c r="AH1864" s="87"/>
      <c r="AI1864" s="87"/>
      <c r="AJ1864" s="87"/>
      <c r="AK1864" s="87"/>
      <c r="AL1864" s="87"/>
      <c r="AM1864" s="87"/>
      <c r="AN1864" s="87"/>
      <c r="AO1864" s="87"/>
      <c r="AP1864" s="87"/>
      <c r="AQ1864" s="87"/>
      <c r="AR1864" s="87"/>
      <c r="AS1864" s="87"/>
      <c r="AT1864" s="87"/>
      <c r="AU1864" s="87"/>
      <c r="AV1864" s="87"/>
      <c r="AW1864" s="87"/>
      <c r="AX1864" s="87"/>
      <c r="AY1864" s="87"/>
      <c r="AZ1864" s="87"/>
      <c r="BA1864" s="87"/>
      <c r="BB1864" s="87"/>
      <c r="BC1864" s="87"/>
      <c r="BD1864" s="87"/>
      <c r="BE1864" s="87"/>
    </row>
    <row r="1865" spans="1:57" s="69" customFormat="1" x14ac:dyDescent="0.25">
      <c r="A1865" s="87"/>
      <c r="B1865" s="87"/>
      <c r="C1865" s="87"/>
      <c r="D1865" s="87"/>
      <c r="E1865" s="87"/>
      <c r="F1865" s="87"/>
      <c r="G1865" s="87"/>
      <c r="H1865" s="87"/>
      <c r="I1865" s="87"/>
      <c r="J1865" s="87"/>
      <c r="K1865" s="87"/>
      <c r="L1865" s="87"/>
      <c r="M1865" s="87"/>
      <c r="N1865" s="87"/>
      <c r="O1865" s="87"/>
      <c r="P1865" s="87"/>
      <c r="Q1865" s="87"/>
      <c r="R1865" s="87"/>
      <c r="S1865" s="87"/>
      <c r="T1865" s="87"/>
      <c r="U1865" s="87"/>
      <c r="V1865" s="87"/>
      <c r="W1865" s="87"/>
      <c r="X1865" s="87"/>
      <c r="Y1865" s="87"/>
      <c r="Z1865" s="87"/>
      <c r="AA1865" s="87"/>
      <c r="AB1865" s="87"/>
      <c r="AC1865" s="87"/>
      <c r="AD1865" s="87"/>
      <c r="AE1865" s="87"/>
      <c r="AF1865" s="87"/>
      <c r="AG1865" s="87"/>
      <c r="AH1865" s="87"/>
      <c r="AI1865" s="87"/>
      <c r="AJ1865" s="87"/>
      <c r="AK1865" s="87"/>
      <c r="AL1865" s="87"/>
      <c r="AM1865" s="87"/>
      <c r="AN1865" s="87"/>
      <c r="AO1865" s="87"/>
      <c r="AP1865" s="87"/>
      <c r="AQ1865" s="87"/>
      <c r="AR1865" s="87"/>
      <c r="AS1865" s="87"/>
      <c r="AT1865" s="87"/>
      <c r="AU1865" s="87"/>
      <c r="AV1865" s="87"/>
      <c r="AW1865" s="87"/>
      <c r="AX1865" s="87"/>
      <c r="AY1865" s="87"/>
      <c r="AZ1865" s="87"/>
      <c r="BA1865" s="87"/>
      <c r="BB1865" s="87"/>
      <c r="BC1865" s="87"/>
      <c r="BD1865" s="87"/>
      <c r="BE1865" s="87"/>
    </row>
    <row r="1866" spans="1:57" s="69" customFormat="1" x14ac:dyDescent="0.25">
      <c r="A1866" s="87"/>
      <c r="B1866" s="87"/>
      <c r="C1866" s="87"/>
      <c r="D1866" s="87"/>
      <c r="E1866" s="87"/>
      <c r="F1866" s="87"/>
      <c r="G1866" s="87"/>
      <c r="H1866" s="87"/>
      <c r="I1866" s="87"/>
      <c r="J1866" s="87"/>
      <c r="K1866" s="87"/>
      <c r="L1866" s="87"/>
      <c r="M1866" s="87"/>
      <c r="N1866" s="87"/>
      <c r="O1866" s="87"/>
      <c r="P1866" s="87"/>
      <c r="Q1866" s="87"/>
      <c r="R1866" s="87"/>
      <c r="S1866" s="87"/>
      <c r="T1866" s="87"/>
      <c r="U1866" s="87"/>
      <c r="V1866" s="87"/>
      <c r="W1866" s="87"/>
      <c r="X1866" s="87"/>
      <c r="Y1866" s="87"/>
      <c r="Z1866" s="87"/>
      <c r="AA1866" s="87"/>
      <c r="AB1866" s="87"/>
      <c r="AC1866" s="87"/>
      <c r="AD1866" s="87"/>
      <c r="AE1866" s="87"/>
      <c r="AF1866" s="87"/>
      <c r="AG1866" s="87"/>
      <c r="AH1866" s="87"/>
      <c r="AI1866" s="87"/>
      <c r="AJ1866" s="87"/>
      <c r="AK1866" s="87"/>
      <c r="AL1866" s="87"/>
      <c r="AM1866" s="87"/>
      <c r="AN1866" s="87"/>
      <c r="AO1866" s="87"/>
      <c r="AP1866" s="87"/>
      <c r="AQ1866" s="87"/>
      <c r="AR1866" s="87"/>
      <c r="AS1866" s="87"/>
      <c r="AT1866" s="87"/>
      <c r="AU1866" s="87"/>
      <c r="AV1866" s="87"/>
      <c r="AW1866" s="87"/>
      <c r="AX1866" s="87"/>
      <c r="AY1866" s="87"/>
      <c r="AZ1866" s="87"/>
      <c r="BA1866" s="87"/>
      <c r="BB1866" s="87"/>
      <c r="BC1866" s="87"/>
      <c r="BD1866" s="87"/>
      <c r="BE1866" s="87"/>
    </row>
    <row r="1867" spans="1:57" s="69" customFormat="1" x14ac:dyDescent="0.25">
      <c r="A1867" s="87"/>
      <c r="B1867" s="87"/>
      <c r="C1867" s="87"/>
      <c r="D1867" s="87"/>
      <c r="E1867" s="87"/>
      <c r="F1867" s="87"/>
      <c r="G1867" s="87"/>
      <c r="H1867" s="87"/>
      <c r="I1867" s="87"/>
      <c r="J1867" s="87"/>
      <c r="K1867" s="87"/>
      <c r="L1867" s="87"/>
      <c r="M1867" s="87"/>
      <c r="N1867" s="87"/>
      <c r="O1867" s="87"/>
      <c r="P1867" s="87"/>
      <c r="Q1867" s="87"/>
      <c r="R1867" s="87"/>
      <c r="S1867" s="87"/>
      <c r="T1867" s="87"/>
      <c r="U1867" s="87"/>
      <c r="V1867" s="87"/>
      <c r="W1867" s="87"/>
      <c r="X1867" s="87"/>
      <c r="Y1867" s="87"/>
      <c r="Z1867" s="87"/>
      <c r="AA1867" s="87"/>
      <c r="AB1867" s="87"/>
      <c r="AC1867" s="87"/>
      <c r="AD1867" s="87"/>
      <c r="AE1867" s="87"/>
      <c r="AF1867" s="87"/>
      <c r="AG1867" s="87"/>
      <c r="AH1867" s="87"/>
      <c r="AI1867" s="87"/>
      <c r="AJ1867" s="87"/>
      <c r="AK1867" s="87"/>
      <c r="AL1867" s="87"/>
      <c r="AM1867" s="87"/>
      <c r="AN1867" s="87"/>
      <c r="AO1867" s="87"/>
      <c r="AP1867" s="87"/>
      <c r="AQ1867" s="87"/>
      <c r="AR1867" s="87"/>
      <c r="AS1867" s="87"/>
      <c r="AT1867" s="87"/>
      <c r="AU1867" s="87"/>
      <c r="AV1867" s="87"/>
      <c r="AW1867" s="87"/>
      <c r="AX1867" s="87"/>
      <c r="AY1867" s="87"/>
      <c r="AZ1867" s="87"/>
      <c r="BA1867" s="87"/>
      <c r="BB1867" s="87"/>
      <c r="BC1867" s="87"/>
      <c r="BD1867" s="87"/>
      <c r="BE1867" s="87"/>
    </row>
    <row r="1868" spans="1:57" s="69" customFormat="1" x14ac:dyDescent="0.25">
      <c r="A1868" s="87"/>
      <c r="B1868" s="87"/>
      <c r="C1868" s="87"/>
      <c r="D1868" s="87"/>
      <c r="E1868" s="87"/>
      <c r="F1868" s="87"/>
      <c r="G1868" s="87"/>
      <c r="H1868" s="87"/>
      <c r="I1868" s="87"/>
      <c r="J1868" s="87"/>
      <c r="K1868" s="87"/>
      <c r="L1868" s="87"/>
      <c r="M1868" s="87"/>
      <c r="N1868" s="87"/>
      <c r="O1868" s="87"/>
      <c r="P1868" s="87"/>
      <c r="Q1868" s="87"/>
      <c r="R1868" s="87"/>
      <c r="S1868" s="87"/>
      <c r="T1868" s="87"/>
      <c r="U1868" s="87"/>
      <c r="V1868" s="87"/>
      <c r="W1868" s="87"/>
      <c r="X1868" s="87"/>
      <c r="Y1868" s="87"/>
      <c r="Z1868" s="87"/>
      <c r="AA1868" s="87"/>
      <c r="AB1868" s="87"/>
      <c r="AC1868" s="87"/>
      <c r="AD1868" s="87"/>
      <c r="AE1868" s="87"/>
      <c r="AF1868" s="87"/>
      <c r="AG1868" s="87"/>
      <c r="AH1868" s="87"/>
      <c r="AI1868" s="87"/>
      <c r="AJ1868" s="87"/>
      <c r="AK1868" s="87"/>
      <c r="AL1868" s="87"/>
      <c r="AM1868" s="87"/>
      <c r="AN1868" s="87"/>
      <c r="AO1868" s="87"/>
      <c r="AP1868" s="87"/>
      <c r="AQ1868" s="87"/>
      <c r="AR1868" s="87"/>
      <c r="AS1868" s="87"/>
      <c r="AT1868" s="87"/>
      <c r="AU1868" s="87"/>
      <c r="AV1868" s="87"/>
      <c r="AW1868" s="87"/>
      <c r="AX1868" s="87"/>
      <c r="AY1868" s="87"/>
      <c r="AZ1868" s="87"/>
      <c r="BA1868" s="87"/>
      <c r="BB1868" s="87"/>
      <c r="BC1868" s="87"/>
      <c r="BD1868" s="87"/>
      <c r="BE1868" s="87"/>
    </row>
    <row r="1869" spans="1:57" s="69" customFormat="1" x14ac:dyDescent="0.25">
      <c r="A1869" s="87"/>
      <c r="B1869" s="87"/>
      <c r="C1869" s="87"/>
      <c r="D1869" s="87"/>
      <c r="E1869" s="87"/>
      <c r="F1869" s="87"/>
      <c r="G1869" s="87"/>
      <c r="H1869" s="87"/>
      <c r="I1869" s="87"/>
      <c r="J1869" s="87"/>
      <c r="K1869" s="87"/>
      <c r="L1869" s="87"/>
      <c r="M1869" s="87"/>
      <c r="N1869" s="87"/>
      <c r="O1869" s="87"/>
      <c r="P1869" s="87"/>
      <c r="Q1869" s="87"/>
      <c r="R1869" s="87"/>
      <c r="S1869" s="87"/>
      <c r="T1869" s="87"/>
      <c r="U1869" s="87"/>
      <c r="V1869" s="87"/>
      <c r="W1869" s="87"/>
      <c r="X1869" s="87"/>
      <c r="Y1869" s="87"/>
      <c r="Z1869" s="87"/>
      <c r="AA1869" s="87"/>
      <c r="AB1869" s="87"/>
      <c r="AC1869" s="87"/>
      <c r="AD1869" s="87"/>
      <c r="AE1869" s="87"/>
      <c r="AF1869" s="87"/>
      <c r="AG1869" s="87"/>
      <c r="AH1869" s="87"/>
      <c r="AI1869" s="87"/>
      <c r="AJ1869" s="87"/>
      <c r="AK1869" s="87"/>
      <c r="AL1869" s="87"/>
      <c r="AM1869" s="87"/>
      <c r="AN1869" s="87"/>
      <c r="AO1869" s="87"/>
      <c r="AP1869" s="87"/>
      <c r="AQ1869" s="87"/>
      <c r="AR1869" s="87"/>
      <c r="AS1869" s="87"/>
      <c r="AT1869" s="87"/>
      <c r="AU1869" s="87"/>
      <c r="AV1869" s="87"/>
      <c r="AW1869" s="87"/>
      <c r="AX1869" s="87"/>
      <c r="AY1869" s="87"/>
      <c r="AZ1869" s="87"/>
      <c r="BA1869" s="87"/>
      <c r="BB1869" s="87"/>
      <c r="BC1869" s="87"/>
      <c r="BD1869" s="87"/>
      <c r="BE1869" s="87"/>
    </row>
    <row r="1870" spans="1:57" s="69" customFormat="1" x14ac:dyDescent="0.25">
      <c r="A1870" s="87"/>
      <c r="B1870" s="87"/>
      <c r="C1870" s="87"/>
      <c r="D1870" s="87"/>
      <c r="E1870" s="87"/>
      <c r="F1870" s="87"/>
      <c r="G1870" s="87"/>
      <c r="H1870" s="87"/>
      <c r="I1870" s="87"/>
      <c r="J1870" s="87"/>
      <c r="K1870" s="87"/>
      <c r="L1870" s="87"/>
      <c r="M1870" s="87"/>
      <c r="N1870" s="87"/>
      <c r="O1870" s="87"/>
      <c r="P1870" s="87"/>
      <c r="Q1870" s="87"/>
      <c r="R1870" s="87"/>
      <c r="S1870" s="87"/>
      <c r="T1870" s="87"/>
      <c r="U1870" s="87"/>
      <c r="V1870" s="87"/>
      <c r="W1870" s="87"/>
      <c r="X1870" s="87"/>
      <c r="Y1870" s="87"/>
      <c r="Z1870" s="87"/>
      <c r="AA1870" s="87"/>
      <c r="AB1870" s="87"/>
      <c r="AC1870" s="87"/>
      <c r="AD1870" s="87"/>
      <c r="AE1870" s="87"/>
      <c r="AF1870" s="87"/>
      <c r="AG1870" s="87"/>
      <c r="AH1870" s="87"/>
      <c r="AI1870" s="87"/>
      <c r="AJ1870" s="87"/>
      <c r="AK1870" s="87"/>
      <c r="AL1870" s="87"/>
      <c r="AM1870" s="87"/>
      <c r="AN1870" s="87"/>
      <c r="AO1870" s="87"/>
      <c r="AP1870" s="87"/>
      <c r="AQ1870" s="87"/>
      <c r="AR1870" s="87"/>
      <c r="AS1870" s="87"/>
      <c r="AT1870" s="87"/>
      <c r="AU1870" s="87"/>
      <c r="AV1870" s="87"/>
      <c r="AW1870" s="87"/>
      <c r="AX1870" s="87"/>
      <c r="AY1870" s="87"/>
      <c r="AZ1870" s="87"/>
      <c r="BA1870" s="87"/>
      <c r="BB1870" s="87"/>
      <c r="BC1870" s="87"/>
      <c r="BD1870" s="87"/>
      <c r="BE1870" s="87"/>
    </row>
    <row r="1871" spans="1:57" s="69" customFormat="1" x14ac:dyDescent="0.25">
      <c r="A1871" s="87"/>
      <c r="B1871" s="87"/>
      <c r="C1871" s="87"/>
      <c r="D1871" s="87"/>
      <c r="E1871" s="87"/>
      <c r="F1871" s="87"/>
      <c r="G1871" s="87"/>
      <c r="H1871" s="87"/>
      <c r="I1871" s="87"/>
      <c r="J1871" s="87"/>
      <c r="K1871" s="87"/>
      <c r="L1871" s="87"/>
      <c r="M1871" s="87"/>
      <c r="N1871" s="87"/>
      <c r="O1871" s="87"/>
      <c r="P1871" s="87"/>
      <c r="Q1871" s="87"/>
      <c r="R1871" s="87"/>
      <c r="S1871" s="87"/>
      <c r="T1871" s="87"/>
      <c r="U1871" s="87"/>
      <c r="V1871" s="87"/>
      <c r="W1871" s="87"/>
      <c r="X1871" s="87"/>
      <c r="Y1871" s="87"/>
      <c r="Z1871" s="87"/>
      <c r="AA1871" s="87"/>
      <c r="AB1871" s="87"/>
      <c r="AC1871" s="87"/>
      <c r="AD1871" s="87"/>
      <c r="AE1871" s="87"/>
      <c r="AF1871" s="87"/>
      <c r="AG1871" s="87"/>
      <c r="AH1871" s="87"/>
      <c r="AI1871" s="87"/>
      <c r="AJ1871" s="87"/>
      <c r="AK1871" s="87"/>
      <c r="AL1871" s="87"/>
      <c r="AM1871" s="87"/>
      <c r="AN1871" s="87"/>
      <c r="AO1871" s="87"/>
      <c r="AP1871" s="87"/>
      <c r="AQ1871" s="87"/>
      <c r="AR1871" s="87"/>
      <c r="AS1871" s="87"/>
      <c r="AT1871" s="87"/>
      <c r="AU1871" s="87"/>
      <c r="AV1871" s="87"/>
      <c r="AW1871" s="87"/>
      <c r="AX1871" s="87"/>
      <c r="AY1871" s="87"/>
      <c r="AZ1871" s="87"/>
      <c r="BA1871" s="87"/>
      <c r="BB1871" s="87"/>
      <c r="BC1871" s="87"/>
      <c r="BD1871" s="87"/>
      <c r="BE1871" s="87"/>
    </row>
    <row r="1872" spans="1:57" s="69" customFormat="1" x14ac:dyDescent="0.25">
      <c r="A1872" s="87"/>
      <c r="B1872" s="87"/>
      <c r="C1872" s="87"/>
      <c r="D1872" s="87"/>
      <c r="E1872" s="87"/>
      <c r="F1872" s="87"/>
      <c r="G1872" s="87"/>
      <c r="H1872" s="87"/>
      <c r="I1872" s="87"/>
      <c r="J1872" s="87"/>
      <c r="K1872" s="87"/>
      <c r="L1872" s="87"/>
      <c r="M1872" s="87"/>
      <c r="N1872" s="87"/>
      <c r="O1872" s="87"/>
      <c r="P1872" s="87"/>
      <c r="Q1872" s="87"/>
      <c r="R1872" s="87"/>
      <c r="S1872" s="87"/>
      <c r="T1872" s="87"/>
      <c r="U1872" s="87"/>
      <c r="V1872" s="87"/>
      <c r="W1872" s="87"/>
      <c r="X1872" s="87"/>
      <c r="Y1872" s="87"/>
      <c r="Z1872" s="87"/>
      <c r="AA1872" s="87"/>
      <c r="AB1872" s="87"/>
      <c r="AC1872" s="87"/>
      <c r="AD1872" s="87"/>
      <c r="AE1872" s="87"/>
      <c r="AF1872" s="87"/>
      <c r="AG1872" s="87"/>
      <c r="AH1872" s="87"/>
      <c r="AI1872" s="87"/>
      <c r="AJ1872" s="87"/>
      <c r="AK1872" s="87"/>
      <c r="AL1872" s="87"/>
      <c r="AM1872" s="87"/>
      <c r="AN1872" s="87"/>
      <c r="AO1872" s="87"/>
      <c r="AP1872" s="87"/>
      <c r="AQ1872" s="87"/>
      <c r="AR1872" s="87"/>
      <c r="AS1872" s="87"/>
      <c r="AT1872" s="87"/>
      <c r="AU1872" s="87"/>
      <c r="AV1872" s="87"/>
      <c r="AW1872" s="87"/>
      <c r="AX1872" s="87"/>
      <c r="AY1872" s="87"/>
      <c r="AZ1872" s="87"/>
      <c r="BA1872" s="87"/>
      <c r="BB1872" s="87"/>
      <c r="BC1872" s="87"/>
      <c r="BD1872" s="87"/>
      <c r="BE1872" s="87"/>
    </row>
    <row r="1873" spans="1:57" s="69" customFormat="1" x14ac:dyDescent="0.25">
      <c r="A1873" s="87"/>
      <c r="B1873" s="87"/>
      <c r="C1873" s="87"/>
      <c r="D1873" s="87"/>
      <c r="E1873" s="87"/>
      <c r="F1873" s="87"/>
      <c r="G1873" s="87"/>
      <c r="H1873" s="87"/>
      <c r="I1873" s="87"/>
      <c r="J1873" s="87"/>
      <c r="K1873" s="87"/>
      <c r="L1873" s="87"/>
      <c r="M1873" s="87"/>
      <c r="N1873" s="87"/>
      <c r="O1873" s="87"/>
      <c r="P1873" s="87"/>
      <c r="Q1873" s="87"/>
      <c r="R1873" s="87"/>
      <c r="S1873" s="87"/>
      <c r="T1873" s="87"/>
      <c r="U1873" s="87"/>
      <c r="V1873" s="87"/>
      <c r="W1873" s="87"/>
      <c r="X1873" s="87"/>
      <c r="Y1873" s="87"/>
      <c r="Z1873" s="87"/>
      <c r="AA1873" s="87"/>
      <c r="AB1873" s="87"/>
      <c r="AC1873" s="87"/>
      <c r="AD1873" s="87"/>
      <c r="AE1873" s="87"/>
      <c r="AF1873" s="87"/>
      <c r="AG1873" s="87"/>
      <c r="AH1873" s="87"/>
      <c r="AI1873" s="87"/>
      <c r="AJ1873" s="87"/>
      <c r="AK1873" s="87"/>
      <c r="AL1873" s="87"/>
      <c r="AM1873" s="87"/>
      <c r="AN1873" s="87"/>
      <c r="AO1873" s="87"/>
      <c r="AP1873" s="87"/>
      <c r="AQ1873" s="87"/>
      <c r="AR1873" s="87"/>
      <c r="AS1873" s="87"/>
      <c r="AT1873" s="87"/>
      <c r="AU1873" s="87"/>
      <c r="AV1873" s="87"/>
      <c r="AW1873" s="87"/>
      <c r="AX1873" s="87"/>
      <c r="AY1873" s="87"/>
      <c r="AZ1873" s="87"/>
      <c r="BA1873" s="87"/>
      <c r="BB1873" s="87"/>
      <c r="BC1873" s="87"/>
      <c r="BD1873" s="87"/>
      <c r="BE1873" s="87"/>
    </row>
    <row r="1874" spans="1:57" s="69" customFormat="1" x14ac:dyDescent="0.25">
      <c r="A1874" s="87"/>
      <c r="B1874" s="87"/>
      <c r="C1874" s="87"/>
      <c r="D1874" s="87"/>
      <c r="E1874" s="87"/>
      <c r="F1874" s="87"/>
      <c r="G1874" s="87"/>
      <c r="H1874" s="87"/>
      <c r="I1874" s="87"/>
      <c r="J1874" s="87"/>
      <c r="K1874" s="87"/>
      <c r="L1874" s="87"/>
      <c r="M1874" s="87"/>
      <c r="N1874" s="87"/>
      <c r="O1874" s="87"/>
      <c r="P1874" s="87"/>
      <c r="Q1874" s="87"/>
      <c r="R1874" s="87"/>
      <c r="S1874" s="87"/>
      <c r="T1874" s="87"/>
      <c r="U1874" s="87"/>
      <c r="V1874" s="87"/>
      <c r="W1874" s="87"/>
      <c r="X1874" s="87"/>
      <c r="Y1874" s="87"/>
      <c r="Z1874" s="87"/>
      <c r="AA1874" s="87"/>
      <c r="AB1874" s="87"/>
      <c r="AC1874" s="87"/>
      <c r="AD1874" s="87"/>
      <c r="AE1874" s="87"/>
      <c r="AF1874" s="87"/>
      <c r="AG1874" s="87"/>
      <c r="AH1874" s="87"/>
      <c r="AI1874" s="87"/>
      <c r="AJ1874" s="87"/>
      <c r="AK1874" s="87"/>
      <c r="AL1874" s="87"/>
      <c r="AM1874" s="87"/>
      <c r="AN1874" s="87"/>
      <c r="AO1874" s="87"/>
      <c r="AP1874" s="87"/>
      <c r="AQ1874" s="87"/>
      <c r="AR1874" s="87"/>
      <c r="AS1874" s="87"/>
      <c r="AT1874" s="87"/>
      <c r="AU1874" s="87"/>
      <c r="AV1874" s="87"/>
      <c r="AW1874" s="87"/>
      <c r="AX1874" s="87"/>
      <c r="AY1874" s="87"/>
      <c r="AZ1874" s="87"/>
      <c r="BA1874" s="87"/>
      <c r="BB1874" s="87"/>
      <c r="BC1874" s="87"/>
      <c r="BD1874" s="87"/>
      <c r="BE1874" s="87"/>
    </row>
    <row r="1875" spans="1:57" s="69" customFormat="1" x14ac:dyDescent="0.25">
      <c r="A1875" s="87"/>
      <c r="B1875" s="87"/>
      <c r="C1875" s="87"/>
      <c r="D1875" s="87"/>
      <c r="E1875" s="87"/>
      <c r="F1875" s="87"/>
      <c r="G1875" s="87"/>
      <c r="H1875" s="87"/>
      <c r="I1875" s="87"/>
      <c r="J1875" s="87"/>
      <c r="K1875" s="87"/>
      <c r="L1875" s="87"/>
      <c r="M1875" s="87"/>
      <c r="N1875" s="87"/>
      <c r="O1875" s="87"/>
      <c r="P1875" s="87"/>
      <c r="Q1875" s="87"/>
      <c r="R1875" s="87"/>
      <c r="S1875" s="87"/>
      <c r="T1875" s="87"/>
      <c r="U1875" s="87"/>
      <c r="V1875" s="87"/>
      <c r="W1875" s="87"/>
      <c r="X1875" s="87"/>
      <c r="Y1875" s="87"/>
      <c r="Z1875" s="87"/>
      <c r="AA1875" s="87"/>
      <c r="AB1875" s="87"/>
      <c r="AC1875" s="87"/>
      <c r="AD1875" s="87"/>
      <c r="AE1875" s="87"/>
      <c r="AF1875" s="87"/>
      <c r="AG1875" s="87"/>
      <c r="AH1875" s="87"/>
      <c r="AI1875" s="87"/>
      <c r="AJ1875" s="87"/>
      <c r="AK1875" s="87"/>
      <c r="AL1875" s="87"/>
      <c r="AM1875" s="87"/>
      <c r="AN1875" s="87"/>
      <c r="AO1875" s="87"/>
      <c r="AP1875" s="87"/>
      <c r="AQ1875" s="87"/>
      <c r="AR1875" s="87"/>
      <c r="AS1875" s="87"/>
      <c r="AT1875" s="87"/>
      <c r="AU1875" s="87"/>
      <c r="AV1875" s="87"/>
      <c r="AW1875" s="87"/>
      <c r="AX1875" s="87"/>
      <c r="AY1875" s="87"/>
      <c r="AZ1875" s="87"/>
      <c r="BA1875" s="87"/>
      <c r="BB1875" s="87"/>
      <c r="BC1875" s="87"/>
      <c r="BD1875" s="87"/>
      <c r="BE1875" s="87"/>
    </row>
    <row r="1876" spans="1:57" s="69" customFormat="1" x14ac:dyDescent="0.25">
      <c r="A1876" s="87"/>
      <c r="B1876" s="87"/>
      <c r="C1876" s="87"/>
      <c r="D1876" s="87"/>
      <c r="E1876" s="87"/>
      <c r="F1876" s="87"/>
      <c r="G1876" s="87"/>
      <c r="H1876" s="87"/>
      <c r="I1876" s="87"/>
      <c r="J1876" s="87"/>
      <c r="K1876" s="87"/>
      <c r="L1876" s="87"/>
      <c r="M1876" s="87"/>
      <c r="N1876" s="87"/>
      <c r="O1876" s="87"/>
      <c r="P1876" s="87"/>
      <c r="Q1876" s="87"/>
      <c r="R1876" s="87"/>
      <c r="S1876" s="87"/>
      <c r="T1876" s="87"/>
      <c r="U1876" s="87"/>
      <c r="V1876" s="87"/>
      <c r="W1876" s="87"/>
      <c r="X1876" s="87"/>
      <c r="Y1876" s="87"/>
      <c r="Z1876" s="87"/>
      <c r="AA1876" s="87"/>
      <c r="AB1876" s="87"/>
      <c r="AC1876" s="87"/>
      <c r="AD1876" s="87"/>
      <c r="AE1876" s="87"/>
      <c r="AF1876" s="87"/>
      <c r="AG1876" s="87"/>
      <c r="AH1876" s="87"/>
      <c r="AI1876" s="87"/>
      <c r="AJ1876" s="87"/>
      <c r="AK1876" s="87"/>
      <c r="AL1876" s="87"/>
      <c r="AM1876" s="87"/>
      <c r="AN1876" s="87"/>
      <c r="AO1876" s="87"/>
      <c r="AP1876" s="87"/>
      <c r="AQ1876" s="87"/>
      <c r="AR1876" s="87"/>
      <c r="AS1876" s="87"/>
      <c r="AT1876" s="87"/>
      <c r="AU1876" s="87"/>
      <c r="AV1876" s="87"/>
      <c r="AW1876" s="87"/>
      <c r="AX1876" s="87"/>
      <c r="AY1876" s="87"/>
      <c r="AZ1876" s="87"/>
      <c r="BA1876" s="87"/>
      <c r="BB1876" s="87"/>
      <c r="BC1876" s="87"/>
      <c r="BD1876" s="87"/>
      <c r="BE1876" s="87"/>
    </row>
    <row r="1877" spans="1:57" s="69" customFormat="1" x14ac:dyDescent="0.25">
      <c r="A1877" s="87"/>
      <c r="B1877" s="87"/>
      <c r="C1877" s="87"/>
      <c r="D1877" s="87"/>
      <c r="E1877" s="87"/>
      <c r="F1877" s="87"/>
      <c r="G1877" s="87"/>
      <c r="H1877" s="87"/>
      <c r="I1877" s="87"/>
      <c r="J1877" s="87"/>
      <c r="K1877" s="87"/>
      <c r="L1877" s="87"/>
      <c r="M1877" s="87"/>
      <c r="N1877" s="87"/>
      <c r="O1877" s="87"/>
      <c r="P1877" s="87"/>
      <c r="Q1877" s="87"/>
      <c r="R1877" s="87"/>
      <c r="S1877" s="87"/>
      <c r="T1877" s="87"/>
      <c r="U1877" s="87"/>
      <c r="V1877" s="87"/>
      <c r="W1877" s="87"/>
      <c r="X1877" s="87"/>
      <c r="Y1877" s="87"/>
      <c r="Z1877" s="87"/>
      <c r="AA1877" s="87"/>
      <c r="AB1877" s="87"/>
      <c r="AC1877" s="87"/>
      <c r="AD1877" s="87"/>
      <c r="AE1877" s="87"/>
      <c r="AF1877" s="87"/>
      <c r="AG1877" s="87"/>
      <c r="AH1877" s="87"/>
      <c r="AI1877" s="87"/>
      <c r="AJ1877" s="87"/>
      <c r="AK1877" s="87"/>
      <c r="AL1877" s="87"/>
      <c r="AM1877" s="87"/>
      <c r="AN1877" s="87"/>
      <c r="AO1877" s="87"/>
      <c r="AP1877" s="87"/>
      <c r="AQ1877" s="87"/>
      <c r="AR1877" s="87"/>
      <c r="AS1877" s="87"/>
      <c r="AT1877" s="87"/>
      <c r="AU1877" s="87"/>
      <c r="AV1877" s="87"/>
      <c r="AW1877" s="87"/>
      <c r="AX1877" s="87"/>
      <c r="AY1877" s="87"/>
      <c r="AZ1877" s="87"/>
      <c r="BA1877" s="87"/>
      <c r="BB1877" s="87"/>
      <c r="BC1877" s="87"/>
      <c r="BD1877" s="87"/>
      <c r="BE1877" s="87"/>
    </row>
    <row r="1878" spans="1:57" s="69" customFormat="1" x14ac:dyDescent="0.25">
      <c r="A1878" s="87"/>
      <c r="B1878" s="87"/>
      <c r="C1878" s="87"/>
      <c r="D1878" s="87"/>
      <c r="E1878" s="87"/>
      <c r="F1878" s="87"/>
      <c r="G1878" s="87"/>
      <c r="H1878" s="87"/>
      <c r="I1878" s="87"/>
      <c r="J1878" s="87"/>
      <c r="K1878" s="87"/>
      <c r="L1878" s="87"/>
      <c r="M1878" s="87"/>
      <c r="N1878" s="87"/>
      <c r="O1878" s="87"/>
      <c r="P1878" s="87"/>
      <c r="Q1878" s="87"/>
      <c r="R1878" s="87"/>
      <c r="S1878" s="87"/>
      <c r="T1878" s="87"/>
      <c r="U1878" s="87"/>
      <c r="V1878" s="87"/>
      <c r="W1878" s="87"/>
      <c r="X1878" s="87"/>
      <c r="Y1878" s="87"/>
      <c r="Z1878" s="87"/>
      <c r="AA1878" s="87"/>
      <c r="AB1878" s="87"/>
      <c r="AC1878" s="87"/>
      <c r="AD1878" s="87"/>
      <c r="AE1878" s="87"/>
      <c r="AF1878" s="87"/>
      <c r="AG1878" s="87"/>
      <c r="AH1878" s="87"/>
      <c r="AI1878" s="87"/>
      <c r="AJ1878" s="87"/>
      <c r="AK1878" s="87"/>
      <c r="AL1878" s="87"/>
      <c r="AM1878" s="87"/>
      <c r="AN1878" s="87"/>
      <c r="AO1878" s="87"/>
      <c r="AP1878" s="87"/>
      <c r="AQ1878" s="87"/>
      <c r="AR1878" s="87"/>
      <c r="AS1878" s="87"/>
      <c r="AT1878" s="87"/>
      <c r="AU1878" s="87"/>
      <c r="AV1878" s="87"/>
      <c r="AW1878" s="87"/>
      <c r="AX1878" s="87"/>
      <c r="AY1878" s="87"/>
      <c r="AZ1878" s="87"/>
      <c r="BA1878" s="87"/>
      <c r="BB1878" s="87"/>
      <c r="BC1878" s="87"/>
      <c r="BD1878" s="87"/>
      <c r="BE1878" s="87"/>
    </row>
    <row r="1879" spans="1:57" s="69" customFormat="1" x14ac:dyDescent="0.25">
      <c r="A1879" s="87"/>
      <c r="B1879" s="87"/>
      <c r="C1879" s="87"/>
      <c r="D1879" s="87"/>
      <c r="E1879" s="87"/>
      <c r="F1879" s="87"/>
      <c r="G1879" s="87"/>
      <c r="H1879" s="87"/>
      <c r="I1879" s="87"/>
      <c r="J1879" s="87"/>
      <c r="K1879" s="87"/>
      <c r="L1879" s="87"/>
      <c r="M1879" s="87"/>
      <c r="N1879" s="87"/>
      <c r="O1879" s="87"/>
      <c r="P1879" s="87"/>
      <c r="Q1879" s="87"/>
      <c r="R1879" s="87"/>
      <c r="S1879" s="87"/>
      <c r="T1879" s="87"/>
      <c r="U1879" s="87"/>
      <c r="V1879" s="87"/>
      <c r="W1879" s="87"/>
      <c r="X1879" s="87"/>
      <c r="Y1879" s="87"/>
      <c r="Z1879" s="87"/>
      <c r="AA1879" s="87"/>
      <c r="AB1879" s="87"/>
      <c r="AC1879" s="87"/>
      <c r="AD1879" s="87"/>
      <c r="AE1879" s="87"/>
      <c r="AF1879" s="87"/>
      <c r="AG1879" s="87"/>
      <c r="AH1879" s="87"/>
      <c r="AI1879" s="87"/>
      <c r="AJ1879" s="87"/>
      <c r="AK1879" s="87"/>
      <c r="AL1879" s="87"/>
      <c r="AM1879" s="87"/>
      <c r="AN1879" s="87"/>
      <c r="AO1879" s="87"/>
      <c r="AP1879" s="87"/>
      <c r="AQ1879" s="87"/>
      <c r="AR1879" s="87"/>
      <c r="AS1879" s="87"/>
      <c r="AT1879" s="87"/>
      <c r="AU1879" s="87"/>
      <c r="AV1879" s="87"/>
      <c r="AW1879" s="87"/>
      <c r="AX1879" s="87"/>
      <c r="AY1879" s="87"/>
      <c r="AZ1879" s="87"/>
      <c r="BA1879" s="87"/>
      <c r="BB1879" s="87"/>
      <c r="BC1879" s="87"/>
      <c r="BD1879" s="87"/>
      <c r="BE1879" s="87"/>
    </row>
    <row r="1880" spans="1:57" s="69" customFormat="1" x14ac:dyDescent="0.25">
      <c r="A1880" s="87"/>
      <c r="B1880" s="87"/>
      <c r="C1880" s="87"/>
      <c r="D1880" s="87"/>
      <c r="E1880" s="87"/>
      <c r="F1880" s="87"/>
      <c r="G1880" s="87"/>
      <c r="H1880" s="87"/>
      <c r="I1880" s="87"/>
      <c r="J1880" s="87"/>
      <c r="K1880" s="87"/>
      <c r="L1880" s="87"/>
      <c r="M1880" s="87"/>
      <c r="N1880" s="87"/>
      <c r="O1880" s="87"/>
      <c r="P1880" s="87"/>
      <c r="Q1880" s="87"/>
      <c r="R1880" s="87"/>
      <c r="S1880" s="87"/>
      <c r="T1880" s="87"/>
      <c r="U1880" s="87"/>
      <c r="V1880" s="87"/>
      <c r="W1880" s="87"/>
      <c r="X1880" s="87"/>
      <c r="Y1880" s="87"/>
      <c r="Z1880" s="87"/>
      <c r="AA1880" s="87"/>
      <c r="AB1880" s="87"/>
      <c r="AC1880" s="87"/>
      <c r="AD1880" s="87"/>
      <c r="AE1880" s="87"/>
      <c r="AF1880" s="87"/>
      <c r="AG1880" s="87"/>
      <c r="AH1880" s="87"/>
      <c r="AI1880" s="87"/>
      <c r="AJ1880" s="87"/>
      <c r="AK1880" s="87"/>
      <c r="AL1880" s="87"/>
      <c r="AM1880" s="87"/>
      <c r="AN1880" s="87"/>
      <c r="AO1880" s="87"/>
      <c r="AP1880" s="87"/>
      <c r="AQ1880" s="87"/>
      <c r="AR1880" s="87"/>
      <c r="AS1880" s="87"/>
      <c r="AT1880" s="87"/>
      <c r="AU1880" s="87"/>
      <c r="AV1880" s="87"/>
      <c r="AW1880" s="87"/>
      <c r="AX1880" s="87"/>
      <c r="AY1880" s="87"/>
      <c r="AZ1880" s="87"/>
      <c r="BA1880" s="87"/>
      <c r="BB1880" s="87"/>
      <c r="BC1880" s="87"/>
      <c r="BD1880" s="87"/>
      <c r="BE1880" s="87"/>
    </row>
    <row r="1881" spans="1:57" s="69" customFormat="1" x14ac:dyDescent="0.25">
      <c r="A1881" s="87"/>
      <c r="B1881" s="87"/>
      <c r="C1881" s="87"/>
      <c r="D1881" s="87"/>
      <c r="E1881" s="87"/>
      <c r="F1881" s="87"/>
      <c r="G1881" s="87"/>
      <c r="H1881" s="87"/>
      <c r="I1881" s="87"/>
      <c r="J1881" s="87"/>
      <c r="K1881" s="87"/>
      <c r="L1881" s="87"/>
      <c r="M1881" s="87"/>
      <c r="N1881" s="87"/>
      <c r="O1881" s="87"/>
      <c r="P1881" s="87"/>
      <c r="Q1881" s="87"/>
      <c r="R1881" s="87"/>
      <c r="S1881" s="87"/>
      <c r="T1881" s="87"/>
      <c r="U1881" s="87"/>
      <c r="V1881" s="87"/>
      <c r="W1881" s="87"/>
      <c r="X1881" s="87"/>
      <c r="Y1881" s="87"/>
      <c r="Z1881" s="87"/>
      <c r="AA1881" s="87"/>
      <c r="AB1881" s="87"/>
      <c r="AC1881" s="87"/>
      <c r="AD1881" s="87"/>
      <c r="AE1881" s="87"/>
      <c r="AF1881" s="87"/>
      <c r="AG1881" s="87"/>
      <c r="AH1881" s="87"/>
      <c r="AI1881" s="87"/>
      <c r="AJ1881" s="87"/>
      <c r="AK1881" s="87"/>
      <c r="AL1881" s="87"/>
      <c r="AM1881" s="87"/>
      <c r="AN1881" s="87"/>
      <c r="AO1881" s="87"/>
      <c r="AP1881" s="87"/>
      <c r="AQ1881" s="87"/>
      <c r="AR1881" s="87"/>
      <c r="AS1881" s="87"/>
      <c r="AT1881" s="87"/>
      <c r="AU1881" s="87"/>
      <c r="AV1881" s="87"/>
      <c r="AW1881" s="87"/>
      <c r="AX1881" s="87"/>
      <c r="AY1881" s="87"/>
      <c r="AZ1881" s="87"/>
      <c r="BA1881" s="87"/>
      <c r="BB1881" s="87"/>
      <c r="BC1881" s="87"/>
      <c r="BD1881" s="87"/>
      <c r="BE1881" s="87"/>
    </row>
    <row r="1882" spans="1:57" s="69" customFormat="1" x14ac:dyDescent="0.25">
      <c r="A1882" s="87"/>
      <c r="B1882" s="87"/>
      <c r="C1882" s="87"/>
      <c r="D1882" s="87"/>
      <c r="E1882" s="87"/>
      <c r="F1882" s="87"/>
      <c r="G1882" s="87"/>
      <c r="H1882" s="87"/>
      <c r="I1882" s="87"/>
      <c r="J1882" s="87"/>
      <c r="K1882" s="87"/>
      <c r="L1882" s="87"/>
      <c r="M1882" s="87"/>
      <c r="N1882" s="87"/>
      <c r="O1882" s="87"/>
      <c r="P1882" s="87"/>
      <c r="Q1882" s="87"/>
      <c r="R1882" s="87"/>
      <c r="S1882" s="87"/>
      <c r="T1882" s="87"/>
      <c r="U1882" s="87"/>
      <c r="V1882" s="87"/>
      <c r="W1882" s="87"/>
      <c r="X1882" s="87"/>
      <c r="Y1882" s="87"/>
      <c r="Z1882" s="87"/>
      <c r="AA1882" s="87"/>
      <c r="AB1882" s="87"/>
      <c r="AC1882" s="87"/>
      <c r="AD1882" s="87"/>
      <c r="AE1882" s="87"/>
      <c r="AF1882" s="87"/>
      <c r="AG1882" s="87"/>
      <c r="AH1882" s="87"/>
      <c r="AI1882" s="87"/>
      <c r="AJ1882" s="87"/>
      <c r="AK1882" s="87"/>
      <c r="AL1882" s="87"/>
      <c r="AM1882" s="87"/>
      <c r="AN1882" s="87"/>
      <c r="AO1882" s="87"/>
      <c r="AP1882" s="87"/>
      <c r="AQ1882" s="87"/>
      <c r="AR1882" s="87"/>
      <c r="AS1882" s="87"/>
      <c r="AT1882" s="87"/>
      <c r="AU1882" s="87"/>
      <c r="AV1882" s="87"/>
      <c r="AW1882" s="87"/>
      <c r="AX1882" s="87"/>
      <c r="AY1882" s="87"/>
      <c r="AZ1882" s="87"/>
      <c r="BA1882" s="87"/>
      <c r="BB1882" s="87"/>
      <c r="BC1882" s="87"/>
      <c r="BD1882" s="87"/>
      <c r="BE1882" s="87"/>
    </row>
    <row r="1883" spans="1:57" s="69" customFormat="1" x14ac:dyDescent="0.25">
      <c r="A1883" s="87"/>
      <c r="B1883" s="87"/>
      <c r="C1883" s="87"/>
      <c r="D1883" s="87"/>
      <c r="E1883" s="87"/>
      <c r="F1883" s="87"/>
      <c r="G1883" s="87"/>
      <c r="H1883" s="87"/>
      <c r="I1883" s="87"/>
      <c r="J1883" s="87"/>
      <c r="K1883" s="87"/>
      <c r="L1883" s="87"/>
      <c r="M1883" s="87"/>
      <c r="N1883" s="87"/>
      <c r="O1883" s="87"/>
      <c r="P1883" s="87"/>
      <c r="Q1883" s="87"/>
      <c r="R1883" s="87"/>
      <c r="S1883" s="87"/>
      <c r="T1883" s="87"/>
      <c r="U1883" s="87"/>
      <c r="V1883" s="87"/>
      <c r="W1883" s="87"/>
      <c r="X1883" s="87"/>
      <c r="Y1883" s="87"/>
      <c r="Z1883" s="87"/>
      <c r="AA1883" s="87"/>
      <c r="AB1883" s="87"/>
      <c r="AC1883" s="87"/>
      <c r="AD1883" s="87"/>
      <c r="AE1883" s="87"/>
      <c r="AF1883" s="87"/>
      <c r="AG1883" s="87"/>
      <c r="AH1883" s="87"/>
      <c r="AI1883" s="87"/>
      <c r="AJ1883" s="87"/>
      <c r="AK1883" s="87"/>
      <c r="AL1883" s="87"/>
      <c r="AM1883" s="87"/>
      <c r="AN1883" s="87"/>
      <c r="AO1883" s="87"/>
      <c r="AP1883" s="87"/>
      <c r="AQ1883" s="87"/>
      <c r="AR1883" s="87"/>
      <c r="AS1883" s="87"/>
      <c r="AT1883" s="87"/>
      <c r="AU1883" s="87"/>
      <c r="AV1883" s="87"/>
      <c r="AW1883" s="87"/>
      <c r="AX1883" s="87"/>
      <c r="AY1883" s="87"/>
      <c r="AZ1883" s="87"/>
      <c r="BA1883" s="87"/>
      <c r="BB1883" s="87"/>
      <c r="BC1883" s="87"/>
      <c r="BD1883" s="87"/>
      <c r="BE1883" s="87"/>
    </row>
    <row r="1884" spans="1:57" s="69" customFormat="1" x14ac:dyDescent="0.25">
      <c r="A1884" s="87"/>
      <c r="B1884" s="87"/>
      <c r="C1884" s="87"/>
      <c r="D1884" s="87"/>
      <c r="E1884" s="87"/>
      <c r="F1884" s="87"/>
      <c r="G1884" s="87"/>
      <c r="H1884" s="87"/>
      <c r="I1884" s="87"/>
      <c r="J1884" s="87"/>
      <c r="K1884" s="87"/>
      <c r="L1884" s="87"/>
      <c r="M1884" s="87"/>
      <c r="N1884" s="87"/>
      <c r="O1884" s="87"/>
      <c r="P1884" s="87"/>
      <c r="Q1884" s="87"/>
      <c r="R1884" s="87"/>
      <c r="S1884" s="87"/>
      <c r="T1884" s="87"/>
      <c r="U1884" s="87"/>
      <c r="V1884" s="87"/>
      <c r="W1884" s="87"/>
      <c r="X1884" s="87"/>
      <c r="Y1884" s="87"/>
      <c r="Z1884" s="87"/>
      <c r="AA1884" s="87"/>
      <c r="AB1884" s="87"/>
      <c r="AC1884" s="87"/>
      <c r="AD1884" s="87"/>
      <c r="AE1884" s="87"/>
      <c r="AF1884" s="87"/>
      <c r="AG1884" s="87"/>
      <c r="AH1884" s="87"/>
      <c r="AI1884" s="87"/>
      <c r="AJ1884" s="87"/>
      <c r="AK1884" s="87"/>
      <c r="AL1884" s="87"/>
      <c r="AM1884" s="87"/>
      <c r="AN1884" s="87"/>
      <c r="AO1884" s="87"/>
      <c r="AP1884" s="87"/>
      <c r="AQ1884" s="87"/>
      <c r="AR1884" s="87"/>
      <c r="AS1884" s="87"/>
      <c r="AT1884" s="87"/>
      <c r="AU1884" s="87"/>
      <c r="AV1884" s="87"/>
      <c r="AW1884" s="87"/>
      <c r="AX1884" s="87"/>
      <c r="AY1884" s="87"/>
      <c r="AZ1884" s="87"/>
      <c r="BA1884" s="87"/>
      <c r="BB1884" s="87"/>
      <c r="BC1884" s="87"/>
      <c r="BD1884" s="87"/>
      <c r="BE1884" s="87"/>
    </row>
    <row r="1885" spans="1:57" s="69" customFormat="1" x14ac:dyDescent="0.25">
      <c r="A1885" s="87"/>
      <c r="B1885" s="87"/>
      <c r="C1885" s="87"/>
      <c r="D1885" s="87"/>
      <c r="E1885" s="87"/>
      <c r="F1885" s="87"/>
      <c r="G1885" s="87"/>
      <c r="H1885" s="87"/>
      <c r="I1885" s="87"/>
      <c r="J1885" s="87"/>
      <c r="K1885" s="87"/>
      <c r="L1885" s="87"/>
      <c r="M1885" s="87"/>
      <c r="N1885" s="87"/>
      <c r="O1885" s="87"/>
      <c r="P1885" s="87"/>
      <c r="Q1885" s="87"/>
      <c r="R1885" s="87"/>
      <c r="S1885" s="87"/>
      <c r="T1885" s="87"/>
      <c r="U1885" s="87"/>
      <c r="V1885" s="87"/>
      <c r="W1885" s="87"/>
      <c r="X1885" s="87"/>
      <c r="Y1885" s="87"/>
      <c r="Z1885" s="87"/>
      <c r="AA1885" s="87"/>
      <c r="AB1885" s="87"/>
      <c r="AC1885" s="87"/>
      <c r="AD1885" s="87"/>
      <c r="AE1885" s="87"/>
      <c r="AF1885" s="87"/>
      <c r="AG1885" s="87"/>
      <c r="AH1885" s="87"/>
      <c r="AI1885" s="87"/>
      <c r="AJ1885" s="87"/>
      <c r="AK1885" s="87"/>
      <c r="AL1885" s="87"/>
      <c r="AM1885" s="87"/>
      <c r="AN1885" s="87"/>
      <c r="AO1885" s="87"/>
      <c r="AP1885" s="87"/>
      <c r="AQ1885" s="87"/>
      <c r="AR1885" s="87"/>
      <c r="AS1885" s="87"/>
      <c r="AT1885" s="87"/>
      <c r="AU1885" s="87"/>
      <c r="AV1885" s="87"/>
      <c r="AW1885" s="87"/>
      <c r="AX1885" s="87"/>
      <c r="AY1885" s="87"/>
      <c r="AZ1885" s="87"/>
      <c r="BA1885" s="87"/>
      <c r="BB1885" s="87"/>
      <c r="BC1885" s="87"/>
      <c r="BD1885" s="87"/>
      <c r="BE1885" s="87"/>
    </row>
    <row r="1886" spans="1:57" s="69" customFormat="1" x14ac:dyDescent="0.25">
      <c r="A1886" s="87"/>
      <c r="B1886" s="87"/>
      <c r="C1886" s="87"/>
      <c r="D1886" s="87"/>
      <c r="E1886" s="87"/>
      <c r="F1886" s="87"/>
      <c r="G1886" s="87"/>
      <c r="H1886" s="87"/>
      <c r="I1886" s="87"/>
      <c r="J1886" s="87"/>
      <c r="K1886" s="87"/>
      <c r="L1886" s="87"/>
      <c r="M1886" s="87"/>
      <c r="N1886" s="87"/>
      <c r="O1886" s="87"/>
      <c r="P1886" s="87"/>
      <c r="Q1886" s="87"/>
      <c r="R1886" s="87"/>
      <c r="S1886" s="87"/>
      <c r="T1886" s="87"/>
      <c r="U1886" s="87"/>
      <c r="V1886" s="87"/>
      <c r="W1886" s="87"/>
      <c r="X1886" s="87"/>
      <c r="Y1886" s="87"/>
      <c r="Z1886" s="87"/>
      <c r="AA1886" s="87"/>
      <c r="AB1886" s="87"/>
      <c r="AC1886" s="87"/>
      <c r="AD1886" s="87"/>
      <c r="AE1886" s="87"/>
      <c r="AF1886" s="87"/>
      <c r="AG1886" s="87"/>
      <c r="AH1886" s="87"/>
      <c r="AI1886" s="87"/>
      <c r="AJ1886" s="87"/>
      <c r="AK1886" s="87"/>
      <c r="AL1886" s="87"/>
      <c r="AM1886" s="87"/>
      <c r="AN1886" s="87"/>
      <c r="AO1886" s="87"/>
      <c r="AP1886" s="87"/>
      <c r="AQ1886" s="87"/>
      <c r="AR1886" s="87"/>
      <c r="AS1886" s="87"/>
      <c r="AT1886" s="87"/>
      <c r="AU1886" s="87"/>
      <c r="AV1886" s="87"/>
      <c r="AW1886" s="87"/>
      <c r="AX1886" s="87"/>
      <c r="AY1886" s="87"/>
      <c r="AZ1886" s="87"/>
      <c r="BA1886" s="87"/>
      <c r="BB1886" s="87"/>
      <c r="BC1886" s="87"/>
      <c r="BD1886" s="87"/>
      <c r="BE1886" s="87"/>
    </row>
    <row r="1887" spans="1:57" s="69" customFormat="1" x14ac:dyDescent="0.25">
      <c r="A1887" s="87"/>
      <c r="B1887" s="87"/>
      <c r="C1887" s="87"/>
      <c r="D1887" s="87"/>
      <c r="E1887" s="87"/>
      <c r="F1887" s="87"/>
      <c r="G1887" s="87"/>
      <c r="H1887" s="87"/>
      <c r="I1887" s="87"/>
      <c r="J1887" s="87"/>
      <c r="K1887" s="87"/>
      <c r="L1887" s="87"/>
      <c r="M1887" s="87"/>
      <c r="N1887" s="87"/>
      <c r="O1887" s="87"/>
      <c r="P1887" s="87"/>
      <c r="Q1887" s="87"/>
      <c r="R1887" s="87"/>
      <c r="S1887" s="87"/>
      <c r="T1887" s="87"/>
      <c r="U1887" s="87"/>
      <c r="V1887" s="87"/>
      <c r="W1887" s="87"/>
      <c r="X1887" s="87"/>
      <c r="Y1887" s="87"/>
      <c r="Z1887" s="87"/>
      <c r="AA1887" s="87"/>
      <c r="AB1887" s="87"/>
      <c r="AC1887" s="87"/>
      <c r="AD1887" s="87"/>
      <c r="AE1887" s="87"/>
      <c r="AF1887" s="87"/>
      <c r="AG1887" s="87"/>
      <c r="AH1887" s="87"/>
      <c r="AI1887" s="87"/>
      <c r="AJ1887" s="87"/>
      <c r="AK1887" s="87"/>
      <c r="AL1887" s="87"/>
      <c r="AM1887" s="87"/>
      <c r="AN1887" s="87"/>
      <c r="AO1887" s="87"/>
      <c r="AP1887" s="87"/>
      <c r="AQ1887" s="87"/>
      <c r="AR1887" s="87"/>
      <c r="AS1887" s="87"/>
      <c r="AT1887" s="87"/>
      <c r="AU1887" s="87"/>
      <c r="AV1887" s="87"/>
      <c r="AW1887" s="87"/>
      <c r="AX1887" s="87"/>
      <c r="AY1887" s="87"/>
      <c r="AZ1887" s="87"/>
      <c r="BA1887" s="87"/>
      <c r="BB1887" s="87"/>
      <c r="BC1887" s="87"/>
      <c r="BD1887" s="87"/>
      <c r="BE1887" s="87"/>
    </row>
    <row r="1888" spans="1:57" s="69" customFormat="1" x14ac:dyDescent="0.25">
      <c r="A1888" s="87"/>
      <c r="B1888" s="87"/>
      <c r="C1888" s="87"/>
      <c r="D1888" s="87"/>
      <c r="E1888" s="87"/>
      <c r="F1888" s="87"/>
      <c r="G1888" s="87"/>
      <c r="H1888" s="87"/>
      <c r="I1888" s="87"/>
      <c r="J1888" s="87"/>
      <c r="K1888" s="87"/>
      <c r="L1888" s="87"/>
      <c r="M1888" s="87"/>
      <c r="N1888" s="87"/>
      <c r="O1888" s="87"/>
      <c r="P1888" s="87"/>
      <c r="Q1888" s="87"/>
      <c r="R1888" s="87"/>
      <c r="S1888" s="87"/>
      <c r="T1888" s="87"/>
      <c r="U1888" s="87"/>
      <c r="V1888" s="87"/>
      <c r="W1888" s="87"/>
      <c r="X1888" s="87"/>
      <c r="Y1888" s="87"/>
      <c r="Z1888" s="87"/>
      <c r="AA1888" s="87"/>
      <c r="AB1888" s="87"/>
      <c r="AC1888" s="87"/>
      <c r="AD1888" s="87"/>
      <c r="AE1888" s="87"/>
      <c r="AF1888" s="87"/>
      <c r="AG1888" s="87"/>
      <c r="AH1888" s="87"/>
      <c r="AI1888" s="87"/>
      <c r="AJ1888" s="87"/>
      <c r="AK1888" s="87"/>
      <c r="AL1888" s="87"/>
      <c r="AM1888" s="87"/>
      <c r="AN1888" s="87"/>
      <c r="AO1888" s="87"/>
      <c r="AP1888" s="87"/>
      <c r="AQ1888" s="87"/>
      <c r="AR1888" s="87"/>
      <c r="AS1888" s="87"/>
      <c r="AT1888" s="87"/>
      <c r="AU1888" s="87"/>
      <c r="AV1888" s="87"/>
      <c r="AW1888" s="87"/>
      <c r="AX1888" s="87"/>
      <c r="AY1888" s="87"/>
      <c r="AZ1888" s="87"/>
      <c r="BA1888" s="87"/>
      <c r="BB1888" s="87"/>
      <c r="BC1888" s="87"/>
      <c r="BD1888" s="87"/>
      <c r="BE1888" s="87"/>
    </row>
    <row r="1889" spans="1:57" s="69" customFormat="1" x14ac:dyDescent="0.25">
      <c r="A1889" s="87"/>
      <c r="B1889" s="87"/>
      <c r="C1889" s="87"/>
      <c r="D1889" s="87"/>
      <c r="E1889" s="87"/>
      <c r="F1889" s="87"/>
      <c r="G1889" s="87"/>
      <c r="H1889" s="87"/>
      <c r="I1889" s="87"/>
      <c r="J1889" s="87"/>
      <c r="K1889" s="87"/>
      <c r="L1889" s="87"/>
      <c r="M1889" s="87"/>
      <c r="N1889" s="87"/>
      <c r="O1889" s="87"/>
      <c r="P1889" s="87"/>
      <c r="Q1889" s="87"/>
      <c r="R1889" s="87"/>
      <c r="S1889" s="87"/>
      <c r="T1889" s="87"/>
      <c r="U1889" s="87"/>
      <c r="V1889" s="87"/>
      <c r="W1889" s="87"/>
      <c r="X1889" s="87"/>
      <c r="Y1889" s="87"/>
      <c r="Z1889" s="87"/>
      <c r="AA1889" s="87"/>
      <c r="AB1889" s="87"/>
      <c r="AC1889" s="87"/>
      <c r="AD1889" s="87"/>
      <c r="AE1889" s="87"/>
      <c r="AF1889" s="87"/>
      <c r="AG1889" s="87"/>
      <c r="AH1889" s="87"/>
      <c r="AI1889" s="87"/>
      <c r="AJ1889" s="87"/>
      <c r="AK1889" s="87"/>
      <c r="AL1889" s="87"/>
      <c r="AM1889" s="87"/>
      <c r="AN1889" s="87"/>
      <c r="AO1889" s="87"/>
      <c r="AP1889" s="87"/>
      <c r="AQ1889" s="87"/>
      <c r="AR1889" s="87"/>
      <c r="AS1889" s="87"/>
      <c r="AT1889" s="87"/>
      <c r="AU1889" s="87"/>
      <c r="AV1889" s="87"/>
      <c r="AW1889" s="87"/>
      <c r="AX1889" s="87"/>
      <c r="AY1889" s="87"/>
      <c r="AZ1889" s="87"/>
      <c r="BA1889" s="87"/>
      <c r="BB1889" s="87"/>
      <c r="BC1889" s="87"/>
      <c r="BD1889" s="87"/>
      <c r="BE1889" s="87"/>
    </row>
    <row r="1890" spans="1:57" s="69" customFormat="1" x14ac:dyDescent="0.25">
      <c r="A1890" s="87"/>
      <c r="B1890" s="87"/>
      <c r="C1890" s="87"/>
      <c r="D1890" s="87"/>
      <c r="E1890" s="87"/>
      <c r="F1890" s="87"/>
      <c r="G1890" s="87"/>
      <c r="H1890" s="87"/>
      <c r="I1890" s="87"/>
      <c r="J1890" s="87"/>
      <c r="K1890" s="87"/>
      <c r="L1890" s="87"/>
      <c r="M1890" s="87"/>
      <c r="N1890" s="87"/>
      <c r="O1890" s="87"/>
      <c r="P1890" s="87"/>
      <c r="Q1890" s="87"/>
      <c r="R1890" s="87"/>
      <c r="S1890" s="87"/>
      <c r="T1890" s="87"/>
      <c r="U1890" s="87"/>
      <c r="V1890" s="87"/>
      <c r="W1890" s="87"/>
      <c r="X1890" s="87"/>
      <c r="Y1890" s="87"/>
      <c r="Z1890" s="87"/>
      <c r="AA1890" s="87"/>
      <c r="AB1890" s="87"/>
      <c r="AC1890" s="87"/>
      <c r="AD1890" s="87"/>
      <c r="AE1890" s="87"/>
      <c r="AF1890" s="87"/>
      <c r="AG1890" s="87"/>
      <c r="AH1890" s="87"/>
      <c r="AI1890" s="87"/>
      <c r="AJ1890" s="87"/>
      <c r="AK1890" s="87"/>
      <c r="AL1890" s="87"/>
      <c r="AM1890" s="87"/>
      <c r="AN1890" s="87"/>
      <c r="AO1890" s="87"/>
      <c r="AP1890" s="87"/>
      <c r="AQ1890" s="87"/>
      <c r="AR1890" s="87"/>
      <c r="AS1890" s="87"/>
      <c r="AT1890" s="87"/>
      <c r="AU1890" s="87"/>
      <c r="AV1890" s="87"/>
      <c r="AW1890" s="87"/>
      <c r="AX1890" s="87"/>
      <c r="AY1890" s="87"/>
      <c r="AZ1890" s="87"/>
      <c r="BA1890" s="87"/>
      <c r="BB1890" s="87"/>
      <c r="BC1890" s="87"/>
      <c r="BD1890" s="87"/>
      <c r="BE1890" s="87"/>
    </row>
    <row r="1891" spans="1:57" s="69" customFormat="1" x14ac:dyDescent="0.25">
      <c r="A1891" s="87"/>
      <c r="B1891" s="87"/>
      <c r="C1891" s="87"/>
      <c r="D1891" s="87"/>
      <c r="E1891" s="87"/>
      <c r="F1891" s="87"/>
      <c r="G1891" s="87"/>
      <c r="H1891" s="87"/>
      <c r="I1891" s="87"/>
      <c r="J1891" s="87"/>
      <c r="K1891" s="87"/>
      <c r="L1891" s="87"/>
      <c r="M1891" s="87"/>
      <c r="N1891" s="87"/>
      <c r="O1891" s="87"/>
      <c r="P1891" s="87"/>
      <c r="Q1891" s="87"/>
      <c r="R1891" s="87"/>
      <c r="S1891" s="87"/>
      <c r="T1891" s="87"/>
      <c r="U1891" s="87"/>
      <c r="V1891" s="87"/>
      <c r="W1891" s="87"/>
      <c r="X1891" s="87"/>
      <c r="Y1891" s="87"/>
      <c r="Z1891" s="87"/>
      <c r="AA1891" s="87"/>
      <c r="AB1891" s="87"/>
      <c r="AC1891" s="87"/>
      <c r="AD1891" s="87"/>
      <c r="AE1891" s="87"/>
      <c r="AF1891" s="87"/>
      <c r="AG1891" s="87"/>
      <c r="AH1891" s="87"/>
      <c r="AI1891" s="87"/>
      <c r="AJ1891" s="87"/>
      <c r="AK1891" s="87"/>
      <c r="AL1891" s="87"/>
      <c r="AM1891" s="87"/>
      <c r="AN1891" s="87"/>
      <c r="AO1891" s="87"/>
      <c r="AP1891" s="87"/>
      <c r="AQ1891" s="87"/>
      <c r="AR1891" s="87"/>
      <c r="AS1891" s="87"/>
      <c r="AT1891" s="87"/>
      <c r="AU1891" s="87"/>
      <c r="AV1891" s="87"/>
      <c r="AW1891" s="87"/>
      <c r="AX1891" s="87"/>
      <c r="AY1891" s="87"/>
      <c r="AZ1891" s="87"/>
      <c r="BA1891" s="87"/>
      <c r="BB1891" s="87"/>
      <c r="BC1891" s="87"/>
      <c r="BD1891" s="87"/>
      <c r="BE1891" s="87"/>
    </row>
    <row r="1892" spans="1:57" s="69" customFormat="1" x14ac:dyDescent="0.25">
      <c r="A1892" s="87"/>
      <c r="B1892" s="87"/>
      <c r="C1892" s="87"/>
      <c r="D1892" s="87"/>
      <c r="E1892" s="87"/>
      <c r="F1892" s="87"/>
      <c r="G1892" s="87"/>
      <c r="H1892" s="87"/>
      <c r="I1892" s="87"/>
      <c r="J1892" s="87"/>
      <c r="K1892" s="87"/>
      <c r="L1892" s="87"/>
      <c r="M1892" s="87"/>
      <c r="N1892" s="87"/>
      <c r="O1892" s="87"/>
      <c r="P1892" s="87"/>
      <c r="Q1892" s="87"/>
      <c r="R1892" s="87"/>
      <c r="S1892" s="87"/>
      <c r="T1892" s="87"/>
      <c r="U1892" s="87"/>
      <c r="V1892" s="87"/>
      <c r="W1892" s="87"/>
      <c r="X1892" s="87"/>
      <c r="Y1892" s="87"/>
      <c r="Z1892" s="87"/>
      <c r="AA1892" s="87"/>
      <c r="AB1892" s="87"/>
      <c r="AC1892" s="87"/>
      <c r="AD1892" s="87"/>
      <c r="AE1892" s="87"/>
      <c r="AF1892" s="87"/>
      <c r="AG1892" s="87"/>
      <c r="AH1892" s="87"/>
      <c r="AI1892" s="87"/>
      <c r="AJ1892" s="87"/>
      <c r="AK1892" s="87"/>
      <c r="AL1892" s="87"/>
      <c r="AM1892" s="87"/>
      <c r="AN1892" s="87"/>
      <c r="AO1892" s="87"/>
      <c r="AP1892" s="87"/>
      <c r="AQ1892" s="87"/>
      <c r="AR1892" s="87"/>
      <c r="AS1892" s="87"/>
      <c r="AT1892" s="87"/>
      <c r="AU1892" s="87"/>
      <c r="AV1892" s="87"/>
      <c r="AW1892" s="87"/>
      <c r="AX1892" s="87"/>
      <c r="AY1892" s="87"/>
      <c r="AZ1892" s="87"/>
      <c r="BA1892" s="87"/>
      <c r="BB1892" s="87"/>
      <c r="BC1892" s="87"/>
      <c r="BD1892" s="87"/>
      <c r="BE1892" s="87"/>
    </row>
    <row r="1893" spans="1:57" s="69" customFormat="1" x14ac:dyDescent="0.25">
      <c r="A1893" s="87"/>
      <c r="B1893" s="87"/>
      <c r="C1893" s="87"/>
      <c r="D1893" s="87"/>
      <c r="E1893" s="87"/>
      <c r="F1893" s="87"/>
      <c r="G1893" s="87"/>
      <c r="H1893" s="87"/>
      <c r="I1893" s="87"/>
      <c r="J1893" s="87"/>
      <c r="K1893" s="87"/>
      <c r="L1893" s="87"/>
      <c r="M1893" s="87"/>
      <c r="N1893" s="87"/>
      <c r="O1893" s="87"/>
      <c r="P1893" s="87"/>
      <c r="Q1893" s="87"/>
      <c r="R1893" s="87"/>
      <c r="S1893" s="87"/>
      <c r="T1893" s="87"/>
      <c r="U1893" s="87"/>
      <c r="V1893" s="87"/>
      <c r="W1893" s="87"/>
      <c r="X1893" s="87"/>
      <c r="Y1893" s="87"/>
      <c r="Z1893" s="87"/>
      <c r="AA1893" s="87"/>
      <c r="AB1893" s="87"/>
      <c r="AC1893" s="87"/>
      <c r="AD1893" s="87"/>
      <c r="AE1893" s="87"/>
      <c r="AF1893" s="87"/>
      <c r="AG1893" s="87"/>
      <c r="AH1893" s="87"/>
      <c r="AI1893" s="87"/>
      <c r="AJ1893" s="87"/>
      <c r="AK1893" s="87"/>
      <c r="AL1893" s="87"/>
      <c r="AM1893" s="87"/>
      <c r="AN1893" s="87"/>
      <c r="AO1893" s="87"/>
      <c r="AP1893" s="87"/>
      <c r="AQ1893" s="87"/>
      <c r="AR1893" s="87"/>
      <c r="AS1893" s="87"/>
      <c r="AT1893" s="87"/>
      <c r="AU1893" s="87"/>
      <c r="AV1893" s="87"/>
      <c r="AW1893" s="87"/>
      <c r="AX1893" s="87"/>
      <c r="AY1893" s="87"/>
      <c r="AZ1893" s="87"/>
      <c r="BA1893" s="87"/>
      <c r="BB1893" s="87"/>
      <c r="BC1893" s="87"/>
      <c r="BD1893" s="87"/>
      <c r="BE1893" s="87"/>
    </row>
    <row r="1894" spans="1:57" s="69" customFormat="1" x14ac:dyDescent="0.25">
      <c r="A1894" s="87"/>
      <c r="B1894" s="87"/>
      <c r="C1894" s="87"/>
      <c r="D1894" s="87"/>
      <c r="E1894" s="87"/>
      <c r="F1894" s="87"/>
      <c r="G1894" s="87"/>
      <c r="H1894" s="87"/>
      <c r="I1894" s="87"/>
      <c r="J1894" s="87"/>
      <c r="K1894" s="87"/>
      <c r="L1894" s="87"/>
      <c r="M1894" s="87"/>
      <c r="N1894" s="87"/>
      <c r="O1894" s="87"/>
      <c r="P1894" s="87"/>
      <c r="Q1894" s="87"/>
      <c r="R1894" s="87"/>
      <c r="S1894" s="87"/>
      <c r="T1894" s="87"/>
      <c r="U1894" s="87"/>
      <c r="V1894" s="87"/>
      <c r="W1894" s="87"/>
      <c r="X1894" s="87"/>
      <c r="Y1894" s="87"/>
      <c r="Z1894" s="87"/>
      <c r="AA1894" s="87"/>
      <c r="AB1894" s="87"/>
      <c r="AC1894" s="87"/>
      <c r="AD1894" s="87"/>
      <c r="AE1894" s="87"/>
      <c r="AF1894" s="87"/>
      <c r="AG1894" s="87"/>
      <c r="AH1894" s="87"/>
      <c r="AI1894" s="87"/>
      <c r="AJ1894" s="87"/>
      <c r="AK1894" s="87"/>
      <c r="AL1894" s="87"/>
      <c r="AM1894" s="87"/>
      <c r="AN1894" s="87"/>
      <c r="AO1894" s="87"/>
      <c r="AP1894" s="87"/>
      <c r="AQ1894" s="87"/>
      <c r="AR1894" s="87"/>
      <c r="AS1894" s="87"/>
      <c r="AT1894" s="87"/>
      <c r="AU1894" s="87"/>
      <c r="AV1894" s="87"/>
      <c r="AW1894" s="87"/>
      <c r="AX1894" s="87"/>
      <c r="AY1894" s="87"/>
      <c r="AZ1894" s="87"/>
      <c r="BA1894" s="87"/>
      <c r="BB1894" s="87"/>
      <c r="BC1894" s="87"/>
      <c r="BD1894" s="87"/>
      <c r="BE1894" s="87"/>
    </row>
    <row r="1895" spans="1:57" s="69" customFormat="1" x14ac:dyDescent="0.25">
      <c r="A1895" s="87"/>
      <c r="B1895" s="87"/>
      <c r="C1895" s="87"/>
      <c r="D1895" s="87"/>
      <c r="E1895" s="87"/>
      <c r="F1895" s="87"/>
      <c r="G1895" s="87"/>
      <c r="H1895" s="87"/>
      <c r="I1895" s="87"/>
      <c r="J1895" s="87"/>
      <c r="K1895" s="87"/>
      <c r="L1895" s="87"/>
      <c r="M1895" s="87"/>
      <c r="N1895" s="87"/>
      <c r="O1895" s="87"/>
      <c r="P1895" s="87"/>
      <c r="Q1895" s="87"/>
      <c r="R1895" s="87"/>
      <c r="S1895" s="87"/>
      <c r="T1895" s="87"/>
      <c r="U1895" s="87"/>
      <c r="V1895" s="87"/>
      <c r="W1895" s="87"/>
      <c r="X1895" s="87"/>
      <c r="Y1895" s="87"/>
      <c r="Z1895" s="87"/>
      <c r="AA1895" s="87"/>
      <c r="AB1895" s="87"/>
      <c r="AC1895" s="87"/>
      <c r="AD1895" s="87"/>
      <c r="AE1895" s="87"/>
      <c r="AF1895" s="87"/>
      <c r="AG1895" s="87"/>
      <c r="AH1895" s="87"/>
      <c r="AI1895" s="87"/>
      <c r="AJ1895" s="87"/>
      <c r="AK1895" s="87"/>
      <c r="AL1895" s="87"/>
      <c r="AM1895" s="87"/>
      <c r="AN1895" s="87"/>
      <c r="AO1895" s="87"/>
      <c r="AP1895" s="87"/>
      <c r="AQ1895" s="87"/>
      <c r="AR1895" s="87"/>
      <c r="AS1895" s="87"/>
      <c r="AT1895" s="87"/>
      <c r="AU1895" s="87"/>
      <c r="AV1895" s="87"/>
      <c r="AW1895" s="87"/>
      <c r="AX1895" s="87"/>
      <c r="AY1895" s="87"/>
      <c r="AZ1895" s="87"/>
      <c r="BA1895" s="87"/>
      <c r="BB1895" s="87"/>
      <c r="BC1895" s="87"/>
      <c r="BD1895" s="87"/>
      <c r="BE1895" s="87"/>
    </row>
    <row r="1896" spans="1:57" s="69" customFormat="1" x14ac:dyDescent="0.25">
      <c r="A1896" s="87"/>
      <c r="B1896" s="87"/>
      <c r="C1896" s="87"/>
      <c r="D1896" s="87"/>
      <c r="E1896" s="87"/>
      <c r="F1896" s="87"/>
      <c r="G1896" s="87"/>
      <c r="H1896" s="87"/>
      <c r="I1896" s="87"/>
      <c r="J1896" s="87"/>
      <c r="K1896" s="87"/>
      <c r="L1896" s="87"/>
      <c r="M1896" s="87"/>
      <c r="N1896" s="87"/>
      <c r="O1896" s="87"/>
      <c r="P1896" s="87"/>
      <c r="Q1896" s="87"/>
      <c r="R1896" s="87"/>
      <c r="S1896" s="87"/>
      <c r="T1896" s="87"/>
      <c r="U1896" s="87"/>
      <c r="V1896" s="87"/>
      <c r="W1896" s="87"/>
      <c r="X1896" s="87"/>
      <c r="Y1896" s="87"/>
      <c r="Z1896" s="87"/>
      <c r="AA1896" s="87"/>
      <c r="AB1896" s="87"/>
      <c r="AC1896" s="87"/>
      <c r="AD1896" s="87"/>
      <c r="AE1896" s="87"/>
      <c r="AF1896" s="87"/>
      <c r="AG1896" s="87"/>
      <c r="AH1896" s="87"/>
      <c r="AI1896" s="87"/>
      <c r="AJ1896" s="87"/>
      <c r="AK1896" s="87"/>
      <c r="AL1896" s="87"/>
      <c r="AM1896" s="87"/>
      <c r="AN1896" s="87"/>
      <c r="AO1896" s="87"/>
      <c r="AP1896" s="87"/>
      <c r="AQ1896" s="87"/>
      <c r="AR1896" s="87"/>
      <c r="AS1896" s="87"/>
      <c r="AT1896" s="87"/>
      <c r="AU1896" s="87"/>
      <c r="AV1896" s="87"/>
      <c r="AW1896" s="87"/>
      <c r="AX1896" s="87"/>
      <c r="AY1896" s="87"/>
      <c r="AZ1896" s="87"/>
      <c r="BA1896" s="87"/>
      <c r="BB1896" s="87"/>
      <c r="BC1896" s="87"/>
      <c r="BD1896" s="87"/>
      <c r="BE1896" s="87"/>
    </row>
    <row r="1897" spans="1:57" s="69" customFormat="1" x14ac:dyDescent="0.25">
      <c r="A1897" s="87"/>
      <c r="B1897" s="87"/>
      <c r="C1897" s="87"/>
      <c r="D1897" s="87"/>
      <c r="E1897" s="87"/>
      <c r="F1897" s="87"/>
      <c r="G1897" s="87"/>
      <c r="H1897" s="87"/>
      <c r="I1897" s="87"/>
      <c r="J1897" s="87"/>
      <c r="K1897" s="87"/>
      <c r="L1897" s="87"/>
      <c r="M1897" s="87"/>
      <c r="N1897" s="87"/>
      <c r="O1897" s="87"/>
      <c r="P1897" s="87"/>
      <c r="Q1897" s="87"/>
      <c r="R1897" s="87"/>
      <c r="S1897" s="87"/>
      <c r="T1897" s="87"/>
      <c r="U1897" s="87"/>
      <c r="V1897" s="87"/>
      <c r="W1897" s="87"/>
      <c r="X1897" s="87"/>
      <c r="Y1897" s="87"/>
      <c r="Z1897" s="87"/>
      <c r="AA1897" s="87"/>
      <c r="AB1897" s="87"/>
      <c r="AC1897" s="87"/>
      <c r="AD1897" s="87"/>
      <c r="AE1897" s="87"/>
      <c r="AF1897" s="87"/>
      <c r="AG1897" s="87"/>
      <c r="AH1897" s="87"/>
      <c r="AI1897" s="87"/>
      <c r="AJ1897" s="87"/>
      <c r="AK1897" s="87"/>
      <c r="AL1897" s="87"/>
      <c r="AM1897" s="87"/>
      <c r="AN1897" s="87"/>
      <c r="AO1897" s="87"/>
      <c r="AP1897" s="87"/>
      <c r="AQ1897" s="87"/>
      <c r="AR1897" s="87"/>
      <c r="AS1897" s="87"/>
      <c r="AT1897" s="87"/>
      <c r="AU1897" s="87"/>
      <c r="AV1897" s="87"/>
      <c r="AW1897" s="87"/>
      <c r="AX1897" s="87"/>
      <c r="AY1897" s="87"/>
      <c r="AZ1897" s="87"/>
      <c r="BA1897" s="87"/>
      <c r="BB1897" s="87"/>
      <c r="BC1897" s="87"/>
      <c r="BD1897" s="87"/>
      <c r="BE1897" s="87"/>
    </row>
    <row r="1898" spans="1:57" s="69" customFormat="1" x14ac:dyDescent="0.25">
      <c r="A1898" s="87"/>
      <c r="B1898" s="87"/>
      <c r="C1898" s="87"/>
      <c r="D1898" s="87"/>
      <c r="E1898" s="87"/>
      <c r="F1898" s="87"/>
      <c r="G1898" s="87"/>
      <c r="H1898" s="87"/>
      <c r="I1898" s="87"/>
      <c r="J1898" s="87"/>
      <c r="K1898" s="87"/>
      <c r="L1898" s="87"/>
      <c r="M1898" s="87"/>
      <c r="N1898" s="87"/>
      <c r="O1898" s="87"/>
      <c r="P1898" s="87"/>
      <c r="Q1898" s="87"/>
      <c r="R1898" s="87"/>
      <c r="S1898" s="87"/>
      <c r="T1898" s="87"/>
      <c r="U1898" s="87"/>
      <c r="V1898" s="87"/>
      <c r="W1898" s="87"/>
      <c r="X1898" s="87"/>
      <c r="Y1898" s="87"/>
      <c r="Z1898" s="87"/>
      <c r="AA1898" s="87"/>
      <c r="AB1898" s="87"/>
      <c r="AC1898" s="87"/>
      <c r="AD1898" s="87"/>
      <c r="AE1898" s="87"/>
      <c r="AF1898" s="87"/>
      <c r="AG1898" s="87"/>
      <c r="AH1898" s="87"/>
      <c r="AI1898" s="87"/>
      <c r="AJ1898" s="87"/>
      <c r="AK1898" s="87"/>
      <c r="AL1898" s="87"/>
      <c r="AM1898" s="87"/>
      <c r="AN1898" s="87"/>
      <c r="AO1898" s="87"/>
      <c r="AP1898" s="87"/>
      <c r="AQ1898" s="87"/>
      <c r="AR1898" s="87"/>
      <c r="AS1898" s="87"/>
      <c r="AT1898" s="87"/>
      <c r="AU1898" s="87"/>
      <c r="AV1898" s="87"/>
      <c r="AW1898" s="87"/>
      <c r="AX1898" s="87"/>
      <c r="AY1898" s="87"/>
      <c r="AZ1898" s="87"/>
      <c r="BA1898" s="87"/>
      <c r="BB1898" s="87"/>
      <c r="BC1898" s="87"/>
      <c r="BD1898" s="87"/>
      <c r="BE1898" s="87"/>
    </row>
    <row r="1899" spans="1:57" s="69" customFormat="1" x14ac:dyDescent="0.25">
      <c r="A1899" s="87"/>
      <c r="B1899" s="87"/>
      <c r="C1899" s="87"/>
      <c r="D1899" s="87"/>
      <c r="E1899" s="87"/>
      <c r="F1899" s="87"/>
      <c r="G1899" s="87"/>
      <c r="H1899" s="87"/>
      <c r="I1899" s="87"/>
      <c r="J1899" s="87"/>
      <c r="K1899" s="87"/>
      <c r="L1899" s="87"/>
      <c r="M1899" s="87"/>
      <c r="N1899" s="87"/>
      <c r="O1899" s="87"/>
      <c r="P1899" s="87"/>
      <c r="Q1899" s="87"/>
      <c r="R1899" s="87"/>
      <c r="S1899" s="87"/>
      <c r="T1899" s="87"/>
      <c r="U1899" s="87"/>
      <c r="V1899" s="87"/>
      <c r="W1899" s="87"/>
      <c r="X1899" s="87"/>
      <c r="Y1899" s="87"/>
      <c r="Z1899" s="87"/>
      <c r="AA1899" s="87"/>
      <c r="AB1899" s="87"/>
      <c r="AC1899" s="87"/>
      <c r="AD1899" s="87"/>
      <c r="AE1899" s="87"/>
      <c r="AF1899" s="87"/>
      <c r="AG1899" s="87"/>
      <c r="AH1899" s="87"/>
      <c r="AI1899" s="87"/>
      <c r="AJ1899" s="87"/>
      <c r="AK1899" s="87"/>
      <c r="AL1899" s="87"/>
      <c r="AM1899" s="87"/>
      <c r="AN1899" s="87"/>
      <c r="AO1899" s="87"/>
      <c r="AP1899" s="87"/>
      <c r="AQ1899" s="87"/>
      <c r="AR1899" s="87"/>
      <c r="AS1899" s="87"/>
      <c r="AT1899" s="87"/>
      <c r="AU1899" s="87"/>
      <c r="AV1899" s="87"/>
      <c r="AW1899" s="87"/>
      <c r="AX1899" s="87"/>
      <c r="AY1899" s="87"/>
      <c r="AZ1899" s="87"/>
      <c r="BA1899" s="87"/>
      <c r="BB1899" s="87"/>
      <c r="BC1899" s="87"/>
      <c r="BD1899" s="87"/>
      <c r="BE1899" s="87"/>
    </row>
    <row r="1900" spans="1:57" s="69" customFormat="1" x14ac:dyDescent="0.25">
      <c r="A1900" s="87"/>
      <c r="B1900" s="87"/>
      <c r="C1900" s="87"/>
      <c r="D1900" s="87"/>
      <c r="E1900" s="87"/>
      <c r="F1900" s="87"/>
      <c r="G1900" s="87"/>
      <c r="H1900" s="87"/>
      <c r="I1900" s="87"/>
      <c r="J1900" s="87"/>
      <c r="K1900" s="87"/>
      <c r="L1900" s="87"/>
      <c r="M1900" s="87"/>
      <c r="N1900" s="87"/>
      <c r="O1900" s="87"/>
      <c r="P1900" s="87"/>
      <c r="Q1900" s="87"/>
      <c r="R1900" s="87"/>
      <c r="S1900" s="87"/>
      <c r="T1900" s="87"/>
      <c r="U1900" s="87"/>
      <c r="V1900" s="87"/>
      <c r="W1900" s="87"/>
      <c r="X1900" s="87"/>
      <c r="Y1900" s="87"/>
      <c r="Z1900" s="87"/>
      <c r="AA1900" s="87"/>
      <c r="AB1900" s="87"/>
      <c r="AC1900" s="87"/>
      <c r="AD1900" s="87"/>
      <c r="AE1900" s="87"/>
      <c r="AF1900" s="87"/>
      <c r="AG1900" s="87"/>
      <c r="AH1900" s="87"/>
      <c r="AI1900" s="87"/>
      <c r="AJ1900" s="87"/>
      <c r="AK1900" s="87"/>
      <c r="AL1900" s="87"/>
      <c r="AM1900" s="87"/>
      <c r="AN1900" s="87"/>
      <c r="AO1900" s="87"/>
      <c r="AP1900" s="87"/>
      <c r="AQ1900" s="87"/>
      <c r="AR1900" s="87"/>
      <c r="AS1900" s="87"/>
      <c r="AT1900" s="87"/>
      <c r="AU1900" s="87"/>
      <c r="AV1900" s="87"/>
      <c r="AW1900" s="87"/>
      <c r="AX1900" s="87"/>
      <c r="AY1900" s="87"/>
      <c r="AZ1900" s="87"/>
      <c r="BA1900" s="87"/>
      <c r="BB1900" s="87"/>
      <c r="BC1900" s="87"/>
      <c r="BD1900" s="87"/>
      <c r="BE1900" s="87"/>
    </row>
    <row r="1901" spans="1:57" s="69" customFormat="1" x14ac:dyDescent="0.25">
      <c r="A1901" s="87"/>
      <c r="B1901" s="87"/>
      <c r="C1901" s="87"/>
      <c r="D1901" s="87"/>
      <c r="E1901" s="87"/>
      <c r="F1901" s="87"/>
      <c r="G1901" s="87"/>
      <c r="H1901" s="87"/>
      <c r="I1901" s="87"/>
      <c r="J1901" s="87"/>
      <c r="K1901" s="87"/>
      <c r="L1901" s="87"/>
      <c r="M1901" s="87"/>
      <c r="N1901" s="87"/>
      <c r="O1901" s="87"/>
      <c r="P1901" s="87"/>
      <c r="Q1901" s="87"/>
      <c r="R1901" s="87"/>
      <c r="S1901" s="87"/>
      <c r="T1901" s="87"/>
      <c r="U1901" s="87"/>
      <c r="V1901" s="87"/>
      <c r="W1901" s="87"/>
      <c r="X1901" s="87"/>
      <c r="Y1901" s="87"/>
      <c r="Z1901" s="87"/>
      <c r="AA1901" s="87"/>
      <c r="AB1901" s="87"/>
      <c r="AC1901" s="87"/>
      <c r="AD1901" s="87"/>
      <c r="AE1901" s="87"/>
      <c r="AF1901" s="87"/>
      <c r="AG1901" s="87"/>
      <c r="AH1901" s="87"/>
      <c r="AI1901" s="87"/>
      <c r="AJ1901" s="87"/>
      <c r="AK1901" s="87"/>
      <c r="AL1901" s="87"/>
      <c r="AM1901" s="87"/>
      <c r="AN1901" s="87"/>
      <c r="AO1901" s="87"/>
      <c r="AP1901" s="87"/>
      <c r="AQ1901" s="87"/>
      <c r="AR1901" s="87"/>
      <c r="AS1901" s="87"/>
      <c r="AT1901" s="87"/>
      <c r="AU1901" s="87"/>
      <c r="AV1901" s="87"/>
      <c r="AW1901" s="87"/>
      <c r="AX1901" s="87"/>
      <c r="AY1901" s="87"/>
      <c r="AZ1901" s="87"/>
      <c r="BA1901" s="87"/>
      <c r="BB1901" s="87"/>
      <c r="BC1901" s="87"/>
      <c r="BD1901" s="87"/>
      <c r="BE1901" s="87"/>
    </row>
    <row r="1902" spans="1:57" s="69" customFormat="1" x14ac:dyDescent="0.25">
      <c r="A1902" s="87"/>
      <c r="B1902" s="87"/>
      <c r="C1902" s="87"/>
      <c r="D1902" s="87"/>
      <c r="E1902" s="87"/>
      <c r="F1902" s="87"/>
      <c r="G1902" s="87"/>
      <c r="H1902" s="87"/>
      <c r="I1902" s="87"/>
      <c r="J1902" s="87"/>
      <c r="K1902" s="87"/>
      <c r="L1902" s="87"/>
      <c r="M1902" s="87"/>
      <c r="N1902" s="87"/>
      <c r="O1902" s="87"/>
      <c r="P1902" s="87"/>
      <c r="Q1902" s="87"/>
      <c r="R1902" s="87"/>
      <c r="S1902" s="87"/>
      <c r="T1902" s="87"/>
      <c r="U1902" s="87"/>
      <c r="V1902" s="87"/>
      <c r="W1902" s="87"/>
      <c r="X1902" s="87"/>
      <c r="Y1902" s="87"/>
      <c r="Z1902" s="87"/>
      <c r="AA1902" s="87"/>
      <c r="AB1902" s="87"/>
      <c r="AC1902" s="87"/>
      <c r="AD1902" s="87"/>
      <c r="AE1902" s="87"/>
      <c r="AF1902" s="87"/>
      <c r="AG1902" s="87"/>
      <c r="AH1902" s="87"/>
      <c r="AI1902" s="87"/>
      <c r="AJ1902" s="87"/>
      <c r="AK1902" s="87"/>
      <c r="AL1902" s="87"/>
      <c r="AM1902" s="87"/>
      <c r="AN1902" s="87"/>
      <c r="AO1902" s="87"/>
      <c r="AP1902" s="87"/>
      <c r="AQ1902" s="87"/>
      <c r="AR1902" s="87"/>
      <c r="AS1902" s="87"/>
      <c r="AT1902" s="87"/>
      <c r="AU1902" s="87"/>
      <c r="AV1902" s="87"/>
      <c r="AW1902" s="87"/>
      <c r="AX1902" s="87"/>
      <c r="AY1902" s="87"/>
      <c r="AZ1902" s="87"/>
      <c r="BA1902" s="87"/>
      <c r="BB1902" s="87"/>
      <c r="BC1902" s="87"/>
      <c r="BD1902" s="87"/>
      <c r="BE1902" s="87"/>
    </row>
    <row r="1903" spans="1:57" s="69" customFormat="1" x14ac:dyDescent="0.25">
      <c r="A1903" s="87"/>
      <c r="B1903" s="87"/>
      <c r="C1903" s="87"/>
      <c r="D1903" s="87"/>
      <c r="E1903" s="87"/>
      <c r="F1903" s="87"/>
      <c r="G1903" s="87"/>
      <c r="H1903" s="87"/>
      <c r="I1903" s="87"/>
      <c r="J1903" s="87"/>
      <c r="K1903" s="87"/>
      <c r="L1903" s="87"/>
      <c r="M1903" s="87"/>
      <c r="N1903" s="87"/>
      <c r="O1903" s="87"/>
      <c r="P1903" s="87"/>
      <c r="Q1903" s="87"/>
      <c r="R1903" s="87"/>
      <c r="S1903" s="87"/>
      <c r="T1903" s="87"/>
      <c r="U1903" s="87"/>
      <c r="V1903" s="87"/>
      <c r="W1903" s="87"/>
      <c r="X1903" s="87"/>
      <c r="Y1903" s="87"/>
      <c r="Z1903" s="87"/>
      <c r="AA1903" s="87"/>
      <c r="AB1903" s="87"/>
      <c r="AC1903" s="87"/>
      <c r="AD1903" s="87"/>
      <c r="AE1903" s="87"/>
      <c r="AF1903" s="87"/>
      <c r="AG1903" s="87"/>
      <c r="AH1903" s="87"/>
      <c r="AI1903" s="87"/>
      <c r="AJ1903" s="87"/>
      <c r="AK1903" s="87"/>
      <c r="AL1903" s="87"/>
      <c r="AM1903" s="87"/>
      <c r="AN1903" s="87"/>
      <c r="AO1903" s="87"/>
      <c r="AP1903" s="87"/>
      <c r="AQ1903" s="87"/>
      <c r="AR1903" s="87"/>
      <c r="AS1903" s="87"/>
      <c r="AT1903" s="87"/>
      <c r="AU1903" s="87"/>
      <c r="AV1903" s="87"/>
      <c r="AW1903" s="87"/>
      <c r="AX1903" s="87"/>
      <c r="AY1903" s="87"/>
      <c r="AZ1903" s="87"/>
      <c r="BA1903" s="87"/>
      <c r="BB1903" s="87"/>
      <c r="BC1903" s="87"/>
      <c r="BD1903" s="87"/>
      <c r="BE1903" s="87"/>
    </row>
    <row r="1904" spans="1:57" s="69" customFormat="1" x14ac:dyDescent="0.25">
      <c r="A1904" s="87"/>
      <c r="B1904" s="87"/>
      <c r="C1904" s="87"/>
      <c r="D1904" s="87"/>
      <c r="E1904" s="87"/>
      <c r="F1904" s="87"/>
      <c r="G1904" s="87"/>
      <c r="H1904" s="87"/>
      <c r="I1904" s="87"/>
      <c r="J1904" s="87"/>
      <c r="K1904" s="87"/>
      <c r="L1904" s="87"/>
      <c r="M1904" s="87"/>
      <c r="N1904" s="87"/>
      <c r="O1904" s="87"/>
      <c r="P1904" s="87"/>
      <c r="Q1904" s="87"/>
      <c r="R1904" s="87"/>
      <c r="S1904" s="87"/>
      <c r="T1904" s="87"/>
      <c r="U1904" s="87"/>
      <c r="V1904" s="87"/>
      <c r="W1904" s="87"/>
      <c r="X1904" s="87"/>
      <c r="Y1904" s="87"/>
      <c r="Z1904" s="87"/>
      <c r="AA1904" s="87"/>
      <c r="AB1904" s="87"/>
      <c r="AC1904" s="87"/>
      <c r="AD1904" s="87"/>
      <c r="AE1904" s="87"/>
      <c r="AF1904" s="87"/>
      <c r="AG1904" s="87"/>
      <c r="AH1904" s="87"/>
      <c r="AI1904" s="87"/>
      <c r="AJ1904" s="87"/>
      <c r="AK1904" s="87"/>
      <c r="AL1904" s="87"/>
      <c r="AM1904" s="87"/>
      <c r="AN1904" s="87"/>
      <c r="AO1904" s="87"/>
      <c r="AP1904" s="87"/>
      <c r="AQ1904" s="87"/>
      <c r="AR1904" s="87"/>
      <c r="AS1904" s="87"/>
      <c r="AT1904" s="87"/>
      <c r="AU1904" s="87"/>
      <c r="AV1904" s="87"/>
      <c r="AW1904" s="87"/>
      <c r="AX1904" s="87"/>
      <c r="AY1904" s="87"/>
      <c r="AZ1904" s="87"/>
      <c r="BA1904" s="87"/>
      <c r="BB1904" s="87"/>
      <c r="BC1904" s="87"/>
      <c r="BD1904" s="87"/>
      <c r="BE1904" s="87"/>
    </row>
    <row r="1905" spans="1:57" s="69" customFormat="1" x14ac:dyDescent="0.25">
      <c r="A1905" s="87"/>
      <c r="B1905" s="87"/>
      <c r="C1905" s="87"/>
      <c r="D1905" s="87"/>
      <c r="E1905" s="87"/>
      <c r="F1905" s="87"/>
      <c r="G1905" s="87"/>
      <c r="H1905" s="87"/>
      <c r="I1905" s="87"/>
      <c r="J1905" s="87"/>
      <c r="K1905" s="87"/>
      <c r="L1905" s="87"/>
      <c r="M1905" s="87"/>
      <c r="N1905" s="87"/>
      <c r="O1905" s="87"/>
      <c r="P1905" s="87"/>
      <c r="Q1905" s="87"/>
      <c r="R1905" s="87"/>
      <c r="S1905" s="87"/>
      <c r="T1905" s="87"/>
      <c r="U1905" s="87"/>
      <c r="V1905" s="87"/>
      <c r="W1905" s="87"/>
      <c r="X1905" s="87"/>
      <c r="Y1905" s="87"/>
      <c r="Z1905" s="87"/>
      <c r="AA1905" s="87"/>
      <c r="AB1905" s="87"/>
      <c r="AC1905" s="87"/>
      <c r="AD1905" s="87"/>
      <c r="AE1905" s="87"/>
      <c r="AF1905" s="87"/>
      <c r="AG1905" s="87"/>
      <c r="AH1905" s="87"/>
      <c r="AI1905" s="87"/>
      <c r="AJ1905" s="87"/>
      <c r="AK1905" s="87"/>
      <c r="AL1905" s="87"/>
      <c r="AM1905" s="87"/>
      <c r="AN1905" s="87"/>
      <c r="AO1905" s="87"/>
      <c r="AP1905" s="87"/>
      <c r="AQ1905" s="87"/>
      <c r="AR1905" s="87"/>
      <c r="AS1905" s="87"/>
      <c r="AT1905" s="87"/>
      <c r="AU1905" s="87"/>
      <c r="AV1905" s="87"/>
      <c r="AW1905" s="87"/>
      <c r="AX1905" s="87"/>
      <c r="AY1905" s="87"/>
      <c r="AZ1905" s="87"/>
      <c r="BA1905" s="87"/>
      <c r="BB1905" s="87"/>
      <c r="BC1905" s="87"/>
      <c r="BD1905" s="87"/>
      <c r="BE1905" s="87"/>
    </row>
    <row r="1906" spans="1:57" s="69" customFormat="1" x14ac:dyDescent="0.25">
      <c r="A1906" s="87"/>
      <c r="B1906" s="87"/>
      <c r="C1906" s="87"/>
      <c r="D1906" s="87"/>
      <c r="E1906" s="87"/>
      <c r="F1906" s="87"/>
      <c r="G1906" s="87"/>
      <c r="H1906" s="87"/>
      <c r="I1906" s="87"/>
      <c r="J1906" s="87"/>
      <c r="K1906" s="87"/>
      <c r="L1906" s="87"/>
      <c r="M1906" s="87"/>
      <c r="N1906" s="87"/>
      <c r="O1906" s="87"/>
      <c r="P1906" s="87"/>
      <c r="Q1906" s="87"/>
      <c r="R1906" s="87"/>
      <c r="S1906" s="87"/>
      <c r="T1906" s="87"/>
      <c r="U1906" s="87"/>
      <c r="V1906" s="87"/>
      <c r="W1906" s="87"/>
      <c r="X1906" s="87"/>
      <c r="Y1906" s="87"/>
      <c r="Z1906" s="87"/>
      <c r="AA1906" s="87"/>
      <c r="AB1906" s="87"/>
      <c r="AC1906" s="87"/>
      <c r="AD1906" s="87"/>
      <c r="AE1906" s="87"/>
      <c r="AF1906" s="87"/>
      <c r="AG1906" s="87"/>
      <c r="AH1906" s="87"/>
      <c r="AI1906" s="87"/>
      <c r="AJ1906" s="87"/>
      <c r="AK1906" s="87"/>
      <c r="AL1906" s="87"/>
      <c r="AM1906" s="87"/>
      <c r="AN1906" s="87"/>
      <c r="AO1906" s="87"/>
      <c r="AP1906" s="87"/>
      <c r="AQ1906" s="87"/>
      <c r="AR1906" s="87"/>
      <c r="AS1906" s="87"/>
      <c r="AT1906" s="87"/>
      <c r="AU1906" s="87"/>
      <c r="AV1906" s="87"/>
      <c r="AW1906" s="87"/>
      <c r="AX1906" s="87"/>
      <c r="AY1906" s="87"/>
      <c r="AZ1906" s="87"/>
      <c r="BA1906" s="87"/>
      <c r="BB1906" s="87"/>
      <c r="BC1906" s="87"/>
      <c r="BD1906" s="87"/>
      <c r="BE1906" s="87"/>
    </row>
    <row r="1907" spans="1:57" s="69" customFormat="1" x14ac:dyDescent="0.25">
      <c r="A1907" s="87"/>
      <c r="B1907" s="87"/>
      <c r="C1907" s="87"/>
      <c r="D1907" s="87"/>
      <c r="E1907" s="87"/>
      <c r="F1907" s="87"/>
      <c r="G1907" s="87"/>
      <c r="H1907" s="87"/>
      <c r="I1907" s="87"/>
      <c r="J1907" s="87"/>
      <c r="K1907" s="87"/>
      <c r="L1907" s="87"/>
      <c r="M1907" s="87"/>
      <c r="N1907" s="87"/>
      <c r="O1907" s="87"/>
      <c r="P1907" s="87"/>
      <c r="Q1907" s="87"/>
      <c r="R1907" s="87"/>
      <c r="S1907" s="87"/>
      <c r="T1907" s="87"/>
      <c r="U1907" s="87"/>
      <c r="V1907" s="87"/>
      <c r="W1907" s="87"/>
      <c r="X1907" s="87"/>
      <c r="Y1907" s="87"/>
      <c r="Z1907" s="87"/>
      <c r="AA1907" s="87"/>
      <c r="AB1907" s="87"/>
      <c r="AC1907" s="87"/>
      <c r="AD1907" s="87"/>
      <c r="AE1907" s="87"/>
      <c r="AF1907" s="87"/>
      <c r="AG1907" s="87"/>
      <c r="AH1907" s="87"/>
      <c r="AI1907" s="87"/>
      <c r="AJ1907" s="87"/>
      <c r="AK1907" s="87"/>
      <c r="AL1907" s="87"/>
      <c r="AM1907" s="87"/>
      <c r="AN1907" s="87"/>
      <c r="AO1907" s="87"/>
      <c r="AP1907" s="87"/>
      <c r="AQ1907" s="87"/>
      <c r="AR1907" s="87"/>
      <c r="AS1907" s="87"/>
      <c r="AT1907" s="87"/>
      <c r="AU1907" s="87"/>
      <c r="AV1907" s="87"/>
      <c r="AW1907" s="87"/>
      <c r="AX1907" s="87"/>
      <c r="AY1907" s="87"/>
      <c r="AZ1907" s="87"/>
      <c r="BA1907" s="87"/>
      <c r="BB1907" s="87"/>
      <c r="BC1907" s="87"/>
      <c r="BD1907" s="87"/>
      <c r="BE1907" s="87"/>
    </row>
    <row r="1908" spans="1:57" s="69" customFormat="1" x14ac:dyDescent="0.25">
      <c r="A1908" s="87"/>
      <c r="B1908" s="87"/>
      <c r="C1908" s="87"/>
      <c r="D1908" s="87"/>
      <c r="E1908" s="87"/>
      <c r="F1908" s="87"/>
      <c r="G1908" s="87"/>
      <c r="H1908" s="87"/>
      <c r="I1908" s="87"/>
      <c r="J1908" s="87"/>
      <c r="K1908" s="87"/>
      <c r="L1908" s="87"/>
      <c r="M1908" s="87"/>
      <c r="N1908" s="87"/>
      <c r="O1908" s="87"/>
      <c r="P1908" s="87"/>
      <c r="Q1908" s="87"/>
      <c r="R1908" s="87"/>
      <c r="S1908" s="87"/>
      <c r="T1908" s="87"/>
      <c r="U1908" s="87"/>
      <c r="V1908" s="87"/>
      <c r="W1908" s="87"/>
      <c r="X1908" s="87"/>
      <c r="Y1908" s="87"/>
      <c r="Z1908" s="87"/>
      <c r="AA1908" s="87"/>
      <c r="AB1908" s="87"/>
      <c r="AC1908" s="87"/>
      <c r="AD1908" s="87"/>
      <c r="AE1908" s="87"/>
      <c r="AF1908" s="87"/>
      <c r="AG1908" s="87"/>
      <c r="AH1908" s="87"/>
      <c r="AI1908" s="87"/>
      <c r="AJ1908" s="87"/>
      <c r="AK1908" s="87"/>
      <c r="AL1908" s="87"/>
      <c r="AM1908" s="87"/>
      <c r="AN1908" s="87"/>
      <c r="AO1908" s="87"/>
      <c r="AP1908" s="87"/>
      <c r="AQ1908" s="87"/>
      <c r="AR1908" s="87"/>
      <c r="AS1908" s="87"/>
      <c r="AT1908" s="87"/>
      <c r="AU1908" s="87"/>
      <c r="AV1908" s="87"/>
      <c r="AW1908" s="87"/>
      <c r="AX1908" s="87"/>
      <c r="AY1908" s="87"/>
      <c r="AZ1908" s="87"/>
      <c r="BA1908" s="87"/>
      <c r="BB1908" s="87"/>
      <c r="BC1908" s="87"/>
      <c r="BD1908" s="87"/>
      <c r="BE1908" s="87"/>
    </row>
    <row r="1909" spans="1:57" s="69" customFormat="1" x14ac:dyDescent="0.25">
      <c r="A1909" s="87"/>
      <c r="B1909" s="87"/>
      <c r="C1909" s="87"/>
      <c r="D1909" s="87"/>
      <c r="E1909" s="87"/>
      <c r="F1909" s="87"/>
      <c r="G1909" s="87"/>
      <c r="H1909" s="87"/>
      <c r="I1909" s="87"/>
      <c r="J1909" s="87"/>
      <c r="K1909" s="87"/>
      <c r="L1909" s="87"/>
      <c r="M1909" s="87"/>
      <c r="N1909" s="87"/>
      <c r="O1909" s="87"/>
      <c r="P1909" s="87"/>
      <c r="Q1909" s="87"/>
      <c r="R1909" s="87"/>
      <c r="S1909" s="87"/>
      <c r="T1909" s="87"/>
      <c r="U1909" s="87"/>
      <c r="V1909" s="87"/>
      <c r="W1909" s="87"/>
      <c r="X1909" s="87"/>
      <c r="Y1909" s="87"/>
      <c r="Z1909" s="87"/>
      <c r="AA1909" s="87"/>
      <c r="AB1909" s="87"/>
      <c r="AC1909" s="87"/>
      <c r="AD1909" s="87"/>
      <c r="AE1909" s="87"/>
      <c r="AF1909" s="87"/>
      <c r="AG1909" s="87"/>
      <c r="AH1909" s="87"/>
      <c r="AI1909" s="87"/>
      <c r="AJ1909" s="87"/>
      <c r="AK1909" s="87"/>
      <c r="AL1909" s="87"/>
      <c r="AM1909" s="87"/>
      <c r="AN1909" s="87"/>
      <c r="AO1909" s="87"/>
      <c r="AP1909" s="87"/>
      <c r="AQ1909" s="87"/>
      <c r="AR1909" s="87"/>
      <c r="AS1909" s="87"/>
      <c r="AT1909" s="87"/>
      <c r="AU1909" s="87"/>
      <c r="AV1909" s="87"/>
      <c r="AW1909" s="87"/>
      <c r="AX1909" s="87"/>
      <c r="AY1909" s="87"/>
      <c r="AZ1909" s="87"/>
      <c r="BA1909" s="87"/>
      <c r="BB1909" s="87"/>
      <c r="BC1909" s="87"/>
      <c r="BD1909" s="87"/>
      <c r="BE1909" s="87"/>
    </row>
    <row r="1910" spans="1:57" s="69" customFormat="1" x14ac:dyDescent="0.25">
      <c r="A1910" s="87"/>
      <c r="B1910" s="87"/>
      <c r="C1910" s="87"/>
      <c r="D1910" s="87"/>
      <c r="E1910" s="87"/>
      <c r="F1910" s="87"/>
      <c r="G1910" s="87"/>
      <c r="H1910" s="87"/>
      <c r="I1910" s="87"/>
      <c r="J1910" s="87"/>
      <c r="K1910" s="87"/>
      <c r="L1910" s="87"/>
      <c r="M1910" s="87"/>
      <c r="N1910" s="87"/>
      <c r="O1910" s="87"/>
      <c r="P1910" s="87"/>
      <c r="Q1910" s="87"/>
      <c r="R1910" s="87"/>
      <c r="S1910" s="87"/>
      <c r="T1910" s="87"/>
      <c r="U1910" s="87"/>
      <c r="V1910" s="87"/>
      <c r="W1910" s="87"/>
      <c r="X1910" s="87"/>
      <c r="Y1910" s="87"/>
      <c r="Z1910" s="87"/>
      <c r="AA1910" s="87"/>
      <c r="AB1910" s="87"/>
      <c r="AC1910" s="87"/>
      <c r="AD1910" s="87"/>
      <c r="AE1910" s="87"/>
      <c r="AF1910" s="87"/>
      <c r="AG1910" s="87"/>
      <c r="AH1910" s="87"/>
      <c r="AI1910" s="87"/>
      <c r="AJ1910" s="87"/>
      <c r="AK1910" s="87"/>
      <c r="AL1910" s="87"/>
      <c r="AM1910" s="87"/>
      <c r="AN1910" s="87"/>
      <c r="AO1910" s="87"/>
      <c r="AP1910" s="87"/>
      <c r="AQ1910" s="87"/>
      <c r="AR1910" s="87"/>
      <c r="AS1910" s="87"/>
      <c r="AT1910" s="87"/>
      <c r="AU1910" s="87"/>
      <c r="AV1910" s="87"/>
      <c r="AW1910" s="87"/>
      <c r="AX1910" s="87"/>
      <c r="AY1910" s="87"/>
      <c r="AZ1910" s="87"/>
      <c r="BA1910" s="87"/>
      <c r="BB1910" s="87"/>
      <c r="BC1910" s="87"/>
      <c r="BD1910" s="87"/>
      <c r="BE1910" s="87"/>
    </row>
    <row r="1911" spans="1:57" s="69" customFormat="1" x14ac:dyDescent="0.25">
      <c r="A1911" s="87"/>
      <c r="B1911" s="87"/>
      <c r="C1911" s="87"/>
      <c r="D1911" s="87"/>
      <c r="E1911" s="87"/>
      <c r="F1911" s="87"/>
      <c r="G1911" s="87"/>
      <c r="H1911" s="87"/>
      <c r="I1911" s="87"/>
      <c r="J1911" s="87"/>
      <c r="K1911" s="87"/>
      <c r="L1911" s="87"/>
      <c r="M1911" s="87"/>
      <c r="N1911" s="87"/>
      <c r="O1911" s="87"/>
      <c r="P1911" s="87"/>
      <c r="Q1911" s="87"/>
      <c r="R1911" s="87"/>
      <c r="S1911" s="87"/>
      <c r="T1911" s="87"/>
      <c r="U1911" s="87"/>
      <c r="V1911" s="87"/>
      <c r="W1911" s="87"/>
      <c r="X1911" s="87"/>
      <c r="Y1911" s="87"/>
      <c r="Z1911" s="87"/>
      <c r="AA1911" s="87"/>
      <c r="AB1911" s="87"/>
      <c r="AC1911" s="87"/>
      <c r="AD1911" s="87"/>
      <c r="AE1911" s="87"/>
      <c r="AF1911" s="87"/>
      <c r="AG1911" s="87"/>
      <c r="AH1911" s="87"/>
      <c r="AI1911" s="87"/>
      <c r="AJ1911" s="87"/>
      <c r="AK1911" s="87"/>
      <c r="AL1911" s="87"/>
      <c r="AM1911" s="87"/>
      <c r="AN1911" s="87"/>
      <c r="AO1911" s="87"/>
      <c r="AP1911" s="87"/>
      <c r="AQ1911" s="87"/>
      <c r="AR1911" s="87"/>
      <c r="AS1911" s="87"/>
      <c r="AT1911" s="87"/>
      <c r="AU1911" s="87"/>
      <c r="AV1911" s="87"/>
      <c r="AW1911" s="87"/>
      <c r="AX1911" s="87"/>
      <c r="AY1911" s="87"/>
      <c r="AZ1911" s="87"/>
      <c r="BA1911" s="87"/>
      <c r="BB1911" s="87"/>
      <c r="BC1911" s="87"/>
      <c r="BD1911" s="87"/>
      <c r="BE1911" s="87"/>
    </row>
    <row r="1912" spans="1:57" s="69" customFormat="1" x14ac:dyDescent="0.25">
      <c r="A1912" s="87"/>
      <c r="B1912" s="87"/>
      <c r="C1912" s="87"/>
      <c r="D1912" s="87"/>
      <c r="E1912" s="87"/>
      <c r="F1912" s="87"/>
      <c r="G1912" s="87"/>
      <c r="H1912" s="87"/>
      <c r="I1912" s="87"/>
      <c r="J1912" s="87"/>
      <c r="K1912" s="87"/>
      <c r="L1912" s="87"/>
      <c r="M1912" s="87"/>
      <c r="N1912" s="87"/>
      <c r="O1912" s="87"/>
      <c r="P1912" s="87"/>
      <c r="Q1912" s="87"/>
      <c r="R1912" s="87"/>
      <c r="S1912" s="87"/>
      <c r="T1912" s="87"/>
      <c r="U1912" s="87"/>
      <c r="V1912" s="87"/>
      <c r="W1912" s="87"/>
      <c r="X1912" s="87"/>
      <c r="Y1912" s="87"/>
      <c r="Z1912" s="87"/>
      <c r="AA1912" s="87"/>
      <c r="AB1912" s="87"/>
      <c r="AC1912" s="87"/>
      <c r="AD1912" s="87"/>
      <c r="AE1912" s="87"/>
      <c r="AF1912" s="87"/>
      <c r="AG1912" s="87"/>
      <c r="AH1912" s="87"/>
      <c r="AI1912" s="87"/>
      <c r="AJ1912" s="87"/>
      <c r="AK1912" s="87"/>
      <c r="AL1912" s="87"/>
      <c r="AM1912" s="87"/>
      <c r="AN1912" s="87"/>
      <c r="AO1912" s="87"/>
      <c r="AP1912" s="87"/>
      <c r="AQ1912" s="87"/>
      <c r="AR1912" s="87"/>
      <c r="AS1912" s="87"/>
      <c r="AT1912" s="87"/>
      <c r="AU1912" s="87"/>
      <c r="AV1912" s="87"/>
      <c r="AW1912" s="87"/>
      <c r="AX1912" s="87"/>
      <c r="AY1912" s="87"/>
      <c r="AZ1912" s="87"/>
      <c r="BA1912" s="87"/>
      <c r="BB1912" s="87"/>
      <c r="BC1912" s="87"/>
      <c r="BD1912" s="87"/>
      <c r="BE1912" s="87"/>
    </row>
    <row r="1913" spans="1:57" s="69" customFormat="1" x14ac:dyDescent="0.25">
      <c r="A1913" s="87"/>
      <c r="B1913" s="87"/>
      <c r="C1913" s="87"/>
      <c r="D1913" s="87"/>
      <c r="E1913" s="87"/>
      <c r="F1913" s="87"/>
      <c r="G1913" s="87"/>
      <c r="H1913" s="87"/>
      <c r="I1913" s="87"/>
      <c r="J1913" s="87"/>
      <c r="K1913" s="87"/>
      <c r="L1913" s="87"/>
      <c r="M1913" s="87"/>
      <c r="N1913" s="87"/>
      <c r="O1913" s="87"/>
      <c r="P1913" s="87"/>
      <c r="Q1913" s="87"/>
      <c r="R1913" s="87"/>
      <c r="S1913" s="87"/>
      <c r="T1913" s="87"/>
      <c r="U1913" s="87"/>
      <c r="V1913" s="87"/>
      <c r="W1913" s="87"/>
      <c r="X1913" s="87"/>
      <c r="Y1913" s="87"/>
      <c r="Z1913" s="87"/>
      <c r="AA1913" s="87"/>
      <c r="AB1913" s="87"/>
      <c r="AC1913" s="87"/>
      <c r="AD1913" s="87"/>
      <c r="AE1913" s="87"/>
      <c r="AF1913" s="87"/>
      <c r="AG1913" s="87"/>
      <c r="AH1913" s="87"/>
      <c r="AI1913" s="87"/>
      <c r="AJ1913" s="87"/>
      <c r="AK1913" s="87"/>
      <c r="AL1913" s="87"/>
      <c r="AM1913" s="87"/>
      <c r="AN1913" s="87"/>
      <c r="AO1913" s="87"/>
      <c r="AP1913" s="87"/>
      <c r="AQ1913" s="87"/>
      <c r="AR1913" s="87"/>
      <c r="AS1913" s="87"/>
      <c r="AT1913" s="87"/>
      <c r="AU1913" s="87"/>
      <c r="AV1913" s="87"/>
      <c r="AW1913" s="87"/>
      <c r="AX1913" s="87"/>
      <c r="AY1913" s="87"/>
      <c r="AZ1913" s="87"/>
      <c r="BA1913" s="87"/>
      <c r="BB1913" s="87"/>
      <c r="BC1913" s="87"/>
      <c r="BD1913" s="87"/>
      <c r="BE1913" s="87"/>
    </row>
    <row r="1914" spans="1:57" s="69" customFormat="1" x14ac:dyDescent="0.25">
      <c r="A1914" s="87"/>
      <c r="B1914" s="87"/>
      <c r="C1914" s="87"/>
      <c r="D1914" s="87"/>
      <c r="E1914" s="87"/>
      <c r="F1914" s="87"/>
      <c r="G1914" s="87"/>
      <c r="H1914" s="87"/>
      <c r="I1914" s="87"/>
      <c r="J1914" s="87"/>
      <c r="K1914" s="87"/>
      <c r="L1914" s="87"/>
      <c r="M1914" s="87"/>
      <c r="N1914" s="87"/>
      <c r="O1914" s="87"/>
      <c r="P1914" s="87"/>
      <c r="Q1914" s="87"/>
      <c r="R1914" s="87"/>
      <c r="S1914" s="87"/>
      <c r="T1914" s="87"/>
      <c r="U1914" s="87"/>
      <c r="V1914" s="87"/>
      <c r="W1914" s="87"/>
      <c r="X1914" s="87"/>
      <c r="Y1914" s="87"/>
      <c r="Z1914" s="87"/>
      <c r="AA1914" s="87"/>
      <c r="AB1914" s="87"/>
      <c r="AC1914" s="87"/>
      <c r="AD1914" s="87"/>
      <c r="AE1914" s="87"/>
      <c r="AF1914" s="87"/>
      <c r="AG1914" s="87"/>
      <c r="AH1914" s="87"/>
      <c r="AI1914" s="87"/>
      <c r="AJ1914" s="87"/>
      <c r="AK1914" s="87"/>
      <c r="AL1914" s="87"/>
      <c r="AM1914" s="87"/>
      <c r="AN1914" s="87"/>
      <c r="AO1914" s="87"/>
      <c r="AP1914" s="87"/>
      <c r="AQ1914" s="87"/>
      <c r="AR1914" s="87"/>
      <c r="AS1914" s="87"/>
      <c r="AT1914" s="87"/>
      <c r="AU1914" s="87"/>
      <c r="AV1914" s="87"/>
      <c r="AW1914" s="87"/>
      <c r="AX1914" s="87"/>
      <c r="AY1914" s="87"/>
      <c r="AZ1914" s="87"/>
      <c r="BA1914" s="87"/>
      <c r="BB1914" s="87"/>
      <c r="BC1914" s="87"/>
      <c r="BD1914" s="87"/>
      <c r="BE1914" s="87"/>
    </row>
    <row r="1915" spans="1:57" s="69" customFormat="1" x14ac:dyDescent="0.25">
      <c r="A1915" s="87"/>
      <c r="B1915" s="87"/>
      <c r="C1915" s="87"/>
      <c r="D1915" s="87"/>
      <c r="E1915" s="87"/>
      <c r="F1915" s="87"/>
      <c r="G1915" s="87"/>
      <c r="H1915" s="87"/>
      <c r="I1915" s="87"/>
      <c r="J1915" s="87"/>
      <c r="K1915" s="87"/>
      <c r="L1915" s="87"/>
      <c r="M1915" s="87"/>
      <c r="N1915" s="87"/>
      <c r="O1915" s="87"/>
      <c r="P1915" s="87"/>
      <c r="Q1915" s="87"/>
      <c r="R1915" s="87"/>
      <c r="S1915" s="87"/>
      <c r="T1915" s="87"/>
      <c r="U1915" s="87"/>
      <c r="V1915" s="87"/>
      <c r="W1915" s="87"/>
      <c r="X1915" s="87"/>
      <c r="Y1915" s="87"/>
      <c r="Z1915" s="87"/>
      <c r="AA1915" s="87"/>
      <c r="AB1915" s="87"/>
      <c r="AC1915" s="87"/>
      <c r="AD1915" s="87"/>
      <c r="AE1915" s="87"/>
      <c r="AF1915" s="87"/>
      <c r="AG1915" s="87"/>
      <c r="AH1915" s="87"/>
      <c r="AI1915" s="87"/>
      <c r="AJ1915" s="87"/>
      <c r="AK1915" s="87"/>
      <c r="AL1915" s="87"/>
      <c r="AM1915" s="87"/>
      <c r="AN1915" s="87"/>
      <c r="AO1915" s="87"/>
      <c r="AP1915" s="87"/>
      <c r="AQ1915" s="87"/>
      <c r="AR1915" s="87"/>
      <c r="AS1915" s="87"/>
      <c r="AT1915" s="87"/>
      <c r="AU1915" s="87"/>
      <c r="AV1915" s="87"/>
      <c r="AW1915" s="87"/>
      <c r="AX1915" s="87"/>
      <c r="AY1915" s="87"/>
      <c r="AZ1915" s="87"/>
      <c r="BA1915" s="87"/>
      <c r="BB1915" s="87"/>
      <c r="BC1915" s="87"/>
      <c r="BD1915" s="87"/>
      <c r="BE1915" s="87"/>
    </row>
    <row r="1916" spans="1:57" s="69" customFormat="1" x14ac:dyDescent="0.25">
      <c r="A1916" s="87"/>
      <c r="B1916" s="87"/>
      <c r="C1916" s="87"/>
      <c r="D1916" s="87"/>
      <c r="E1916" s="87"/>
      <c r="F1916" s="87"/>
      <c r="G1916" s="87"/>
      <c r="H1916" s="87"/>
      <c r="I1916" s="87"/>
      <c r="J1916" s="87"/>
      <c r="K1916" s="87"/>
      <c r="L1916" s="87"/>
      <c r="M1916" s="87"/>
      <c r="N1916" s="87"/>
      <c r="O1916" s="87"/>
      <c r="P1916" s="87"/>
      <c r="Q1916" s="87"/>
      <c r="R1916" s="87"/>
      <c r="S1916" s="87"/>
      <c r="T1916" s="87"/>
      <c r="U1916" s="87"/>
      <c r="V1916" s="87"/>
      <c r="W1916" s="87"/>
      <c r="X1916" s="87"/>
      <c r="Y1916" s="87"/>
      <c r="Z1916" s="87"/>
      <c r="AA1916" s="87"/>
      <c r="AB1916" s="87"/>
      <c r="AC1916" s="87"/>
      <c r="AD1916" s="87"/>
      <c r="AE1916" s="87"/>
      <c r="AF1916" s="87"/>
      <c r="AG1916" s="87"/>
      <c r="AH1916" s="87"/>
      <c r="AI1916" s="87"/>
      <c r="AJ1916" s="87"/>
      <c r="AK1916" s="87"/>
      <c r="AL1916" s="87"/>
      <c r="AM1916" s="87"/>
      <c r="AN1916" s="87"/>
      <c r="AO1916" s="87"/>
      <c r="AP1916" s="87"/>
      <c r="AQ1916" s="87"/>
      <c r="AR1916" s="87"/>
      <c r="AS1916" s="87"/>
      <c r="AT1916" s="87"/>
      <c r="AU1916" s="87"/>
      <c r="AV1916" s="87"/>
      <c r="AW1916" s="87"/>
      <c r="AX1916" s="87"/>
      <c r="AY1916" s="87"/>
      <c r="AZ1916" s="87"/>
      <c r="BA1916" s="87"/>
      <c r="BB1916" s="87"/>
      <c r="BC1916" s="87"/>
      <c r="BD1916" s="87"/>
      <c r="BE1916" s="87"/>
    </row>
    <row r="1917" spans="1:57" s="69" customFormat="1" x14ac:dyDescent="0.25">
      <c r="A1917" s="87"/>
      <c r="B1917" s="87"/>
      <c r="C1917" s="87"/>
      <c r="D1917" s="87"/>
      <c r="E1917" s="87"/>
      <c r="F1917" s="87"/>
      <c r="G1917" s="87"/>
      <c r="H1917" s="87"/>
      <c r="I1917" s="87"/>
      <c r="J1917" s="87"/>
      <c r="K1917" s="87"/>
      <c r="L1917" s="87"/>
      <c r="M1917" s="87"/>
      <c r="N1917" s="87"/>
      <c r="O1917" s="87"/>
      <c r="P1917" s="87"/>
      <c r="Q1917" s="87"/>
      <c r="R1917" s="87"/>
      <c r="S1917" s="87"/>
      <c r="T1917" s="87"/>
      <c r="U1917" s="87"/>
      <c r="V1917" s="87"/>
      <c r="W1917" s="87"/>
      <c r="X1917" s="87"/>
      <c r="Y1917" s="87"/>
      <c r="Z1917" s="87"/>
      <c r="AA1917" s="87"/>
      <c r="AB1917" s="87"/>
      <c r="AC1917" s="87"/>
      <c r="AD1917" s="87"/>
      <c r="AE1917" s="87"/>
      <c r="AF1917" s="87"/>
      <c r="AG1917" s="87"/>
      <c r="AH1917" s="87"/>
      <c r="AI1917" s="87"/>
      <c r="AJ1917" s="87"/>
      <c r="AK1917" s="87"/>
      <c r="AL1917" s="87"/>
      <c r="AM1917" s="87"/>
      <c r="AN1917" s="87"/>
      <c r="AO1917" s="87"/>
      <c r="AP1917" s="87"/>
      <c r="AQ1917" s="87"/>
      <c r="AR1917" s="87"/>
      <c r="AS1917" s="87"/>
      <c r="AT1917" s="87"/>
      <c r="AU1917" s="87"/>
      <c r="AV1917" s="87"/>
      <c r="AW1917" s="87"/>
      <c r="AX1917" s="87"/>
      <c r="AY1917" s="87"/>
      <c r="AZ1917" s="87"/>
      <c r="BA1917" s="87"/>
      <c r="BB1917" s="87"/>
      <c r="BC1917" s="87"/>
      <c r="BD1917" s="87"/>
      <c r="BE1917" s="87"/>
    </row>
    <row r="1918" spans="1:57" s="69" customFormat="1" x14ac:dyDescent="0.25">
      <c r="A1918" s="87"/>
      <c r="B1918" s="87"/>
      <c r="C1918" s="87"/>
      <c r="D1918" s="87"/>
      <c r="E1918" s="87"/>
      <c r="F1918" s="87"/>
      <c r="G1918" s="87"/>
      <c r="H1918" s="87"/>
      <c r="I1918" s="87"/>
      <c r="J1918" s="87"/>
      <c r="K1918" s="87"/>
      <c r="L1918" s="87"/>
      <c r="M1918" s="87"/>
      <c r="N1918" s="87"/>
      <c r="O1918" s="87"/>
      <c r="P1918" s="87"/>
      <c r="Q1918" s="87"/>
      <c r="R1918" s="87"/>
      <c r="S1918" s="87"/>
      <c r="T1918" s="87"/>
      <c r="U1918" s="87"/>
      <c r="V1918" s="87"/>
      <c r="W1918" s="87"/>
      <c r="X1918" s="87"/>
      <c r="Y1918" s="87"/>
      <c r="Z1918" s="87"/>
      <c r="AA1918" s="87"/>
      <c r="AB1918" s="87"/>
      <c r="AC1918" s="87"/>
      <c r="AD1918" s="87"/>
      <c r="AE1918" s="87"/>
      <c r="AF1918" s="87"/>
      <c r="AG1918" s="87"/>
      <c r="AH1918" s="87"/>
      <c r="AI1918" s="87"/>
      <c r="AJ1918" s="87"/>
      <c r="AK1918" s="87"/>
      <c r="AL1918" s="87"/>
      <c r="AM1918" s="87"/>
      <c r="AN1918" s="87"/>
      <c r="AO1918" s="87"/>
      <c r="AP1918" s="87"/>
      <c r="AQ1918" s="87"/>
      <c r="AR1918" s="87"/>
      <c r="AS1918" s="87"/>
      <c r="AT1918" s="87"/>
      <c r="AU1918" s="87"/>
      <c r="AV1918" s="87"/>
      <c r="AW1918" s="87"/>
      <c r="AX1918" s="87"/>
      <c r="AY1918" s="87"/>
      <c r="AZ1918" s="87"/>
      <c r="BA1918" s="87"/>
      <c r="BB1918" s="87"/>
      <c r="BC1918" s="87"/>
      <c r="BD1918" s="87"/>
      <c r="BE1918" s="87"/>
    </row>
    <row r="1919" spans="1:57" s="69" customFormat="1" x14ac:dyDescent="0.25">
      <c r="A1919" s="87"/>
      <c r="B1919" s="87"/>
      <c r="C1919" s="87"/>
      <c r="D1919" s="87"/>
      <c r="E1919" s="87"/>
      <c r="F1919" s="87"/>
      <c r="G1919" s="87"/>
      <c r="H1919" s="87"/>
      <c r="I1919" s="87"/>
      <c r="J1919" s="87"/>
      <c r="K1919" s="87"/>
      <c r="L1919" s="87"/>
      <c r="M1919" s="87"/>
      <c r="N1919" s="87"/>
      <c r="O1919" s="87"/>
      <c r="P1919" s="87"/>
      <c r="Q1919" s="87"/>
      <c r="R1919" s="87"/>
      <c r="S1919" s="87"/>
      <c r="T1919" s="87"/>
      <c r="U1919" s="87"/>
      <c r="V1919" s="87"/>
      <c r="W1919" s="87"/>
      <c r="X1919" s="87"/>
      <c r="Y1919" s="87"/>
      <c r="Z1919" s="87"/>
      <c r="AA1919" s="87"/>
      <c r="AB1919" s="87"/>
      <c r="AC1919" s="87"/>
      <c r="AD1919" s="87"/>
      <c r="AE1919" s="87"/>
      <c r="AF1919" s="87"/>
      <c r="AG1919" s="87"/>
      <c r="AH1919" s="87"/>
      <c r="AI1919" s="87"/>
      <c r="AJ1919" s="87"/>
      <c r="AK1919" s="87"/>
      <c r="AL1919" s="87"/>
      <c r="AM1919" s="87"/>
      <c r="AN1919" s="87"/>
      <c r="AO1919" s="87"/>
      <c r="AP1919" s="87"/>
      <c r="AQ1919" s="87"/>
      <c r="AR1919" s="87"/>
      <c r="AS1919" s="87"/>
      <c r="AT1919" s="87"/>
      <c r="AU1919" s="87"/>
      <c r="AV1919" s="87"/>
      <c r="AW1919" s="87"/>
      <c r="AX1919" s="87"/>
      <c r="AY1919" s="87"/>
      <c r="AZ1919" s="87"/>
      <c r="BA1919" s="87"/>
      <c r="BB1919" s="87"/>
      <c r="BC1919" s="87"/>
      <c r="BD1919" s="87"/>
      <c r="BE1919" s="87"/>
    </row>
    <row r="1920" spans="1:57" s="69" customFormat="1" x14ac:dyDescent="0.25">
      <c r="A1920" s="87"/>
      <c r="B1920" s="87"/>
      <c r="C1920" s="87"/>
      <c r="D1920" s="87"/>
      <c r="E1920" s="87"/>
      <c r="F1920" s="87"/>
      <c r="G1920" s="87"/>
      <c r="H1920" s="87"/>
      <c r="I1920" s="87"/>
      <c r="J1920" s="87"/>
      <c r="K1920" s="87"/>
      <c r="L1920" s="87"/>
      <c r="M1920" s="87"/>
      <c r="N1920" s="87"/>
      <c r="O1920" s="87"/>
      <c r="P1920" s="87"/>
      <c r="Q1920" s="87"/>
      <c r="R1920" s="87"/>
      <c r="S1920" s="87"/>
      <c r="T1920" s="87"/>
      <c r="U1920" s="87"/>
      <c r="V1920" s="87"/>
      <c r="W1920" s="87"/>
      <c r="X1920" s="87"/>
      <c r="Y1920" s="87"/>
      <c r="Z1920" s="87"/>
      <c r="AA1920" s="87"/>
      <c r="AB1920" s="87"/>
      <c r="AC1920" s="87"/>
      <c r="AD1920" s="87"/>
      <c r="AE1920" s="87"/>
      <c r="AF1920" s="87"/>
      <c r="AG1920" s="87"/>
      <c r="AH1920" s="87"/>
      <c r="AI1920" s="87"/>
      <c r="AJ1920" s="87"/>
      <c r="AK1920" s="87"/>
      <c r="AL1920" s="87"/>
      <c r="AM1920" s="87"/>
      <c r="AN1920" s="87"/>
      <c r="AO1920" s="87"/>
      <c r="AP1920" s="87"/>
      <c r="AQ1920" s="87"/>
      <c r="AR1920" s="87"/>
      <c r="AS1920" s="87"/>
      <c r="AT1920" s="87"/>
      <c r="AU1920" s="87"/>
      <c r="AV1920" s="87"/>
      <c r="AW1920" s="87"/>
      <c r="AX1920" s="87"/>
      <c r="AY1920" s="87"/>
      <c r="AZ1920" s="87"/>
      <c r="BA1920" s="87"/>
      <c r="BB1920" s="87"/>
      <c r="BC1920" s="87"/>
      <c r="BD1920" s="87"/>
      <c r="BE1920" s="87"/>
    </row>
    <row r="1921" spans="1:57" s="69" customFormat="1" x14ac:dyDescent="0.25">
      <c r="A1921" s="87"/>
      <c r="B1921" s="87"/>
      <c r="C1921" s="87"/>
      <c r="D1921" s="87"/>
      <c r="E1921" s="87"/>
      <c r="F1921" s="87"/>
      <c r="G1921" s="87"/>
      <c r="H1921" s="87"/>
      <c r="I1921" s="87"/>
      <c r="J1921" s="87"/>
      <c r="K1921" s="87"/>
      <c r="L1921" s="87"/>
      <c r="M1921" s="87"/>
      <c r="N1921" s="87"/>
      <c r="O1921" s="87"/>
      <c r="P1921" s="87"/>
      <c r="Q1921" s="87"/>
      <c r="R1921" s="87"/>
      <c r="S1921" s="87"/>
      <c r="T1921" s="87"/>
      <c r="U1921" s="87"/>
      <c r="V1921" s="87"/>
      <c r="W1921" s="87"/>
      <c r="X1921" s="87"/>
      <c r="Y1921" s="87"/>
      <c r="Z1921" s="87"/>
      <c r="AA1921" s="87"/>
      <c r="AB1921" s="87"/>
      <c r="AC1921" s="87"/>
      <c r="AD1921" s="87"/>
      <c r="AE1921" s="87"/>
      <c r="AF1921" s="87"/>
      <c r="AG1921" s="87"/>
      <c r="AH1921" s="87"/>
      <c r="AI1921" s="87"/>
      <c r="AJ1921" s="87"/>
      <c r="AK1921" s="87"/>
      <c r="AL1921" s="87"/>
      <c r="AM1921" s="87"/>
      <c r="AN1921" s="87"/>
      <c r="AO1921" s="87"/>
      <c r="AP1921" s="87"/>
      <c r="AQ1921" s="87"/>
      <c r="AR1921" s="87"/>
      <c r="AS1921" s="87"/>
      <c r="AT1921" s="87"/>
      <c r="AU1921" s="87"/>
      <c r="AV1921" s="87"/>
      <c r="AW1921" s="87"/>
      <c r="AX1921" s="87"/>
      <c r="AY1921" s="87"/>
      <c r="AZ1921" s="87"/>
      <c r="BA1921" s="87"/>
      <c r="BB1921" s="87"/>
      <c r="BC1921" s="87"/>
      <c r="BD1921" s="87"/>
      <c r="BE1921" s="87"/>
    </row>
    <row r="1922" spans="1:57" s="69" customFormat="1" x14ac:dyDescent="0.25">
      <c r="A1922" s="87"/>
      <c r="B1922" s="87"/>
      <c r="C1922" s="87"/>
      <c r="D1922" s="87"/>
      <c r="E1922" s="87"/>
      <c r="F1922" s="87"/>
      <c r="G1922" s="87"/>
      <c r="H1922" s="87"/>
      <c r="I1922" s="87"/>
      <c r="J1922" s="87"/>
      <c r="K1922" s="87"/>
      <c r="L1922" s="87"/>
      <c r="M1922" s="87"/>
      <c r="N1922" s="87"/>
      <c r="O1922" s="87"/>
      <c r="P1922" s="87"/>
      <c r="Q1922" s="87"/>
      <c r="R1922" s="87"/>
      <c r="S1922" s="87"/>
      <c r="T1922" s="87"/>
      <c r="U1922" s="87"/>
      <c r="V1922" s="87"/>
      <c r="W1922" s="87"/>
      <c r="X1922" s="87"/>
      <c r="Y1922" s="87"/>
      <c r="Z1922" s="87"/>
      <c r="AA1922" s="87"/>
      <c r="AB1922" s="87"/>
      <c r="AC1922" s="87"/>
      <c r="AD1922" s="87"/>
      <c r="AE1922" s="87"/>
      <c r="AF1922" s="87"/>
      <c r="AG1922" s="87"/>
      <c r="AH1922" s="87"/>
      <c r="AI1922" s="87"/>
      <c r="AJ1922" s="87"/>
      <c r="AK1922" s="87"/>
      <c r="AL1922" s="87"/>
      <c r="AM1922" s="87"/>
      <c r="AN1922" s="87"/>
      <c r="AO1922" s="87"/>
      <c r="AP1922" s="87"/>
      <c r="AQ1922" s="87"/>
      <c r="AR1922" s="87"/>
      <c r="AS1922" s="87"/>
      <c r="AT1922" s="87"/>
      <c r="AU1922" s="87"/>
      <c r="AV1922" s="87"/>
      <c r="AW1922" s="87"/>
      <c r="AX1922" s="87"/>
      <c r="AY1922" s="87"/>
      <c r="AZ1922" s="87"/>
      <c r="BA1922" s="87"/>
      <c r="BB1922" s="87"/>
      <c r="BC1922" s="87"/>
      <c r="BD1922" s="87"/>
      <c r="BE1922" s="87"/>
    </row>
    <row r="1923" spans="1:57" s="69" customFormat="1" x14ac:dyDescent="0.25">
      <c r="A1923" s="87"/>
      <c r="B1923" s="87"/>
      <c r="C1923" s="87"/>
      <c r="D1923" s="87"/>
      <c r="E1923" s="87"/>
      <c r="F1923" s="87"/>
      <c r="G1923" s="87"/>
      <c r="H1923" s="87"/>
      <c r="I1923" s="87"/>
      <c r="J1923" s="87"/>
      <c r="K1923" s="87"/>
      <c r="L1923" s="87"/>
      <c r="M1923" s="87"/>
      <c r="N1923" s="87"/>
      <c r="O1923" s="87"/>
      <c r="P1923" s="87"/>
      <c r="Q1923" s="87"/>
      <c r="R1923" s="87"/>
      <c r="S1923" s="87"/>
      <c r="T1923" s="87"/>
      <c r="U1923" s="87"/>
      <c r="V1923" s="87"/>
      <c r="W1923" s="87"/>
      <c r="X1923" s="87"/>
      <c r="Y1923" s="87"/>
      <c r="Z1923" s="87"/>
      <c r="AA1923" s="87"/>
      <c r="AB1923" s="87"/>
      <c r="AC1923" s="87"/>
      <c r="AD1923" s="87"/>
      <c r="AE1923" s="87"/>
      <c r="AF1923" s="87"/>
      <c r="AG1923" s="87"/>
      <c r="AH1923" s="87"/>
      <c r="AI1923" s="87"/>
      <c r="AJ1923" s="87"/>
      <c r="AK1923" s="87"/>
      <c r="AL1923" s="87"/>
      <c r="AM1923" s="87"/>
      <c r="AN1923" s="87"/>
      <c r="AO1923" s="87"/>
      <c r="AP1923" s="87"/>
      <c r="AQ1923" s="87"/>
      <c r="AR1923" s="87"/>
      <c r="AS1923" s="87"/>
      <c r="AT1923" s="87"/>
      <c r="AU1923" s="87"/>
      <c r="AV1923" s="87"/>
      <c r="AW1923" s="87"/>
      <c r="AX1923" s="87"/>
      <c r="AY1923" s="87"/>
      <c r="AZ1923" s="87"/>
      <c r="BA1923" s="87"/>
      <c r="BB1923" s="87"/>
      <c r="BC1923" s="87"/>
      <c r="BD1923" s="87"/>
      <c r="BE1923" s="87"/>
    </row>
    <row r="1924" spans="1:57" s="69" customFormat="1" x14ac:dyDescent="0.25">
      <c r="A1924" s="87"/>
      <c r="B1924" s="87"/>
      <c r="C1924" s="87"/>
      <c r="D1924" s="87"/>
      <c r="E1924" s="87"/>
      <c r="F1924" s="87"/>
      <c r="G1924" s="87"/>
      <c r="H1924" s="87"/>
      <c r="I1924" s="87"/>
      <c r="J1924" s="87"/>
      <c r="K1924" s="87"/>
      <c r="L1924" s="87"/>
      <c r="M1924" s="87"/>
      <c r="N1924" s="87"/>
      <c r="O1924" s="87"/>
      <c r="P1924" s="87"/>
      <c r="Q1924" s="87"/>
      <c r="R1924" s="87"/>
      <c r="S1924" s="87"/>
      <c r="T1924" s="87"/>
      <c r="U1924" s="87"/>
      <c r="V1924" s="87"/>
      <c r="W1924" s="87"/>
      <c r="X1924" s="87"/>
      <c r="Y1924" s="87"/>
      <c r="Z1924" s="87"/>
      <c r="AA1924" s="87"/>
      <c r="AB1924" s="87"/>
      <c r="AC1924" s="87"/>
      <c r="AD1924" s="87"/>
      <c r="AE1924" s="87"/>
      <c r="AF1924" s="87"/>
      <c r="AG1924" s="87"/>
      <c r="AH1924" s="87"/>
      <c r="AI1924" s="87"/>
      <c r="AJ1924" s="87"/>
      <c r="AK1924" s="87"/>
      <c r="AL1924" s="87"/>
      <c r="AM1924" s="87"/>
      <c r="AN1924" s="87"/>
      <c r="AO1924" s="87"/>
      <c r="AP1924" s="87"/>
      <c r="AQ1924" s="87"/>
      <c r="AR1924" s="87"/>
      <c r="AS1924" s="87"/>
      <c r="AT1924" s="87"/>
      <c r="AU1924" s="87"/>
      <c r="AV1924" s="87"/>
      <c r="AW1924" s="87"/>
      <c r="AX1924" s="87"/>
      <c r="AY1924" s="87"/>
      <c r="AZ1924" s="87"/>
      <c r="BA1924" s="87"/>
      <c r="BB1924" s="87"/>
      <c r="BC1924" s="87"/>
      <c r="BD1924" s="87"/>
      <c r="BE1924" s="87"/>
    </row>
    <row r="1925" spans="1:57" s="69" customFormat="1" x14ac:dyDescent="0.25">
      <c r="A1925" s="87"/>
      <c r="B1925" s="87"/>
      <c r="C1925" s="87"/>
      <c r="D1925" s="87"/>
      <c r="E1925" s="87"/>
      <c r="F1925" s="87"/>
      <c r="G1925" s="87"/>
      <c r="H1925" s="87"/>
      <c r="I1925" s="87"/>
      <c r="J1925" s="87"/>
      <c r="K1925" s="87"/>
      <c r="L1925" s="87"/>
      <c r="M1925" s="87"/>
      <c r="N1925" s="87"/>
      <c r="O1925" s="87"/>
      <c r="P1925" s="87"/>
      <c r="Q1925" s="87"/>
      <c r="R1925" s="87"/>
      <c r="S1925" s="87"/>
      <c r="T1925" s="87"/>
      <c r="U1925" s="87"/>
      <c r="V1925" s="87"/>
      <c r="W1925" s="87"/>
      <c r="X1925" s="87"/>
      <c r="Y1925" s="87"/>
      <c r="Z1925" s="87"/>
      <c r="AA1925" s="87"/>
      <c r="AB1925" s="87"/>
      <c r="AC1925" s="87"/>
      <c r="AD1925" s="87"/>
      <c r="AE1925" s="87"/>
      <c r="AF1925" s="87"/>
      <c r="AG1925" s="87"/>
      <c r="AH1925" s="87"/>
      <c r="AI1925" s="87"/>
      <c r="AJ1925" s="87"/>
      <c r="AK1925" s="87"/>
      <c r="AL1925" s="87"/>
      <c r="AM1925" s="87"/>
      <c r="AN1925" s="87"/>
      <c r="AO1925" s="87"/>
      <c r="AP1925" s="87"/>
      <c r="AQ1925" s="87"/>
      <c r="AR1925" s="87"/>
      <c r="AS1925" s="87"/>
      <c r="AT1925" s="87"/>
      <c r="AU1925" s="87"/>
      <c r="AV1925" s="87"/>
      <c r="AW1925" s="87"/>
      <c r="AX1925" s="87"/>
      <c r="AY1925" s="87"/>
      <c r="AZ1925" s="87"/>
      <c r="BA1925" s="87"/>
      <c r="BB1925" s="87"/>
      <c r="BC1925" s="87"/>
      <c r="BD1925" s="87"/>
      <c r="BE1925" s="87"/>
    </row>
    <row r="1926" spans="1:57" s="69" customFormat="1" x14ac:dyDescent="0.25">
      <c r="A1926" s="87"/>
      <c r="B1926" s="87"/>
      <c r="C1926" s="87"/>
      <c r="D1926" s="87"/>
      <c r="E1926" s="87"/>
      <c r="F1926" s="87"/>
      <c r="G1926" s="87"/>
      <c r="H1926" s="87"/>
      <c r="I1926" s="87"/>
      <c r="J1926" s="87"/>
      <c r="K1926" s="87"/>
      <c r="L1926" s="87"/>
      <c r="M1926" s="87"/>
      <c r="N1926" s="87"/>
      <c r="O1926" s="87"/>
      <c r="P1926" s="87"/>
      <c r="Q1926" s="87"/>
      <c r="R1926" s="87"/>
      <c r="S1926" s="87"/>
      <c r="T1926" s="87"/>
      <c r="U1926" s="87"/>
      <c r="V1926" s="87"/>
      <c r="W1926" s="87"/>
      <c r="X1926" s="87"/>
      <c r="Y1926" s="87"/>
      <c r="Z1926" s="87"/>
      <c r="AA1926" s="87"/>
      <c r="AB1926" s="87"/>
      <c r="AC1926" s="87"/>
      <c r="AD1926" s="87"/>
      <c r="AE1926" s="87"/>
      <c r="AF1926" s="87"/>
      <c r="AG1926" s="87"/>
      <c r="AH1926" s="87"/>
      <c r="AI1926" s="87"/>
      <c r="AJ1926" s="87"/>
      <c r="AK1926" s="87"/>
      <c r="AL1926" s="87"/>
      <c r="AM1926" s="87"/>
      <c r="AN1926" s="87"/>
      <c r="AO1926" s="87"/>
      <c r="AP1926" s="87"/>
      <c r="AQ1926" s="87"/>
      <c r="AR1926" s="87"/>
      <c r="AS1926" s="87"/>
      <c r="AT1926" s="87"/>
      <c r="AU1926" s="87"/>
      <c r="AV1926" s="87"/>
      <c r="AW1926" s="87"/>
      <c r="AX1926" s="87"/>
      <c r="AY1926" s="87"/>
      <c r="AZ1926" s="87"/>
      <c r="BA1926" s="87"/>
      <c r="BB1926" s="87"/>
      <c r="BC1926" s="87"/>
      <c r="BD1926" s="87"/>
      <c r="BE1926" s="87"/>
    </row>
    <row r="1927" spans="1:57" s="69" customFormat="1" x14ac:dyDescent="0.25">
      <c r="A1927" s="87"/>
      <c r="B1927" s="87"/>
      <c r="C1927" s="87"/>
      <c r="D1927" s="87"/>
      <c r="E1927" s="87"/>
      <c r="F1927" s="87"/>
      <c r="G1927" s="87"/>
      <c r="H1927" s="87"/>
      <c r="I1927" s="87"/>
      <c r="J1927" s="87"/>
      <c r="K1927" s="87"/>
      <c r="L1927" s="87"/>
      <c r="M1927" s="87"/>
      <c r="N1927" s="87"/>
      <c r="O1927" s="87"/>
      <c r="P1927" s="87"/>
      <c r="Q1927" s="87"/>
      <c r="R1927" s="87"/>
      <c r="S1927" s="87"/>
      <c r="T1927" s="87"/>
      <c r="U1927" s="87"/>
      <c r="V1927" s="87"/>
      <c r="W1927" s="87"/>
      <c r="X1927" s="87"/>
      <c r="Y1927" s="87"/>
      <c r="Z1927" s="87"/>
      <c r="AA1927" s="87"/>
      <c r="AB1927" s="87"/>
      <c r="AC1927" s="87"/>
      <c r="AD1927" s="87"/>
      <c r="AE1927" s="87"/>
      <c r="AF1927" s="87"/>
      <c r="AG1927" s="87"/>
      <c r="AH1927" s="87"/>
      <c r="AI1927" s="87"/>
      <c r="AJ1927" s="87"/>
      <c r="AK1927" s="87"/>
      <c r="AL1927" s="87"/>
      <c r="AM1927" s="87"/>
      <c r="AN1927" s="87"/>
      <c r="AO1927" s="87"/>
      <c r="AP1927" s="87"/>
      <c r="AQ1927" s="87"/>
      <c r="AR1927" s="87"/>
      <c r="AS1927" s="87"/>
      <c r="AT1927" s="87"/>
      <c r="AU1927" s="87"/>
      <c r="AV1927" s="87"/>
      <c r="AW1927" s="87"/>
      <c r="AX1927" s="87"/>
      <c r="AY1927" s="87"/>
      <c r="AZ1927" s="87"/>
      <c r="BA1927" s="87"/>
      <c r="BB1927" s="87"/>
      <c r="BC1927" s="87"/>
      <c r="BD1927" s="87"/>
      <c r="BE1927" s="87"/>
    </row>
    <row r="1928" spans="1:57" s="69" customFormat="1" x14ac:dyDescent="0.25">
      <c r="A1928" s="87"/>
      <c r="B1928" s="87"/>
      <c r="C1928" s="87"/>
      <c r="D1928" s="87"/>
      <c r="E1928" s="87"/>
      <c r="F1928" s="87"/>
      <c r="G1928" s="87"/>
      <c r="H1928" s="87"/>
      <c r="I1928" s="87"/>
      <c r="J1928" s="87"/>
      <c r="K1928" s="87"/>
      <c r="L1928" s="87"/>
      <c r="M1928" s="87"/>
      <c r="N1928" s="87"/>
      <c r="O1928" s="87"/>
      <c r="P1928" s="87"/>
      <c r="Q1928" s="87"/>
      <c r="R1928" s="87"/>
      <c r="S1928" s="87"/>
      <c r="T1928" s="87"/>
      <c r="U1928" s="87"/>
      <c r="V1928" s="87"/>
      <c r="W1928" s="87"/>
      <c r="X1928" s="87"/>
      <c r="Y1928" s="87"/>
      <c r="Z1928" s="87"/>
      <c r="AA1928" s="87"/>
      <c r="AB1928" s="87"/>
      <c r="AC1928" s="87"/>
      <c r="AD1928" s="87"/>
      <c r="AE1928" s="87"/>
      <c r="AF1928" s="87"/>
      <c r="AG1928" s="87"/>
      <c r="AH1928" s="87"/>
      <c r="AI1928" s="87"/>
      <c r="AJ1928" s="87"/>
      <c r="AK1928" s="87"/>
      <c r="AL1928" s="87"/>
      <c r="AM1928" s="87"/>
      <c r="AN1928" s="87"/>
      <c r="AO1928" s="87"/>
      <c r="AP1928" s="87"/>
      <c r="AQ1928" s="87"/>
      <c r="AR1928" s="87"/>
      <c r="AS1928" s="87"/>
      <c r="AT1928" s="87"/>
      <c r="AU1928" s="87"/>
      <c r="AV1928" s="87"/>
      <c r="AW1928" s="87"/>
      <c r="AX1928" s="87"/>
      <c r="AY1928" s="87"/>
      <c r="AZ1928" s="87"/>
      <c r="BA1928" s="87"/>
      <c r="BB1928" s="87"/>
      <c r="BC1928" s="87"/>
      <c r="BD1928" s="87"/>
      <c r="BE1928" s="87"/>
    </row>
    <row r="1929" spans="1:57" s="69" customFormat="1" x14ac:dyDescent="0.25">
      <c r="A1929" s="87"/>
      <c r="B1929" s="87"/>
      <c r="C1929" s="87"/>
      <c r="D1929" s="87"/>
      <c r="E1929" s="87"/>
      <c r="F1929" s="87"/>
      <c r="G1929" s="87"/>
      <c r="H1929" s="87"/>
      <c r="I1929" s="87"/>
      <c r="J1929" s="87"/>
      <c r="K1929" s="87"/>
      <c r="L1929" s="87"/>
      <c r="M1929" s="87"/>
      <c r="N1929" s="87"/>
      <c r="O1929" s="87"/>
      <c r="P1929" s="87"/>
      <c r="Q1929" s="87"/>
      <c r="R1929" s="87"/>
      <c r="S1929" s="87"/>
      <c r="T1929" s="87"/>
      <c r="U1929" s="87"/>
      <c r="V1929" s="87"/>
      <c r="W1929" s="87"/>
      <c r="X1929" s="87"/>
      <c r="Y1929" s="87"/>
      <c r="Z1929" s="87"/>
      <c r="AA1929" s="87"/>
      <c r="AB1929" s="87"/>
      <c r="AC1929" s="87"/>
      <c r="AD1929" s="87"/>
      <c r="AE1929" s="87"/>
      <c r="AF1929" s="87"/>
      <c r="AG1929" s="87"/>
      <c r="AH1929" s="87"/>
      <c r="AI1929" s="87"/>
      <c r="AJ1929" s="87"/>
      <c r="AK1929" s="87"/>
      <c r="AL1929" s="87"/>
      <c r="AM1929" s="87"/>
      <c r="AN1929" s="87"/>
      <c r="AO1929" s="87"/>
      <c r="AP1929" s="87"/>
      <c r="AQ1929" s="87"/>
      <c r="AR1929" s="87"/>
      <c r="AS1929" s="87"/>
      <c r="AT1929" s="87"/>
      <c r="AU1929" s="87"/>
      <c r="AV1929" s="87"/>
      <c r="AW1929" s="87"/>
      <c r="AX1929" s="87"/>
      <c r="AY1929" s="87"/>
      <c r="AZ1929" s="87"/>
      <c r="BA1929" s="87"/>
      <c r="BB1929" s="87"/>
      <c r="BC1929" s="87"/>
      <c r="BD1929" s="87"/>
      <c r="BE1929" s="87"/>
    </row>
    <row r="1930" spans="1:57" s="69" customFormat="1" x14ac:dyDescent="0.25">
      <c r="A1930" s="87"/>
      <c r="B1930" s="87"/>
      <c r="C1930" s="87"/>
      <c r="D1930" s="87"/>
      <c r="E1930" s="87"/>
      <c r="F1930" s="87"/>
      <c r="G1930" s="87"/>
      <c r="H1930" s="87"/>
      <c r="I1930" s="87"/>
      <c r="J1930" s="87"/>
      <c r="K1930" s="87"/>
      <c r="L1930" s="87"/>
      <c r="M1930" s="87"/>
      <c r="N1930" s="87"/>
      <c r="O1930" s="87"/>
      <c r="P1930" s="87"/>
      <c r="Q1930" s="87"/>
      <c r="R1930" s="87"/>
      <c r="S1930" s="87"/>
      <c r="T1930" s="87"/>
      <c r="U1930" s="87"/>
      <c r="V1930" s="87"/>
      <c r="W1930" s="87"/>
      <c r="X1930" s="87"/>
      <c r="Y1930" s="87"/>
      <c r="Z1930" s="87"/>
      <c r="AA1930" s="87"/>
      <c r="AB1930" s="87"/>
      <c r="AC1930" s="87"/>
      <c r="AD1930" s="87"/>
      <c r="AE1930" s="87"/>
      <c r="AF1930" s="87"/>
      <c r="AG1930" s="87"/>
      <c r="AH1930" s="87"/>
      <c r="AI1930" s="87"/>
      <c r="AJ1930" s="87"/>
      <c r="AK1930" s="87"/>
      <c r="AL1930" s="87"/>
      <c r="AM1930" s="87"/>
      <c r="AN1930" s="87"/>
      <c r="AO1930" s="87"/>
      <c r="AP1930" s="87"/>
      <c r="AQ1930" s="87"/>
      <c r="AR1930" s="87"/>
      <c r="AS1930" s="87"/>
      <c r="AT1930" s="87"/>
      <c r="AU1930" s="87"/>
      <c r="AV1930" s="87"/>
      <c r="AW1930" s="87"/>
      <c r="AX1930" s="87"/>
      <c r="AY1930" s="87"/>
      <c r="AZ1930" s="87"/>
      <c r="BA1930" s="87"/>
      <c r="BB1930" s="87"/>
      <c r="BC1930" s="87"/>
      <c r="BD1930" s="87"/>
      <c r="BE1930" s="87"/>
    </row>
    <row r="1931" spans="1:57" s="69" customFormat="1" x14ac:dyDescent="0.25">
      <c r="A1931" s="87"/>
      <c r="B1931" s="87"/>
      <c r="C1931" s="87"/>
      <c r="D1931" s="87"/>
      <c r="E1931" s="87"/>
      <c r="F1931" s="87"/>
      <c r="G1931" s="87"/>
      <c r="H1931" s="87"/>
      <c r="I1931" s="87"/>
      <c r="J1931" s="87"/>
      <c r="K1931" s="87"/>
      <c r="L1931" s="87"/>
      <c r="M1931" s="87"/>
      <c r="N1931" s="87"/>
      <c r="O1931" s="87"/>
      <c r="P1931" s="87"/>
      <c r="Q1931" s="87"/>
      <c r="R1931" s="87"/>
      <c r="S1931" s="87"/>
      <c r="T1931" s="87"/>
      <c r="U1931" s="87"/>
      <c r="V1931" s="87"/>
      <c r="W1931" s="87"/>
      <c r="X1931" s="87"/>
      <c r="Y1931" s="87"/>
      <c r="Z1931" s="87"/>
      <c r="AA1931" s="87"/>
      <c r="AB1931" s="87"/>
      <c r="AC1931" s="87"/>
      <c r="AD1931" s="87"/>
      <c r="AE1931" s="87"/>
      <c r="AF1931" s="87"/>
      <c r="AG1931" s="87"/>
      <c r="AH1931" s="87"/>
      <c r="AI1931" s="87"/>
      <c r="AJ1931" s="87"/>
      <c r="AK1931" s="87"/>
      <c r="AL1931" s="87"/>
      <c r="AM1931" s="87"/>
      <c r="AN1931" s="87"/>
      <c r="AO1931" s="87"/>
      <c r="AP1931" s="87"/>
      <c r="AQ1931" s="87"/>
      <c r="AR1931" s="87"/>
      <c r="AS1931" s="87"/>
      <c r="AT1931" s="87"/>
      <c r="AU1931" s="87"/>
      <c r="AV1931" s="87"/>
      <c r="AW1931" s="87"/>
      <c r="AX1931" s="87"/>
      <c r="AY1931" s="87"/>
      <c r="AZ1931" s="87"/>
      <c r="BA1931" s="87"/>
      <c r="BB1931" s="87"/>
      <c r="BC1931" s="87"/>
      <c r="BD1931" s="87"/>
      <c r="BE1931" s="87"/>
    </row>
    <row r="1932" spans="1:57" s="69" customFormat="1" x14ac:dyDescent="0.25">
      <c r="A1932" s="87"/>
      <c r="B1932" s="87"/>
      <c r="C1932" s="87"/>
      <c r="D1932" s="87"/>
      <c r="E1932" s="87"/>
      <c r="F1932" s="87"/>
      <c r="G1932" s="87"/>
      <c r="H1932" s="87"/>
      <c r="I1932" s="87"/>
      <c r="J1932" s="87"/>
      <c r="K1932" s="87"/>
      <c r="L1932" s="87"/>
      <c r="M1932" s="87"/>
      <c r="N1932" s="87"/>
      <c r="O1932" s="87"/>
      <c r="P1932" s="87"/>
      <c r="Q1932" s="87"/>
      <c r="R1932" s="87"/>
      <c r="S1932" s="87"/>
      <c r="T1932" s="87"/>
      <c r="U1932" s="87"/>
      <c r="V1932" s="87"/>
      <c r="W1932" s="87"/>
      <c r="X1932" s="87"/>
      <c r="Y1932" s="87"/>
      <c r="Z1932" s="87"/>
      <c r="AA1932" s="87"/>
      <c r="AB1932" s="87"/>
      <c r="AC1932" s="87"/>
      <c r="AD1932" s="87"/>
      <c r="AE1932" s="87"/>
      <c r="AF1932" s="87"/>
      <c r="AG1932" s="87"/>
      <c r="AH1932" s="87"/>
      <c r="AI1932" s="87"/>
      <c r="AJ1932" s="87"/>
      <c r="AK1932" s="87"/>
      <c r="AL1932" s="87"/>
      <c r="AM1932" s="87"/>
      <c r="AN1932" s="87"/>
      <c r="AO1932" s="87"/>
      <c r="AP1932" s="87"/>
      <c r="AQ1932" s="87"/>
      <c r="AR1932" s="87"/>
      <c r="AS1932" s="87"/>
      <c r="AT1932" s="87"/>
      <c r="AU1932" s="87"/>
      <c r="AV1932" s="87"/>
      <c r="AW1932" s="87"/>
      <c r="AX1932" s="87"/>
      <c r="AY1932" s="87"/>
      <c r="AZ1932" s="87"/>
      <c r="BA1932" s="87"/>
      <c r="BB1932" s="87"/>
      <c r="BC1932" s="87"/>
      <c r="BD1932" s="87"/>
      <c r="BE1932" s="87"/>
    </row>
    <row r="1933" spans="1:57" s="69" customFormat="1" x14ac:dyDescent="0.25">
      <c r="A1933" s="87"/>
      <c r="B1933" s="87"/>
      <c r="C1933" s="87"/>
      <c r="D1933" s="87"/>
      <c r="E1933" s="87"/>
      <c r="F1933" s="87"/>
      <c r="G1933" s="87"/>
      <c r="H1933" s="87"/>
      <c r="I1933" s="87"/>
      <c r="J1933" s="87"/>
      <c r="K1933" s="87"/>
      <c r="L1933" s="87"/>
      <c r="M1933" s="87"/>
      <c r="N1933" s="87"/>
      <c r="O1933" s="87"/>
      <c r="P1933" s="87"/>
      <c r="Q1933" s="87"/>
      <c r="R1933" s="87"/>
      <c r="S1933" s="87"/>
      <c r="T1933" s="87"/>
      <c r="U1933" s="87"/>
      <c r="V1933" s="87"/>
      <c r="W1933" s="87"/>
      <c r="X1933" s="87"/>
      <c r="Y1933" s="87"/>
      <c r="Z1933" s="87"/>
      <c r="AA1933" s="87"/>
      <c r="AB1933" s="87"/>
      <c r="AC1933" s="87"/>
      <c r="AD1933" s="87"/>
      <c r="AE1933" s="87"/>
      <c r="AF1933" s="87"/>
      <c r="AG1933" s="87"/>
      <c r="AH1933" s="87"/>
      <c r="AI1933" s="87"/>
      <c r="AJ1933" s="87"/>
      <c r="AK1933" s="87"/>
      <c r="AL1933" s="87"/>
      <c r="AM1933" s="87"/>
      <c r="AN1933" s="87"/>
      <c r="AO1933" s="87"/>
      <c r="AP1933" s="87"/>
      <c r="AQ1933" s="87"/>
      <c r="AR1933" s="87"/>
      <c r="AS1933" s="87"/>
      <c r="AT1933" s="87"/>
      <c r="AU1933" s="87"/>
      <c r="AV1933" s="87"/>
      <c r="AW1933" s="87"/>
      <c r="AX1933" s="87"/>
      <c r="AY1933" s="87"/>
      <c r="AZ1933" s="87"/>
      <c r="BA1933" s="87"/>
      <c r="BB1933" s="87"/>
      <c r="BC1933" s="87"/>
      <c r="BD1933" s="87"/>
      <c r="BE1933" s="87"/>
    </row>
    <row r="1934" spans="1:57" s="69" customFormat="1" x14ac:dyDescent="0.25">
      <c r="A1934" s="87"/>
      <c r="B1934" s="87"/>
      <c r="C1934" s="87"/>
      <c r="D1934" s="87"/>
      <c r="E1934" s="87"/>
      <c r="F1934" s="87"/>
      <c r="G1934" s="87"/>
      <c r="H1934" s="87"/>
      <c r="I1934" s="87"/>
      <c r="J1934" s="87"/>
      <c r="K1934" s="87"/>
      <c r="L1934" s="87"/>
      <c r="M1934" s="87"/>
      <c r="N1934" s="87"/>
      <c r="O1934" s="87"/>
      <c r="P1934" s="87"/>
      <c r="Q1934" s="87"/>
      <c r="R1934" s="87"/>
      <c r="S1934" s="87"/>
      <c r="T1934" s="87"/>
      <c r="U1934" s="87"/>
      <c r="V1934" s="87"/>
      <c r="W1934" s="87"/>
      <c r="X1934" s="87"/>
      <c r="Y1934" s="87"/>
      <c r="Z1934" s="87"/>
      <c r="AA1934" s="87"/>
      <c r="AB1934" s="87"/>
      <c r="AC1934" s="87"/>
      <c r="AD1934" s="87"/>
      <c r="AE1934" s="87"/>
      <c r="AF1934" s="87"/>
      <c r="AG1934" s="87"/>
      <c r="AH1934" s="87"/>
      <c r="AI1934" s="87"/>
      <c r="AJ1934" s="87"/>
      <c r="AK1934" s="87"/>
      <c r="AL1934" s="87"/>
      <c r="AM1934" s="87"/>
      <c r="AN1934" s="87"/>
      <c r="AO1934" s="87"/>
      <c r="AP1934" s="87"/>
      <c r="AQ1934" s="87"/>
      <c r="AR1934" s="87"/>
      <c r="AS1934" s="87"/>
      <c r="AT1934" s="87"/>
      <c r="AU1934" s="87"/>
      <c r="AV1934" s="87"/>
      <c r="AW1934" s="87"/>
      <c r="AX1934" s="87"/>
      <c r="AY1934" s="87"/>
      <c r="AZ1934" s="87"/>
      <c r="BA1934" s="87"/>
      <c r="BB1934" s="87"/>
      <c r="BC1934" s="87"/>
      <c r="BD1934" s="87"/>
      <c r="BE1934" s="87"/>
    </row>
    <row r="1935" spans="1:57" s="69" customFormat="1" x14ac:dyDescent="0.25">
      <c r="A1935" s="87"/>
      <c r="B1935" s="87"/>
      <c r="C1935" s="87"/>
      <c r="D1935" s="87"/>
      <c r="E1935" s="87"/>
      <c r="F1935" s="87"/>
      <c r="G1935" s="87"/>
      <c r="H1935" s="87"/>
      <c r="I1935" s="87"/>
      <c r="J1935" s="87"/>
      <c r="K1935" s="87"/>
      <c r="L1935" s="87"/>
      <c r="M1935" s="87"/>
      <c r="N1935" s="87"/>
      <c r="O1935" s="87"/>
      <c r="P1935" s="87"/>
      <c r="Q1935" s="87"/>
      <c r="R1935" s="87"/>
      <c r="S1935" s="87"/>
      <c r="T1935" s="87"/>
      <c r="U1935" s="87"/>
      <c r="V1935" s="87"/>
      <c r="W1935" s="87"/>
      <c r="X1935" s="87"/>
      <c r="Y1935" s="87"/>
      <c r="Z1935" s="87"/>
      <c r="AA1935" s="87"/>
      <c r="AB1935" s="87"/>
      <c r="AC1935" s="87"/>
      <c r="AD1935" s="87"/>
      <c r="AE1935" s="87"/>
      <c r="AF1935" s="87"/>
      <c r="AG1935" s="87"/>
      <c r="AH1935" s="87"/>
      <c r="AI1935" s="87"/>
      <c r="AJ1935" s="87"/>
      <c r="AK1935" s="87"/>
      <c r="AL1935" s="87"/>
      <c r="AM1935" s="87"/>
      <c r="AN1935" s="87"/>
      <c r="AO1935" s="87"/>
      <c r="AP1935" s="87"/>
      <c r="AQ1935" s="87"/>
      <c r="AR1935" s="87"/>
      <c r="AS1935" s="87"/>
      <c r="AT1935" s="87"/>
      <c r="AU1935" s="87"/>
      <c r="AV1935" s="87"/>
      <c r="AW1935" s="87"/>
      <c r="AX1935" s="87"/>
      <c r="AY1935" s="87"/>
      <c r="AZ1935" s="87"/>
      <c r="BA1935" s="87"/>
      <c r="BB1935" s="87"/>
      <c r="BC1935" s="87"/>
      <c r="BD1935" s="87"/>
      <c r="BE1935" s="87"/>
    </row>
    <row r="1936" spans="1:57" s="69" customFormat="1" x14ac:dyDescent="0.25">
      <c r="A1936" s="87"/>
      <c r="B1936" s="87"/>
      <c r="C1936" s="87"/>
      <c r="D1936" s="87"/>
      <c r="E1936" s="87"/>
      <c r="F1936" s="87"/>
      <c r="G1936" s="87"/>
      <c r="H1936" s="87"/>
      <c r="I1936" s="87"/>
      <c r="J1936" s="87"/>
      <c r="K1936" s="87"/>
      <c r="L1936" s="87"/>
      <c r="M1936" s="87"/>
      <c r="N1936" s="87"/>
      <c r="O1936" s="87"/>
      <c r="P1936" s="87"/>
      <c r="Q1936" s="87"/>
      <c r="R1936" s="87"/>
      <c r="S1936" s="87"/>
      <c r="T1936" s="87"/>
      <c r="U1936" s="87"/>
      <c r="V1936" s="87"/>
      <c r="W1936" s="87"/>
      <c r="X1936" s="87"/>
      <c r="Y1936" s="87"/>
      <c r="Z1936" s="87"/>
      <c r="AA1936" s="87"/>
      <c r="AB1936" s="87"/>
      <c r="AC1936" s="87"/>
      <c r="AD1936" s="87"/>
      <c r="AE1936" s="87"/>
      <c r="AF1936" s="87"/>
      <c r="AG1936" s="87"/>
      <c r="AH1936" s="87"/>
      <c r="AI1936" s="87"/>
      <c r="AJ1936" s="87"/>
      <c r="AK1936" s="87"/>
      <c r="AL1936" s="87"/>
      <c r="AM1936" s="87"/>
      <c r="AN1936" s="87"/>
      <c r="AO1936" s="87"/>
      <c r="AP1936" s="87"/>
      <c r="AQ1936" s="87"/>
      <c r="AR1936" s="87"/>
      <c r="AS1936" s="87"/>
      <c r="AT1936" s="87"/>
      <c r="AU1936" s="87"/>
      <c r="AV1936" s="87"/>
      <c r="AW1936" s="87"/>
      <c r="AX1936" s="87"/>
      <c r="AY1936" s="87"/>
      <c r="AZ1936" s="87"/>
      <c r="BA1936" s="87"/>
      <c r="BB1936" s="87"/>
      <c r="BC1936" s="87"/>
      <c r="BD1936" s="87"/>
      <c r="BE1936" s="87"/>
    </row>
    <row r="1937" spans="1:57" s="69" customFormat="1" x14ac:dyDescent="0.25">
      <c r="A1937" s="87"/>
      <c r="B1937" s="87"/>
      <c r="C1937" s="87"/>
      <c r="D1937" s="87"/>
      <c r="E1937" s="87"/>
      <c r="F1937" s="87"/>
      <c r="G1937" s="87"/>
      <c r="H1937" s="87"/>
      <c r="I1937" s="87"/>
      <c r="J1937" s="87"/>
      <c r="K1937" s="87"/>
      <c r="L1937" s="87"/>
      <c r="M1937" s="87"/>
      <c r="N1937" s="87"/>
      <c r="O1937" s="87"/>
      <c r="P1937" s="87"/>
      <c r="Q1937" s="87"/>
      <c r="R1937" s="87"/>
      <c r="S1937" s="87"/>
      <c r="T1937" s="87"/>
      <c r="U1937" s="87"/>
      <c r="V1937" s="87"/>
      <c r="W1937" s="87"/>
      <c r="X1937" s="87"/>
      <c r="Y1937" s="87"/>
      <c r="Z1937" s="87"/>
      <c r="AA1937" s="87"/>
      <c r="AB1937" s="87"/>
      <c r="AC1937" s="87"/>
      <c r="AD1937" s="87"/>
      <c r="AE1937" s="87"/>
      <c r="AF1937" s="87"/>
      <c r="AG1937" s="87"/>
      <c r="AH1937" s="87"/>
      <c r="AI1937" s="87"/>
      <c r="AJ1937" s="87"/>
      <c r="AK1937" s="87"/>
      <c r="AL1937" s="87"/>
      <c r="AM1937" s="87"/>
      <c r="AN1937" s="87"/>
      <c r="AO1937" s="87"/>
      <c r="AP1937" s="87"/>
      <c r="AQ1937" s="87"/>
      <c r="AR1937" s="87"/>
      <c r="AS1937" s="87"/>
      <c r="AT1937" s="87"/>
      <c r="AU1937" s="87"/>
      <c r="AV1937" s="87"/>
      <c r="AW1937" s="87"/>
      <c r="AX1937" s="87"/>
      <c r="AY1937" s="87"/>
      <c r="AZ1937" s="87"/>
      <c r="BA1937" s="87"/>
      <c r="BB1937" s="87"/>
      <c r="BC1937" s="87"/>
      <c r="BD1937" s="87"/>
      <c r="BE1937" s="87"/>
    </row>
    <row r="1938" spans="1:57" s="69" customFormat="1" x14ac:dyDescent="0.25">
      <c r="A1938" s="87"/>
      <c r="B1938" s="87"/>
      <c r="C1938" s="87"/>
      <c r="D1938" s="87"/>
      <c r="E1938" s="87"/>
      <c r="F1938" s="87"/>
      <c r="G1938" s="87"/>
      <c r="H1938" s="87"/>
      <c r="I1938" s="87"/>
      <c r="J1938" s="87"/>
      <c r="K1938" s="87"/>
      <c r="L1938" s="87"/>
      <c r="M1938" s="87"/>
      <c r="N1938" s="87"/>
      <c r="O1938" s="87"/>
      <c r="P1938" s="87"/>
      <c r="Q1938" s="87"/>
      <c r="R1938" s="87"/>
      <c r="S1938" s="87"/>
      <c r="T1938" s="87"/>
      <c r="U1938" s="87"/>
      <c r="V1938" s="87"/>
      <c r="W1938" s="87"/>
      <c r="X1938" s="87"/>
      <c r="Y1938" s="87"/>
      <c r="Z1938" s="87"/>
      <c r="AA1938" s="87"/>
      <c r="AB1938" s="87"/>
      <c r="AC1938" s="87"/>
      <c r="AD1938" s="87"/>
      <c r="AE1938" s="87"/>
      <c r="AF1938" s="87"/>
      <c r="AG1938" s="87"/>
      <c r="AH1938" s="87"/>
      <c r="AI1938" s="87"/>
      <c r="AJ1938" s="87"/>
      <c r="AK1938" s="87"/>
      <c r="AL1938" s="87"/>
      <c r="AM1938" s="87"/>
      <c r="AN1938" s="87"/>
      <c r="AO1938" s="87"/>
      <c r="AP1938" s="87"/>
      <c r="AQ1938" s="87"/>
      <c r="AR1938" s="87"/>
      <c r="AS1938" s="87"/>
      <c r="AT1938" s="87"/>
      <c r="AU1938" s="87"/>
      <c r="AV1938" s="87"/>
      <c r="AW1938" s="87"/>
      <c r="AX1938" s="87"/>
      <c r="AY1938" s="87"/>
      <c r="AZ1938" s="87"/>
      <c r="BA1938" s="87"/>
      <c r="BB1938" s="87"/>
      <c r="BC1938" s="87"/>
      <c r="BD1938" s="87"/>
      <c r="BE1938" s="87"/>
    </row>
    <row r="1939" spans="1:57" s="69" customFormat="1" x14ac:dyDescent="0.25">
      <c r="A1939" s="87"/>
      <c r="B1939" s="87"/>
      <c r="C1939" s="87"/>
      <c r="D1939" s="87"/>
      <c r="E1939" s="87"/>
      <c r="F1939" s="87"/>
      <c r="G1939" s="87"/>
      <c r="H1939" s="87"/>
      <c r="I1939" s="87"/>
      <c r="J1939" s="87"/>
      <c r="K1939" s="87"/>
      <c r="L1939" s="87"/>
      <c r="M1939" s="87"/>
      <c r="N1939" s="87"/>
      <c r="O1939" s="87"/>
      <c r="P1939" s="87"/>
      <c r="Q1939" s="87"/>
      <c r="R1939" s="87"/>
      <c r="S1939" s="87"/>
      <c r="T1939" s="87"/>
      <c r="U1939" s="87"/>
      <c r="V1939" s="87"/>
      <c r="W1939" s="87"/>
      <c r="X1939" s="87"/>
      <c r="Y1939" s="87"/>
      <c r="Z1939" s="87"/>
      <c r="AA1939" s="87"/>
      <c r="AB1939" s="87"/>
      <c r="AC1939" s="87"/>
      <c r="AD1939" s="87"/>
      <c r="AE1939" s="87"/>
      <c r="AF1939" s="87"/>
      <c r="AG1939" s="87"/>
      <c r="AH1939" s="87"/>
      <c r="AI1939" s="87"/>
      <c r="AJ1939" s="87"/>
      <c r="AK1939" s="87"/>
      <c r="AL1939" s="87"/>
      <c r="AM1939" s="87"/>
      <c r="AN1939" s="87"/>
      <c r="AO1939" s="87"/>
      <c r="AP1939" s="87"/>
      <c r="AQ1939" s="87"/>
      <c r="AR1939" s="87"/>
      <c r="AS1939" s="87"/>
      <c r="AT1939" s="87"/>
      <c r="AU1939" s="87"/>
      <c r="AV1939" s="87"/>
      <c r="AW1939" s="87"/>
      <c r="AX1939" s="87"/>
      <c r="AY1939" s="87"/>
      <c r="AZ1939" s="87"/>
      <c r="BA1939" s="87"/>
      <c r="BB1939" s="87"/>
      <c r="BC1939" s="87"/>
      <c r="BD1939" s="87"/>
      <c r="BE1939" s="87"/>
    </row>
    <row r="1940" spans="1:57" s="69" customFormat="1" x14ac:dyDescent="0.25">
      <c r="A1940" s="87"/>
      <c r="B1940" s="87"/>
      <c r="C1940" s="87"/>
      <c r="D1940" s="87"/>
      <c r="E1940" s="87"/>
      <c r="F1940" s="87"/>
      <c r="G1940" s="87"/>
      <c r="H1940" s="87"/>
      <c r="I1940" s="87"/>
      <c r="J1940" s="87"/>
      <c r="K1940" s="87"/>
      <c r="L1940" s="87"/>
      <c r="M1940" s="87"/>
      <c r="N1940" s="87"/>
      <c r="O1940" s="87"/>
      <c r="P1940" s="87"/>
      <c r="Q1940" s="87"/>
      <c r="R1940" s="87"/>
      <c r="S1940" s="87"/>
      <c r="T1940" s="87"/>
      <c r="U1940" s="87"/>
      <c r="V1940" s="87"/>
      <c r="W1940" s="87"/>
      <c r="X1940" s="87"/>
      <c r="Y1940" s="87"/>
      <c r="Z1940" s="87"/>
      <c r="AA1940" s="87"/>
      <c r="AB1940" s="87"/>
      <c r="AC1940" s="87"/>
      <c r="AD1940" s="87"/>
      <c r="AE1940" s="87"/>
      <c r="AF1940" s="87"/>
      <c r="AG1940" s="87"/>
      <c r="AH1940" s="87"/>
      <c r="AI1940" s="87"/>
      <c r="AJ1940" s="87"/>
      <c r="AK1940" s="87"/>
      <c r="AL1940" s="87"/>
      <c r="AM1940" s="87"/>
      <c r="AN1940" s="87"/>
      <c r="AO1940" s="87"/>
      <c r="AP1940" s="87"/>
      <c r="AQ1940" s="87"/>
      <c r="AR1940" s="87"/>
      <c r="AS1940" s="87"/>
      <c r="AT1940" s="87"/>
      <c r="AU1940" s="87"/>
      <c r="AV1940" s="87"/>
      <c r="AW1940" s="87"/>
      <c r="AX1940" s="87"/>
      <c r="AY1940" s="87"/>
      <c r="AZ1940" s="87"/>
      <c r="BA1940" s="87"/>
      <c r="BB1940" s="87"/>
      <c r="BC1940" s="87"/>
      <c r="BD1940" s="87"/>
      <c r="BE1940" s="87"/>
    </row>
    <row r="1941" spans="1:57" s="69" customFormat="1" x14ac:dyDescent="0.25">
      <c r="A1941" s="87"/>
      <c r="B1941" s="87"/>
      <c r="C1941" s="87"/>
      <c r="D1941" s="87"/>
      <c r="E1941" s="87"/>
      <c r="F1941" s="87"/>
      <c r="G1941" s="87"/>
      <c r="H1941" s="87"/>
      <c r="I1941" s="87"/>
      <c r="J1941" s="87"/>
      <c r="K1941" s="87"/>
      <c r="L1941" s="87"/>
      <c r="M1941" s="87"/>
      <c r="N1941" s="87"/>
      <c r="O1941" s="87"/>
      <c r="P1941" s="87"/>
      <c r="Q1941" s="87"/>
      <c r="R1941" s="87"/>
      <c r="S1941" s="87"/>
      <c r="T1941" s="87"/>
      <c r="U1941" s="87"/>
      <c r="V1941" s="87"/>
      <c r="W1941" s="87"/>
      <c r="X1941" s="87"/>
      <c r="Y1941" s="87"/>
      <c r="Z1941" s="87"/>
      <c r="AA1941" s="87"/>
      <c r="AB1941" s="87"/>
      <c r="AC1941" s="87"/>
      <c r="AD1941" s="87"/>
      <c r="AE1941" s="87"/>
      <c r="AF1941" s="87"/>
      <c r="AG1941" s="87"/>
      <c r="AH1941" s="87"/>
      <c r="AI1941" s="87"/>
      <c r="AJ1941" s="87"/>
      <c r="AK1941" s="87"/>
      <c r="AL1941" s="87"/>
      <c r="AM1941" s="87"/>
      <c r="AN1941" s="87"/>
      <c r="AO1941" s="87"/>
      <c r="AP1941" s="87"/>
      <c r="AQ1941" s="87"/>
      <c r="AR1941" s="87"/>
      <c r="AS1941" s="87"/>
      <c r="AT1941" s="87"/>
      <c r="AU1941" s="87"/>
      <c r="AV1941" s="87"/>
      <c r="AW1941" s="87"/>
      <c r="AX1941" s="87"/>
      <c r="AY1941" s="87"/>
      <c r="AZ1941" s="87"/>
      <c r="BA1941" s="87"/>
      <c r="BB1941" s="87"/>
      <c r="BC1941" s="87"/>
      <c r="BD1941" s="87"/>
      <c r="BE1941" s="87"/>
    </row>
    <row r="1942" spans="1:57" s="69" customFormat="1" x14ac:dyDescent="0.25">
      <c r="A1942" s="87"/>
      <c r="B1942" s="87"/>
      <c r="C1942" s="87"/>
      <c r="D1942" s="87"/>
      <c r="E1942" s="87"/>
      <c r="F1942" s="87"/>
      <c r="G1942" s="87"/>
      <c r="H1942" s="87"/>
      <c r="I1942" s="87"/>
      <c r="J1942" s="87"/>
      <c r="K1942" s="87"/>
      <c r="L1942" s="87"/>
      <c r="M1942" s="87"/>
      <c r="N1942" s="87"/>
      <c r="O1942" s="87"/>
      <c r="P1942" s="87"/>
      <c r="Q1942" s="87"/>
      <c r="R1942" s="87"/>
      <c r="S1942" s="87"/>
      <c r="T1942" s="87"/>
      <c r="U1942" s="87"/>
      <c r="V1942" s="87"/>
      <c r="W1942" s="87"/>
      <c r="X1942" s="87"/>
      <c r="Y1942" s="87"/>
      <c r="Z1942" s="87"/>
      <c r="AA1942" s="87"/>
      <c r="AB1942" s="87"/>
      <c r="AC1942" s="87"/>
      <c r="AD1942" s="87"/>
      <c r="AE1942" s="87"/>
      <c r="AF1942" s="87"/>
      <c r="AG1942" s="87"/>
      <c r="AH1942" s="87"/>
      <c r="AI1942" s="87"/>
      <c r="AJ1942" s="87"/>
      <c r="AK1942" s="87"/>
      <c r="AL1942" s="87"/>
      <c r="AM1942" s="87"/>
      <c r="AN1942" s="87"/>
      <c r="AO1942" s="87"/>
      <c r="AP1942" s="87"/>
      <c r="AQ1942" s="87"/>
      <c r="AR1942" s="87"/>
      <c r="AS1942" s="87"/>
      <c r="AT1942" s="87"/>
      <c r="AU1942" s="87"/>
      <c r="AV1942" s="87"/>
      <c r="AW1942" s="87"/>
      <c r="AX1942" s="87"/>
      <c r="AY1942" s="87"/>
      <c r="AZ1942" s="87"/>
      <c r="BA1942" s="87"/>
      <c r="BB1942" s="87"/>
      <c r="BC1942" s="87"/>
      <c r="BD1942" s="87"/>
      <c r="BE1942" s="87"/>
    </row>
    <row r="1943" spans="1:57" s="69" customFormat="1" x14ac:dyDescent="0.25">
      <c r="A1943" s="87"/>
      <c r="B1943" s="87"/>
      <c r="C1943" s="87"/>
      <c r="D1943" s="87"/>
      <c r="E1943" s="87"/>
      <c r="F1943" s="87"/>
      <c r="G1943" s="87"/>
      <c r="H1943" s="87"/>
      <c r="I1943" s="87"/>
      <c r="J1943" s="87"/>
      <c r="K1943" s="87"/>
      <c r="L1943" s="87"/>
      <c r="M1943" s="87"/>
      <c r="N1943" s="87"/>
      <c r="O1943" s="87"/>
      <c r="P1943" s="87"/>
      <c r="Q1943" s="87"/>
      <c r="R1943" s="87"/>
      <c r="S1943" s="87"/>
      <c r="T1943" s="87"/>
      <c r="U1943" s="87"/>
      <c r="V1943" s="87"/>
      <c r="W1943" s="87"/>
      <c r="X1943" s="87"/>
      <c r="Y1943" s="87"/>
      <c r="Z1943" s="87"/>
      <c r="AA1943" s="87"/>
      <c r="AB1943" s="87"/>
      <c r="AC1943" s="87"/>
      <c r="AD1943" s="87"/>
      <c r="AE1943" s="87"/>
      <c r="AF1943" s="87"/>
      <c r="AG1943" s="87"/>
      <c r="AH1943" s="87"/>
      <c r="AI1943" s="87"/>
      <c r="AJ1943" s="87"/>
      <c r="AK1943" s="87"/>
      <c r="AL1943" s="87"/>
      <c r="AM1943" s="87"/>
      <c r="AN1943" s="87"/>
      <c r="AO1943" s="87"/>
      <c r="AP1943" s="87"/>
      <c r="AQ1943" s="87"/>
      <c r="AR1943" s="87"/>
      <c r="AS1943" s="87"/>
      <c r="AT1943" s="87"/>
      <c r="AU1943" s="87"/>
      <c r="AV1943" s="87"/>
      <c r="AW1943" s="87"/>
      <c r="AX1943" s="87"/>
      <c r="AY1943" s="87"/>
      <c r="AZ1943" s="87"/>
      <c r="BA1943" s="87"/>
      <c r="BB1943" s="87"/>
      <c r="BC1943" s="87"/>
      <c r="BD1943" s="87"/>
      <c r="BE1943" s="87"/>
    </row>
    <row r="1944" spans="1:57" s="69" customFormat="1" x14ac:dyDescent="0.25">
      <c r="A1944" s="87"/>
      <c r="B1944" s="87"/>
      <c r="C1944" s="87"/>
      <c r="D1944" s="87"/>
      <c r="E1944" s="87"/>
      <c r="F1944" s="87"/>
      <c r="G1944" s="87"/>
      <c r="H1944" s="87"/>
      <c r="I1944" s="87"/>
      <c r="J1944" s="87"/>
      <c r="K1944" s="87"/>
      <c r="L1944" s="87"/>
      <c r="M1944" s="87"/>
      <c r="N1944" s="87"/>
      <c r="O1944" s="87"/>
      <c r="P1944" s="87"/>
      <c r="Q1944" s="87"/>
      <c r="R1944" s="87"/>
      <c r="S1944" s="87"/>
      <c r="T1944" s="87"/>
      <c r="U1944" s="87"/>
      <c r="V1944" s="87"/>
      <c r="W1944" s="87"/>
      <c r="X1944" s="87"/>
      <c r="Y1944" s="87"/>
      <c r="Z1944" s="87"/>
      <c r="AA1944" s="87"/>
      <c r="AB1944" s="87"/>
      <c r="AC1944" s="87"/>
      <c r="AD1944" s="87"/>
      <c r="AE1944" s="87"/>
      <c r="AF1944" s="87"/>
      <c r="AG1944" s="87"/>
      <c r="AH1944" s="87"/>
      <c r="AI1944" s="87"/>
      <c r="AJ1944" s="87"/>
      <c r="AK1944" s="87"/>
      <c r="AL1944" s="87"/>
      <c r="AM1944" s="87"/>
      <c r="AN1944" s="87"/>
      <c r="AO1944" s="87"/>
      <c r="AP1944" s="87"/>
      <c r="AQ1944" s="87"/>
      <c r="AR1944" s="87"/>
      <c r="AS1944" s="87"/>
      <c r="AT1944" s="87"/>
      <c r="AU1944" s="87"/>
      <c r="AV1944" s="87"/>
      <c r="AW1944" s="87"/>
      <c r="AX1944" s="87"/>
      <c r="AY1944" s="87"/>
      <c r="AZ1944" s="87"/>
      <c r="BA1944" s="87"/>
      <c r="BB1944" s="87"/>
      <c r="BC1944" s="87"/>
      <c r="BD1944" s="87"/>
      <c r="BE1944" s="87"/>
    </row>
    <row r="1945" spans="1:57" s="69" customFormat="1" x14ac:dyDescent="0.25">
      <c r="A1945" s="87"/>
      <c r="B1945" s="87"/>
      <c r="C1945" s="87"/>
      <c r="D1945" s="87"/>
      <c r="E1945" s="87"/>
      <c r="F1945" s="87"/>
      <c r="G1945" s="87"/>
      <c r="H1945" s="87"/>
      <c r="I1945" s="87"/>
      <c r="J1945" s="87"/>
      <c r="K1945" s="87"/>
      <c r="L1945" s="87"/>
      <c r="M1945" s="87"/>
      <c r="N1945" s="87"/>
      <c r="O1945" s="87"/>
      <c r="P1945" s="87"/>
      <c r="Q1945" s="87"/>
      <c r="R1945" s="87"/>
      <c r="S1945" s="87"/>
      <c r="T1945" s="87"/>
      <c r="U1945" s="87"/>
      <c r="V1945" s="87"/>
      <c r="W1945" s="87"/>
      <c r="X1945" s="87"/>
      <c r="Y1945" s="87"/>
      <c r="Z1945" s="87"/>
      <c r="AA1945" s="87"/>
      <c r="AB1945" s="87"/>
      <c r="AC1945" s="87"/>
      <c r="AD1945" s="87"/>
      <c r="AE1945" s="87"/>
      <c r="AF1945" s="87"/>
      <c r="AG1945" s="87"/>
      <c r="AH1945" s="87"/>
      <c r="AI1945" s="87"/>
      <c r="AJ1945" s="87"/>
      <c r="AK1945" s="87"/>
      <c r="AL1945" s="87"/>
      <c r="AM1945" s="87"/>
      <c r="AN1945" s="87"/>
      <c r="AO1945" s="87"/>
      <c r="AP1945" s="87"/>
      <c r="AQ1945" s="87"/>
      <c r="AR1945" s="87"/>
      <c r="AS1945" s="87"/>
      <c r="AT1945" s="87"/>
      <c r="AU1945" s="87"/>
      <c r="AV1945" s="87"/>
      <c r="AW1945" s="87"/>
      <c r="AX1945" s="87"/>
      <c r="AY1945" s="87"/>
      <c r="AZ1945" s="87"/>
      <c r="BA1945" s="87"/>
      <c r="BB1945" s="87"/>
      <c r="BC1945" s="87"/>
      <c r="BD1945" s="87"/>
      <c r="BE1945" s="87"/>
    </row>
    <row r="1946" spans="1:57" s="69" customFormat="1" x14ac:dyDescent="0.25">
      <c r="A1946" s="87"/>
      <c r="B1946" s="87"/>
      <c r="C1946" s="87"/>
      <c r="D1946" s="87"/>
      <c r="E1946" s="87"/>
      <c r="F1946" s="87"/>
      <c r="G1946" s="87"/>
      <c r="H1946" s="87"/>
      <c r="I1946" s="87"/>
      <c r="J1946" s="87"/>
      <c r="K1946" s="87"/>
      <c r="L1946" s="87"/>
      <c r="M1946" s="87"/>
      <c r="N1946" s="87"/>
      <c r="O1946" s="87"/>
      <c r="P1946" s="87"/>
      <c r="Q1946" s="87"/>
      <c r="R1946" s="87"/>
      <c r="S1946" s="87"/>
      <c r="T1946" s="87"/>
      <c r="U1946" s="87"/>
      <c r="V1946" s="87"/>
      <c r="W1946" s="87"/>
      <c r="X1946" s="87"/>
      <c r="Y1946" s="87"/>
      <c r="Z1946" s="87"/>
      <c r="AA1946" s="87"/>
      <c r="AB1946" s="87"/>
      <c r="AC1946" s="87"/>
      <c r="AD1946" s="87"/>
      <c r="AE1946" s="87"/>
      <c r="AF1946" s="87"/>
      <c r="AG1946" s="87"/>
      <c r="AH1946" s="87"/>
      <c r="AI1946" s="87"/>
      <c r="AJ1946" s="87"/>
      <c r="AK1946" s="87"/>
      <c r="AL1946" s="87"/>
      <c r="AM1946" s="87"/>
      <c r="AN1946" s="87"/>
      <c r="AO1946" s="87"/>
      <c r="AP1946" s="87"/>
      <c r="AQ1946" s="87"/>
      <c r="AR1946" s="87"/>
      <c r="AS1946" s="87"/>
      <c r="AT1946" s="87"/>
      <c r="AU1946" s="87"/>
      <c r="AV1946" s="87"/>
      <c r="AW1946" s="87"/>
      <c r="AX1946" s="87"/>
      <c r="AY1946" s="87"/>
      <c r="AZ1946" s="87"/>
      <c r="BA1946" s="87"/>
      <c r="BB1946" s="87"/>
      <c r="BC1946" s="87"/>
      <c r="BD1946" s="87"/>
      <c r="BE1946" s="87"/>
    </row>
    <row r="1947" spans="1:57" s="69" customFormat="1" x14ac:dyDescent="0.25">
      <c r="A1947" s="87"/>
      <c r="B1947" s="87"/>
      <c r="C1947" s="87"/>
      <c r="D1947" s="87"/>
      <c r="E1947" s="87"/>
      <c r="F1947" s="87"/>
      <c r="G1947" s="87"/>
      <c r="H1947" s="87"/>
      <c r="I1947" s="87"/>
      <c r="J1947" s="87"/>
      <c r="K1947" s="87"/>
      <c r="L1947" s="87"/>
      <c r="M1947" s="87"/>
      <c r="N1947" s="87"/>
      <c r="O1947" s="87"/>
      <c r="P1947" s="87"/>
      <c r="Q1947" s="87"/>
      <c r="R1947" s="87"/>
      <c r="S1947" s="87"/>
      <c r="T1947" s="87"/>
      <c r="U1947" s="87"/>
      <c r="V1947" s="87"/>
      <c r="W1947" s="87"/>
      <c r="X1947" s="87"/>
      <c r="Y1947" s="87"/>
      <c r="Z1947" s="87"/>
      <c r="AA1947" s="87"/>
      <c r="AB1947" s="87"/>
      <c r="AC1947" s="87"/>
      <c r="AD1947" s="87"/>
      <c r="AE1947" s="87"/>
      <c r="AF1947" s="87"/>
      <c r="AG1947" s="87"/>
      <c r="AH1947" s="87"/>
      <c r="AI1947" s="87"/>
      <c r="AJ1947" s="87"/>
      <c r="AK1947" s="87"/>
      <c r="AL1947" s="87"/>
      <c r="AM1947" s="87"/>
      <c r="AN1947" s="87"/>
      <c r="AO1947" s="87"/>
      <c r="AP1947" s="87"/>
      <c r="AQ1947" s="87"/>
      <c r="AR1947" s="87"/>
      <c r="AS1947" s="87"/>
      <c r="AT1947" s="87"/>
      <c r="AU1947" s="87"/>
      <c r="AV1947" s="87"/>
      <c r="AW1947" s="87"/>
      <c r="AX1947" s="87"/>
      <c r="AY1947" s="87"/>
      <c r="AZ1947" s="87"/>
      <c r="BA1947" s="87"/>
      <c r="BB1947" s="87"/>
      <c r="BC1947" s="87"/>
      <c r="BD1947" s="87"/>
      <c r="BE1947" s="87"/>
    </row>
    <row r="1948" spans="1:57" s="69" customFormat="1" x14ac:dyDescent="0.25">
      <c r="A1948" s="87"/>
      <c r="B1948" s="87"/>
      <c r="C1948" s="87"/>
      <c r="D1948" s="87"/>
      <c r="E1948" s="87"/>
      <c r="F1948" s="87"/>
      <c r="G1948" s="87"/>
      <c r="H1948" s="87"/>
      <c r="I1948" s="87"/>
      <c r="J1948" s="87"/>
      <c r="K1948" s="87"/>
      <c r="L1948" s="87"/>
      <c r="M1948" s="87"/>
      <c r="N1948" s="87"/>
      <c r="O1948" s="87"/>
      <c r="P1948" s="87"/>
      <c r="Q1948" s="87"/>
      <c r="R1948" s="87"/>
      <c r="S1948" s="87"/>
      <c r="T1948" s="87"/>
      <c r="U1948" s="87"/>
      <c r="V1948" s="87"/>
      <c r="W1948" s="87"/>
      <c r="X1948" s="87"/>
      <c r="Y1948" s="87"/>
      <c r="Z1948" s="87"/>
      <c r="AA1948" s="87"/>
      <c r="AB1948" s="87"/>
      <c r="AC1948" s="87"/>
      <c r="AD1948" s="87"/>
      <c r="AE1948" s="87"/>
      <c r="AF1948" s="87"/>
      <c r="AG1948" s="87"/>
      <c r="AH1948" s="87"/>
      <c r="AI1948" s="87"/>
      <c r="AJ1948" s="87"/>
      <c r="AK1948" s="87"/>
      <c r="AL1948" s="87"/>
      <c r="AM1948" s="87"/>
      <c r="AN1948" s="87"/>
      <c r="AO1948" s="87"/>
      <c r="AP1948" s="87"/>
      <c r="AQ1948" s="87"/>
      <c r="AR1948" s="87"/>
      <c r="AS1948" s="87"/>
      <c r="AT1948" s="87"/>
      <c r="AU1948" s="87"/>
      <c r="AV1948" s="87"/>
      <c r="AW1948" s="87"/>
      <c r="AX1948" s="87"/>
      <c r="AY1948" s="87"/>
      <c r="AZ1948" s="87"/>
      <c r="BA1948" s="87"/>
      <c r="BB1948" s="87"/>
      <c r="BC1948" s="87"/>
      <c r="BD1948" s="87"/>
      <c r="BE1948" s="87"/>
    </row>
    <row r="1949" spans="1:57" s="69" customFormat="1" x14ac:dyDescent="0.25">
      <c r="A1949" s="87"/>
      <c r="B1949" s="87"/>
      <c r="C1949" s="87"/>
      <c r="D1949" s="87"/>
      <c r="E1949" s="87"/>
      <c r="F1949" s="87"/>
      <c r="G1949" s="87"/>
      <c r="H1949" s="87"/>
      <c r="I1949" s="87"/>
      <c r="J1949" s="87"/>
      <c r="K1949" s="87"/>
      <c r="L1949" s="87"/>
      <c r="M1949" s="87"/>
      <c r="N1949" s="87"/>
      <c r="O1949" s="87"/>
      <c r="P1949" s="87"/>
      <c r="Q1949" s="87"/>
      <c r="R1949" s="87"/>
      <c r="S1949" s="87"/>
      <c r="T1949" s="87"/>
      <c r="U1949" s="87"/>
      <c r="V1949" s="87"/>
      <c r="W1949" s="87"/>
      <c r="X1949" s="87"/>
      <c r="Y1949" s="87"/>
      <c r="Z1949" s="87"/>
      <c r="AA1949" s="87"/>
      <c r="AB1949" s="87"/>
      <c r="AC1949" s="87"/>
      <c r="AD1949" s="87"/>
      <c r="AE1949" s="87"/>
      <c r="AF1949" s="87"/>
      <c r="AG1949" s="87"/>
      <c r="AH1949" s="87"/>
      <c r="AI1949" s="87"/>
      <c r="AJ1949" s="87"/>
      <c r="AK1949" s="87"/>
      <c r="AL1949" s="87"/>
      <c r="AM1949" s="87"/>
      <c r="AN1949" s="87"/>
      <c r="AO1949" s="87"/>
      <c r="AP1949" s="87"/>
      <c r="AQ1949" s="87"/>
      <c r="AR1949" s="87"/>
      <c r="AS1949" s="87"/>
      <c r="AT1949" s="87"/>
      <c r="AU1949" s="87"/>
      <c r="AV1949" s="87"/>
      <c r="AW1949" s="87"/>
      <c r="AX1949" s="87"/>
      <c r="AY1949" s="87"/>
      <c r="AZ1949" s="87"/>
      <c r="BA1949" s="87"/>
      <c r="BB1949" s="87"/>
      <c r="BC1949" s="87"/>
      <c r="BD1949" s="87"/>
      <c r="BE1949" s="87"/>
    </row>
    <row r="1950" spans="1:57" s="69" customFormat="1" x14ac:dyDescent="0.25">
      <c r="A1950" s="87"/>
      <c r="B1950" s="87"/>
      <c r="C1950" s="87"/>
      <c r="D1950" s="87"/>
      <c r="E1950" s="87"/>
      <c r="F1950" s="87"/>
      <c r="G1950" s="87"/>
      <c r="H1950" s="87"/>
      <c r="I1950" s="87"/>
      <c r="J1950" s="87"/>
      <c r="K1950" s="87"/>
      <c r="L1950" s="87"/>
      <c r="M1950" s="87"/>
      <c r="N1950" s="87"/>
      <c r="O1950" s="87"/>
      <c r="P1950" s="87"/>
      <c r="Q1950" s="87"/>
      <c r="R1950" s="87"/>
      <c r="S1950" s="87"/>
      <c r="T1950" s="87"/>
      <c r="U1950" s="87"/>
      <c r="V1950" s="87"/>
      <c r="W1950" s="87"/>
      <c r="X1950" s="87"/>
      <c r="Y1950" s="87"/>
      <c r="Z1950" s="87"/>
      <c r="AA1950" s="87"/>
      <c r="AB1950" s="87"/>
      <c r="AC1950" s="87"/>
      <c r="AD1950" s="87"/>
      <c r="AE1950" s="87"/>
      <c r="AF1950" s="87"/>
      <c r="AG1950" s="87"/>
      <c r="AH1950" s="87"/>
      <c r="AI1950" s="87"/>
      <c r="AJ1950" s="87"/>
      <c r="AK1950" s="87"/>
      <c r="AL1950" s="87"/>
      <c r="AM1950" s="87"/>
      <c r="AN1950" s="87"/>
      <c r="AO1950" s="87"/>
      <c r="AP1950" s="87"/>
      <c r="AQ1950" s="87"/>
      <c r="AR1950" s="87"/>
      <c r="AS1950" s="87"/>
      <c r="AT1950" s="87"/>
      <c r="AU1950" s="87"/>
      <c r="AV1950" s="87"/>
      <c r="AW1950" s="87"/>
      <c r="AX1950" s="87"/>
      <c r="AY1950" s="87"/>
      <c r="AZ1950" s="87"/>
      <c r="BA1950" s="87"/>
      <c r="BB1950" s="87"/>
      <c r="BC1950" s="87"/>
      <c r="BD1950" s="87"/>
      <c r="BE1950" s="87"/>
    </row>
    <row r="1951" spans="1:57" s="69" customFormat="1" x14ac:dyDescent="0.25">
      <c r="A1951" s="87"/>
      <c r="B1951" s="87"/>
      <c r="C1951" s="87"/>
      <c r="D1951" s="87"/>
      <c r="E1951" s="87"/>
      <c r="F1951" s="87"/>
      <c r="G1951" s="87"/>
      <c r="H1951" s="87"/>
      <c r="I1951" s="87"/>
      <c r="J1951" s="87"/>
      <c r="K1951" s="87"/>
      <c r="L1951" s="87"/>
      <c r="M1951" s="87"/>
      <c r="N1951" s="87"/>
      <c r="O1951" s="87"/>
      <c r="P1951" s="87"/>
      <c r="Q1951" s="87"/>
      <c r="R1951" s="87"/>
      <c r="S1951" s="87"/>
      <c r="T1951" s="87"/>
      <c r="U1951" s="87"/>
      <c r="V1951" s="87"/>
      <c r="W1951" s="87"/>
      <c r="X1951" s="87"/>
      <c r="Y1951" s="87"/>
      <c r="Z1951" s="87"/>
      <c r="AA1951" s="87"/>
      <c r="AB1951" s="87"/>
      <c r="AC1951" s="87"/>
      <c r="AD1951" s="87"/>
      <c r="AE1951" s="87"/>
      <c r="AF1951" s="87"/>
      <c r="AG1951" s="87"/>
      <c r="AH1951" s="87"/>
      <c r="AI1951" s="87"/>
      <c r="AJ1951" s="87"/>
      <c r="AK1951" s="87"/>
      <c r="AL1951" s="87"/>
      <c r="AM1951" s="87"/>
      <c r="AN1951" s="87"/>
      <c r="AO1951" s="87"/>
      <c r="AP1951" s="87"/>
      <c r="AQ1951" s="87"/>
      <c r="AR1951" s="87"/>
      <c r="AS1951" s="87"/>
      <c r="AT1951" s="87"/>
      <c r="AU1951" s="87"/>
      <c r="AV1951" s="87"/>
      <c r="AW1951" s="87"/>
      <c r="AX1951" s="87"/>
      <c r="AY1951" s="87"/>
      <c r="AZ1951" s="87"/>
      <c r="BA1951" s="87"/>
      <c r="BB1951" s="87"/>
      <c r="BC1951" s="87"/>
      <c r="BD1951" s="87"/>
      <c r="BE1951" s="87"/>
    </row>
    <row r="1952" spans="1:57" s="69" customFormat="1" x14ac:dyDescent="0.25">
      <c r="A1952" s="87"/>
      <c r="B1952" s="87"/>
      <c r="C1952" s="87"/>
      <c r="D1952" s="87"/>
      <c r="E1952" s="87"/>
      <c r="F1952" s="87"/>
      <c r="G1952" s="87"/>
      <c r="H1952" s="87"/>
      <c r="I1952" s="87"/>
      <c r="J1952" s="87"/>
      <c r="K1952" s="87"/>
      <c r="L1952" s="87"/>
      <c r="M1952" s="87"/>
      <c r="N1952" s="87"/>
      <c r="O1952" s="87"/>
      <c r="P1952" s="87"/>
      <c r="Q1952" s="87"/>
      <c r="R1952" s="87"/>
      <c r="S1952" s="87"/>
      <c r="T1952" s="87"/>
      <c r="U1952" s="87"/>
      <c r="V1952" s="87"/>
      <c r="W1952" s="87"/>
      <c r="X1952" s="87"/>
      <c r="Y1952" s="87"/>
      <c r="Z1952" s="87"/>
      <c r="AA1952" s="87"/>
      <c r="AB1952" s="87"/>
      <c r="AC1952" s="87"/>
      <c r="AD1952" s="87"/>
      <c r="AE1952" s="87"/>
      <c r="AF1952" s="87"/>
      <c r="AG1952" s="87"/>
      <c r="AH1952" s="87"/>
      <c r="AI1952" s="87"/>
      <c r="AJ1952" s="87"/>
      <c r="AK1952" s="87"/>
      <c r="AL1952" s="87"/>
      <c r="AM1952" s="87"/>
      <c r="AN1952" s="87"/>
      <c r="AO1952" s="87"/>
      <c r="AP1952" s="87"/>
      <c r="AQ1952" s="87"/>
      <c r="AR1952" s="87"/>
      <c r="AS1952" s="87"/>
      <c r="AT1952" s="87"/>
      <c r="AU1952" s="87"/>
      <c r="AV1952" s="87"/>
      <c r="AW1952" s="87"/>
      <c r="AX1952" s="87"/>
      <c r="AY1952" s="87"/>
      <c r="AZ1952" s="87"/>
      <c r="BA1952" s="87"/>
      <c r="BB1952" s="87"/>
      <c r="BC1952" s="87"/>
      <c r="BD1952" s="87"/>
      <c r="BE1952" s="87"/>
    </row>
    <row r="1953" spans="1:57" s="69" customFormat="1" x14ac:dyDescent="0.25">
      <c r="A1953" s="87"/>
      <c r="B1953" s="87"/>
      <c r="C1953" s="87"/>
      <c r="D1953" s="87"/>
      <c r="E1953" s="87"/>
      <c r="F1953" s="87"/>
      <c r="G1953" s="87"/>
      <c r="H1953" s="87"/>
      <c r="I1953" s="87"/>
      <c r="J1953" s="87"/>
      <c r="K1953" s="87"/>
      <c r="L1953" s="87"/>
      <c r="M1953" s="87"/>
      <c r="N1953" s="87"/>
      <c r="O1953" s="87"/>
      <c r="P1953" s="87"/>
      <c r="Q1953" s="87"/>
      <c r="R1953" s="87"/>
      <c r="S1953" s="87"/>
      <c r="T1953" s="87"/>
      <c r="U1953" s="87"/>
      <c r="V1953" s="87"/>
      <c r="W1953" s="87"/>
      <c r="X1953" s="87"/>
      <c r="Y1953" s="87"/>
      <c r="Z1953" s="87"/>
      <c r="AA1953" s="87"/>
      <c r="AB1953" s="87"/>
      <c r="AC1953" s="87"/>
      <c r="AD1953" s="87"/>
      <c r="AE1953" s="87"/>
      <c r="AF1953" s="87"/>
      <c r="AG1953" s="87"/>
      <c r="AH1953" s="87"/>
      <c r="AI1953" s="87"/>
      <c r="AJ1953" s="87"/>
      <c r="AK1953" s="87"/>
      <c r="AL1953" s="87"/>
      <c r="AM1953" s="87"/>
      <c r="AN1953" s="87"/>
      <c r="AO1953" s="87"/>
      <c r="AP1953" s="87"/>
      <c r="AQ1953" s="87"/>
      <c r="AR1953" s="87"/>
      <c r="AS1953" s="87"/>
      <c r="AT1953" s="87"/>
      <c r="AU1953" s="87"/>
      <c r="AV1953" s="87"/>
      <c r="AW1953" s="87"/>
      <c r="AX1953" s="87"/>
      <c r="AY1953" s="87"/>
      <c r="AZ1953" s="87"/>
      <c r="BA1953" s="87"/>
      <c r="BB1953" s="87"/>
      <c r="BC1953" s="87"/>
      <c r="BD1953" s="87"/>
      <c r="BE1953" s="87"/>
    </row>
    <row r="1954" spans="1:57" s="69" customFormat="1" x14ac:dyDescent="0.25">
      <c r="A1954" s="87"/>
      <c r="B1954" s="87"/>
      <c r="C1954" s="87"/>
      <c r="D1954" s="87"/>
      <c r="E1954" s="87"/>
      <c r="F1954" s="87"/>
      <c r="G1954" s="87"/>
      <c r="H1954" s="87"/>
      <c r="I1954" s="87"/>
      <c r="J1954" s="87"/>
      <c r="K1954" s="87"/>
      <c r="L1954" s="87"/>
      <c r="M1954" s="87"/>
      <c r="N1954" s="87"/>
      <c r="O1954" s="87"/>
      <c r="P1954" s="87"/>
      <c r="Q1954" s="87"/>
      <c r="R1954" s="87"/>
      <c r="S1954" s="87"/>
      <c r="T1954" s="87"/>
      <c r="U1954" s="87"/>
      <c r="V1954" s="87"/>
      <c r="W1954" s="87"/>
      <c r="X1954" s="87"/>
      <c r="Y1954" s="87"/>
      <c r="Z1954" s="87"/>
      <c r="AA1954" s="87"/>
      <c r="AB1954" s="87"/>
      <c r="AC1954" s="87"/>
      <c r="AD1954" s="87"/>
      <c r="AE1954" s="87"/>
      <c r="AF1954" s="87"/>
      <c r="AG1954" s="87"/>
      <c r="AH1954" s="87"/>
      <c r="AI1954" s="87"/>
      <c r="AJ1954" s="87"/>
      <c r="AK1954" s="87"/>
      <c r="AL1954" s="87"/>
      <c r="AM1954" s="87"/>
      <c r="AN1954" s="87"/>
      <c r="AO1954" s="87"/>
      <c r="AP1954" s="87"/>
      <c r="AQ1954" s="87"/>
      <c r="AR1954" s="87"/>
      <c r="AS1954" s="87"/>
      <c r="AT1954" s="87"/>
      <c r="AU1954" s="87"/>
      <c r="AV1954" s="87"/>
      <c r="AW1954" s="87"/>
      <c r="AX1954" s="87"/>
      <c r="AY1954" s="87"/>
      <c r="AZ1954" s="87"/>
      <c r="BA1954" s="87"/>
      <c r="BB1954" s="87"/>
      <c r="BC1954" s="87"/>
      <c r="BD1954" s="87"/>
      <c r="BE1954" s="87"/>
    </row>
    <row r="1955" spans="1:57" s="69" customFormat="1" x14ac:dyDescent="0.25">
      <c r="A1955" s="87"/>
      <c r="B1955" s="87"/>
      <c r="C1955" s="87"/>
      <c r="D1955" s="87"/>
      <c r="E1955" s="87"/>
      <c r="F1955" s="87"/>
      <c r="G1955" s="87"/>
      <c r="H1955" s="87"/>
      <c r="I1955" s="87"/>
      <c r="J1955" s="87"/>
      <c r="K1955" s="87"/>
      <c r="L1955" s="87"/>
      <c r="M1955" s="87"/>
      <c r="N1955" s="87"/>
      <c r="O1955" s="87"/>
      <c r="P1955" s="87"/>
      <c r="Q1955" s="87"/>
      <c r="R1955" s="87"/>
      <c r="S1955" s="87"/>
      <c r="T1955" s="87"/>
      <c r="U1955" s="87"/>
      <c r="V1955" s="87"/>
      <c r="W1955" s="87"/>
      <c r="X1955" s="87"/>
      <c r="Y1955" s="87"/>
      <c r="Z1955" s="87"/>
      <c r="AA1955" s="87"/>
      <c r="AB1955" s="87"/>
      <c r="AC1955" s="87"/>
      <c r="AD1955" s="87"/>
      <c r="AE1955" s="87"/>
      <c r="AF1955" s="87"/>
      <c r="AG1955" s="87"/>
      <c r="AH1955" s="87"/>
      <c r="AI1955" s="87"/>
      <c r="AJ1955" s="87"/>
      <c r="AK1955" s="87"/>
      <c r="AL1955" s="87"/>
      <c r="AM1955" s="87"/>
      <c r="AN1955" s="87"/>
      <c r="AO1955" s="87"/>
      <c r="AP1955" s="87"/>
      <c r="AQ1955" s="87"/>
      <c r="AR1955" s="87"/>
      <c r="AS1955" s="87"/>
      <c r="AT1955" s="87"/>
      <c r="AU1955" s="87"/>
      <c r="AV1955" s="87"/>
      <c r="AW1955" s="87"/>
      <c r="AX1955" s="87"/>
      <c r="AY1955" s="87"/>
      <c r="AZ1955" s="87"/>
      <c r="BA1955" s="87"/>
      <c r="BB1955" s="87"/>
      <c r="BC1955" s="87"/>
      <c r="BD1955" s="87"/>
      <c r="BE1955" s="87"/>
    </row>
    <row r="1956" spans="1:57" s="69" customFormat="1" x14ac:dyDescent="0.25">
      <c r="A1956" s="87"/>
      <c r="B1956" s="87"/>
      <c r="C1956" s="87"/>
      <c r="D1956" s="87"/>
      <c r="E1956" s="87"/>
      <c r="F1956" s="87"/>
      <c r="G1956" s="87"/>
      <c r="H1956" s="87"/>
      <c r="I1956" s="87"/>
      <c r="J1956" s="87"/>
      <c r="K1956" s="87"/>
      <c r="L1956" s="87"/>
      <c r="M1956" s="87"/>
      <c r="N1956" s="87"/>
      <c r="O1956" s="87"/>
      <c r="P1956" s="87"/>
      <c r="Q1956" s="87"/>
      <c r="R1956" s="87"/>
      <c r="S1956" s="87"/>
      <c r="T1956" s="87"/>
      <c r="U1956" s="87"/>
      <c r="V1956" s="87"/>
      <c r="W1956" s="87"/>
      <c r="X1956" s="87"/>
      <c r="Y1956" s="87"/>
      <c r="Z1956" s="87"/>
      <c r="AA1956" s="87"/>
      <c r="AB1956" s="87"/>
      <c r="AC1956" s="87"/>
      <c r="AD1956" s="87"/>
      <c r="AE1956" s="87"/>
      <c r="AF1956" s="87"/>
      <c r="AG1956" s="87"/>
      <c r="AH1956" s="87"/>
      <c r="AI1956" s="87"/>
      <c r="AJ1956" s="87"/>
      <c r="AK1956" s="87"/>
      <c r="AL1956" s="87"/>
      <c r="AM1956" s="87"/>
      <c r="AN1956" s="87"/>
      <c r="AO1956" s="87"/>
      <c r="AP1956" s="87"/>
      <c r="AQ1956" s="87"/>
      <c r="AR1956" s="87"/>
      <c r="AS1956" s="87"/>
      <c r="AT1956" s="87"/>
      <c r="AU1956" s="87"/>
      <c r="AV1956" s="87"/>
      <c r="AW1956" s="87"/>
      <c r="AX1956" s="87"/>
      <c r="AY1956" s="87"/>
      <c r="AZ1956" s="87"/>
      <c r="BA1956" s="87"/>
      <c r="BB1956" s="87"/>
      <c r="BC1956" s="87"/>
      <c r="BD1956" s="87"/>
      <c r="BE1956" s="87"/>
    </row>
    <row r="1957" spans="1:57" s="69" customFormat="1" x14ac:dyDescent="0.25">
      <c r="A1957" s="87"/>
      <c r="B1957" s="87"/>
      <c r="C1957" s="87"/>
      <c r="D1957" s="87"/>
      <c r="E1957" s="87"/>
      <c r="F1957" s="87"/>
      <c r="G1957" s="87"/>
      <c r="H1957" s="87"/>
      <c r="I1957" s="87"/>
      <c r="J1957" s="87"/>
      <c r="K1957" s="87"/>
      <c r="L1957" s="87"/>
      <c r="M1957" s="87"/>
      <c r="N1957" s="87"/>
      <c r="O1957" s="87"/>
      <c r="P1957" s="87"/>
      <c r="Q1957" s="87"/>
      <c r="R1957" s="87"/>
      <c r="S1957" s="87"/>
      <c r="T1957" s="87"/>
      <c r="U1957" s="87"/>
      <c r="V1957" s="87"/>
      <c r="W1957" s="87"/>
      <c r="X1957" s="87"/>
      <c r="Y1957" s="87"/>
      <c r="Z1957" s="87"/>
      <c r="AA1957" s="87"/>
      <c r="AB1957" s="87"/>
      <c r="AC1957" s="87"/>
      <c r="AD1957" s="87"/>
      <c r="AE1957" s="87"/>
      <c r="AF1957" s="87"/>
      <c r="AG1957" s="87"/>
      <c r="AH1957" s="87"/>
      <c r="AI1957" s="87"/>
      <c r="AJ1957" s="87"/>
      <c r="AK1957" s="87"/>
      <c r="AL1957" s="87"/>
      <c r="AM1957" s="87"/>
      <c r="AN1957" s="87"/>
      <c r="AO1957" s="87"/>
      <c r="AP1957" s="87"/>
      <c r="AQ1957" s="87"/>
      <c r="AR1957" s="87"/>
      <c r="AS1957" s="87"/>
      <c r="AT1957" s="87"/>
      <c r="AU1957" s="87"/>
      <c r="AV1957" s="87"/>
      <c r="AW1957" s="87"/>
      <c r="AX1957" s="87"/>
      <c r="AY1957" s="87"/>
      <c r="AZ1957" s="87"/>
      <c r="BA1957" s="87"/>
      <c r="BB1957" s="87"/>
      <c r="BC1957" s="87"/>
      <c r="BD1957" s="87"/>
      <c r="BE1957" s="87"/>
    </row>
    <row r="1958" spans="1:57" s="69" customFormat="1" x14ac:dyDescent="0.25">
      <c r="A1958" s="87"/>
      <c r="B1958" s="87"/>
      <c r="C1958" s="87"/>
      <c r="D1958" s="87"/>
      <c r="E1958" s="87"/>
      <c r="F1958" s="87"/>
      <c r="G1958" s="87"/>
      <c r="H1958" s="87"/>
      <c r="I1958" s="87"/>
      <c r="J1958" s="87"/>
      <c r="K1958" s="87"/>
      <c r="L1958" s="87"/>
      <c r="M1958" s="87"/>
      <c r="N1958" s="87"/>
      <c r="O1958" s="87"/>
      <c r="P1958" s="87"/>
      <c r="Q1958" s="87"/>
      <c r="R1958" s="87"/>
      <c r="S1958" s="87"/>
      <c r="T1958" s="87"/>
      <c r="U1958" s="87"/>
      <c r="V1958" s="87"/>
      <c r="W1958" s="87"/>
      <c r="X1958" s="87"/>
      <c r="Y1958" s="87"/>
      <c r="Z1958" s="87"/>
      <c r="AA1958" s="87"/>
      <c r="AB1958" s="87"/>
      <c r="AC1958" s="87"/>
      <c r="AD1958" s="87"/>
      <c r="AE1958" s="87"/>
      <c r="AF1958" s="87"/>
      <c r="AG1958" s="87"/>
      <c r="AH1958" s="87"/>
      <c r="AI1958" s="87"/>
      <c r="AJ1958" s="87"/>
      <c r="AK1958" s="87"/>
      <c r="AL1958" s="87"/>
      <c r="AM1958" s="87"/>
      <c r="AN1958" s="87"/>
      <c r="AO1958" s="87"/>
      <c r="AP1958" s="87"/>
      <c r="AQ1958" s="87"/>
      <c r="AR1958" s="87"/>
      <c r="AS1958" s="87"/>
      <c r="AT1958" s="87"/>
      <c r="AU1958" s="87"/>
      <c r="AV1958" s="87"/>
      <c r="AW1958" s="87"/>
      <c r="AX1958" s="87"/>
      <c r="AY1958" s="87"/>
      <c r="AZ1958" s="87"/>
      <c r="BA1958" s="87"/>
      <c r="BB1958" s="87"/>
      <c r="BC1958" s="87"/>
      <c r="BD1958" s="87"/>
      <c r="BE1958" s="87"/>
    </row>
    <row r="1959" spans="1:57" s="69" customFormat="1" x14ac:dyDescent="0.25">
      <c r="A1959" s="87"/>
      <c r="B1959" s="87"/>
      <c r="C1959" s="87"/>
      <c r="D1959" s="87"/>
      <c r="E1959" s="87"/>
      <c r="F1959" s="87"/>
      <c r="G1959" s="87"/>
      <c r="H1959" s="87"/>
      <c r="I1959" s="87"/>
      <c r="J1959" s="87"/>
      <c r="K1959" s="87"/>
      <c r="L1959" s="87"/>
      <c r="M1959" s="87"/>
      <c r="N1959" s="87"/>
      <c r="O1959" s="87"/>
      <c r="P1959" s="87"/>
      <c r="Q1959" s="87"/>
      <c r="R1959" s="87"/>
      <c r="S1959" s="87"/>
      <c r="T1959" s="87"/>
      <c r="U1959" s="87"/>
      <c r="V1959" s="87"/>
      <c r="W1959" s="87"/>
      <c r="X1959" s="87"/>
      <c r="Y1959" s="87"/>
      <c r="Z1959" s="87"/>
      <c r="AA1959" s="87"/>
      <c r="AB1959" s="87"/>
      <c r="AC1959" s="87"/>
      <c r="AD1959" s="87"/>
      <c r="AE1959" s="87"/>
      <c r="AF1959" s="87"/>
      <c r="AG1959" s="87"/>
      <c r="AH1959" s="87"/>
      <c r="AI1959" s="87"/>
      <c r="AJ1959" s="87"/>
      <c r="AK1959" s="87"/>
      <c r="AL1959" s="87"/>
      <c r="AM1959" s="87"/>
      <c r="AN1959" s="87"/>
      <c r="AO1959" s="87"/>
      <c r="AP1959" s="87"/>
      <c r="AQ1959" s="87"/>
      <c r="AR1959" s="87"/>
      <c r="AS1959" s="87"/>
      <c r="AT1959" s="87"/>
      <c r="AU1959" s="87"/>
      <c r="AV1959" s="87"/>
      <c r="AW1959" s="87"/>
      <c r="AX1959" s="87"/>
      <c r="AY1959" s="87"/>
      <c r="AZ1959" s="87"/>
      <c r="BA1959" s="87"/>
      <c r="BB1959" s="87"/>
      <c r="BC1959" s="87"/>
      <c r="BD1959" s="87"/>
      <c r="BE1959" s="87"/>
    </row>
    <row r="1960" spans="1:57" s="69" customFormat="1" x14ac:dyDescent="0.25">
      <c r="A1960" s="87"/>
      <c r="B1960" s="87"/>
      <c r="C1960" s="87"/>
      <c r="D1960" s="87"/>
      <c r="E1960" s="87"/>
      <c r="F1960" s="87"/>
      <c r="G1960" s="87"/>
      <c r="H1960" s="87"/>
      <c r="I1960" s="87"/>
      <c r="J1960" s="87"/>
      <c r="K1960" s="87"/>
      <c r="L1960" s="87"/>
      <c r="M1960" s="87"/>
      <c r="N1960" s="87"/>
      <c r="O1960" s="87"/>
      <c r="P1960" s="87"/>
      <c r="Q1960" s="87"/>
      <c r="R1960" s="87"/>
      <c r="S1960" s="87"/>
      <c r="T1960" s="87"/>
      <c r="U1960" s="87"/>
      <c r="V1960" s="87"/>
      <c r="W1960" s="87"/>
      <c r="X1960" s="87"/>
      <c r="Y1960" s="87"/>
      <c r="Z1960" s="87"/>
      <c r="AA1960" s="87"/>
      <c r="AB1960" s="87"/>
      <c r="AC1960" s="87"/>
      <c r="AD1960" s="87"/>
      <c r="AE1960" s="87"/>
      <c r="AF1960" s="87"/>
      <c r="AG1960" s="87"/>
      <c r="AH1960" s="87"/>
      <c r="AI1960" s="87"/>
      <c r="AJ1960" s="87"/>
      <c r="AK1960" s="87"/>
      <c r="AL1960" s="87"/>
      <c r="AM1960" s="87"/>
      <c r="AN1960" s="87"/>
      <c r="AO1960" s="87"/>
      <c r="AP1960" s="87"/>
      <c r="AQ1960" s="87"/>
      <c r="AR1960" s="87"/>
      <c r="AS1960" s="87"/>
      <c r="AT1960" s="87"/>
      <c r="AU1960" s="87"/>
      <c r="AV1960" s="87"/>
      <c r="AW1960" s="87"/>
      <c r="AX1960" s="87"/>
      <c r="AY1960" s="87"/>
      <c r="AZ1960" s="87"/>
      <c r="BA1960" s="87"/>
      <c r="BB1960" s="87"/>
      <c r="BC1960" s="87"/>
      <c r="BD1960" s="87"/>
      <c r="BE1960" s="87"/>
    </row>
    <row r="1961" spans="1:57" s="69" customFormat="1" x14ac:dyDescent="0.25">
      <c r="A1961" s="87"/>
      <c r="B1961" s="87"/>
      <c r="C1961" s="87"/>
      <c r="D1961" s="87"/>
      <c r="E1961" s="87"/>
      <c r="F1961" s="87"/>
      <c r="G1961" s="87"/>
      <c r="H1961" s="87"/>
      <c r="I1961" s="87"/>
      <c r="J1961" s="87"/>
      <c r="K1961" s="87"/>
      <c r="L1961" s="87"/>
      <c r="M1961" s="87"/>
      <c r="N1961" s="87"/>
      <c r="O1961" s="87"/>
      <c r="P1961" s="87"/>
      <c r="Q1961" s="87"/>
      <c r="R1961" s="87"/>
      <c r="S1961" s="87"/>
      <c r="T1961" s="87"/>
      <c r="U1961" s="87"/>
      <c r="V1961" s="87"/>
      <c r="W1961" s="87"/>
      <c r="X1961" s="87"/>
      <c r="Y1961" s="87"/>
      <c r="Z1961" s="87"/>
      <c r="AA1961" s="87"/>
      <c r="AB1961" s="87"/>
      <c r="AC1961" s="87"/>
      <c r="AD1961" s="87"/>
      <c r="AE1961" s="87"/>
      <c r="AF1961" s="87"/>
      <c r="AG1961" s="87"/>
      <c r="AH1961" s="87"/>
      <c r="AI1961" s="87"/>
      <c r="AJ1961" s="87"/>
      <c r="AK1961" s="87"/>
      <c r="AL1961" s="87"/>
      <c r="AM1961" s="87"/>
      <c r="AN1961" s="87"/>
      <c r="AO1961" s="87"/>
      <c r="AP1961" s="87"/>
      <c r="AQ1961" s="87"/>
      <c r="AR1961" s="87"/>
      <c r="AS1961" s="87"/>
      <c r="AT1961" s="87"/>
      <c r="AU1961" s="87"/>
      <c r="AV1961" s="87"/>
      <c r="AW1961" s="87"/>
      <c r="AX1961" s="87"/>
      <c r="AY1961" s="87"/>
      <c r="AZ1961" s="87"/>
      <c r="BA1961" s="87"/>
      <c r="BB1961" s="87"/>
      <c r="BC1961" s="87"/>
      <c r="BD1961" s="87"/>
      <c r="BE1961" s="87"/>
    </row>
    <row r="1962" spans="1:57" s="69" customFormat="1" x14ac:dyDescent="0.25">
      <c r="A1962" s="87"/>
      <c r="B1962" s="87"/>
      <c r="C1962" s="87"/>
      <c r="D1962" s="87"/>
      <c r="E1962" s="87"/>
      <c r="F1962" s="87"/>
      <c r="G1962" s="87"/>
      <c r="H1962" s="87"/>
      <c r="I1962" s="87"/>
      <c r="J1962" s="87"/>
      <c r="K1962" s="87"/>
      <c r="L1962" s="87"/>
      <c r="M1962" s="87"/>
      <c r="N1962" s="87"/>
      <c r="O1962" s="87"/>
      <c r="P1962" s="87"/>
      <c r="Q1962" s="87"/>
      <c r="R1962" s="87"/>
      <c r="S1962" s="87"/>
      <c r="T1962" s="87"/>
      <c r="U1962" s="87"/>
      <c r="V1962" s="87"/>
      <c r="W1962" s="87"/>
      <c r="X1962" s="87"/>
      <c r="Y1962" s="87"/>
      <c r="Z1962" s="87"/>
      <c r="AA1962" s="87"/>
      <c r="AB1962" s="87"/>
      <c r="AC1962" s="87"/>
      <c r="AD1962" s="87"/>
      <c r="AE1962" s="87"/>
      <c r="AF1962" s="87"/>
      <c r="AG1962" s="87"/>
      <c r="AH1962" s="87"/>
      <c r="AI1962" s="87"/>
      <c r="AJ1962" s="87"/>
      <c r="AK1962" s="87"/>
      <c r="AL1962" s="87"/>
      <c r="AM1962" s="87"/>
      <c r="AN1962" s="87"/>
      <c r="AO1962" s="87"/>
      <c r="AP1962" s="87"/>
      <c r="AQ1962" s="87"/>
      <c r="AR1962" s="87"/>
      <c r="AS1962" s="87"/>
      <c r="AT1962" s="87"/>
      <c r="AU1962" s="87"/>
      <c r="AV1962" s="87"/>
      <c r="AW1962" s="87"/>
      <c r="AX1962" s="87"/>
      <c r="AY1962" s="87"/>
      <c r="AZ1962" s="87"/>
      <c r="BA1962" s="87"/>
      <c r="BB1962" s="87"/>
      <c r="BC1962" s="87"/>
      <c r="BD1962" s="87"/>
      <c r="BE1962" s="87"/>
    </row>
  </sheetData>
  <sortState ref="A3:BD295">
    <sortCondition ref="B3:B295"/>
  </sortState>
  <mergeCells count="6">
    <mergeCell ref="AY1:BD1"/>
    <mergeCell ref="A1:U1"/>
    <mergeCell ref="W1:AB1"/>
    <mergeCell ref="AD1:AI1"/>
    <mergeCell ref="AK1:AP1"/>
    <mergeCell ref="AR1:A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E62"/>
  <sheetViews>
    <sheetView zoomScale="55" zoomScaleNormal="55" workbookViewId="0">
      <selection activeCell="R64" sqref="R64"/>
    </sheetView>
  </sheetViews>
  <sheetFormatPr defaultRowHeight="15" x14ac:dyDescent="0.25"/>
  <cols>
    <col min="1" max="1" width="19.85546875" bestFit="1" customWidth="1"/>
  </cols>
  <sheetData>
    <row r="1" spans="1:57" x14ac:dyDescent="0.25">
      <c r="A1" s="91" t="s">
        <v>2312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86"/>
      <c r="W1" s="91">
        <v>2013</v>
      </c>
      <c r="X1" s="91"/>
      <c r="Y1" s="91"/>
      <c r="Z1" s="91"/>
      <c r="AA1" s="91"/>
      <c r="AB1" s="91"/>
      <c r="AC1" s="86"/>
      <c r="AD1" s="91">
        <v>2014</v>
      </c>
      <c r="AE1" s="91"/>
      <c r="AF1" s="91"/>
      <c r="AG1" s="91"/>
      <c r="AH1" s="91"/>
      <c r="AI1" s="91"/>
      <c r="AJ1" s="86"/>
      <c r="AK1" s="91">
        <v>2015</v>
      </c>
      <c r="AL1" s="91"/>
      <c r="AM1" s="91"/>
      <c r="AN1" s="91"/>
      <c r="AO1" s="91"/>
      <c r="AP1" s="91"/>
      <c r="AQ1" s="86"/>
      <c r="AR1" s="91">
        <v>2016</v>
      </c>
      <c r="AS1" s="91"/>
      <c r="AT1" s="91"/>
      <c r="AU1" s="91"/>
      <c r="AV1" s="91"/>
      <c r="AW1" s="91"/>
      <c r="AX1" s="86"/>
      <c r="AY1" s="91">
        <v>2017</v>
      </c>
      <c r="AZ1" s="91"/>
      <c r="BA1" s="91"/>
      <c r="BB1" s="91"/>
      <c r="BC1" s="91"/>
      <c r="BD1" s="91"/>
      <c r="BE1" s="6"/>
    </row>
    <row r="2" spans="1:57" x14ac:dyDescent="0.25">
      <c r="A2" s="85" t="s">
        <v>1</v>
      </c>
      <c r="B2" s="85" t="s">
        <v>3</v>
      </c>
      <c r="C2" s="85" t="s">
        <v>447</v>
      </c>
      <c r="D2" s="85" t="s">
        <v>436</v>
      </c>
      <c r="E2" s="85" t="s">
        <v>437</v>
      </c>
      <c r="F2" s="85" t="s">
        <v>438</v>
      </c>
      <c r="G2" s="85" t="s">
        <v>439</v>
      </c>
      <c r="H2" s="85" t="s">
        <v>440</v>
      </c>
      <c r="I2" s="85" t="s">
        <v>441</v>
      </c>
      <c r="J2" s="85" t="s">
        <v>442</v>
      </c>
      <c r="K2" s="85" t="s">
        <v>446</v>
      </c>
      <c r="L2" s="85" t="s">
        <v>443</v>
      </c>
      <c r="M2" s="85" t="s">
        <v>4</v>
      </c>
      <c r="N2" s="85" t="s">
        <v>444</v>
      </c>
      <c r="O2" s="85" t="s">
        <v>5</v>
      </c>
      <c r="P2" s="85" t="s">
        <v>445</v>
      </c>
      <c r="Q2" s="85" t="s">
        <v>448</v>
      </c>
      <c r="R2" s="85" t="s">
        <v>449</v>
      </c>
      <c r="S2" s="85" t="s">
        <v>450</v>
      </c>
      <c r="T2" s="85" t="s">
        <v>451</v>
      </c>
      <c r="U2" s="85" t="s">
        <v>452</v>
      </c>
      <c r="V2" s="86"/>
      <c r="W2" s="85" t="s">
        <v>537</v>
      </c>
      <c r="X2" s="85" t="s">
        <v>2307</v>
      </c>
      <c r="Y2" s="85" t="s">
        <v>2308</v>
      </c>
      <c r="Z2" s="85" t="s">
        <v>2309</v>
      </c>
      <c r="AA2" s="85" t="s">
        <v>2305</v>
      </c>
      <c r="AB2" s="85" t="s">
        <v>2306</v>
      </c>
      <c r="AC2" s="86"/>
      <c r="AD2" s="85" t="s">
        <v>537</v>
      </c>
      <c r="AE2" s="85" t="s">
        <v>2307</v>
      </c>
      <c r="AF2" s="85" t="s">
        <v>2308</v>
      </c>
      <c r="AG2" s="85" t="s">
        <v>2309</v>
      </c>
      <c r="AH2" s="85" t="s">
        <v>2305</v>
      </c>
      <c r="AI2" s="85" t="s">
        <v>2306</v>
      </c>
      <c r="AJ2" s="86"/>
      <c r="AK2" s="85" t="s">
        <v>537</v>
      </c>
      <c r="AL2" s="85" t="s">
        <v>2307</v>
      </c>
      <c r="AM2" s="85" t="s">
        <v>2308</v>
      </c>
      <c r="AN2" s="85" t="s">
        <v>2309</v>
      </c>
      <c r="AO2" s="85" t="s">
        <v>2305</v>
      </c>
      <c r="AP2" s="85" t="s">
        <v>2306</v>
      </c>
      <c r="AQ2" s="86"/>
      <c r="AR2" s="85" t="s">
        <v>537</v>
      </c>
      <c r="AS2" s="85" t="s">
        <v>2307</v>
      </c>
      <c r="AT2" s="85" t="s">
        <v>2308</v>
      </c>
      <c r="AU2" s="85" t="s">
        <v>2309</v>
      </c>
      <c r="AV2" s="85" t="s">
        <v>2305</v>
      </c>
      <c r="AW2" s="85" t="s">
        <v>2306</v>
      </c>
      <c r="AX2" s="86"/>
      <c r="AY2" s="85" t="s">
        <v>537</v>
      </c>
      <c r="AZ2" s="85" t="s">
        <v>2307</v>
      </c>
      <c r="BA2" s="85" t="s">
        <v>2308</v>
      </c>
      <c r="BB2" s="85" t="s">
        <v>2309</v>
      </c>
      <c r="BC2" s="85" t="s">
        <v>2305</v>
      </c>
      <c r="BD2" s="85" t="s">
        <v>2306</v>
      </c>
      <c r="BE2" s="6"/>
    </row>
    <row r="3" spans="1:57" x14ac:dyDescent="0.25">
      <c r="A3" s="6" t="s">
        <v>191</v>
      </c>
      <c r="B3" s="6" t="s">
        <v>11</v>
      </c>
      <c r="C3" s="6">
        <v>73.63</v>
      </c>
      <c r="D3" s="6">
        <v>198</v>
      </c>
      <c r="E3" s="6">
        <v>4.62</v>
      </c>
      <c r="F3" s="6">
        <f>STANDARDIZE(E3,$E$61,$E$62)*-1</f>
        <v>-0.82179945176104308</v>
      </c>
      <c r="G3" s="6"/>
      <c r="H3" s="6"/>
      <c r="I3" s="6">
        <v>29</v>
      </c>
      <c r="J3" s="6">
        <f>STANDARDIZE(I3,$I$61,$I$62)</f>
        <v>-2.5788614378809638</v>
      </c>
      <c r="K3" s="6">
        <v>112</v>
      </c>
      <c r="L3" s="6">
        <f>STANDARDIZE(K3,$K$61,$K$62)</f>
        <v>-1.9908634276730008</v>
      </c>
      <c r="M3" s="6">
        <v>4.33</v>
      </c>
      <c r="N3" s="6">
        <f>STANDARDIZE(M3,$M$61,$M$62)*-1</f>
        <v>-1.3190575488135805</v>
      </c>
      <c r="O3" s="6">
        <v>7.26</v>
      </c>
      <c r="P3" s="6">
        <f>STANDARDIZE(O3,$O$61,$O$62)*-1</f>
        <v>-2.4888664938448937</v>
      </c>
      <c r="Q3" s="6">
        <f>F3+H3+J3+L3+N3+P3</f>
        <v>-9.1994483599734806</v>
      </c>
      <c r="R3" s="6">
        <f>AVERAGE(F3,H3,J3,L3,N3,P3)</f>
        <v>-1.8398896719946962</v>
      </c>
      <c r="S3" s="6"/>
      <c r="T3" s="6"/>
      <c r="U3" s="6"/>
      <c r="V3" s="84"/>
      <c r="W3" s="6"/>
      <c r="X3" s="6"/>
      <c r="Y3" s="6"/>
      <c r="Z3" s="6"/>
      <c r="AA3" s="6">
        <v>0</v>
      </c>
      <c r="AB3" s="6" t="s">
        <v>2311</v>
      </c>
      <c r="AC3" s="84"/>
      <c r="AD3" s="6"/>
      <c r="AE3" s="6"/>
      <c r="AF3" s="6"/>
      <c r="AG3" s="6"/>
      <c r="AH3" s="6">
        <v>0</v>
      </c>
      <c r="AI3" s="6" t="s">
        <v>2311</v>
      </c>
      <c r="AJ3" s="84"/>
      <c r="AK3" s="6"/>
      <c r="AL3" s="6"/>
      <c r="AM3" s="6"/>
      <c r="AN3" s="6"/>
      <c r="AO3" s="6">
        <v>0</v>
      </c>
      <c r="AP3" s="6" t="s">
        <v>2311</v>
      </c>
      <c r="AQ3" s="84"/>
      <c r="AR3" s="6"/>
      <c r="AS3" s="6"/>
      <c r="AT3" s="6"/>
      <c r="AU3" s="6"/>
      <c r="AV3" s="6">
        <v>0</v>
      </c>
      <c r="AW3" s="6" t="s">
        <v>2311</v>
      </c>
      <c r="AX3" s="84"/>
      <c r="AY3" s="6"/>
      <c r="AZ3" s="6"/>
      <c r="BA3" s="6"/>
      <c r="BB3" s="6"/>
      <c r="BC3" s="6">
        <v>0</v>
      </c>
      <c r="BD3" s="6" t="s">
        <v>2311</v>
      </c>
      <c r="BE3" s="6"/>
    </row>
    <row r="4" spans="1:57" x14ac:dyDescent="0.25">
      <c r="A4" s="6" t="s">
        <v>92</v>
      </c>
      <c r="B4" s="6" t="s">
        <v>11</v>
      </c>
      <c r="C4" s="6">
        <v>69.38</v>
      </c>
      <c r="D4" s="6">
        <v>186</v>
      </c>
      <c r="E4" s="6">
        <v>4.58</v>
      </c>
      <c r="F4" s="6">
        <f t="shared" ref="F4:F59" si="0">STANDARDIZE(E4,$E$61,$E$62)*-1</f>
        <v>-0.43386927577446366</v>
      </c>
      <c r="G4" s="6">
        <v>17</v>
      </c>
      <c r="H4" s="6">
        <f t="shared" ref="H4:H59" si="1">STANDARDIZE(G4,$G$61,$G$62)</f>
        <v>0.41684393392278957</v>
      </c>
      <c r="I4" s="6">
        <v>33</v>
      </c>
      <c r="J4" s="6">
        <f t="shared" ref="J4:J59" si="2">STANDARDIZE(I4,$I$61,$I$62)</f>
        <v>-1.0506472524700223</v>
      </c>
      <c r="K4" s="6">
        <v>116</v>
      </c>
      <c r="L4" s="6">
        <f t="shared" ref="L4:L59" si="3">STANDARDIZE(K4,$K$61,$K$62)</f>
        <v>-1.2758350135087542</v>
      </c>
      <c r="M4" s="6">
        <v>4.25</v>
      </c>
      <c r="N4" s="6">
        <f t="shared" ref="N4:N59" si="4">STANDARDIZE(M4,$M$61,$M$62)*-1</f>
        <v>-0.65849664799927399</v>
      </c>
      <c r="O4" s="6">
        <v>6.92</v>
      </c>
      <c r="P4" s="6">
        <f t="shared" ref="P4:P59" si="5">STANDARDIZE(O4,$O$61,$O$62)*-1</f>
        <v>-0.28336888750222811</v>
      </c>
      <c r="Q4" s="6">
        <f t="shared" ref="Q4:Q59" si="6">F4+H4+J4+L4+N4+P4</f>
        <v>-3.2853731433319528</v>
      </c>
      <c r="R4" s="6">
        <f t="shared" ref="R4:R59" si="7">AVERAGE(F4,H4,J4,L4,N4,P4)</f>
        <v>-0.54756219055532551</v>
      </c>
      <c r="S4" s="6"/>
      <c r="T4" s="6"/>
      <c r="U4" s="6"/>
      <c r="V4" s="84"/>
      <c r="W4" s="6"/>
      <c r="X4" s="6"/>
      <c r="Y4" s="6"/>
      <c r="Z4" s="6"/>
      <c r="AA4" s="6">
        <v>0</v>
      </c>
      <c r="AB4" s="6" t="s">
        <v>2311</v>
      </c>
      <c r="AC4" s="84"/>
      <c r="AD4" s="6"/>
      <c r="AE4" s="6"/>
      <c r="AF4" s="6"/>
      <c r="AG4" s="6"/>
      <c r="AH4" s="6">
        <v>0</v>
      </c>
      <c r="AI4" s="6" t="s">
        <v>2311</v>
      </c>
      <c r="AJ4" s="84"/>
      <c r="AK4" s="6"/>
      <c r="AL4" s="6"/>
      <c r="AM4" s="6"/>
      <c r="AN4" s="6"/>
      <c r="AO4" s="6">
        <v>0</v>
      </c>
      <c r="AP4" s="6" t="s">
        <v>2311</v>
      </c>
      <c r="AQ4" s="84"/>
      <c r="AR4" s="6"/>
      <c r="AS4" s="6"/>
      <c r="AT4" s="6"/>
      <c r="AU4" s="6"/>
      <c r="AV4" s="6">
        <v>0</v>
      </c>
      <c r="AW4" s="6" t="s">
        <v>2311</v>
      </c>
      <c r="AX4" s="84"/>
      <c r="AY4" s="6"/>
      <c r="AZ4" s="6"/>
      <c r="BA4" s="6"/>
      <c r="BB4" s="6"/>
      <c r="BC4" s="6">
        <v>0</v>
      </c>
      <c r="BD4" s="6" t="s">
        <v>2311</v>
      </c>
      <c r="BE4" s="6"/>
    </row>
    <row r="5" spans="1:57" x14ac:dyDescent="0.25">
      <c r="A5" s="6" t="s">
        <v>404</v>
      </c>
      <c r="B5" s="6" t="s">
        <v>11</v>
      </c>
      <c r="C5" s="6">
        <v>70.25</v>
      </c>
      <c r="D5" s="6">
        <v>184</v>
      </c>
      <c r="E5" s="6">
        <v>4.51</v>
      </c>
      <c r="F5" s="6">
        <f t="shared" si="0"/>
        <v>0.2450085322020524</v>
      </c>
      <c r="G5" s="6">
        <v>14</v>
      </c>
      <c r="H5" s="6">
        <f t="shared" si="1"/>
        <v>-0.20842196696139478</v>
      </c>
      <c r="I5" s="6">
        <v>40.5</v>
      </c>
      <c r="J5" s="6">
        <f t="shared" si="2"/>
        <v>1.8147543451754931</v>
      </c>
      <c r="K5" s="6">
        <v>132</v>
      </c>
      <c r="L5" s="6">
        <f t="shared" si="3"/>
        <v>1.5842786431482321</v>
      </c>
      <c r="M5" s="6">
        <v>3.84</v>
      </c>
      <c r="N5" s="6">
        <f t="shared" si="4"/>
        <v>2.726877968674045</v>
      </c>
      <c r="O5" s="6">
        <v>6.82</v>
      </c>
      <c r="P5" s="6">
        <f t="shared" si="5"/>
        <v>0.36530687906914205</v>
      </c>
      <c r="Q5" s="6">
        <f t="shared" si="6"/>
        <v>6.52780440130757</v>
      </c>
      <c r="R5" s="6">
        <f t="shared" si="7"/>
        <v>1.0879674002179283</v>
      </c>
      <c r="S5" s="6">
        <v>4</v>
      </c>
      <c r="T5" s="6">
        <v>114</v>
      </c>
      <c r="U5" s="6">
        <v>100</v>
      </c>
      <c r="V5" s="84"/>
      <c r="W5" s="6">
        <v>15</v>
      </c>
      <c r="X5" s="6">
        <v>0</v>
      </c>
      <c r="Y5" s="6">
        <v>179</v>
      </c>
      <c r="Z5" s="6">
        <v>143</v>
      </c>
      <c r="AA5" s="6">
        <v>322</v>
      </c>
      <c r="AB5" s="6">
        <v>21.466666666666665</v>
      </c>
      <c r="AC5" s="84"/>
      <c r="AD5" s="6">
        <v>11</v>
      </c>
      <c r="AE5" s="6">
        <v>0</v>
      </c>
      <c r="AF5" s="6">
        <v>4</v>
      </c>
      <c r="AG5" s="6">
        <v>35</v>
      </c>
      <c r="AH5" s="6">
        <v>39</v>
      </c>
      <c r="AI5" s="6">
        <v>3.5454545454545454</v>
      </c>
      <c r="AJ5" s="84"/>
      <c r="AK5" s="6">
        <v>9</v>
      </c>
      <c r="AL5" s="6">
        <v>0</v>
      </c>
      <c r="AM5" s="6">
        <v>256</v>
      </c>
      <c r="AN5" s="6">
        <v>92</v>
      </c>
      <c r="AO5" s="6">
        <v>348</v>
      </c>
      <c r="AP5" s="6">
        <v>38.666666666666664</v>
      </c>
      <c r="AQ5" s="84"/>
      <c r="AR5" s="6">
        <v>14</v>
      </c>
      <c r="AS5" s="6">
        <v>0</v>
      </c>
      <c r="AT5" s="6">
        <v>587</v>
      </c>
      <c r="AU5" s="6">
        <v>80</v>
      </c>
      <c r="AV5" s="6">
        <v>667</v>
      </c>
      <c r="AW5" s="6">
        <v>47.642857142857146</v>
      </c>
      <c r="AX5" s="84"/>
      <c r="AY5" s="6"/>
      <c r="AZ5" s="6"/>
      <c r="BA5" s="6"/>
      <c r="BB5" s="6"/>
      <c r="BC5" s="6">
        <v>0</v>
      </c>
      <c r="BD5" s="6" t="s">
        <v>2311</v>
      </c>
      <c r="BE5" s="6"/>
    </row>
    <row r="6" spans="1:57" x14ac:dyDescent="0.25">
      <c r="A6" s="6" t="s">
        <v>435</v>
      </c>
      <c r="B6" s="6" t="s">
        <v>11</v>
      </c>
      <c r="C6" s="6">
        <v>73</v>
      </c>
      <c r="D6" s="6">
        <v>195</v>
      </c>
      <c r="E6" s="6">
        <v>4.53</v>
      </c>
      <c r="F6" s="6">
        <f t="shared" si="0"/>
        <v>5.1043444208758407E-2</v>
      </c>
      <c r="G6" s="6">
        <v>14</v>
      </c>
      <c r="H6" s="6">
        <f t="shared" si="1"/>
        <v>-0.20842196696139478</v>
      </c>
      <c r="I6" s="6">
        <v>36</v>
      </c>
      <c r="J6" s="6">
        <f t="shared" si="2"/>
        <v>9.5513386588183855E-2</v>
      </c>
      <c r="K6" s="6">
        <v>128</v>
      </c>
      <c r="L6" s="6">
        <f t="shared" si="3"/>
        <v>0.86925022898398552</v>
      </c>
      <c r="M6" s="6">
        <v>4.12</v>
      </c>
      <c r="N6" s="6">
        <f t="shared" si="4"/>
        <v>0.41491481582397227</v>
      </c>
      <c r="O6" s="6">
        <v>6.97</v>
      </c>
      <c r="P6" s="6">
        <f t="shared" si="5"/>
        <v>-0.60770677078791324</v>
      </c>
      <c r="Q6" s="6">
        <f t="shared" si="6"/>
        <v>0.61459313785559211</v>
      </c>
      <c r="R6" s="6">
        <f t="shared" si="7"/>
        <v>0.10243218964259869</v>
      </c>
      <c r="S6" s="6">
        <v>3</v>
      </c>
      <c r="T6" s="6">
        <v>70</v>
      </c>
      <c r="U6" s="6">
        <v>64</v>
      </c>
      <c r="V6" s="84"/>
      <c r="W6" s="6">
        <v>13</v>
      </c>
      <c r="X6" s="6">
        <v>0</v>
      </c>
      <c r="Y6" s="6">
        <v>92</v>
      </c>
      <c r="Z6" s="6">
        <v>243</v>
      </c>
      <c r="AA6" s="6">
        <v>335</v>
      </c>
      <c r="AB6" s="6">
        <v>25.76923076923077</v>
      </c>
      <c r="AC6" s="84"/>
      <c r="AD6" s="6">
        <v>11</v>
      </c>
      <c r="AE6" s="6">
        <v>0</v>
      </c>
      <c r="AF6" s="6">
        <v>670</v>
      </c>
      <c r="AG6" s="6">
        <v>113</v>
      </c>
      <c r="AH6" s="6">
        <v>783</v>
      </c>
      <c r="AI6" s="6">
        <v>71.181818181818187</v>
      </c>
      <c r="AJ6" s="84"/>
      <c r="AK6" s="6">
        <v>10</v>
      </c>
      <c r="AL6" s="6">
        <v>0</v>
      </c>
      <c r="AM6" s="6">
        <v>293</v>
      </c>
      <c r="AN6" s="6">
        <v>169</v>
      </c>
      <c r="AO6" s="6">
        <v>462</v>
      </c>
      <c r="AP6" s="6">
        <v>46.2</v>
      </c>
      <c r="AQ6" s="84"/>
      <c r="AR6" s="6">
        <v>1</v>
      </c>
      <c r="AS6" s="6">
        <v>0</v>
      </c>
      <c r="AT6" s="6">
        <v>2</v>
      </c>
      <c r="AU6" s="6">
        <v>9</v>
      </c>
      <c r="AV6" s="6">
        <v>11</v>
      </c>
      <c r="AW6" s="6">
        <v>11</v>
      </c>
      <c r="AX6" s="84"/>
      <c r="AY6" s="6">
        <v>8</v>
      </c>
      <c r="AZ6" s="6">
        <v>0</v>
      </c>
      <c r="BA6" s="6">
        <v>65</v>
      </c>
      <c r="BB6" s="6">
        <v>69</v>
      </c>
      <c r="BC6" s="6">
        <v>134</v>
      </c>
      <c r="BD6" s="6">
        <v>16.75</v>
      </c>
      <c r="BE6" s="6"/>
    </row>
    <row r="7" spans="1:57" x14ac:dyDescent="0.25">
      <c r="A7" s="6" t="s">
        <v>287</v>
      </c>
      <c r="B7" s="6" t="s">
        <v>11</v>
      </c>
      <c r="C7" s="6">
        <v>71</v>
      </c>
      <c r="D7" s="6">
        <v>193</v>
      </c>
      <c r="E7" s="6">
        <v>4.4000000000000004</v>
      </c>
      <c r="F7" s="6">
        <f t="shared" si="0"/>
        <v>1.3118165161651392</v>
      </c>
      <c r="G7" s="6">
        <v>14</v>
      </c>
      <c r="H7" s="6">
        <f t="shared" si="1"/>
        <v>-0.20842196696139478</v>
      </c>
      <c r="I7" s="6">
        <v>33.5</v>
      </c>
      <c r="J7" s="6">
        <f t="shared" si="2"/>
        <v>-0.85962047929365459</v>
      </c>
      <c r="K7" s="6">
        <v>119</v>
      </c>
      <c r="L7" s="6">
        <f t="shared" si="3"/>
        <v>-0.73956370288556927</v>
      </c>
      <c r="M7" s="6">
        <v>4.18</v>
      </c>
      <c r="N7" s="6">
        <f t="shared" si="4"/>
        <v>-8.0505859786753925E-2</v>
      </c>
      <c r="O7" s="6">
        <v>6.71</v>
      </c>
      <c r="P7" s="6">
        <f t="shared" si="5"/>
        <v>1.0788502222976539</v>
      </c>
      <c r="Q7" s="6">
        <f t="shared" si="6"/>
        <v>0.50255472953542057</v>
      </c>
      <c r="R7" s="6">
        <f t="shared" si="7"/>
        <v>8.3759121589236762E-2</v>
      </c>
      <c r="S7" s="6">
        <v>5</v>
      </c>
      <c r="T7" s="6">
        <v>149</v>
      </c>
      <c r="U7" s="6">
        <v>127</v>
      </c>
      <c r="V7" s="84"/>
      <c r="W7" s="6">
        <v>15</v>
      </c>
      <c r="X7" s="6">
        <v>0</v>
      </c>
      <c r="Y7" s="6">
        <v>78</v>
      </c>
      <c r="Z7" s="6">
        <v>235</v>
      </c>
      <c r="AA7" s="6">
        <v>313</v>
      </c>
      <c r="AB7" s="6">
        <v>20.866666666666667</v>
      </c>
      <c r="AC7" s="84"/>
      <c r="AD7" s="6">
        <v>2</v>
      </c>
      <c r="AE7" s="6">
        <v>0</v>
      </c>
      <c r="AF7" s="6">
        <v>26</v>
      </c>
      <c r="AG7" s="6">
        <v>25</v>
      </c>
      <c r="AH7" s="6">
        <v>51</v>
      </c>
      <c r="AI7" s="6">
        <v>25.5</v>
      </c>
      <c r="AJ7" s="84"/>
      <c r="AK7" s="6">
        <v>1</v>
      </c>
      <c r="AL7" s="6">
        <v>0</v>
      </c>
      <c r="AM7" s="6">
        <v>0</v>
      </c>
      <c r="AN7" s="6">
        <v>8</v>
      </c>
      <c r="AO7" s="6">
        <v>8</v>
      </c>
      <c r="AP7" s="6">
        <v>8</v>
      </c>
      <c r="AQ7" s="84"/>
      <c r="AR7" s="6"/>
      <c r="AS7" s="6"/>
      <c r="AT7" s="6"/>
      <c r="AU7" s="6"/>
      <c r="AV7" s="6">
        <v>0</v>
      </c>
      <c r="AW7" s="6" t="s">
        <v>2311</v>
      </c>
      <c r="AX7" s="84"/>
      <c r="AY7" s="6"/>
      <c r="AZ7" s="6"/>
      <c r="BA7" s="6"/>
      <c r="BB7" s="6"/>
      <c r="BC7" s="6">
        <v>0</v>
      </c>
      <c r="BD7" s="6" t="s">
        <v>2311</v>
      </c>
      <c r="BE7" s="6"/>
    </row>
    <row r="8" spans="1:57" x14ac:dyDescent="0.25">
      <c r="A8" s="6" t="s">
        <v>351</v>
      </c>
      <c r="B8" s="6" t="s">
        <v>11</v>
      </c>
      <c r="C8" s="6">
        <v>71.88</v>
      </c>
      <c r="D8" s="6">
        <v>192</v>
      </c>
      <c r="E8" s="6">
        <v>4.3600000000000003</v>
      </c>
      <c r="F8" s="6">
        <f t="shared" si="0"/>
        <v>1.6997466921517186</v>
      </c>
      <c r="G8" s="6">
        <v>14</v>
      </c>
      <c r="H8" s="6">
        <f t="shared" si="1"/>
        <v>-0.20842196696139478</v>
      </c>
      <c r="I8" s="6">
        <v>35.5</v>
      </c>
      <c r="J8" s="6">
        <f t="shared" si="2"/>
        <v>-9.5513386588183855E-2</v>
      </c>
      <c r="K8" s="6">
        <v>124</v>
      </c>
      <c r="L8" s="6">
        <f t="shared" si="3"/>
        <v>0.1542218148197389</v>
      </c>
      <c r="M8" s="6">
        <v>4.21</v>
      </c>
      <c r="N8" s="6">
        <f t="shared" si="4"/>
        <v>-0.32821619759212067</v>
      </c>
      <c r="O8" s="6">
        <v>6.9</v>
      </c>
      <c r="P8" s="6">
        <f t="shared" si="5"/>
        <v>-0.15363373418795639</v>
      </c>
      <c r="Q8" s="6">
        <f t="shared" si="6"/>
        <v>1.0681832216418019</v>
      </c>
      <c r="R8" s="6">
        <f t="shared" si="7"/>
        <v>0.17803053694030033</v>
      </c>
      <c r="S8" s="6">
        <v>2</v>
      </c>
      <c r="T8" s="6">
        <v>36</v>
      </c>
      <c r="U8" s="6">
        <v>34</v>
      </c>
      <c r="V8" s="84"/>
      <c r="W8" s="6">
        <v>13</v>
      </c>
      <c r="X8" s="6">
        <v>0</v>
      </c>
      <c r="Y8" s="6">
        <v>338</v>
      </c>
      <c r="Z8" s="6">
        <v>170</v>
      </c>
      <c r="AA8" s="6">
        <v>508</v>
      </c>
      <c r="AB8" s="6">
        <v>39.07692307692308</v>
      </c>
      <c r="AC8" s="84"/>
      <c r="AD8" s="6">
        <v>16</v>
      </c>
      <c r="AE8" s="6">
        <v>0</v>
      </c>
      <c r="AF8" s="6">
        <v>1012</v>
      </c>
      <c r="AG8" s="6">
        <v>30</v>
      </c>
      <c r="AH8" s="6">
        <v>1042</v>
      </c>
      <c r="AI8" s="6">
        <v>65.125</v>
      </c>
      <c r="AJ8" s="84"/>
      <c r="AK8" s="6">
        <v>16</v>
      </c>
      <c r="AL8" s="6">
        <v>0</v>
      </c>
      <c r="AM8" s="6">
        <v>994</v>
      </c>
      <c r="AN8" s="6">
        <v>48</v>
      </c>
      <c r="AO8" s="6">
        <v>1042</v>
      </c>
      <c r="AP8" s="6">
        <v>65.125</v>
      </c>
      <c r="AQ8" s="84"/>
      <c r="AR8" s="6">
        <v>13</v>
      </c>
      <c r="AS8" s="6">
        <v>0</v>
      </c>
      <c r="AT8" s="6">
        <v>731</v>
      </c>
      <c r="AU8" s="6">
        <v>46</v>
      </c>
      <c r="AV8" s="6">
        <v>777</v>
      </c>
      <c r="AW8" s="6">
        <v>59.769230769230766</v>
      </c>
      <c r="AX8" s="84"/>
      <c r="AY8" s="6">
        <v>16</v>
      </c>
      <c r="AZ8" s="6">
        <v>0</v>
      </c>
      <c r="BA8" s="6">
        <v>1064</v>
      </c>
      <c r="BB8" s="6">
        <v>83</v>
      </c>
      <c r="BC8" s="6">
        <v>1147</v>
      </c>
      <c r="BD8" s="6">
        <v>71.6875</v>
      </c>
      <c r="BE8" s="6"/>
    </row>
    <row r="9" spans="1:57" x14ac:dyDescent="0.25">
      <c r="A9" s="6" t="s">
        <v>17</v>
      </c>
      <c r="B9" s="6" t="s">
        <v>11</v>
      </c>
      <c r="C9" s="6">
        <v>73</v>
      </c>
      <c r="D9" s="6">
        <v>205</v>
      </c>
      <c r="E9" s="6">
        <v>4.4400000000000004</v>
      </c>
      <c r="F9" s="6">
        <f t="shared" si="0"/>
        <v>0.92388634017855986</v>
      </c>
      <c r="G9" s="6">
        <v>15</v>
      </c>
      <c r="H9" s="37">
        <f t="shared" si="1"/>
        <v>0</v>
      </c>
      <c r="I9" s="6">
        <v>35.5</v>
      </c>
      <c r="J9" s="6">
        <f t="shared" si="2"/>
        <v>-9.5513386588183855E-2</v>
      </c>
      <c r="K9" s="6">
        <v>127</v>
      </c>
      <c r="L9" s="6">
        <f t="shared" si="3"/>
        <v>0.69049312544292385</v>
      </c>
      <c r="M9" s="6"/>
      <c r="N9" s="6"/>
      <c r="O9" s="6"/>
      <c r="P9" s="6"/>
      <c r="Q9" s="6">
        <f t="shared" si="6"/>
        <v>1.5188660790333</v>
      </c>
      <c r="R9" s="6">
        <f t="shared" si="7"/>
        <v>0.37971651975832499</v>
      </c>
      <c r="S9" s="6">
        <v>2</v>
      </c>
      <c r="T9" s="6">
        <v>51</v>
      </c>
      <c r="U9" s="6">
        <v>46</v>
      </c>
      <c r="V9" s="84"/>
      <c r="W9" s="6">
        <v>16</v>
      </c>
      <c r="X9" s="6">
        <v>0</v>
      </c>
      <c r="Y9" s="6">
        <v>685</v>
      </c>
      <c r="Z9" s="6">
        <v>98</v>
      </c>
      <c r="AA9" s="6">
        <v>783</v>
      </c>
      <c r="AB9" s="6">
        <v>48.9375</v>
      </c>
      <c r="AC9" s="84"/>
      <c r="AD9" s="6">
        <v>15</v>
      </c>
      <c r="AE9" s="6">
        <v>0</v>
      </c>
      <c r="AF9" s="6">
        <v>905</v>
      </c>
      <c r="AG9" s="6">
        <v>121</v>
      </c>
      <c r="AH9" s="6">
        <v>1026</v>
      </c>
      <c r="AI9" s="6">
        <v>68.400000000000006</v>
      </c>
      <c r="AJ9" s="84"/>
      <c r="AK9" s="6">
        <v>16</v>
      </c>
      <c r="AL9" s="6">
        <v>0</v>
      </c>
      <c r="AM9" s="6">
        <v>879</v>
      </c>
      <c r="AN9" s="6">
        <v>48</v>
      </c>
      <c r="AO9" s="6">
        <v>927</v>
      </c>
      <c r="AP9" s="6">
        <v>57.9375</v>
      </c>
      <c r="AQ9" s="84"/>
      <c r="AR9" s="6">
        <v>15</v>
      </c>
      <c r="AS9" s="6">
        <v>0</v>
      </c>
      <c r="AT9" s="6">
        <v>959</v>
      </c>
      <c r="AU9" s="6">
        <v>0</v>
      </c>
      <c r="AV9" s="6">
        <v>959</v>
      </c>
      <c r="AW9" s="6">
        <v>63.93333333333333</v>
      </c>
      <c r="AX9" s="84"/>
      <c r="AY9" s="6">
        <v>6</v>
      </c>
      <c r="AZ9" s="6">
        <v>0</v>
      </c>
      <c r="BA9" s="6">
        <v>287</v>
      </c>
      <c r="BB9" s="6">
        <v>0</v>
      </c>
      <c r="BC9" s="6">
        <v>287</v>
      </c>
      <c r="BD9" s="6">
        <v>47.833333333333336</v>
      </c>
      <c r="BE9" s="6"/>
    </row>
    <row r="10" spans="1:57" x14ac:dyDescent="0.25">
      <c r="A10" s="6" t="s">
        <v>369</v>
      </c>
      <c r="B10" s="6" t="s">
        <v>11</v>
      </c>
      <c r="C10" s="6">
        <v>70</v>
      </c>
      <c r="D10" s="6">
        <v>186</v>
      </c>
      <c r="E10" s="6">
        <v>4.5599999999999996</v>
      </c>
      <c r="F10" s="6">
        <f t="shared" si="0"/>
        <v>-0.23990418778116968</v>
      </c>
      <c r="G10" s="6">
        <v>15</v>
      </c>
      <c r="H10" s="37">
        <f t="shared" si="1"/>
        <v>0</v>
      </c>
      <c r="I10" s="6">
        <v>33</v>
      </c>
      <c r="J10" s="6">
        <f t="shared" si="2"/>
        <v>-1.0506472524700223</v>
      </c>
      <c r="K10" s="6">
        <v>122</v>
      </c>
      <c r="L10" s="6">
        <f t="shared" si="3"/>
        <v>-0.20329239226238438</v>
      </c>
      <c r="M10" s="6"/>
      <c r="N10" s="6"/>
      <c r="O10" s="6"/>
      <c r="P10" s="6"/>
      <c r="Q10" s="6">
        <f t="shared" si="6"/>
        <v>-1.4938438325135763</v>
      </c>
      <c r="R10" s="6">
        <f t="shared" si="7"/>
        <v>-0.37346095812839408</v>
      </c>
      <c r="S10" s="6"/>
      <c r="T10" s="6"/>
      <c r="U10" s="6"/>
      <c r="V10" s="84"/>
      <c r="W10" s="6"/>
      <c r="X10" s="6"/>
      <c r="Y10" s="6"/>
      <c r="Z10" s="6"/>
      <c r="AA10" s="6">
        <v>0</v>
      </c>
      <c r="AB10" s="6" t="s">
        <v>2311</v>
      </c>
      <c r="AC10" s="84"/>
      <c r="AD10" s="6"/>
      <c r="AE10" s="6"/>
      <c r="AF10" s="6"/>
      <c r="AG10" s="6"/>
      <c r="AH10" s="6">
        <v>0</v>
      </c>
      <c r="AI10" s="6" t="s">
        <v>2311</v>
      </c>
      <c r="AJ10" s="84"/>
      <c r="AK10" s="6"/>
      <c r="AL10" s="6"/>
      <c r="AM10" s="6"/>
      <c r="AN10" s="6"/>
      <c r="AO10" s="6">
        <v>0</v>
      </c>
      <c r="AP10" s="6" t="s">
        <v>2311</v>
      </c>
      <c r="AQ10" s="84"/>
      <c r="AR10" s="6"/>
      <c r="AS10" s="6"/>
      <c r="AT10" s="6"/>
      <c r="AU10" s="6"/>
      <c r="AV10" s="6">
        <v>0</v>
      </c>
      <c r="AW10" s="6" t="s">
        <v>2311</v>
      </c>
      <c r="AX10" s="84"/>
      <c r="AY10" s="6"/>
      <c r="AZ10" s="6"/>
      <c r="BA10" s="6"/>
      <c r="BB10" s="6"/>
      <c r="BC10" s="6">
        <v>0</v>
      </c>
      <c r="BD10" s="6" t="s">
        <v>2311</v>
      </c>
      <c r="BE10" s="6"/>
    </row>
    <row r="11" spans="1:57" x14ac:dyDescent="0.25">
      <c r="A11" s="6" t="s">
        <v>295</v>
      </c>
      <c r="B11" s="6" t="s">
        <v>11</v>
      </c>
      <c r="C11" s="6">
        <v>71.88</v>
      </c>
      <c r="D11" s="6">
        <v>201</v>
      </c>
      <c r="E11" s="6">
        <v>4.37</v>
      </c>
      <c r="F11" s="6">
        <f t="shared" si="0"/>
        <v>1.6027641481550758</v>
      </c>
      <c r="G11" s="6"/>
      <c r="H11" s="6"/>
      <c r="I11" s="6">
        <v>36</v>
      </c>
      <c r="J11" s="6">
        <f t="shared" si="2"/>
        <v>9.5513386588183855E-2</v>
      </c>
      <c r="K11" s="6">
        <v>122</v>
      </c>
      <c r="L11" s="6">
        <f t="shared" si="3"/>
        <v>-0.20329239226238438</v>
      </c>
      <c r="M11" s="6">
        <v>4.32</v>
      </c>
      <c r="N11" s="6">
        <f t="shared" si="4"/>
        <v>-1.2364874362117939</v>
      </c>
      <c r="O11" s="6">
        <v>6.95</v>
      </c>
      <c r="P11" s="6">
        <f t="shared" si="5"/>
        <v>-0.47797161747364147</v>
      </c>
      <c r="Q11" s="6">
        <f t="shared" si="6"/>
        <v>-0.21947391120456006</v>
      </c>
      <c r="R11" s="6">
        <f t="shared" si="7"/>
        <v>-4.3894782240912013E-2</v>
      </c>
      <c r="S11" s="6">
        <v>1</v>
      </c>
      <c r="T11" s="6">
        <v>9</v>
      </c>
      <c r="U11" s="6">
        <v>9</v>
      </c>
      <c r="V11" s="84"/>
      <c r="W11" s="6">
        <v>13</v>
      </c>
      <c r="X11" s="6">
        <v>0</v>
      </c>
      <c r="Y11" s="6">
        <v>723</v>
      </c>
      <c r="Z11" s="6">
        <v>15</v>
      </c>
      <c r="AA11" s="6">
        <v>738</v>
      </c>
      <c r="AB11" s="6">
        <v>56.769230769230766</v>
      </c>
      <c r="AC11" s="84"/>
      <c r="AD11" s="6">
        <v>3</v>
      </c>
      <c r="AE11" s="6">
        <v>0</v>
      </c>
      <c r="AF11" s="6">
        <v>116</v>
      </c>
      <c r="AG11" s="6">
        <v>10</v>
      </c>
      <c r="AH11" s="6">
        <v>126</v>
      </c>
      <c r="AI11" s="6">
        <v>42</v>
      </c>
      <c r="AJ11" s="84"/>
      <c r="AK11" s="6">
        <v>5</v>
      </c>
      <c r="AL11" s="6">
        <v>0</v>
      </c>
      <c r="AM11" s="6">
        <v>0</v>
      </c>
      <c r="AN11" s="6">
        <v>47</v>
      </c>
      <c r="AO11" s="6">
        <v>47</v>
      </c>
      <c r="AP11" s="6">
        <v>9.4</v>
      </c>
      <c r="AQ11" s="84"/>
      <c r="AR11" s="6"/>
      <c r="AS11" s="6"/>
      <c r="AT11" s="6"/>
      <c r="AU11" s="6"/>
      <c r="AV11" s="6">
        <v>0</v>
      </c>
      <c r="AW11" s="6" t="s">
        <v>2311</v>
      </c>
      <c r="AX11" s="84"/>
      <c r="AY11" s="6"/>
      <c r="AZ11" s="6"/>
      <c r="BA11" s="6"/>
      <c r="BB11" s="6"/>
      <c r="BC11" s="6">
        <v>0</v>
      </c>
      <c r="BD11" s="6" t="s">
        <v>2311</v>
      </c>
      <c r="BE11" s="6"/>
    </row>
    <row r="12" spans="1:57" x14ac:dyDescent="0.25">
      <c r="A12" s="6" t="s">
        <v>280</v>
      </c>
      <c r="B12" s="6" t="s">
        <v>11</v>
      </c>
      <c r="C12" s="6">
        <v>72.88</v>
      </c>
      <c r="D12" s="6">
        <v>187</v>
      </c>
      <c r="E12" s="6">
        <v>4.54</v>
      </c>
      <c r="F12" s="6">
        <f t="shared" si="0"/>
        <v>-4.593909978788429E-2</v>
      </c>
      <c r="G12" s="6">
        <v>4</v>
      </c>
      <c r="H12" s="6">
        <f t="shared" si="1"/>
        <v>-2.2926416365753424</v>
      </c>
      <c r="I12" s="6">
        <v>36</v>
      </c>
      <c r="J12" s="6">
        <f t="shared" si="2"/>
        <v>9.5513386588183855E-2</v>
      </c>
      <c r="K12" s="6">
        <v>126</v>
      </c>
      <c r="L12" s="6">
        <f t="shared" si="3"/>
        <v>0.51173602190186218</v>
      </c>
      <c r="M12" s="6">
        <v>4.32</v>
      </c>
      <c r="N12" s="6">
        <f t="shared" si="4"/>
        <v>-1.2364874362117939</v>
      </c>
      <c r="O12" s="6">
        <v>7.17</v>
      </c>
      <c r="P12" s="6">
        <f t="shared" si="5"/>
        <v>-1.9050583039306594</v>
      </c>
      <c r="Q12" s="6">
        <f t="shared" si="6"/>
        <v>-4.8728770680156348</v>
      </c>
      <c r="R12" s="6">
        <f t="shared" si="7"/>
        <v>-0.8121461780026058</v>
      </c>
      <c r="S12" s="6">
        <v>7</v>
      </c>
      <c r="T12" s="6">
        <v>210</v>
      </c>
      <c r="U12" s="6">
        <v>166</v>
      </c>
      <c r="V12" s="84"/>
      <c r="W12" s="6">
        <v>16</v>
      </c>
      <c r="X12" s="6">
        <v>0</v>
      </c>
      <c r="Y12" s="6">
        <v>92</v>
      </c>
      <c r="Z12" s="6">
        <v>363</v>
      </c>
      <c r="AA12" s="6">
        <v>455</v>
      </c>
      <c r="AB12" s="6">
        <v>28.4375</v>
      </c>
      <c r="AC12" s="84"/>
      <c r="AD12" s="6">
        <v>16</v>
      </c>
      <c r="AE12" s="6">
        <v>0</v>
      </c>
      <c r="AF12" s="6">
        <v>815</v>
      </c>
      <c r="AG12" s="6">
        <v>223</v>
      </c>
      <c r="AH12" s="6">
        <v>1038</v>
      </c>
      <c r="AI12" s="6">
        <v>64.875</v>
      </c>
      <c r="AJ12" s="84"/>
      <c r="AK12" s="6">
        <v>14</v>
      </c>
      <c r="AL12" s="6">
        <v>0</v>
      </c>
      <c r="AM12" s="6">
        <v>225</v>
      </c>
      <c r="AN12" s="6">
        <v>289</v>
      </c>
      <c r="AO12" s="6">
        <v>514</v>
      </c>
      <c r="AP12" s="6">
        <v>36.714285714285715</v>
      </c>
      <c r="AQ12" s="84"/>
      <c r="AR12" s="6"/>
      <c r="AS12" s="6"/>
      <c r="AT12" s="6"/>
      <c r="AU12" s="6"/>
      <c r="AV12" s="6">
        <v>0</v>
      </c>
      <c r="AW12" s="6" t="s">
        <v>2311</v>
      </c>
      <c r="AX12" s="84"/>
      <c r="AY12" s="6">
        <v>3</v>
      </c>
      <c r="AZ12" s="6">
        <v>0</v>
      </c>
      <c r="BA12" s="6">
        <v>0</v>
      </c>
      <c r="BB12" s="6">
        <v>23</v>
      </c>
      <c r="BC12" s="6">
        <v>23</v>
      </c>
      <c r="BD12" s="6">
        <v>7.666666666666667</v>
      </c>
      <c r="BE12" s="6"/>
    </row>
    <row r="13" spans="1:57" x14ac:dyDescent="0.25">
      <c r="A13" s="6" t="s">
        <v>388</v>
      </c>
      <c r="B13" s="6" t="s">
        <v>11</v>
      </c>
      <c r="C13" s="6">
        <v>71.63</v>
      </c>
      <c r="D13" s="6">
        <v>190</v>
      </c>
      <c r="E13" s="6">
        <v>4.38</v>
      </c>
      <c r="F13" s="6">
        <f t="shared" si="0"/>
        <v>1.5057816041584333</v>
      </c>
      <c r="G13" s="6">
        <v>16</v>
      </c>
      <c r="H13" s="6">
        <f t="shared" si="1"/>
        <v>0.20842196696139478</v>
      </c>
      <c r="I13" s="6">
        <v>37.5</v>
      </c>
      <c r="J13" s="6">
        <f t="shared" si="2"/>
        <v>0.66859370611728697</v>
      </c>
      <c r="K13" s="6">
        <v>125</v>
      </c>
      <c r="L13" s="6">
        <f t="shared" si="3"/>
        <v>0.33297891836080057</v>
      </c>
      <c r="M13" s="6">
        <v>3.85</v>
      </c>
      <c r="N13" s="6">
        <f t="shared" si="4"/>
        <v>2.6443078560722548</v>
      </c>
      <c r="O13" s="6"/>
      <c r="P13" s="6"/>
      <c r="Q13" s="6">
        <f t="shared" si="6"/>
        <v>5.3600840516701709</v>
      </c>
      <c r="R13" s="6">
        <f t="shared" si="7"/>
        <v>1.0720168103340342</v>
      </c>
      <c r="S13" s="6">
        <v>1</v>
      </c>
      <c r="T13" s="6">
        <v>22</v>
      </c>
      <c r="U13" s="6">
        <v>21</v>
      </c>
      <c r="V13" s="84"/>
      <c r="W13" s="6">
        <v>16</v>
      </c>
      <c r="X13" s="6">
        <v>0</v>
      </c>
      <c r="Y13" s="6">
        <v>1000</v>
      </c>
      <c r="Z13" s="6">
        <v>6</v>
      </c>
      <c r="AA13" s="6">
        <v>1006</v>
      </c>
      <c r="AB13" s="6">
        <v>62.875</v>
      </c>
      <c r="AC13" s="84"/>
      <c r="AD13" s="6">
        <v>16</v>
      </c>
      <c r="AE13" s="6">
        <v>0</v>
      </c>
      <c r="AF13" s="6">
        <v>1076</v>
      </c>
      <c r="AG13" s="6">
        <v>60</v>
      </c>
      <c r="AH13" s="6">
        <v>1136</v>
      </c>
      <c r="AI13" s="6">
        <v>71</v>
      </c>
      <c r="AJ13" s="84"/>
      <c r="AK13" s="6">
        <v>16</v>
      </c>
      <c r="AL13" s="6">
        <v>0</v>
      </c>
      <c r="AM13" s="6">
        <v>966</v>
      </c>
      <c r="AN13" s="6">
        <v>146</v>
      </c>
      <c r="AO13" s="6">
        <v>1112</v>
      </c>
      <c r="AP13" s="6">
        <v>69.5</v>
      </c>
      <c r="AQ13" s="84"/>
      <c r="AR13" s="6">
        <v>9</v>
      </c>
      <c r="AS13" s="6">
        <v>0</v>
      </c>
      <c r="AT13" s="6">
        <v>591</v>
      </c>
      <c r="AU13" s="6">
        <v>67</v>
      </c>
      <c r="AV13" s="6">
        <v>658</v>
      </c>
      <c r="AW13" s="6">
        <v>73.111111111111114</v>
      </c>
      <c r="AX13" s="84"/>
      <c r="AY13" s="6">
        <v>15</v>
      </c>
      <c r="AZ13" s="6">
        <v>0</v>
      </c>
      <c r="BA13" s="6">
        <v>901</v>
      </c>
      <c r="BB13" s="6">
        <v>65</v>
      </c>
      <c r="BC13" s="6">
        <v>966</v>
      </c>
      <c r="BD13" s="6">
        <v>64.400000000000006</v>
      </c>
      <c r="BE13" s="6"/>
    </row>
    <row r="14" spans="1:57" x14ac:dyDescent="0.25">
      <c r="A14" s="6" t="s">
        <v>170</v>
      </c>
      <c r="B14" s="6" t="s">
        <v>11</v>
      </c>
      <c r="C14" s="6">
        <v>71.13</v>
      </c>
      <c r="D14" s="6">
        <v>201</v>
      </c>
      <c r="E14" s="6">
        <v>4.47</v>
      </c>
      <c r="F14" s="6">
        <f t="shared" si="0"/>
        <v>0.63293870818863174</v>
      </c>
      <c r="G14" s="6">
        <v>22</v>
      </c>
      <c r="H14" s="6">
        <f t="shared" si="1"/>
        <v>1.4589537687297633</v>
      </c>
      <c r="I14" s="6">
        <v>38</v>
      </c>
      <c r="J14" s="6">
        <f t="shared" si="2"/>
        <v>0.85962047929365459</v>
      </c>
      <c r="K14" s="6">
        <v>125</v>
      </c>
      <c r="L14" s="6">
        <f t="shared" si="3"/>
        <v>0.33297891836080057</v>
      </c>
      <c r="M14" s="6">
        <v>4.1500000000000004</v>
      </c>
      <c r="N14" s="6">
        <f t="shared" si="4"/>
        <v>0.16720447801860552</v>
      </c>
      <c r="O14" s="6">
        <v>6.7</v>
      </c>
      <c r="P14" s="6">
        <f t="shared" si="5"/>
        <v>1.1437177989547898</v>
      </c>
      <c r="Q14" s="6">
        <f t="shared" si="6"/>
        <v>4.5954141515462457</v>
      </c>
      <c r="R14" s="6">
        <f t="shared" si="7"/>
        <v>0.76590235859104094</v>
      </c>
      <c r="S14" s="6">
        <v>3</v>
      </c>
      <c r="T14" s="6">
        <v>64</v>
      </c>
      <c r="U14" s="6">
        <v>58</v>
      </c>
      <c r="V14" s="84"/>
      <c r="W14" s="6">
        <v>10</v>
      </c>
      <c r="X14" s="6">
        <v>0</v>
      </c>
      <c r="Y14" s="6">
        <v>485</v>
      </c>
      <c r="Z14" s="6">
        <v>31</v>
      </c>
      <c r="AA14" s="6">
        <v>516</v>
      </c>
      <c r="AB14" s="6">
        <v>51.6</v>
      </c>
      <c r="AC14" s="84"/>
      <c r="AD14" s="6">
        <v>15</v>
      </c>
      <c r="AE14" s="6">
        <v>0</v>
      </c>
      <c r="AF14" s="6">
        <v>855</v>
      </c>
      <c r="AG14" s="6">
        <v>95</v>
      </c>
      <c r="AH14" s="6">
        <v>950</v>
      </c>
      <c r="AI14" s="6">
        <v>63.333333333333336</v>
      </c>
      <c r="AJ14" s="84"/>
      <c r="AK14" s="6">
        <v>12</v>
      </c>
      <c r="AL14" s="6">
        <v>0</v>
      </c>
      <c r="AM14" s="6">
        <v>455</v>
      </c>
      <c r="AN14" s="6">
        <v>153</v>
      </c>
      <c r="AO14" s="6">
        <v>608</v>
      </c>
      <c r="AP14" s="6">
        <v>50.666666666666664</v>
      </c>
      <c r="AQ14" s="84"/>
      <c r="AR14" s="6">
        <v>3</v>
      </c>
      <c r="AS14" s="6">
        <v>0</v>
      </c>
      <c r="AT14" s="6">
        <v>84</v>
      </c>
      <c r="AU14" s="6">
        <v>33</v>
      </c>
      <c r="AV14" s="6">
        <v>117</v>
      </c>
      <c r="AW14" s="6">
        <v>39</v>
      </c>
      <c r="AX14" s="84"/>
      <c r="AY14" s="6"/>
      <c r="AZ14" s="6"/>
      <c r="BA14" s="6"/>
      <c r="BB14" s="6"/>
      <c r="BC14" s="6">
        <v>0</v>
      </c>
      <c r="BD14" s="6" t="s">
        <v>2311</v>
      </c>
      <c r="BE14" s="6"/>
    </row>
    <row r="15" spans="1:57" x14ac:dyDescent="0.25">
      <c r="A15" s="6" t="s">
        <v>329</v>
      </c>
      <c r="B15" s="6" t="s">
        <v>11</v>
      </c>
      <c r="C15" s="6">
        <v>68.25</v>
      </c>
      <c r="D15" s="6">
        <v>190</v>
      </c>
      <c r="E15" s="6">
        <v>4.46</v>
      </c>
      <c r="F15" s="6">
        <f t="shared" si="0"/>
        <v>0.72992125218527448</v>
      </c>
      <c r="G15" s="6">
        <v>10</v>
      </c>
      <c r="H15" s="6">
        <f t="shared" si="1"/>
        <v>-1.0421098348069739</v>
      </c>
      <c r="I15" s="6"/>
      <c r="J15" s="6"/>
      <c r="K15" s="6"/>
      <c r="L15" s="6"/>
      <c r="M15" s="6"/>
      <c r="N15" s="6"/>
      <c r="O15" s="6"/>
      <c r="P15" s="6"/>
      <c r="Q15" s="6">
        <f t="shared" si="6"/>
        <v>-0.31218858262169946</v>
      </c>
      <c r="R15" s="6">
        <f t="shared" si="7"/>
        <v>-0.15609429131084973</v>
      </c>
      <c r="S15" s="6"/>
      <c r="T15" s="6"/>
      <c r="U15" s="6"/>
      <c r="V15" s="84"/>
      <c r="W15" s="6"/>
      <c r="X15" s="6"/>
      <c r="Y15" s="6"/>
      <c r="Z15" s="6"/>
      <c r="AA15" s="6">
        <v>0</v>
      </c>
      <c r="AB15" s="6" t="s">
        <v>2311</v>
      </c>
      <c r="AC15" s="84"/>
      <c r="AD15" s="6"/>
      <c r="AE15" s="6"/>
      <c r="AF15" s="6"/>
      <c r="AG15" s="6"/>
      <c r="AH15" s="6">
        <v>0</v>
      </c>
      <c r="AI15" s="6" t="s">
        <v>2311</v>
      </c>
      <c r="AJ15" s="84"/>
      <c r="AK15" s="6"/>
      <c r="AL15" s="6"/>
      <c r="AM15" s="6"/>
      <c r="AN15" s="6"/>
      <c r="AO15" s="6">
        <v>0</v>
      </c>
      <c r="AP15" s="6" t="s">
        <v>2311</v>
      </c>
      <c r="AQ15" s="84"/>
      <c r="AR15" s="6"/>
      <c r="AS15" s="6"/>
      <c r="AT15" s="6"/>
      <c r="AU15" s="6"/>
      <c r="AV15" s="6">
        <v>0</v>
      </c>
      <c r="AW15" s="6" t="s">
        <v>2311</v>
      </c>
      <c r="AX15" s="84"/>
      <c r="AY15" s="6"/>
      <c r="AZ15" s="6"/>
      <c r="BA15" s="6"/>
      <c r="BB15" s="6"/>
      <c r="BC15" s="6">
        <v>0</v>
      </c>
      <c r="BD15" s="6" t="s">
        <v>2311</v>
      </c>
      <c r="BE15" s="6"/>
    </row>
    <row r="16" spans="1:57" x14ac:dyDescent="0.25">
      <c r="A16" s="6" t="s">
        <v>376</v>
      </c>
      <c r="B16" s="6" t="s">
        <v>11</v>
      </c>
      <c r="C16" s="6">
        <v>70.63</v>
      </c>
      <c r="D16" s="6">
        <v>192</v>
      </c>
      <c r="E16" s="6">
        <v>4.3899999999999997</v>
      </c>
      <c r="F16" s="6">
        <f t="shared" si="0"/>
        <v>1.4087990601617906</v>
      </c>
      <c r="G16" s="6">
        <v>22</v>
      </c>
      <c r="H16" s="6">
        <f t="shared" si="1"/>
        <v>1.4589537687297633</v>
      </c>
      <c r="I16" s="6">
        <v>35</v>
      </c>
      <c r="J16" s="6">
        <f t="shared" si="2"/>
        <v>-0.28654015976455155</v>
      </c>
      <c r="K16" s="6">
        <v>127</v>
      </c>
      <c r="L16" s="6">
        <f t="shared" si="3"/>
        <v>0.69049312544292385</v>
      </c>
      <c r="M16" s="6">
        <v>4.0599999999999996</v>
      </c>
      <c r="N16" s="6">
        <f t="shared" si="4"/>
        <v>0.91033549143470582</v>
      </c>
      <c r="O16" s="6">
        <v>6.82</v>
      </c>
      <c r="P16" s="6">
        <f t="shared" si="5"/>
        <v>0.36530687906914205</v>
      </c>
      <c r="Q16" s="6">
        <f t="shared" si="6"/>
        <v>4.5473481650737746</v>
      </c>
      <c r="R16" s="6">
        <f t="shared" si="7"/>
        <v>0.75789136084562914</v>
      </c>
      <c r="S16" s="6">
        <v>2</v>
      </c>
      <c r="T16" s="6">
        <v>54</v>
      </c>
      <c r="U16" s="6">
        <v>49</v>
      </c>
      <c r="V16" s="84"/>
      <c r="W16" s="6">
        <v>9</v>
      </c>
      <c r="X16" s="6">
        <v>0</v>
      </c>
      <c r="Y16" s="6">
        <v>42</v>
      </c>
      <c r="Z16" s="6">
        <v>53</v>
      </c>
      <c r="AA16" s="6">
        <v>95</v>
      </c>
      <c r="AB16" s="6">
        <v>10.555555555555555</v>
      </c>
      <c r="AC16" s="84"/>
      <c r="AD16" s="6">
        <v>12</v>
      </c>
      <c r="AE16" s="6">
        <v>0</v>
      </c>
      <c r="AF16" s="6">
        <v>293</v>
      </c>
      <c r="AG16" s="6">
        <v>103</v>
      </c>
      <c r="AH16" s="6">
        <v>396</v>
      </c>
      <c r="AI16" s="6">
        <v>33</v>
      </c>
      <c r="AJ16" s="84"/>
      <c r="AK16" s="6">
        <v>12</v>
      </c>
      <c r="AL16" s="6">
        <v>0</v>
      </c>
      <c r="AM16" s="6">
        <v>712</v>
      </c>
      <c r="AN16" s="6">
        <v>5</v>
      </c>
      <c r="AO16" s="6">
        <v>717</v>
      </c>
      <c r="AP16" s="6">
        <v>59.75</v>
      </c>
      <c r="AQ16" s="84"/>
      <c r="AR16" s="6">
        <v>15</v>
      </c>
      <c r="AS16" s="6">
        <v>0</v>
      </c>
      <c r="AT16" s="6">
        <v>921</v>
      </c>
      <c r="AU16" s="6">
        <v>90</v>
      </c>
      <c r="AV16" s="6">
        <v>1011</v>
      </c>
      <c r="AW16" s="6">
        <v>67.400000000000006</v>
      </c>
      <c r="AX16" s="84"/>
      <c r="AY16" s="6">
        <v>16</v>
      </c>
      <c r="AZ16" s="6">
        <v>0</v>
      </c>
      <c r="BA16" s="6">
        <v>965</v>
      </c>
      <c r="BB16" s="6">
        <v>117</v>
      </c>
      <c r="BC16" s="6">
        <v>1082</v>
      </c>
      <c r="BD16" s="6">
        <v>67.625</v>
      </c>
      <c r="BE16" s="6"/>
    </row>
    <row r="17" spans="1:57" x14ac:dyDescent="0.25">
      <c r="A17" s="6" t="s">
        <v>9</v>
      </c>
      <c r="B17" s="6" t="s">
        <v>11</v>
      </c>
      <c r="C17" s="6">
        <v>70.25</v>
      </c>
      <c r="D17" s="6">
        <v>185</v>
      </c>
      <c r="E17" s="6">
        <v>4.4800000000000004</v>
      </c>
      <c r="F17" s="6">
        <f t="shared" si="0"/>
        <v>0.53595616419198044</v>
      </c>
      <c r="G17" s="6">
        <v>16</v>
      </c>
      <c r="H17" s="6">
        <f t="shared" si="1"/>
        <v>0.20842196696139478</v>
      </c>
      <c r="I17" s="6"/>
      <c r="J17" s="6"/>
      <c r="K17" s="6"/>
      <c r="L17" s="6"/>
      <c r="M17" s="6"/>
      <c r="N17" s="6"/>
      <c r="O17" s="6"/>
      <c r="P17" s="6"/>
      <c r="Q17" s="6">
        <f t="shared" si="6"/>
        <v>0.74437813115337526</v>
      </c>
      <c r="R17" s="6">
        <f t="shared" si="7"/>
        <v>0.37218906557668763</v>
      </c>
      <c r="S17" s="6"/>
      <c r="T17" s="6"/>
      <c r="U17" s="6"/>
      <c r="V17" s="84"/>
      <c r="W17" s="6">
        <v>4</v>
      </c>
      <c r="X17" s="6">
        <v>0</v>
      </c>
      <c r="Y17" s="6">
        <v>0</v>
      </c>
      <c r="Z17" s="6">
        <v>49</v>
      </c>
      <c r="AA17" s="6">
        <v>49</v>
      </c>
      <c r="AB17" s="6">
        <v>12.25</v>
      </c>
      <c r="AC17" s="84"/>
      <c r="AD17" s="6"/>
      <c r="AE17" s="6"/>
      <c r="AF17" s="6"/>
      <c r="AG17" s="6"/>
      <c r="AH17" s="6">
        <v>0</v>
      </c>
      <c r="AI17" s="6" t="s">
        <v>2311</v>
      </c>
      <c r="AJ17" s="84"/>
      <c r="AK17" s="6"/>
      <c r="AL17" s="6"/>
      <c r="AM17" s="6"/>
      <c r="AN17" s="6"/>
      <c r="AO17" s="6">
        <v>0</v>
      </c>
      <c r="AP17" s="6" t="s">
        <v>2311</v>
      </c>
      <c r="AQ17" s="84"/>
      <c r="AR17" s="6"/>
      <c r="AS17" s="6"/>
      <c r="AT17" s="6"/>
      <c r="AU17" s="6"/>
      <c r="AV17" s="6">
        <v>0</v>
      </c>
      <c r="AW17" s="6" t="s">
        <v>2311</v>
      </c>
      <c r="AX17" s="84"/>
      <c r="AY17" s="6"/>
      <c r="AZ17" s="6"/>
      <c r="BA17" s="6"/>
      <c r="BB17" s="6"/>
      <c r="BC17" s="6">
        <v>0</v>
      </c>
      <c r="BD17" s="6" t="s">
        <v>2311</v>
      </c>
      <c r="BE17" s="6"/>
    </row>
    <row r="18" spans="1:57" x14ac:dyDescent="0.25">
      <c r="A18" s="6" t="s">
        <v>39</v>
      </c>
      <c r="B18" s="6" t="s">
        <v>11</v>
      </c>
      <c r="C18" s="6">
        <v>74</v>
      </c>
      <c r="D18" s="6">
        <v>185</v>
      </c>
      <c r="E18" s="6">
        <v>4.6100000000000003</v>
      </c>
      <c r="F18" s="6">
        <f t="shared" si="0"/>
        <v>-0.72481690776440033</v>
      </c>
      <c r="G18" s="6">
        <v>10</v>
      </c>
      <c r="H18" s="6">
        <f t="shared" si="1"/>
        <v>-1.0421098348069739</v>
      </c>
      <c r="I18" s="6">
        <v>34</v>
      </c>
      <c r="J18" s="6">
        <f t="shared" si="2"/>
        <v>-0.66859370611728697</v>
      </c>
      <c r="K18" s="6">
        <v>125</v>
      </c>
      <c r="L18" s="6">
        <f t="shared" si="3"/>
        <v>0.33297891836080057</v>
      </c>
      <c r="M18" s="6">
        <v>4.2699999999999996</v>
      </c>
      <c r="N18" s="6">
        <f t="shared" si="4"/>
        <v>-0.82363687320284695</v>
      </c>
      <c r="O18" s="6">
        <v>6.97</v>
      </c>
      <c r="P18" s="6">
        <f t="shared" si="5"/>
        <v>-0.60770677078791324</v>
      </c>
      <c r="Q18" s="6">
        <f t="shared" si="6"/>
        <v>-3.533885174318621</v>
      </c>
      <c r="R18" s="6">
        <f t="shared" si="7"/>
        <v>-0.58898086238643688</v>
      </c>
      <c r="S18" s="6">
        <v>2</v>
      </c>
      <c r="T18" s="6">
        <v>43</v>
      </c>
      <c r="U18" s="6">
        <v>40</v>
      </c>
      <c r="V18" s="84"/>
      <c r="W18" s="6">
        <v>16</v>
      </c>
      <c r="X18" s="6">
        <v>0</v>
      </c>
      <c r="Y18" s="6">
        <v>939</v>
      </c>
      <c r="Z18" s="6">
        <v>96</v>
      </c>
      <c r="AA18" s="6">
        <v>1035</v>
      </c>
      <c r="AB18" s="6">
        <v>64.6875</v>
      </c>
      <c r="AC18" s="84"/>
      <c r="AD18" s="6">
        <v>15</v>
      </c>
      <c r="AE18" s="6">
        <v>0</v>
      </c>
      <c r="AF18" s="6">
        <v>910</v>
      </c>
      <c r="AG18" s="6">
        <v>59</v>
      </c>
      <c r="AH18" s="6">
        <v>969</v>
      </c>
      <c r="AI18" s="6">
        <v>64.599999999999994</v>
      </c>
      <c r="AJ18" s="84"/>
      <c r="AK18" s="6">
        <v>14</v>
      </c>
      <c r="AL18" s="6">
        <v>0</v>
      </c>
      <c r="AM18" s="6">
        <v>434</v>
      </c>
      <c r="AN18" s="6">
        <v>83</v>
      </c>
      <c r="AO18" s="6">
        <v>517</v>
      </c>
      <c r="AP18" s="6">
        <v>36.928571428571431</v>
      </c>
      <c r="AQ18" s="84"/>
      <c r="AR18" s="6">
        <v>9</v>
      </c>
      <c r="AS18" s="6">
        <v>0</v>
      </c>
      <c r="AT18" s="6">
        <v>133</v>
      </c>
      <c r="AU18" s="6">
        <v>55</v>
      </c>
      <c r="AV18" s="6">
        <v>188</v>
      </c>
      <c r="AW18" s="6">
        <v>20.888888888888889</v>
      </c>
      <c r="AX18" s="84"/>
      <c r="AY18" s="6">
        <v>3</v>
      </c>
      <c r="AZ18" s="6">
        <v>0</v>
      </c>
      <c r="BA18" s="6">
        <v>88</v>
      </c>
      <c r="BB18" s="6">
        <v>10</v>
      </c>
      <c r="BC18" s="6">
        <v>98</v>
      </c>
      <c r="BD18" s="6">
        <v>32.666666666666664</v>
      </c>
      <c r="BE18" s="6"/>
    </row>
    <row r="19" spans="1:57" x14ac:dyDescent="0.25">
      <c r="A19" s="6" t="s">
        <v>317</v>
      </c>
      <c r="B19" s="6" t="s">
        <v>11</v>
      </c>
      <c r="C19" s="6">
        <v>71.88</v>
      </c>
      <c r="D19" s="6">
        <v>191</v>
      </c>
      <c r="E19" s="6">
        <v>4.54</v>
      </c>
      <c r="F19" s="6">
        <f t="shared" si="0"/>
        <v>-4.593909978788429E-2</v>
      </c>
      <c r="G19" s="6">
        <v>8</v>
      </c>
      <c r="H19" s="6">
        <f t="shared" si="1"/>
        <v>-1.4589537687297633</v>
      </c>
      <c r="I19" s="6">
        <v>30.5</v>
      </c>
      <c r="J19" s="6">
        <f t="shared" si="2"/>
        <v>-2.005781118351861</v>
      </c>
      <c r="K19" s="6">
        <v>118</v>
      </c>
      <c r="L19" s="6">
        <f t="shared" si="3"/>
        <v>-0.91832080642663094</v>
      </c>
      <c r="M19" s="6">
        <v>4.18</v>
      </c>
      <c r="N19" s="6">
        <f t="shared" si="4"/>
        <v>-8.0505859786753925E-2</v>
      </c>
      <c r="O19" s="6">
        <v>6.87</v>
      </c>
      <c r="P19" s="6">
        <f t="shared" si="5"/>
        <v>4.096899578345696E-2</v>
      </c>
      <c r="Q19" s="6">
        <f t="shared" si="6"/>
        <v>-4.4685316572994367</v>
      </c>
      <c r="R19" s="6">
        <f t="shared" si="7"/>
        <v>-0.74475527621657278</v>
      </c>
      <c r="S19" s="6">
        <v>7</v>
      </c>
      <c r="T19" s="6">
        <v>218</v>
      </c>
      <c r="U19" s="6">
        <v>172</v>
      </c>
      <c r="V19" s="84"/>
      <c r="W19" s="6">
        <v>12</v>
      </c>
      <c r="X19" s="6">
        <v>0</v>
      </c>
      <c r="Y19" s="6">
        <v>129</v>
      </c>
      <c r="Z19" s="6">
        <v>182</v>
      </c>
      <c r="AA19" s="6">
        <v>311</v>
      </c>
      <c r="AB19" s="6">
        <v>25.916666666666668</v>
      </c>
      <c r="AC19" s="84"/>
      <c r="AD19" s="6">
        <v>16</v>
      </c>
      <c r="AE19" s="6">
        <v>0</v>
      </c>
      <c r="AF19" s="6">
        <v>115</v>
      </c>
      <c r="AG19" s="6">
        <v>367</v>
      </c>
      <c r="AH19" s="6">
        <v>482</v>
      </c>
      <c r="AI19" s="6">
        <v>30.125</v>
      </c>
      <c r="AJ19" s="84"/>
      <c r="AK19" s="6">
        <v>14</v>
      </c>
      <c r="AL19" s="6">
        <v>0</v>
      </c>
      <c r="AM19" s="6">
        <v>424</v>
      </c>
      <c r="AN19" s="6">
        <v>269</v>
      </c>
      <c r="AO19" s="6">
        <v>693</v>
      </c>
      <c r="AP19" s="6">
        <v>49.5</v>
      </c>
      <c r="AQ19" s="84"/>
      <c r="AR19" s="6">
        <v>6</v>
      </c>
      <c r="AS19" s="6">
        <v>0</v>
      </c>
      <c r="AT19" s="6">
        <v>354</v>
      </c>
      <c r="AU19" s="6">
        <v>75</v>
      </c>
      <c r="AV19" s="6">
        <v>429</v>
      </c>
      <c r="AW19" s="6">
        <v>71.5</v>
      </c>
      <c r="AX19" s="84"/>
      <c r="AY19" s="6">
        <v>15</v>
      </c>
      <c r="AZ19" s="6">
        <v>0</v>
      </c>
      <c r="BA19" s="6">
        <v>1038</v>
      </c>
      <c r="BB19" s="6">
        <v>79</v>
      </c>
      <c r="BC19" s="6">
        <v>1117</v>
      </c>
      <c r="BD19" s="6">
        <v>74.466666666666669</v>
      </c>
      <c r="BE19" s="6"/>
    </row>
    <row r="20" spans="1:57" x14ac:dyDescent="0.25">
      <c r="A20" s="6" t="s">
        <v>224</v>
      </c>
      <c r="B20" s="6" t="s">
        <v>11</v>
      </c>
      <c r="C20" s="6">
        <v>69.38</v>
      </c>
      <c r="D20" s="6">
        <v>199</v>
      </c>
      <c r="E20" s="6">
        <v>4.6500000000000004</v>
      </c>
      <c r="F20" s="6">
        <f t="shared" si="0"/>
        <v>-1.1127470837509799</v>
      </c>
      <c r="G20" s="6">
        <v>16</v>
      </c>
      <c r="H20" s="6">
        <f t="shared" si="1"/>
        <v>0.20842196696139478</v>
      </c>
      <c r="I20" s="6">
        <v>35</v>
      </c>
      <c r="J20" s="6">
        <f t="shared" si="2"/>
        <v>-0.28654015976455155</v>
      </c>
      <c r="K20" s="6">
        <v>114</v>
      </c>
      <c r="L20" s="6">
        <f t="shared" si="3"/>
        <v>-1.6333492205908775</v>
      </c>
      <c r="M20" s="6">
        <v>4.25</v>
      </c>
      <c r="N20" s="6">
        <f t="shared" si="4"/>
        <v>-0.65849664799927399</v>
      </c>
      <c r="O20" s="6">
        <v>6.99</v>
      </c>
      <c r="P20" s="6">
        <f t="shared" si="5"/>
        <v>-0.73744192410219067</v>
      </c>
      <c r="Q20" s="6">
        <f t="shared" si="6"/>
        <v>-4.2201530692464786</v>
      </c>
      <c r="R20" s="6">
        <f t="shared" si="7"/>
        <v>-0.70335884487441314</v>
      </c>
      <c r="S20" s="6"/>
      <c r="T20" s="6"/>
      <c r="U20" s="6"/>
      <c r="V20" s="84"/>
      <c r="W20" s="6">
        <v>2</v>
      </c>
      <c r="X20" s="6">
        <v>15</v>
      </c>
      <c r="Y20" s="6">
        <v>0</v>
      </c>
      <c r="Z20" s="6">
        <v>0</v>
      </c>
      <c r="AA20" s="6">
        <v>15</v>
      </c>
      <c r="AB20" s="6">
        <v>7.5</v>
      </c>
      <c r="AC20" s="84"/>
      <c r="AD20" s="6"/>
      <c r="AE20" s="6"/>
      <c r="AF20" s="6"/>
      <c r="AG20" s="6"/>
      <c r="AH20" s="6">
        <v>0</v>
      </c>
      <c r="AI20" s="6" t="s">
        <v>2311</v>
      </c>
      <c r="AJ20" s="84"/>
      <c r="AK20" s="6"/>
      <c r="AL20" s="6"/>
      <c r="AM20" s="6"/>
      <c r="AN20" s="6"/>
      <c r="AO20" s="6">
        <v>0</v>
      </c>
      <c r="AP20" s="6" t="s">
        <v>2311</v>
      </c>
      <c r="AQ20" s="84"/>
      <c r="AR20" s="6">
        <v>8</v>
      </c>
      <c r="AS20" s="6">
        <v>0</v>
      </c>
      <c r="AT20" s="6">
        <v>134</v>
      </c>
      <c r="AU20" s="6">
        <v>48</v>
      </c>
      <c r="AV20" s="6">
        <v>182</v>
      </c>
      <c r="AW20" s="6">
        <v>22.75</v>
      </c>
      <c r="AX20" s="84"/>
      <c r="AY20" s="6"/>
      <c r="AZ20" s="6"/>
      <c r="BA20" s="6"/>
      <c r="BB20" s="6"/>
      <c r="BC20" s="6">
        <v>0</v>
      </c>
      <c r="BD20" s="6" t="s">
        <v>2311</v>
      </c>
      <c r="BE20" s="6"/>
    </row>
    <row r="21" spans="1:57" x14ac:dyDescent="0.25">
      <c r="A21" s="6" t="s">
        <v>406</v>
      </c>
      <c r="B21" s="6" t="s">
        <v>11</v>
      </c>
      <c r="C21" s="6">
        <v>70.5</v>
      </c>
      <c r="D21" s="6">
        <v>195</v>
      </c>
      <c r="E21" s="6">
        <v>4.41</v>
      </c>
      <c r="F21" s="6">
        <f t="shared" si="0"/>
        <v>1.2148339721684966</v>
      </c>
      <c r="G21" s="6">
        <v>14</v>
      </c>
      <c r="H21" s="6">
        <f t="shared" si="1"/>
        <v>-0.20842196696139478</v>
      </c>
      <c r="I21" s="6">
        <v>35</v>
      </c>
      <c r="J21" s="6">
        <f t="shared" si="2"/>
        <v>-0.28654015976455155</v>
      </c>
      <c r="K21" s="6">
        <v>125</v>
      </c>
      <c r="L21" s="6">
        <f t="shared" si="3"/>
        <v>0.33297891836080057</v>
      </c>
      <c r="M21" s="6"/>
      <c r="N21" s="6"/>
      <c r="O21" s="6"/>
      <c r="P21" s="6"/>
      <c r="Q21" s="6">
        <f t="shared" si="6"/>
        <v>1.0528507638033509</v>
      </c>
      <c r="R21" s="6">
        <f t="shared" si="7"/>
        <v>0.26321269095083771</v>
      </c>
      <c r="S21" s="6">
        <v>3</v>
      </c>
      <c r="T21" s="6">
        <v>90</v>
      </c>
      <c r="U21" s="6">
        <v>80</v>
      </c>
      <c r="V21" s="84"/>
      <c r="W21" s="6">
        <v>14</v>
      </c>
      <c r="X21" s="6">
        <v>0</v>
      </c>
      <c r="Y21" s="6">
        <v>479</v>
      </c>
      <c r="Z21" s="6">
        <v>211</v>
      </c>
      <c r="AA21" s="6">
        <v>690</v>
      </c>
      <c r="AB21" s="6">
        <v>49.285714285714285</v>
      </c>
      <c r="AC21" s="84"/>
      <c r="AD21" s="6">
        <v>12</v>
      </c>
      <c r="AE21" s="6">
        <v>0</v>
      </c>
      <c r="AF21" s="6">
        <v>130</v>
      </c>
      <c r="AG21" s="6">
        <v>272</v>
      </c>
      <c r="AH21" s="6">
        <v>402</v>
      </c>
      <c r="AI21" s="6">
        <v>33.5</v>
      </c>
      <c r="AJ21" s="84"/>
      <c r="AK21" s="6">
        <v>15</v>
      </c>
      <c r="AL21" s="6">
        <v>0</v>
      </c>
      <c r="AM21" s="6">
        <v>69</v>
      </c>
      <c r="AN21" s="6">
        <v>276</v>
      </c>
      <c r="AO21" s="6">
        <v>345</v>
      </c>
      <c r="AP21" s="6">
        <v>23</v>
      </c>
      <c r="AQ21" s="84"/>
      <c r="AR21" s="6">
        <v>13</v>
      </c>
      <c r="AS21" s="6">
        <v>0</v>
      </c>
      <c r="AT21" s="6">
        <v>59</v>
      </c>
      <c r="AU21" s="6">
        <v>252</v>
      </c>
      <c r="AV21" s="6">
        <v>311</v>
      </c>
      <c r="AW21" s="6">
        <v>23.923076923076923</v>
      </c>
      <c r="AX21" s="84"/>
      <c r="AY21" s="6">
        <v>11</v>
      </c>
      <c r="AZ21" s="6">
        <v>0</v>
      </c>
      <c r="BA21" s="6">
        <v>552</v>
      </c>
      <c r="BB21" s="6">
        <v>5</v>
      </c>
      <c r="BC21" s="6">
        <v>557</v>
      </c>
      <c r="BD21" s="6">
        <v>50.636363636363633</v>
      </c>
      <c r="BE21" s="6"/>
    </row>
    <row r="22" spans="1:57" x14ac:dyDescent="0.25">
      <c r="A22" s="6" t="s">
        <v>433</v>
      </c>
      <c r="B22" s="6" t="s">
        <v>11</v>
      </c>
      <c r="C22" s="6">
        <v>71</v>
      </c>
      <c r="D22" s="6">
        <v>210</v>
      </c>
      <c r="E22" s="6">
        <v>4.53</v>
      </c>
      <c r="F22" s="6">
        <f t="shared" si="0"/>
        <v>5.1043444208758407E-2</v>
      </c>
      <c r="G22" s="6">
        <v>17</v>
      </c>
      <c r="H22" s="6">
        <f t="shared" si="1"/>
        <v>0.41684393392278957</v>
      </c>
      <c r="I22" s="6">
        <v>33.5</v>
      </c>
      <c r="J22" s="6">
        <f t="shared" si="2"/>
        <v>-0.85962047929365459</v>
      </c>
      <c r="K22" s="6">
        <v>117</v>
      </c>
      <c r="L22" s="6">
        <f t="shared" si="3"/>
        <v>-1.0970779099676926</v>
      </c>
      <c r="M22" s="6">
        <v>4.18</v>
      </c>
      <c r="N22" s="6">
        <f t="shared" si="4"/>
        <v>-8.0505859786753925E-2</v>
      </c>
      <c r="O22" s="6">
        <v>6.95</v>
      </c>
      <c r="P22" s="6">
        <f t="shared" si="5"/>
        <v>-0.47797161747364147</v>
      </c>
      <c r="Q22" s="6">
        <f t="shared" si="6"/>
        <v>-2.0472884883901945</v>
      </c>
      <c r="R22" s="6">
        <f t="shared" si="7"/>
        <v>-0.34121474806503244</v>
      </c>
      <c r="S22" s="6">
        <v>6</v>
      </c>
      <c r="T22" s="6">
        <v>202</v>
      </c>
      <c r="U22" s="6">
        <v>164</v>
      </c>
      <c r="V22" s="84"/>
      <c r="W22" s="6"/>
      <c r="X22" s="6"/>
      <c r="Y22" s="6"/>
      <c r="Z22" s="6"/>
      <c r="AA22" s="6">
        <v>0</v>
      </c>
      <c r="AB22" s="6" t="s">
        <v>2311</v>
      </c>
      <c r="AC22" s="84"/>
      <c r="AD22" s="6">
        <v>3</v>
      </c>
      <c r="AE22" s="6">
        <v>0</v>
      </c>
      <c r="AF22" s="6">
        <v>0</v>
      </c>
      <c r="AG22" s="6">
        <v>45</v>
      </c>
      <c r="AH22" s="6">
        <v>45</v>
      </c>
      <c r="AI22" s="6">
        <v>15</v>
      </c>
      <c r="AJ22" s="84"/>
      <c r="AK22" s="6"/>
      <c r="AL22" s="6"/>
      <c r="AM22" s="6"/>
      <c r="AN22" s="6"/>
      <c r="AO22" s="6">
        <v>0</v>
      </c>
      <c r="AP22" s="6" t="s">
        <v>2311</v>
      </c>
      <c r="AQ22" s="84"/>
      <c r="AR22" s="6"/>
      <c r="AS22" s="6"/>
      <c r="AT22" s="6"/>
      <c r="AU22" s="6"/>
      <c r="AV22" s="6">
        <v>0</v>
      </c>
      <c r="AW22" s="6" t="s">
        <v>2311</v>
      </c>
      <c r="AX22" s="84"/>
      <c r="AY22" s="6"/>
      <c r="AZ22" s="6"/>
      <c r="BA22" s="6"/>
      <c r="BB22" s="6"/>
      <c r="BC22" s="6">
        <v>0</v>
      </c>
      <c r="BD22" s="6" t="s">
        <v>2311</v>
      </c>
      <c r="BE22" s="6"/>
    </row>
    <row r="23" spans="1:57" x14ac:dyDescent="0.25">
      <c r="A23" s="6" t="s">
        <v>286</v>
      </c>
      <c r="B23" s="6" t="s">
        <v>11</v>
      </c>
      <c r="C23" s="6">
        <v>69.63</v>
      </c>
      <c r="D23" s="6">
        <v>193</v>
      </c>
      <c r="E23" s="6">
        <v>4.54</v>
      </c>
      <c r="F23" s="6">
        <f t="shared" si="0"/>
        <v>-4.593909978788429E-2</v>
      </c>
      <c r="G23" s="6">
        <v>10</v>
      </c>
      <c r="H23" s="6">
        <f t="shared" si="1"/>
        <v>-1.0421098348069739</v>
      </c>
      <c r="I23" s="6">
        <v>34.5</v>
      </c>
      <c r="J23" s="6">
        <f t="shared" si="2"/>
        <v>-0.47756693294091923</v>
      </c>
      <c r="K23" s="6">
        <v>119</v>
      </c>
      <c r="L23" s="6">
        <f t="shared" si="3"/>
        <v>-0.73956370288556927</v>
      </c>
      <c r="M23" s="6">
        <v>4.2699999999999996</v>
      </c>
      <c r="N23" s="6">
        <f t="shared" si="4"/>
        <v>-0.82363687320284695</v>
      </c>
      <c r="O23" s="6">
        <v>6.81</v>
      </c>
      <c r="P23" s="6">
        <f t="shared" si="5"/>
        <v>0.43017445572628371</v>
      </c>
      <c r="Q23" s="6">
        <f t="shared" si="6"/>
        <v>-2.69864198789791</v>
      </c>
      <c r="R23" s="6">
        <f t="shared" si="7"/>
        <v>-0.44977366464965168</v>
      </c>
      <c r="S23" s="6">
        <v>3</v>
      </c>
      <c r="T23" s="6">
        <v>68</v>
      </c>
      <c r="U23" s="6">
        <v>62</v>
      </c>
      <c r="V23" s="84"/>
      <c r="W23" s="6">
        <v>16</v>
      </c>
      <c r="X23" s="6">
        <v>0</v>
      </c>
      <c r="Y23" s="6">
        <v>245</v>
      </c>
      <c r="Z23" s="6">
        <v>176</v>
      </c>
      <c r="AA23" s="6">
        <v>421</v>
      </c>
      <c r="AB23" s="6">
        <v>26.3125</v>
      </c>
      <c r="AC23" s="84"/>
      <c r="AD23" s="6">
        <v>7</v>
      </c>
      <c r="AE23" s="6">
        <v>0</v>
      </c>
      <c r="AF23" s="6">
        <v>81</v>
      </c>
      <c r="AG23" s="6">
        <v>67</v>
      </c>
      <c r="AH23" s="6">
        <v>148</v>
      </c>
      <c r="AI23" s="6">
        <v>21.142857142857142</v>
      </c>
      <c r="AJ23" s="84"/>
      <c r="AK23" s="6">
        <v>2</v>
      </c>
      <c r="AL23" s="6">
        <v>0</v>
      </c>
      <c r="AM23" s="6">
        <v>0</v>
      </c>
      <c r="AN23" s="6">
        <v>18</v>
      </c>
      <c r="AO23" s="6">
        <v>18</v>
      </c>
      <c r="AP23" s="6">
        <v>9</v>
      </c>
      <c r="AQ23" s="84"/>
      <c r="AR23" s="6">
        <v>9</v>
      </c>
      <c r="AS23" s="6">
        <v>0</v>
      </c>
      <c r="AT23" s="6">
        <v>56</v>
      </c>
      <c r="AU23" s="6">
        <v>124</v>
      </c>
      <c r="AV23" s="6">
        <v>180</v>
      </c>
      <c r="AW23" s="6">
        <v>20</v>
      </c>
      <c r="AX23" s="84"/>
      <c r="AY23" s="6"/>
      <c r="AZ23" s="6"/>
      <c r="BA23" s="6"/>
      <c r="BB23" s="6"/>
      <c r="BC23" s="6">
        <v>0</v>
      </c>
      <c r="BD23" s="6" t="s">
        <v>2311</v>
      </c>
      <c r="BE23" s="6"/>
    </row>
    <row r="24" spans="1:57" x14ac:dyDescent="0.25">
      <c r="A24" s="6" t="s">
        <v>341</v>
      </c>
      <c r="B24" s="6" t="s">
        <v>11</v>
      </c>
      <c r="C24" s="6">
        <v>71.13</v>
      </c>
      <c r="D24" s="6">
        <v>191</v>
      </c>
      <c r="E24" s="6">
        <v>4.5599999999999996</v>
      </c>
      <c r="F24" s="6">
        <f t="shared" si="0"/>
        <v>-0.23990418778116968</v>
      </c>
      <c r="G24" s="6">
        <v>14</v>
      </c>
      <c r="H24" s="6">
        <f t="shared" si="1"/>
        <v>-0.20842196696139478</v>
      </c>
      <c r="I24" s="6">
        <v>32.5</v>
      </c>
      <c r="J24" s="6">
        <f t="shared" si="2"/>
        <v>-1.2416740256463901</v>
      </c>
      <c r="K24" s="6">
        <v>116</v>
      </c>
      <c r="L24" s="6">
        <f t="shared" si="3"/>
        <v>-1.2758350135087542</v>
      </c>
      <c r="M24" s="6">
        <v>4.0599999999999996</v>
      </c>
      <c r="N24" s="6">
        <f t="shared" si="4"/>
        <v>0.91033549143470582</v>
      </c>
      <c r="O24" s="6">
        <v>6.69</v>
      </c>
      <c r="P24" s="6">
        <f t="shared" si="5"/>
        <v>1.2085853756119256</v>
      </c>
      <c r="Q24" s="6">
        <f t="shared" si="6"/>
        <v>-0.84691432685107748</v>
      </c>
      <c r="R24" s="6">
        <f t="shared" si="7"/>
        <v>-0.14115238780851291</v>
      </c>
      <c r="S24" s="6">
        <v>3</v>
      </c>
      <c r="T24" s="6">
        <v>83</v>
      </c>
      <c r="U24" s="6">
        <v>74</v>
      </c>
      <c r="V24" s="84"/>
      <c r="W24" s="6">
        <v>16</v>
      </c>
      <c r="X24" s="6">
        <v>0</v>
      </c>
      <c r="Y24" s="6">
        <v>599</v>
      </c>
      <c r="Z24" s="6">
        <v>123</v>
      </c>
      <c r="AA24" s="6">
        <v>722</v>
      </c>
      <c r="AB24" s="6">
        <v>45.125</v>
      </c>
      <c r="AC24" s="84"/>
      <c r="AD24" s="6">
        <v>16</v>
      </c>
      <c r="AE24" s="6">
        <v>0</v>
      </c>
      <c r="AF24" s="6">
        <v>510</v>
      </c>
      <c r="AG24" s="6">
        <v>215</v>
      </c>
      <c r="AH24" s="6">
        <v>725</v>
      </c>
      <c r="AI24" s="6">
        <v>45.3125</v>
      </c>
      <c r="AJ24" s="84"/>
      <c r="AK24" s="6">
        <v>16</v>
      </c>
      <c r="AL24" s="6">
        <v>0</v>
      </c>
      <c r="AM24" s="6">
        <v>976</v>
      </c>
      <c r="AN24" s="6">
        <v>52</v>
      </c>
      <c r="AO24" s="6">
        <v>1028</v>
      </c>
      <c r="AP24" s="6">
        <v>64.25</v>
      </c>
      <c r="AQ24" s="84"/>
      <c r="AR24" s="6">
        <v>16</v>
      </c>
      <c r="AS24" s="6">
        <v>0</v>
      </c>
      <c r="AT24" s="6">
        <v>897</v>
      </c>
      <c r="AU24" s="6">
        <v>3</v>
      </c>
      <c r="AV24" s="6">
        <v>900</v>
      </c>
      <c r="AW24" s="6">
        <v>56.25</v>
      </c>
      <c r="AX24" s="84"/>
      <c r="AY24" s="6">
        <v>15</v>
      </c>
      <c r="AZ24" s="6">
        <v>0</v>
      </c>
      <c r="BA24" s="6">
        <v>922</v>
      </c>
      <c r="BB24" s="6">
        <v>64</v>
      </c>
      <c r="BC24" s="6">
        <v>986</v>
      </c>
      <c r="BD24" s="6">
        <v>65.733333333333334</v>
      </c>
      <c r="BE24" s="6"/>
    </row>
    <row r="25" spans="1:57" x14ac:dyDescent="0.25">
      <c r="A25" s="6" t="s">
        <v>24</v>
      </c>
      <c r="B25" s="6" t="s">
        <v>11</v>
      </c>
      <c r="C25" s="6">
        <v>71.38</v>
      </c>
      <c r="D25" s="6">
        <v>196</v>
      </c>
      <c r="E25" s="6">
        <v>4.63</v>
      </c>
      <c r="F25" s="6">
        <f t="shared" si="0"/>
        <v>-0.91878199575768571</v>
      </c>
      <c r="G25" s="6">
        <v>12</v>
      </c>
      <c r="H25" s="6">
        <f t="shared" si="1"/>
        <v>-0.62526590088418432</v>
      </c>
      <c r="I25" s="6">
        <v>35</v>
      </c>
      <c r="J25" s="6">
        <f t="shared" si="2"/>
        <v>-0.28654015976455155</v>
      </c>
      <c r="K25" s="6">
        <v>118</v>
      </c>
      <c r="L25" s="6">
        <f t="shared" si="3"/>
        <v>-0.91832080642663094</v>
      </c>
      <c r="M25" s="6">
        <v>4.07</v>
      </c>
      <c r="N25" s="6">
        <f t="shared" si="4"/>
        <v>0.82776537883291201</v>
      </c>
      <c r="O25" s="6">
        <v>6.74</v>
      </c>
      <c r="P25" s="6">
        <f t="shared" si="5"/>
        <v>0.88424749232624056</v>
      </c>
      <c r="Q25" s="6">
        <f t="shared" si="6"/>
        <v>-1.0368959916739002</v>
      </c>
      <c r="R25" s="6">
        <f t="shared" si="7"/>
        <v>-0.1728159986123167</v>
      </c>
      <c r="S25" s="6">
        <v>7</v>
      </c>
      <c r="T25" s="6">
        <v>247</v>
      </c>
      <c r="U25" s="6">
        <v>193</v>
      </c>
      <c r="V25" s="84"/>
      <c r="W25" s="6"/>
      <c r="X25" s="6"/>
      <c r="Y25" s="6"/>
      <c r="Z25" s="6"/>
      <c r="AA25" s="6">
        <v>0</v>
      </c>
      <c r="AB25" s="6" t="s">
        <v>2311</v>
      </c>
      <c r="AC25" s="84"/>
      <c r="AD25" s="6"/>
      <c r="AE25" s="6"/>
      <c r="AF25" s="6"/>
      <c r="AG25" s="6"/>
      <c r="AH25" s="6">
        <v>0</v>
      </c>
      <c r="AI25" s="6" t="s">
        <v>2311</v>
      </c>
      <c r="AJ25" s="84"/>
      <c r="AK25" s="6"/>
      <c r="AL25" s="6"/>
      <c r="AM25" s="6"/>
      <c r="AN25" s="6"/>
      <c r="AO25" s="6">
        <v>0</v>
      </c>
      <c r="AP25" s="6" t="s">
        <v>2311</v>
      </c>
      <c r="AQ25" s="84"/>
      <c r="AR25" s="6"/>
      <c r="AS25" s="6"/>
      <c r="AT25" s="6"/>
      <c r="AU25" s="6"/>
      <c r="AV25" s="6">
        <v>0</v>
      </c>
      <c r="AW25" s="6" t="s">
        <v>2311</v>
      </c>
      <c r="AX25" s="84"/>
      <c r="AY25" s="6"/>
      <c r="AZ25" s="6"/>
      <c r="BA25" s="6"/>
      <c r="BB25" s="6"/>
      <c r="BC25" s="6">
        <v>0</v>
      </c>
      <c r="BD25" s="6" t="s">
        <v>2311</v>
      </c>
      <c r="BE25" s="6"/>
    </row>
    <row r="26" spans="1:57" x14ac:dyDescent="0.25">
      <c r="A26" s="6" t="s">
        <v>206</v>
      </c>
      <c r="B26" s="6" t="s">
        <v>11</v>
      </c>
      <c r="C26" s="6">
        <v>71.75</v>
      </c>
      <c r="D26" s="6">
        <v>197</v>
      </c>
      <c r="E26" s="6">
        <v>4.5599999999999996</v>
      </c>
      <c r="F26" s="6">
        <f t="shared" si="0"/>
        <v>-0.23990418778116968</v>
      </c>
      <c r="G26" s="6">
        <v>12</v>
      </c>
      <c r="H26" s="6">
        <f t="shared" si="1"/>
        <v>-0.62526590088418432</v>
      </c>
      <c r="I26" s="6">
        <v>33</v>
      </c>
      <c r="J26" s="6">
        <f t="shared" si="2"/>
        <v>-1.0506472524700223</v>
      </c>
      <c r="K26" s="6">
        <v>121</v>
      </c>
      <c r="L26" s="6">
        <f t="shared" si="3"/>
        <v>-0.38204949580344605</v>
      </c>
      <c r="M26" s="6">
        <v>4.2</v>
      </c>
      <c r="N26" s="6">
        <f t="shared" si="4"/>
        <v>-0.24564608499033422</v>
      </c>
      <c r="O26" s="6">
        <v>6.78</v>
      </c>
      <c r="P26" s="6">
        <f t="shared" si="5"/>
        <v>0.62477718569769125</v>
      </c>
      <c r="Q26" s="6">
        <f t="shared" si="6"/>
        <v>-1.918735736231465</v>
      </c>
      <c r="R26" s="6">
        <f t="shared" si="7"/>
        <v>-0.31978928937191081</v>
      </c>
      <c r="S26" s="6">
        <v>5</v>
      </c>
      <c r="T26" s="6">
        <v>159</v>
      </c>
      <c r="U26" s="6">
        <v>133</v>
      </c>
      <c r="V26" s="84"/>
      <c r="W26" s="6">
        <v>16</v>
      </c>
      <c r="X26" s="6">
        <v>0</v>
      </c>
      <c r="Y26" s="6">
        <v>417</v>
      </c>
      <c r="Z26" s="6">
        <v>238</v>
      </c>
      <c r="AA26" s="6">
        <v>655</v>
      </c>
      <c r="AB26" s="6">
        <v>40.9375</v>
      </c>
      <c r="AC26" s="84"/>
      <c r="AD26" s="6">
        <v>16</v>
      </c>
      <c r="AE26" s="6">
        <v>0</v>
      </c>
      <c r="AF26" s="6">
        <v>708</v>
      </c>
      <c r="AG26" s="6">
        <v>192</v>
      </c>
      <c r="AH26" s="6">
        <v>900</v>
      </c>
      <c r="AI26" s="6">
        <v>56.25</v>
      </c>
      <c r="AJ26" s="84"/>
      <c r="AK26" s="6">
        <v>15</v>
      </c>
      <c r="AL26" s="6">
        <v>0</v>
      </c>
      <c r="AM26" s="6">
        <v>647</v>
      </c>
      <c r="AN26" s="6">
        <v>215</v>
      </c>
      <c r="AO26" s="6">
        <v>862</v>
      </c>
      <c r="AP26" s="6">
        <v>57.466666666666669</v>
      </c>
      <c r="AQ26" s="84"/>
      <c r="AR26" s="6">
        <v>16</v>
      </c>
      <c r="AS26" s="6">
        <v>0</v>
      </c>
      <c r="AT26" s="6">
        <v>817</v>
      </c>
      <c r="AU26" s="6">
        <v>230</v>
      </c>
      <c r="AV26" s="6">
        <v>1047</v>
      </c>
      <c r="AW26" s="6">
        <v>65.4375</v>
      </c>
      <c r="AX26" s="84"/>
      <c r="AY26" s="6">
        <v>16</v>
      </c>
      <c r="AZ26" s="6">
        <v>0</v>
      </c>
      <c r="BA26" s="6">
        <v>1065</v>
      </c>
      <c r="BB26" s="6">
        <v>82</v>
      </c>
      <c r="BC26" s="6">
        <v>1147</v>
      </c>
      <c r="BD26" s="6">
        <v>71.6875</v>
      </c>
      <c r="BE26" s="6"/>
    </row>
    <row r="27" spans="1:57" x14ac:dyDescent="0.25">
      <c r="A27" s="6" t="s">
        <v>125</v>
      </c>
      <c r="B27" s="6" t="s">
        <v>11</v>
      </c>
      <c r="C27" s="6">
        <v>69</v>
      </c>
      <c r="D27" s="6">
        <v>189</v>
      </c>
      <c r="E27" s="6">
        <v>4.5599999999999996</v>
      </c>
      <c r="F27" s="6">
        <f t="shared" si="0"/>
        <v>-0.23990418778116968</v>
      </c>
      <c r="G27" s="6">
        <v>14</v>
      </c>
      <c r="H27" s="6">
        <f t="shared" si="1"/>
        <v>-0.20842196696139478</v>
      </c>
      <c r="I27" s="6">
        <v>36</v>
      </c>
      <c r="J27" s="6">
        <f t="shared" si="2"/>
        <v>9.5513386588183855E-2</v>
      </c>
      <c r="K27" s="6">
        <v>124</v>
      </c>
      <c r="L27" s="6">
        <f t="shared" si="3"/>
        <v>0.1542218148197389</v>
      </c>
      <c r="M27" s="6">
        <v>4.18</v>
      </c>
      <c r="N27" s="6">
        <f t="shared" si="4"/>
        <v>-8.0505859786753925E-2</v>
      </c>
      <c r="O27" s="6">
        <v>6.94</v>
      </c>
      <c r="P27" s="6">
        <f t="shared" si="5"/>
        <v>-0.41310404081650565</v>
      </c>
      <c r="Q27" s="6">
        <f t="shared" si="6"/>
        <v>-0.69220085393790121</v>
      </c>
      <c r="R27" s="6">
        <f t="shared" si="7"/>
        <v>-0.1153668089896502</v>
      </c>
      <c r="S27" s="6"/>
      <c r="T27" s="6"/>
      <c r="U27" s="6"/>
      <c r="V27" s="84"/>
      <c r="W27" s="6"/>
      <c r="X27" s="6"/>
      <c r="Y27" s="6"/>
      <c r="Z27" s="6"/>
      <c r="AA27" s="6">
        <v>0</v>
      </c>
      <c r="AB27" s="6" t="s">
        <v>2311</v>
      </c>
      <c r="AC27" s="84"/>
      <c r="AD27" s="6"/>
      <c r="AE27" s="6"/>
      <c r="AF27" s="6"/>
      <c r="AG27" s="6"/>
      <c r="AH27" s="6">
        <v>0</v>
      </c>
      <c r="AI27" s="6" t="s">
        <v>2311</v>
      </c>
      <c r="AJ27" s="84"/>
      <c r="AK27" s="6"/>
      <c r="AL27" s="6"/>
      <c r="AM27" s="6"/>
      <c r="AN27" s="6"/>
      <c r="AO27" s="6">
        <v>0</v>
      </c>
      <c r="AP27" s="6" t="s">
        <v>2311</v>
      </c>
      <c r="AQ27" s="84"/>
      <c r="AR27" s="6"/>
      <c r="AS27" s="6"/>
      <c r="AT27" s="6"/>
      <c r="AU27" s="6"/>
      <c r="AV27" s="6">
        <v>0</v>
      </c>
      <c r="AW27" s="6" t="s">
        <v>2311</v>
      </c>
      <c r="AX27" s="84"/>
      <c r="AY27" s="6"/>
      <c r="AZ27" s="6"/>
      <c r="BA27" s="6"/>
      <c r="BB27" s="6"/>
      <c r="BC27" s="6">
        <v>0</v>
      </c>
      <c r="BD27" s="6" t="s">
        <v>2311</v>
      </c>
      <c r="BE27" s="6"/>
    </row>
    <row r="28" spans="1:57" x14ac:dyDescent="0.25">
      <c r="A28" s="6" t="s">
        <v>334</v>
      </c>
      <c r="B28" s="6" t="s">
        <v>11</v>
      </c>
      <c r="C28" s="6">
        <v>67.25</v>
      </c>
      <c r="D28" s="6">
        <v>169</v>
      </c>
      <c r="E28" s="6">
        <v>4.53</v>
      </c>
      <c r="F28" s="6">
        <f t="shared" si="0"/>
        <v>5.1043444208758407E-2</v>
      </c>
      <c r="G28" s="6">
        <v>10</v>
      </c>
      <c r="H28" s="6">
        <f t="shared" si="1"/>
        <v>-1.0421098348069739</v>
      </c>
      <c r="I28" s="6">
        <v>37.5</v>
      </c>
      <c r="J28" s="6">
        <f t="shared" si="2"/>
        <v>0.66859370611728697</v>
      </c>
      <c r="K28" s="6">
        <v>127</v>
      </c>
      <c r="L28" s="6">
        <f t="shared" si="3"/>
        <v>0.69049312544292385</v>
      </c>
      <c r="M28" s="6">
        <v>4.09</v>
      </c>
      <c r="N28" s="6">
        <f t="shared" si="4"/>
        <v>0.66262515362933905</v>
      </c>
      <c r="O28" s="6">
        <v>6.74</v>
      </c>
      <c r="P28" s="6">
        <f t="shared" si="5"/>
        <v>0.88424749232624056</v>
      </c>
      <c r="Q28" s="6">
        <f t="shared" si="6"/>
        <v>1.9148930869175746</v>
      </c>
      <c r="R28" s="6">
        <f t="shared" si="7"/>
        <v>0.31914884781959579</v>
      </c>
      <c r="S28" s="6"/>
      <c r="T28" s="6"/>
      <c r="U28" s="6"/>
      <c r="V28" s="84"/>
      <c r="W28" s="6"/>
      <c r="X28" s="6"/>
      <c r="Y28" s="6"/>
      <c r="Z28" s="6"/>
      <c r="AA28" s="6">
        <v>0</v>
      </c>
      <c r="AB28" s="6" t="s">
        <v>2311</v>
      </c>
      <c r="AC28" s="84"/>
      <c r="AD28" s="6"/>
      <c r="AE28" s="6"/>
      <c r="AF28" s="6"/>
      <c r="AG28" s="6"/>
      <c r="AH28" s="6">
        <v>0</v>
      </c>
      <c r="AI28" s="6" t="s">
        <v>2311</v>
      </c>
      <c r="AJ28" s="84"/>
      <c r="AK28" s="6"/>
      <c r="AL28" s="6"/>
      <c r="AM28" s="6"/>
      <c r="AN28" s="6"/>
      <c r="AO28" s="6">
        <v>0</v>
      </c>
      <c r="AP28" s="6" t="s">
        <v>2311</v>
      </c>
      <c r="AQ28" s="84"/>
      <c r="AR28" s="6"/>
      <c r="AS28" s="6"/>
      <c r="AT28" s="6"/>
      <c r="AU28" s="6"/>
      <c r="AV28" s="6">
        <v>0</v>
      </c>
      <c r="AW28" s="6" t="s">
        <v>2311</v>
      </c>
      <c r="AX28" s="84"/>
      <c r="AY28" s="6"/>
      <c r="AZ28" s="6"/>
      <c r="BA28" s="6"/>
      <c r="BB28" s="6"/>
      <c r="BC28" s="6">
        <v>0</v>
      </c>
      <c r="BD28" s="6" t="s">
        <v>2311</v>
      </c>
      <c r="BE28" s="6"/>
    </row>
    <row r="29" spans="1:57" x14ac:dyDescent="0.25">
      <c r="A29" s="6" t="s">
        <v>12</v>
      </c>
      <c r="B29" s="6" t="s">
        <v>11</v>
      </c>
      <c r="C29" s="6">
        <v>70.13</v>
      </c>
      <c r="D29" s="6">
        <v>188</v>
      </c>
      <c r="E29" s="6">
        <v>4.3899999999999997</v>
      </c>
      <c r="F29" s="6">
        <f t="shared" si="0"/>
        <v>1.4087990601617906</v>
      </c>
      <c r="G29" s="6">
        <v>17</v>
      </c>
      <c r="H29" s="6">
        <f t="shared" si="1"/>
        <v>0.41684393392278957</v>
      </c>
      <c r="I29" s="6">
        <v>40</v>
      </c>
      <c r="J29" s="6">
        <f t="shared" si="2"/>
        <v>1.6237275719991255</v>
      </c>
      <c r="K29" s="6">
        <v>132</v>
      </c>
      <c r="L29" s="6">
        <f t="shared" si="3"/>
        <v>1.5842786431482321</v>
      </c>
      <c r="M29" s="6">
        <v>4.2300000000000004</v>
      </c>
      <c r="N29" s="6">
        <f t="shared" si="4"/>
        <v>-0.49335642279570097</v>
      </c>
      <c r="O29" s="6">
        <v>6.89</v>
      </c>
      <c r="P29" s="6">
        <f t="shared" si="5"/>
        <v>-8.8766157530814779E-2</v>
      </c>
      <c r="Q29" s="6">
        <f t="shared" si="6"/>
        <v>4.4515266289054223</v>
      </c>
      <c r="R29" s="6">
        <f t="shared" si="7"/>
        <v>0.74192110481757034</v>
      </c>
      <c r="S29" s="6">
        <v>2</v>
      </c>
      <c r="T29" s="6">
        <v>60</v>
      </c>
      <c r="U29" s="6">
        <v>54</v>
      </c>
      <c r="V29" s="84"/>
      <c r="W29" s="6">
        <v>16</v>
      </c>
      <c r="X29" s="6">
        <v>0</v>
      </c>
      <c r="Y29" s="6">
        <v>569</v>
      </c>
      <c r="Z29" s="6">
        <v>215</v>
      </c>
      <c r="AA29" s="6">
        <v>784</v>
      </c>
      <c r="AB29" s="6">
        <v>49</v>
      </c>
      <c r="AC29" s="84"/>
      <c r="AD29" s="6">
        <v>10</v>
      </c>
      <c r="AE29" s="6">
        <v>0</v>
      </c>
      <c r="AF29" s="6">
        <v>617</v>
      </c>
      <c r="AG29" s="6">
        <v>72</v>
      </c>
      <c r="AH29" s="6">
        <v>689</v>
      </c>
      <c r="AI29" s="6">
        <v>68.900000000000006</v>
      </c>
      <c r="AJ29" s="84"/>
      <c r="AK29" s="6">
        <v>15</v>
      </c>
      <c r="AL29" s="6">
        <v>0</v>
      </c>
      <c r="AM29" s="6">
        <v>906</v>
      </c>
      <c r="AN29" s="6">
        <v>148</v>
      </c>
      <c r="AO29" s="6">
        <v>1054</v>
      </c>
      <c r="AP29" s="6">
        <v>70.266666666666666</v>
      </c>
      <c r="AQ29" s="84"/>
      <c r="AR29" s="6">
        <v>16</v>
      </c>
      <c r="AS29" s="6">
        <v>0</v>
      </c>
      <c r="AT29" s="6">
        <v>1081</v>
      </c>
      <c r="AU29" s="6">
        <v>141</v>
      </c>
      <c r="AV29" s="6">
        <v>1222</v>
      </c>
      <c r="AW29" s="6">
        <v>76.375</v>
      </c>
      <c r="AX29" s="84"/>
      <c r="AY29" s="6">
        <v>16</v>
      </c>
      <c r="AZ29" s="6">
        <v>0</v>
      </c>
      <c r="BA29" s="6">
        <v>1040</v>
      </c>
      <c r="BB29" s="6">
        <v>157</v>
      </c>
      <c r="BC29" s="6">
        <v>1197</v>
      </c>
      <c r="BD29" s="6">
        <v>74.8125</v>
      </c>
      <c r="BE29" s="6"/>
    </row>
    <row r="30" spans="1:57" x14ac:dyDescent="0.25">
      <c r="A30" s="6" t="s">
        <v>372</v>
      </c>
      <c r="B30" s="6" t="s">
        <v>11</v>
      </c>
      <c r="C30" s="6">
        <v>71.25</v>
      </c>
      <c r="D30" s="6">
        <v>189</v>
      </c>
      <c r="E30" s="6">
        <v>4.42</v>
      </c>
      <c r="F30" s="6">
        <f t="shared" si="0"/>
        <v>1.1178514281718539</v>
      </c>
      <c r="G30" s="6">
        <v>11</v>
      </c>
      <c r="H30" s="6">
        <f t="shared" si="1"/>
        <v>-0.83368786784557913</v>
      </c>
      <c r="I30" s="6">
        <v>37</v>
      </c>
      <c r="J30" s="6">
        <f t="shared" si="2"/>
        <v>0.47756693294091923</v>
      </c>
      <c r="K30" s="6">
        <v>124</v>
      </c>
      <c r="L30" s="6">
        <f t="shared" si="3"/>
        <v>0.1542218148197389</v>
      </c>
      <c r="M30" s="6"/>
      <c r="N30" s="6"/>
      <c r="O30" s="6"/>
      <c r="P30" s="6"/>
      <c r="Q30" s="6">
        <f t="shared" si="6"/>
        <v>0.91595230808693295</v>
      </c>
      <c r="R30" s="6">
        <f t="shared" si="7"/>
        <v>0.22898807702173324</v>
      </c>
      <c r="S30" s="6"/>
      <c r="T30" s="6"/>
      <c r="U30" s="6"/>
      <c r="V30" s="84"/>
      <c r="W30" s="6">
        <v>9</v>
      </c>
      <c r="X30" s="6">
        <v>0</v>
      </c>
      <c r="Y30" s="6">
        <v>15</v>
      </c>
      <c r="Z30" s="6">
        <v>142</v>
      </c>
      <c r="AA30" s="6">
        <v>157</v>
      </c>
      <c r="AB30" s="6">
        <v>17.444444444444443</v>
      </c>
      <c r="AC30" s="84"/>
      <c r="AD30" s="6"/>
      <c r="AE30" s="6"/>
      <c r="AF30" s="6"/>
      <c r="AG30" s="6"/>
      <c r="AH30" s="6">
        <v>0</v>
      </c>
      <c r="AI30" s="6" t="s">
        <v>2311</v>
      </c>
      <c r="AJ30" s="84"/>
      <c r="AK30" s="6"/>
      <c r="AL30" s="6"/>
      <c r="AM30" s="6"/>
      <c r="AN30" s="6"/>
      <c r="AO30" s="6">
        <v>0</v>
      </c>
      <c r="AP30" s="6" t="s">
        <v>2311</v>
      </c>
      <c r="AQ30" s="84"/>
      <c r="AR30" s="6"/>
      <c r="AS30" s="6"/>
      <c r="AT30" s="6"/>
      <c r="AU30" s="6"/>
      <c r="AV30" s="6">
        <v>0</v>
      </c>
      <c r="AW30" s="6" t="s">
        <v>2311</v>
      </c>
      <c r="AX30" s="84"/>
      <c r="AY30" s="6"/>
      <c r="AZ30" s="6"/>
      <c r="BA30" s="6"/>
      <c r="BB30" s="6"/>
      <c r="BC30" s="6">
        <v>0</v>
      </c>
      <c r="BD30" s="6" t="s">
        <v>2311</v>
      </c>
      <c r="BE30" s="6"/>
    </row>
    <row r="31" spans="1:57" x14ac:dyDescent="0.25">
      <c r="A31" s="6" t="s">
        <v>105</v>
      </c>
      <c r="B31" s="6" t="s">
        <v>11</v>
      </c>
      <c r="C31" s="6">
        <v>72.13</v>
      </c>
      <c r="D31" s="6">
        <v>216</v>
      </c>
      <c r="E31" s="6">
        <v>4.41</v>
      </c>
      <c r="F31" s="6">
        <f t="shared" si="0"/>
        <v>1.2148339721684966</v>
      </c>
      <c r="G31" s="6"/>
      <c r="H31" s="6"/>
      <c r="I31" s="6">
        <v>34.5</v>
      </c>
      <c r="J31" s="6">
        <f t="shared" si="2"/>
        <v>-0.47756693294091923</v>
      </c>
      <c r="K31" s="6">
        <v>117</v>
      </c>
      <c r="L31" s="6">
        <f t="shared" si="3"/>
        <v>-1.0970779099676926</v>
      </c>
      <c r="M31" s="6">
        <v>4.3</v>
      </c>
      <c r="N31" s="6">
        <f t="shared" si="4"/>
        <v>-1.0713472110082136</v>
      </c>
      <c r="O31" s="6">
        <v>7.1</v>
      </c>
      <c r="P31" s="6">
        <f t="shared" si="5"/>
        <v>-1.4509852673306969</v>
      </c>
      <c r="Q31" s="6">
        <f t="shared" si="6"/>
        <v>-2.8821433490790258</v>
      </c>
      <c r="R31" s="6">
        <f t="shared" si="7"/>
        <v>-0.57642866981580521</v>
      </c>
      <c r="S31" s="6">
        <v>5</v>
      </c>
      <c r="T31" s="6">
        <v>134</v>
      </c>
      <c r="U31" s="6">
        <v>115</v>
      </c>
      <c r="V31" s="84"/>
      <c r="W31" s="6">
        <v>2</v>
      </c>
      <c r="X31" s="6">
        <v>0</v>
      </c>
      <c r="Y31" s="6">
        <v>3</v>
      </c>
      <c r="Z31" s="6">
        <v>44</v>
      </c>
      <c r="AA31" s="6">
        <v>47</v>
      </c>
      <c r="AB31" s="6">
        <v>23.5</v>
      </c>
      <c r="AC31" s="84"/>
      <c r="AD31" s="6"/>
      <c r="AE31" s="6"/>
      <c r="AF31" s="6"/>
      <c r="AG31" s="6"/>
      <c r="AH31" s="6">
        <v>0</v>
      </c>
      <c r="AI31" s="6" t="s">
        <v>2311</v>
      </c>
      <c r="AJ31" s="84"/>
      <c r="AK31" s="6"/>
      <c r="AL31" s="6"/>
      <c r="AM31" s="6"/>
      <c r="AN31" s="6"/>
      <c r="AO31" s="6">
        <v>0</v>
      </c>
      <c r="AP31" s="6" t="s">
        <v>2311</v>
      </c>
      <c r="AQ31" s="84"/>
      <c r="AR31" s="6"/>
      <c r="AS31" s="6"/>
      <c r="AT31" s="6"/>
      <c r="AU31" s="6"/>
      <c r="AV31" s="6">
        <v>0</v>
      </c>
      <c r="AW31" s="6" t="s">
        <v>2311</v>
      </c>
      <c r="AX31" s="84"/>
      <c r="AY31" s="6"/>
      <c r="AZ31" s="6"/>
      <c r="BA31" s="6"/>
      <c r="BB31" s="6"/>
      <c r="BC31" s="6">
        <v>0</v>
      </c>
      <c r="BD31" s="6" t="s">
        <v>2311</v>
      </c>
      <c r="BE31" s="6"/>
    </row>
    <row r="32" spans="1:57" x14ac:dyDescent="0.25">
      <c r="A32" s="6" t="s">
        <v>420</v>
      </c>
      <c r="B32" s="6" t="s">
        <v>11</v>
      </c>
      <c r="C32" s="6">
        <v>68.88</v>
      </c>
      <c r="D32" s="6">
        <v>181</v>
      </c>
      <c r="E32" s="6">
        <v>4.42</v>
      </c>
      <c r="F32" s="6">
        <f t="shared" si="0"/>
        <v>1.1178514281718539</v>
      </c>
      <c r="G32" s="6">
        <v>12</v>
      </c>
      <c r="H32" s="6">
        <f t="shared" si="1"/>
        <v>-0.62526590088418432</v>
      </c>
      <c r="I32" s="6">
        <v>40.5</v>
      </c>
      <c r="J32" s="6">
        <f t="shared" si="2"/>
        <v>1.8147543451754931</v>
      </c>
      <c r="K32" s="6">
        <v>128</v>
      </c>
      <c r="L32" s="6">
        <f t="shared" si="3"/>
        <v>0.86925022898398552</v>
      </c>
      <c r="M32" s="6">
        <v>4.0999999999999996</v>
      </c>
      <c r="N32" s="6">
        <f t="shared" si="4"/>
        <v>0.58005504102755256</v>
      </c>
      <c r="O32" s="6">
        <v>6.89</v>
      </c>
      <c r="P32" s="6">
        <f t="shared" si="5"/>
        <v>-8.8766157530814779E-2</v>
      </c>
      <c r="Q32" s="6">
        <f t="shared" si="6"/>
        <v>3.6678789849438864</v>
      </c>
      <c r="R32" s="6">
        <f t="shared" si="7"/>
        <v>0.6113131641573144</v>
      </c>
      <c r="S32" s="6">
        <v>5</v>
      </c>
      <c r="T32" s="6">
        <v>145</v>
      </c>
      <c r="U32" s="6">
        <v>125</v>
      </c>
      <c r="V32" s="84"/>
      <c r="W32" s="6"/>
      <c r="X32" s="6"/>
      <c r="Y32" s="6"/>
      <c r="Z32" s="6"/>
      <c r="AA32" s="6">
        <v>0</v>
      </c>
      <c r="AB32" s="6" t="s">
        <v>2311</v>
      </c>
      <c r="AC32" s="84"/>
      <c r="AD32" s="6">
        <v>13</v>
      </c>
      <c r="AE32" s="6">
        <v>0</v>
      </c>
      <c r="AF32" s="6">
        <v>129</v>
      </c>
      <c r="AG32" s="6">
        <v>57</v>
      </c>
      <c r="AH32" s="6">
        <v>186</v>
      </c>
      <c r="AI32" s="6">
        <v>14.307692307692308</v>
      </c>
      <c r="AJ32" s="84"/>
      <c r="AK32" s="6">
        <v>14</v>
      </c>
      <c r="AL32" s="6">
        <v>0</v>
      </c>
      <c r="AM32" s="6">
        <v>287</v>
      </c>
      <c r="AN32" s="6">
        <v>88</v>
      </c>
      <c r="AO32" s="6">
        <v>375</v>
      </c>
      <c r="AP32" s="6">
        <v>26.785714285714285</v>
      </c>
      <c r="AQ32" s="84"/>
      <c r="AR32" s="6">
        <v>6</v>
      </c>
      <c r="AS32" s="6">
        <v>0</v>
      </c>
      <c r="AT32" s="6">
        <v>219</v>
      </c>
      <c r="AU32" s="6">
        <v>72</v>
      </c>
      <c r="AV32" s="6">
        <v>291</v>
      </c>
      <c r="AW32" s="6">
        <v>48.5</v>
      </c>
      <c r="AX32" s="84"/>
      <c r="AY32" s="6"/>
      <c r="AZ32" s="6"/>
      <c r="BA32" s="6"/>
      <c r="BB32" s="6"/>
      <c r="BC32" s="6">
        <v>0</v>
      </c>
      <c r="BD32" s="6" t="s">
        <v>2311</v>
      </c>
      <c r="BE32" s="6"/>
    </row>
    <row r="33" spans="1:57" x14ac:dyDescent="0.25">
      <c r="A33" s="6" t="s">
        <v>186</v>
      </c>
      <c r="B33" s="6" t="s">
        <v>11</v>
      </c>
      <c r="C33" s="6">
        <v>71.75</v>
      </c>
      <c r="D33" s="6">
        <v>195</v>
      </c>
      <c r="E33" s="6">
        <v>4.4400000000000004</v>
      </c>
      <c r="F33" s="6">
        <f t="shared" si="0"/>
        <v>0.92388634017855986</v>
      </c>
      <c r="G33" s="6">
        <v>13</v>
      </c>
      <c r="H33" s="6">
        <f t="shared" si="1"/>
        <v>-0.41684393392278957</v>
      </c>
      <c r="I33" s="6">
        <v>35.5</v>
      </c>
      <c r="J33" s="6">
        <f t="shared" si="2"/>
        <v>-9.5513386588183855E-2</v>
      </c>
      <c r="K33" s="6">
        <v>116</v>
      </c>
      <c r="L33" s="6">
        <f t="shared" si="3"/>
        <v>-1.2758350135087542</v>
      </c>
      <c r="M33" s="6"/>
      <c r="N33" s="6"/>
      <c r="O33" s="6"/>
      <c r="P33" s="6"/>
      <c r="Q33" s="6">
        <f t="shared" si="6"/>
        <v>-0.86430599384116769</v>
      </c>
      <c r="R33" s="6">
        <f t="shared" si="7"/>
        <v>-0.21607649846029192</v>
      </c>
      <c r="S33" s="6">
        <v>5</v>
      </c>
      <c r="T33" s="6">
        <v>150</v>
      </c>
      <c r="U33" s="6">
        <v>128</v>
      </c>
      <c r="V33" s="84"/>
      <c r="W33" s="6"/>
      <c r="X33" s="6"/>
      <c r="Y33" s="6"/>
      <c r="Z33" s="6"/>
      <c r="AA33" s="6">
        <v>0</v>
      </c>
      <c r="AB33" s="6" t="s">
        <v>2311</v>
      </c>
      <c r="AC33" s="84"/>
      <c r="AD33" s="6"/>
      <c r="AE33" s="6"/>
      <c r="AF33" s="6"/>
      <c r="AG33" s="6"/>
      <c r="AH33" s="6">
        <v>0</v>
      </c>
      <c r="AI33" s="6" t="s">
        <v>2311</v>
      </c>
      <c r="AJ33" s="84"/>
      <c r="AK33" s="6"/>
      <c r="AL33" s="6"/>
      <c r="AM33" s="6"/>
      <c r="AN33" s="6"/>
      <c r="AO33" s="6">
        <v>0</v>
      </c>
      <c r="AP33" s="6" t="s">
        <v>2311</v>
      </c>
      <c r="AQ33" s="84"/>
      <c r="AR33" s="6"/>
      <c r="AS33" s="6"/>
      <c r="AT33" s="6"/>
      <c r="AU33" s="6"/>
      <c r="AV33" s="6">
        <v>0</v>
      </c>
      <c r="AW33" s="6" t="s">
        <v>2311</v>
      </c>
      <c r="AX33" s="84"/>
      <c r="AY33" s="6"/>
      <c r="AZ33" s="6"/>
      <c r="BA33" s="6"/>
      <c r="BB33" s="6"/>
      <c r="BC33" s="6">
        <v>0</v>
      </c>
      <c r="BD33" s="6" t="s">
        <v>2311</v>
      </c>
      <c r="BE33" s="6"/>
    </row>
    <row r="34" spans="1:57" x14ac:dyDescent="0.25">
      <c r="A34" s="6" t="s">
        <v>349</v>
      </c>
      <c r="B34" s="6" t="s">
        <v>11</v>
      </c>
      <c r="C34" s="6">
        <v>74</v>
      </c>
      <c r="D34" s="6">
        <v>202</v>
      </c>
      <c r="E34" s="6">
        <v>4.51</v>
      </c>
      <c r="F34" s="6">
        <f t="shared" si="0"/>
        <v>0.2450085322020524</v>
      </c>
      <c r="G34" s="6">
        <v>9</v>
      </c>
      <c r="H34" s="6">
        <f t="shared" si="1"/>
        <v>-1.2505318017683686</v>
      </c>
      <c r="I34" s="6">
        <v>34</v>
      </c>
      <c r="J34" s="6">
        <f t="shared" si="2"/>
        <v>-0.66859370611728697</v>
      </c>
      <c r="K34" s="6">
        <v>128</v>
      </c>
      <c r="L34" s="6">
        <f t="shared" si="3"/>
        <v>0.86925022898398552</v>
      </c>
      <c r="M34" s="6"/>
      <c r="N34" s="6"/>
      <c r="O34" s="6"/>
      <c r="P34" s="6"/>
      <c r="Q34" s="6">
        <f t="shared" si="6"/>
        <v>-0.80486674669961789</v>
      </c>
      <c r="R34" s="6">
        <f t="shared" si="7"/>
        <v>-0.20121668667490447</v>
      </c>
      <c r="S34" s="6">
        <v>5</v>
      </c>
      <c r="T34" s="6">
        <v>138</v>
      </c>
      <c r="U34" s="6">
        <v>119</v>
      </c>
      <c r="V34" s="84"/>
      <c r="W34" s="6"/>
      <c r="X34" s="6"/>
      <c r="Y34" s="6"/>
      <c r="Z34" s="6"/>
      <c r="AA34" s="6">
        <v>0</v>
      </c>
      <c r="AB34" s="6" t="s">
        <v>2311</v>
      </c>
      <c r="AC34" s="84"/>
      <c r="AD34" s="6">
        <v>10</v>
      </c>
      <c r="AE34" s="6">
        <v>0</v>
      </c>
      <c r="AF34" s="6">
        <v>300</v>
      </c>
      <c r="AG34" s="6">
        <v>71</v>
      </c>
      <c r="AH34" s="6">
        <v>371</v>
      </c>
      <c r="AI34" s="6">
        <v>37.1</v>
      </c>
      <c r="AJ34" s="84"/>
      <c r="AK34" s="6">
        <v>1</v>
      </c>
      <c r="AL34" s="6">
        <v>0</v>
      </c>
      <c r="AM34" s="6">
        <v>0</v>
      </c>
      <c r="AN34" s="6">
        <v>3</v>
      </c>
      <c r="AO34" s="6">
        <v>3</v>
      </c>
      <c r="AP34" s="6">
        <v>3</v>
      </c>
      <c r="AQ34" s="84"/>
      <c r="AR34" s="6">
        <v>9</v>
      </c>
      <c r="AS34" s="6">
        <v>0</v>
      </c>
      <c r="AT34" s="6">
        <v>76</v>
      </c>
      <c r="AU34" s="6">
        <v>68</v>
      </c>
      <c r="AV34" s="6">
        <v>144</v>
      </c>
      <c r="AW34" s="6">
        <v>16</v>
      </c>
      <c r="AX34" s="84"/>
      <c r="AY34" s="6"/>
      <c r="AZ34" s="6"/>
      <c r="BA34" s="6"/>
      <c r="BB34" s="6"/>
      <c r="BC34" s="6">
        <v>0</v>
      </c>
      <c r="BD34" s="6" t="s">
        <v>2311</v>
      </c>
      <c r="BE34" s="6"/>
    </row>
    <row r="35" spans="1:57" x14ac:dyDescent="0.25">
      <c r="A35" s="6" t="s">
        <v>275</v>
      </c>
      <c r="B35" s="6" t="s">
        <v>11</v>
      </c>
      <c r="C35" s="6">
        <v>68.75</v>
      </c>
      <c r="D35" s="6">
        <v>186</v>
      </c>
      <c r="E35" s="6">
        <v>4.5</v>
      </c>
      <c r="F35" s="6">
        <f t="shared" si="0"/>
        <v>0.34199107619869512</v>
      </c>
      <c r="G35" s="6">
        <v>4</v>
      </c>
      <c r="H35" s="6">
        <f t="shared" si="1"/>
        <v>-2.2926416365753424</v>
      </c>
      <c r="I35" s="6">
        <v>34</v>
      </c>
      <c r="J35" s="6">
        <f t="shared" si="2"/>
        <v>-0.66859370611728697</v>
      </c>
      <c r="K35" s="6">
        <v>117</v>
      </c>
      <c r="L35" s="6">
        <f t="shared" si="3"/>
        <v>-1.0970779099676926</v>
      </c>
      <c r="M35" s="6">
        <v>4.1399999999999997</v>
      </c>
      <c r="N35" s="6">
        <f t="shared" si="4"/>
        <v>0.24977459062039933</v>
      </c>
      <c r="O35" s="6">
        <v>6.87</v>
      </c>
      <c r="P35" s="6">
        <f t="shared" si="5"/>
        <v>4.096899578345696E-2</v>
      </c>
      <c r="Q35" s="6">
        <f t="shared" si="6"/>
        <v>-3.4255785900577704</v>
      </c>
      <c r="R35" s="6">
        <f t="shared" si="7"/>
        <v>-0.57092976500962844</v>
      </c>
      <c r="S35" s="6">
        <v>3</v>
      </c>
      <c r="T35" s="6">
        <v>69</v>
      </c>
      <c r="U35" s="6">
        <v>63</v>
      </c>
      <c r="V35" s="84"/>
      <c r="W35" s="6">
        <v>13</v>
      </c>
      <c r="X35" s="6">
        <v>0</v>
      </c>
      <c r="Y35" s="6">
        <v>779</v>
      </c>
      <c r="Z35" s="6">
        <v>126</v>
      </c>
      <c r="AA35" s="6">
        <v>905</v>
      </c>
      <c r="AB35" s="6">
        <v>69.615384615384613</v>
      </c>
      <c r="AC35" s="84"/>
      <c r="AD35" s="6">
        <v>13</v>
      </c>
      <c r="AE35" s="6">
        <v>0</v>
      </c>
      <c r="AF35" s="6">
        <v>426</v>
      </c>
      <c r="AG35" s="6">
        <v>24</v>
      </c>
      <c r="AH35" s="6">
        <v>450</v>
      </c>
      <c r="AI35" s="6">
        <v>34.615384615384613</v>
      </c>
      <c r="AJ35" s="84"/>
      <c r="AK35" s="6">
        <v>14</v>
      </c>
      <c r="AL35" s="6">
        <v>0</v>
      </c>
      <c r="AM35" s="6">
        <v>885</v>
      </c>
      <c r="AN35" s="6">
        <v>113</v>
      </c>
      <c r="AO35" s="6">
        <v>998</v>
      </c>
      <c r="AP35" s="6">
        <v>71.285714285714292</v>
      </c>
      <c r="AQ35" s="84"/>
      <c r="AR35" s="6">
        <v>10</v>
      </c>
      <c r="AS35" s="6">
        <v>0</v>
      </c>
      <c r="AT35" s="6">
        <v>560</v>
      </c>
      <c r="AU35" s="6">
        <v>37</v>
      </c>
      <c r="AV35" s="6">
        <v>597</v>
      </c>
      <c r="AW35" s="6">
        <v>59.7</v>
      </c>
      <c r="AX35" s="84"/>
      <c r="AY35" s="6">
        <v>16</v>
      </c>
      <c r="AZ35" s="6">
        <v>0</v>
      </c>
      <c r="BA35" s="6">
        <v>1053</v>
      </c>
      <c r="BB35" s="6">
        <v>208</v>
      </c>
      <c r="BC35" s="6">
        <v>1261</v>
      </c>
      <c r="BD35" s="6">
        <v>78.8125</v>
      </c>
      <c r="BE35" s="6"/>
    </row>
    <row r="36" spans="1:57" x14ac:dyDescent="0.25">
      <c r="A36" s="6" t="s">
        <v>116</v>
      </c>
      <c r="B36" s="6" t="s">
        <v>11</v>
      </c>
      <c r="C36" s="6">
        <v>71.25</v>
      </c>
      <c r="D36" s="6">
        <v>186</v>
      </c>
      <c r="E36" s="6">
        <v>4.51</v>
      </c>
      <c r="F36" s="6">
        <f t="shared" si="0"/>
        <v>0.2450085322020524</v>
      </c>
      <c r="G36" s="6">
        <v>16</v>
      </c>
      <c r="H36" s="6">
        <f t="shared" si="1"/>
        <v>0.20842196696139478</v>
      </c>
      <c r="I36" s="6">
        <v>35.5</v>
      </c>
      <c r="J36" s="6">
        <f t="shared" si="2"/>
        <v>-9.5513386588183855E-2</v>
      </c>
      <c r="K36" s="6">
        <v>127</v>
      </c>
      <c r="L36" s="6">
        <f t="shared" si="3"/>
        <v>0.69049312544292385</v>
      </c>
      <c r="M36" s="6">
        <v>4.0199999999999996</v>
      </c>
      <c r="N36" s="6">
        <f t="shared" si="4"/>
        <v>1.2406159418418592</v>
      </c>
      <c r="O36" s="6">
        <v>6.52</v>
      </c>
      <c r="P36" s="6">
        <f t="shared" si="5"/>
        <v>2.3113341787832642</v>
      </c>
      <c r="Q36" s="6">
        <f t="shared" si="6"/>
        <v>4.6003603586433108</v>
      </c>
      <c r="R36" s="6">
        <f t="shared" si="7"/>
        <v>0.76672672644055184</v>
      </c>
      <c r="S36" s="6">
        <v>3</v>
      </c>
      <c r="T36" s="6">
        <v>93</v>
      </c>
      <c r="U36" s="6">
        <v>82</v>
      </c>
      <c r="V36" s="84"/>
      <c r="W36" s="6">
        <v>5</v>
      </c>
      <c r="X36" s="6">
        <v>0</v>
      </c>
      <c r="Y36" s="6">
        <v>64</v>
      </c>
      <c r="Z36" s="6">
        <v>11</v>
      </c>
      <c r="AA36" s="6">
        <v>75</v>
      </c>
      <c r="AB36" s="6">
        <v>15</v>
      </c>
      <c r="AC36" s="84"/>
      <c r="AD36" s="6">
        <v>10</v>
      </c>
      <c r="AE36" s="6">
        <v>0</v>
      </c>
      <c r="AF36" s="6">
        <v>136</v>
      </c>
      <c r="AG36" s="6">
        <v>95</v>
      </c>
      <c r="AH36" s="6">
        <v>231</v>
      </c>
      <c r="AI36" s="6">
        <v>23.1</v>
      </c>
      <c r="AJ36" s="84"/>
      <c r="AK36" s="6">
        <v>2</v>
      </c>
      <c r="AL36" s="6">
        <v>0</v>
      </c>
      <c r="AM36" s="6">
        <v>30</v>
      </c>
      <c r="AN36" s="6">
        <v>12</v>
      </c>
      <c r="AO36" s="6">
        <v>42</v>
      </c>
      <c r="AP36" s="6">
        <v>21</v>
      </c>
      <c r="AQ36" s="84"/>
      <c r="AR36" s="6">
        <v>3</v>
      </c>
      <c r="AS36" s="6">
        <v>0</v>
      </c>
      <c r="AT36" s="6">
        <v>54</v>
      </c>
      <c r="AU36" s="6">
        <v>18</v>
      </c>
      <c r="AV36" s="6">
        <v>72</v>
      </c>
      <c r="AW36" s="6">
        <v>24</v>
      </c>
      <c r="AX36" s="84"/>
      <c r="AY36" s="6"/>
      <c r="AZ36" s="6"/>
      <c r="BA36" s="6"/>
      <c r="BB36" s="6"/>
      <c r="BC36" s="6">
        <v>0</v>
      </c>
      <c r="BD36" s="6" t="s">
        <v>2311</v>
      </c>
      <c r="BE36" s="6"/>
    </row>
    <row r="37" spans="1:57" x14ac:dyDescent="0.25">
      <c r="A37" s="6" t="s">
        <v>330</v>
      </c>
      <c r="B37" s="6" t="s">
        <v>11</v>
      </c>
      <c r="C37" s="6">
        <v>73.5</v>
      </c>
      <c r="D37" s="6">
        <v>210</v>
      </c>
      <c r="E37" s="6">
        <v>4.43</v>
      </c>
      <c r="F37" s="6">
        <f t="shared" si="0"/>
        <v>1.0208688841752112</v>
      </c>
      <c r="G37" s="6">
        <v>14</v>
      </c>
      <c r="H37" s="6">
        <f t="shared" si="1"/>
        <v>-0.20842196696139478</v>
      </c>
      <c r="I37" s="6">
        <v>40.5</v>
      </c>
      <c r="J37" s="6">
        <f t="shared" si="2"/>
        <v>1.8147543451754931</v>
      </c>
      <c r="K37" s="6">
        <v>132</v>
      </c>
      <c r="L37" s="6">
        <f t="shared" si="3"/>
        <v>1.5842786431482321</v>
      </c>
      <c r="M37" s="6"/>
      <c r="N37" s="6"/>
      <c r="O37" s="6"/>
      <c r="P37" s="6"/>
      <c r="Q37" s="6">
        <f t="shared" si="6"/>
        <v>4.2114799055375416</v>
      </c>
      <c r="R37" s="6">
        <f t="shared" si="7"/>
        <v>1.0528699763843854</v>
      </c>
      <c r="S37" s="6">
        <v>1</v>
      </c>
      <c r="T37" s="6">
        <v>25</v>
      </c>
      <c r="U37" s="6">
        <v>24</v>
      </c>
      <c r="V37" s="84"/>
      <c r="W37" s="6">
        <v>13</v>
      </c>
      <c r="X37" s="6">
        <v>0</v>
      </c>
      <c r="Y37" s="6">
        <v>675</v>
      </c>
      <c r="Z37" s="6">
        <v>63</v>
      </c>
      <c r="AA37" s="6">
        <v>738</v>
      </c>
      <c r="AB37" s="6">
        <v>56.769230769230766</v>
      </c>
      <c r="AC37" s="84"/>
      <c r="AD37" s="6">
        <v>16</v>
      </c>
      <c r="AE37" s="6">
        <v>0</v>
      </c>
      <c r="AF37" s="6">
        <v>1027</v>
      </c>
      <c r="AG37" s="6">
        <v>93</v>
      </c>
      <c r="AH37" s="6">
        <v>1120</v>
      </c>
      <c r="AI37" s="6">
        <v>70</v>
      </c>
      <c r="AJ37" s="84"/>
      <c r="AK37" s="6">
        <v>16</v>
      </c>
      <c r="AL37" s="6">
        <v>0</v>
      </c>
      <c r="AM37" s="6">
        <v>1015</v>
      </c>
      <c r="AN37" s="6">
        <v>23</v>
      </c>
      <c r="AO37" s="6">
        <v>1038</v>
      </c>
      <c r="AP37" s="6">
        <v>64.875</v>
      </c>
      <c r="AQ37" s="84"/>
      <c r="AR37" s="6">
        <v>14</v>
      </c>
      <c r="AS37" s="6">
        <v>0</v>
      </c>
      <c r="AT37" s="6">
        <v>786</v>
      </c>
      <c r="AU37" s="6">
        <v>16</v>
      </c>
      <c r="AV37" s="6">
        <v>802</v>
      </c>
      <c r="AW37" s="6">
        <v>57.285714285714285</v>
      </c>
      <c r="AX37" s="84"/>
      <c r="AY37" s="6">
        <v>16</v>
      </c>
      <c r="AZ37" s="6">
        <v>0</v>
      </c>
      <c r="BA37" s="6">
        <v>904</v>
      </c>
      <c r="BB37" s="6">
        <v>15</v>
      </c>
      <c r="BC37" s="6">
        <v>919</v>
      </c>
      <c r="BD37" s="6">
        <v>57.4375</v>
      </c>
      <c r="BE37" s="6"/>
    </row>
    <row r="38" spans="1:57" x14ac:dyDescent="0.25">
      <c r="A38" s="6" t="s">
        <v>323</v>
      </c>
      <c r="B38" s="6" t="s">
        <v>77</v>
      </c>
      <c r="C38" s="6">
        <v>72.5</v>
      </c>
      <c r="D38" s="6">
        <v>211</v>
      </c>
      <c r="E38" s="6">
        <v>4.5599999999999996</v>
      </c>
      <c r="F38" s="6">
        <f t="shared" si="0"/>
        <v>-0.23990418778116968</v>
      </c>
      <c r="G38" s="6">
        <v>17</v>
      </c>
      <c r="H38" s="6">
        <f t="shared" si="1"/>
        <v>0.41684393392278957</v>
      </c>
      <c r="I38" s="6"/>
      <c r="J38" s="6"/>
      <c r="K38" s="6"/>
      <c r="L38" s="6"/>
      <c r="M38" s="6"/>
      <c r="N38" s="6"/>
      <c r="O38" s="6"/>
      <c r="P38" s="6"/>
      <c r="Q38" s="6">
        <f t="shared" si="6"/>
        <v>0.17693974614161989</v>
      </c>
      <c r="R38" s="6">
        <f t="shared" si="7"/>
        <v>8.8469873070809946E-2</v>
      </c>
      <c r="S38" s="6">
        <v>6</v>
      </c>
      <c r="T38" s="6">
        <v>191</v>
      </c>
      <c r="U38" s="6">
        <v>157</v>
      </c>
      <c r="V38" s="84"/>
      <c r="W38" s="6">
        <v>11</v>
      </c>
      <c r="X38" s="6">
        <v>0</v>
      </c>
      <c r="Y38" s="6">
        <v>334</v>
      </c>
      <c r="Z38" s="6">
        <v>118</v>
      </c>
      <c r="AA38" s="6">
        <v>452</v>
      </c>
      <c r="AB38" s="6">
        <v>41.090909090909093</v>
      </c>
      <c r="AC38" s="84"/>
      <c r="AD38" s="6">
        <v>6</v>
      </c>
      <c r="AE38" s="6">
        <v>0</v>
      </c>
      <c r="AF38" s="6">
        <v>127</v>
      </c>
      <c r="AG38" s="6">
        <v>59</v>
      </c>
      <c r="AH38" s="6">
        <v>186</v>
      </c>
      <c r="AI38" s="6">
        <v>31</v>
      </c>
      <c r="AJ38" s="84"/>
      <c r="AK38" s="6">
        <v>15</v>
      </c>
      <c r="AL38" s="6">
        <v>0</v>
      </c>
      <c r="AM38" s="6">
        <v>686</v>
      </c>
      <c r="AN38" s="6">
        <v>101</v>
      </c>
      <c r="AO38" s="6">
        <v>787</v>
      </c>
      <c r="AP38" s="6">
        <v>52.466666666666669</v>
      </c>
      <c r="AQ38" s="84"/>
      <c r="AR38" s="6">
        <v>9</v>
      </c>
      <c r="AS38" s="6">
        <v>0</v>
      </c>
      <c r="AT38" s="6">
        <v>468</v>
      </c>
      <c r="AU38" s="6">
        <v>23</v>
      </c>
      <c r="AV38" s="6">
        <v>491</v>
      </c>
      <c r="AW38" s="6">
        <v>54.555555555555557</v>
      </c>
      <c r="AX38" s="84"/>
      <c r="AY38" s="6"/>
      <c r="AZ38" s="6"/>
      <c r="BA38" s="6"/>
      <c r="BB38" s="6"/>
      <c r="BC38" s="6">
        <v>0</v>
      </c>
      <c r="BD38" s="6" t="s">
        <v>2311</v>
      </c>
      <c r="BE38" s="6"/>
    </row>
    <row r="39" spans="1:57" x14ac:dyDescent="0.25">
      <c r="A39" s="6" t="s">
        <v>285</v>
      </c>
      <c r="B39" s="6" t="s">
        <v>77</v>
      </c>
      <c r="C39" s="6">
        <v>72.25</v>
      </c>
      <c r="D39" s="6">
        <v>215</v>
      </c>
      <c r="E39" s="6">
        <v>4.74</v>
      </c>
      <c r="F39" s="6">
        <f t="shared" si="0"/>
        <v>-1.9855899797207812</v>
      </c>
      <c r="G39" s="6">
        <v>19</v>
      </c>
      <c r="H39" s="6">
        <f t="shared" si="1"/>
        <v>0.83368786784557913</v>
      </c>
      <c r="I39" s="6">
        <v>34.5</v>
      </c>
      <c r="J39" s="6">
        <f t="shared" si="2"/>
        <v>-0.47756693294091923</v>
      </c>
      <c r="K39" s="6">
        <v>122</v>
      </c>
      <c r="L39" s="6">
        <f t="shared" si="3"/>
        <v>-0.20329239226238438</v>
      </c>
      <c r="M39" s="6">
        <v>4.4400000000000004</v>
      </c>
      <c r="N39" s="6">
        <f t="shared" si="4"/>
        <v>-2.2273287874332537</v>
      </c>
      <c r="O39" s="6">
        <v>7.07</v>
      </c>
      <c r="P39" s="6">
        <f t="shared" si="5"/>
        <v>-1.2563825373592892</v>
      </c>
      <c r="Q39" s="6">
        <f t="shared" si="6"/>
        <v>-5.3164727618710481</v>
      </c>
      <c r="R39" s="6">
        <f t="shared" si="7"/>
        <v>-0.88607879364517472</v>
      </c>
      <c r="S39" s="6"/>
      <c r="T39" s="6"/>
      <c r="U39" s="6"/>
      <c r="V39" s="84"/>
      <c r="W39" s="6">
        <v>4</v>
      </c>
      <c r="X39" s="6">
        <v>0</v>
      </c>
      <c r="Y39" s="6">
        <v>0</v>
      </c>
      <c r="Z39" s="6">
        <v>38</v>
      </c>
      <c r="AA39" s="6">
        <v>38</v>
      </c>
      <c r="AB39" s="6">
        <v>9.5</v>
      </c>
      <c r="AC39" s="84"/>
      <c r="AD39" s="6">
        <v>15</v>
      </c>
      <c r="AE39" s="6">
        <v>0</v>
      </c>
      <c r="AF39" s="6">
        <v>445</v>
      </c>
      <c r="AG39" s="6">
        <v>197</v>
      </c>
      <c r="AH39" s="6">
        <v>642</v>
      </c>
      <c r="AI39" s="6">
        <v>42.8</v>
      </c>
      <c r="AJ39" s="84"/>
      <c r="AK39" s="6">
        <v>16</v>
      </c>
      <c r="AL39" s="6">
        <v>0</v>
      </c>
      <c r="AM39" s="6">
        <v>890</v>
      </c>
      <c r="AN39" s="6">
        <v>82</v>
      </c>
      <c r="AO39" s="6">
        <v>972</v>
      </c>
      <c r="AP39" s="6">
        <v>60.75</v>
      </c>
      <c r="AQ39" s="84"/>
      <c r="AR39" s="6">
        <v>16</v>
      </c>
      <c r="AS39" s="6">
        <v>0</v>
      </c>
      <c r="AT39" s="6">
        <v>1012</v>
      </c>
      <c r="AU39" s="6">
        <v>82</v>
      </c>
      <c r="AV39" s="6">
        <v>1094</v>
      </c>
      <c r="AW39" s="6">
        <v>68.375</v>
      </c>
      <c r="AX39" s="84"/>
      <c r="AY39" s="6">
        <v>16</v>
      </c>
      <c r="AZ39" s="6">
        <v>0</v>
      </c>
      <c r="BA39" s="6">
        <v>675</v>
      </c>
      <c r="BB39" s="6">
        <v>236</v>
      </c>
      <c r="BC39" s="6">
        <v>911</v>
      </c>
      <c r="BD39" s="6">
        <v>56.9375</v>
      </c>
      <c r="BE39" s="6"/>
    </row>
    <row r="40" spans="1:57" x14ac:dyDescent="0.25">
      <c r="A40" s="6" t="s">
        <v>371</v>
      </c>
      <c r="B40" s="6" t="s">
        <v>77</v>
      </c>
      <c r="C40" s="6">
        <v>70.5</v>
      </c>
      <c r="D40" s="6">
        <v>208</v>
      </c>
      <c r="E40" s="6">
        <v>4.67</v>
      </c>
      <c r="F40" s="6">
        <f t="shared" si="0"/>
        <v>-1.3067121717442651</v>
      </c>
      <c r="G40" s="6">
        <v>17</v>
      </c>
      <c r="H40" s="6">
        <f t="shared" si="1"/>
        <v>0.41684393392278957</v>
      </c>
      <c r="I40" s="6">
        <v>37</v>
      </c>
      <c r="J40" s="6">
        <f t="shared" si="2"/>
        <v>0.47756693294091923</v>
      </c>
      <c r="K40" s="6">
        <v>124</v>
      </c>
      <c r="L40" s="6">
        <f t="shared" si="3"/>
        <v>0.1542218148197389</v>
      </c>
      <c r="M40" s="6">
        <v>4.1100000000000003</v>
      </c>
      <c r="N40" s="6">
        <f t="shared" si="4"/>
        <v>0.49748492842575875</v>
      </c>
      <c r="O40" s="6">
        <v>6.7</v>
      </c>
      <c r="P40" s="6">
        <f t="shared" si="5"/>
        <v>1.1437177989547898</v>
      </c>
      <c r="Q40" s="6">
        <f t="shared" si="6"/>
        <v>1.3831232373197311</v>
      </c>
      <c r="R40" s="6">
        <f t="shared" si="7"/>
        <v>0.23052053955328852</v>
      </c>
      <c r="S40" s="6">
        <v>2</v>
      </c>
      <c r="T40" s="6">
        <v>57</v>
      </c>
      <c r="U40" s="6">
        <v>52</v>
      </c>
      <c r="V40" s="84"/>
      <c r="W40" s="6">
        <v>16</v>
      </c>
      <c r="X40" s="6">
        <v>0</v>
      </c>
      <c r="Y40" s="6">
        <v>797</v>
      </c>
      <c r="Z40" s="6">
        <v>197</v>
      </c>
      <c r="AA40" s="6">
        <v>994</v>
      </c>
      <c r="AB40" s="6">
        <v>62.125</v>
      </c>
      <c r="AC40" s="84"/>
      <c r="AD40" s="6">
        <v>16</v>
      </c>
      <c r="AE40" s="6">
        <v>0</v>
      </c>
      <c r="AF40" s="6">
        <v>1017</v>
      </c>
      <c r="AG40" s="6">
        <v>28</v>
      </c>
      <c r="AH40" s="6">
        <v>1045</v>
      </c>
      <c r="AI40" s="6">
        <v>65.3125</v>
      </c>
      <c r="AJ40" s="84"/>
      <c r="AK40" s="6">
        <v>11</v>
      </c>
      <c r="AL40" s="6">
        <v>0</v>
      </c>
      <c r="AM40" s="6">
        <v>263</v>
      </c>
      <c r="AN40" s="6">
        <v>144</v>
      </c>
      <c r="AO40" s="6">
        <v>407</v>
      </c>
      <c r="AP40" s="6">
        <v>37</v>
      </c>
      <c r="AQ40" s="84"/>
      <c r="AR40" s="6">
        <v>16</v>
      </c>
      <c r="AS40" s="6">
        <v>0</v>
      </c>
      <c r="AT40" s="6">
        <v>837</v>
      </c>
      <c r="AU40" s="6">
        <v>151</v>
      </c>
      <c r="AV40" s="6">
        <v>988</v>
      </c>
      <c r="AW40" s="6">
        <v>61.75</v>
      </c>
      <c r="AX40" s="84"/>
      <c r="AY40" s="6">
        <v>16</v>
      </c>
      <c r="AZ40" s="6">
        <v>0</v>
      </c>
      <c r="BA40" s="6">
        <v>1092</v>
      </c>
      <c r="BB40" s="6">
        <v>86</v>
      </c>
      <c r="BC40" s="6">
        <v>1178</v>
      </c>
      <c r="BD40" s="6">
        <v>73.625</v>
      </c>
      <c r="BE40" s="6"/>
    </row>
    <row r="41" spans="1:57" x14ac:dyDescent="0.25">
      <c r="A41" s="6" t="s">
        <v>363</v>
      </c>
      <c r="B41" s="6" t="s">
        <v>77</v>
      </c>
      <c r="C41" s="6">
        <v>71.63</v>
      </c>
      <c r="D41" s="6">
        <v>221</v>
      </c>
      <c r="E41" s="6">
        <v>4.6900000000000004</v>
      </c>
      <c r="F41" s="6">
        <f t="shared" si="0"/>
        <v>-1.5006772597375591</v>
      </c>
      <c r="G41" s="6">
        <v>21</v>
      </c>
      <c r="H41" s="6">
        <f t="shared" si="1"/>
        <v>1.2505318017683686</v>
      </c>
      <c r="I41" s="6">
        <v>30.5</v>
      </c>
      <c r="J41" s="6">
        <f t="shared" si="2"/>
        <v>-2.005781118351861</v>
      </c>
      <c r="K41" s="6">
        <v>111</v>
      </c>
      <c r="L41" s="6">
        <f t="shared" si="3"/>
        <v>-2.1696205312140626</v>
      </c>
      <c r="M41" s="6"/>
      <c r="N41" s="6"/>
      <c r="O41" s="6">
        <v>7.06</v>
      </c>
      <c r="P41" s="6">
        <f t="shared" si="5"/>
        <v>-1.1915149607021476</v>
      </c>
      <c r="Q41" s="6">
        <f t="shared" si="6"/>
        <v>-5.6170620682372618</v>
      </c>
      <c r="R41" s="6">
        <f t="shared" si="7"/>
        <v>-1.1234124136474524</v>
      </c>
      <c r="S41" s="6">
        <v>7</v>
      </c>
      <c r="T41" s="6">
        <v>248</v>
      </c>
      <c r="U41" s="6">
        <v>194</v>
      </c>
      <c r="V41" s="84"/>
      <c r="W41" s="6">
        <v>16</v>
      </c>
      <c r="X41" s="6">
        <v>0</v>
      </c>
      <c r="Y41" s="6">
        <v>9</v>
      </c>
      <c r="Z41" s="6">
        <v>302</v>
      </c>
      <c r="AA41" s="6">
        <v>311</v>
      </c>
      <c r="AB41" s="6">
        <v>19.4375</v>
      </c>
      <c r="AC41" s="84"/>
      <c r="AD41" s="6">
        <v>15</v>
      </c>
      <c r="AE41" s="6">
        <v>0</v>
      </c>
      <c r="AF41" s="6">
        <v>276</v>
      </c>
      <c r="AG41" s="6">
        <v>291</v>
      </c>
      <c r="AH41" s="6">
        <v>567</v>
      </c>
      <c r="AI41" s="6">
        <v>37.799999999999997</v>
      </c>
      <c r="AJ41" s="84"/>
      <c r="AK41" s="6">
        <v>16</v>
      </c>
      <c r="AL41" s="6">
        <v>0</v>
      </c>
      <c r="AM41" s="6">
        <v>331</v>
      </c>
      <c r="AN41" s="6">
        <v>290</v>
      </c>
      <c r="AO41" s="6">
        <v>621</v>
      </c>
      <c r="AP41" s="6">
        <v>38.8125</v>
      </c>
      <c r="AQ41" s="84"/>
      <c r="AR41" s="6">
        <v>15</v>
      </c>
      <c r="AS41" s="6">
        <v>0</v>
      </c>
      <c r="AT41" s="6">
        <v>614</v>
      </c>
      <c r="AU41" s="6">
        <v>221</v>
      </c>
      <c r="AV41" s="6">
        <v>835</v>
      </c>
      <c r="AW41" s="6">
        <v>55.666666666666664</v>
      </c>
      <c r="AX41" s="84"/>
      <c r="AY41" s="6"/>
      <c r="AZ41" s="6"/>
      <c r="BA41" s="6"/>
      <c r="BB41" s="6"/>
      <c r="BC41" s="6">
        <v>0</v>
      </c>
      <c r="BD41" s="6" t="s">
        <v>2311</v>
      </c>
      <c r="BE41" s="6"/>
    </row>
    <row r="42" spans="1:57" x14ac:dyDescent="0.25">
      <c r="A42" s="6" t="s">
        <v>328</v>
      </c>
      <c r="B42" s="6" t="s">
        <v>77</v>
      </c>
      <c r="C42" s="6">
        <v>73.25</v>
      </c>
      <c r="D42" s="6">
        <v>213</v>
      </c>
      <c r="E42" s="6">
        <v>4.53</v>
      </c>
      <c r="F42" s="6">
        <f t="shared" si="0"/>
        <v>5.1043444208758407E-2</v>
      </c>
      <c r="G42" s="6">
        <v>17</v>
      </c>
      <c r="H42" s="6">
        <f t="shared" si="1"/>
        <v>0.41684393392278957</v>
      </c>
      <c r="I42" s="6">
        <v>40.5</v>
      </c>
      <c r="J42" s="6">
        <f t="shared" si="2"/>
        <v>1.8147543451754931</v>
      </c>
      <c r="K42" s="6">
        <v>134</v>
      </c>
      <c r="L42" s="6">
        <f t="shared" si="3"/>
        <v>1.9417928502303554</v>
      </c>
      <c r="M42" s="6">
        <v>4.22</v>
      </c>
      <c r="N42" s="6">
        <f t="shared" si="4"/>
        <v>-0.41078631019390716</v>
      </c>
      <c r="O42" s="6">
        <v>6.99</v>
      </c>
      <c r="P42" s="6">
        <f t="shared" si="5"/>
        <v>-0.73744192410219067</v>
      </c>
      <c r="Q42" s="6">
        <f t="shared" si="6"/>
        <v>3.0762063392412977</v>
      </c>
      <c r="R42" s="6">
        <f t="shared" si="7"/>
        <v>0.51270105654021625</v>
      </c>
      <c r="S42" s="6">
        <v>1</v>
      </c>
      <c r="T42" s="6">
        <v>18</v>
      </c>
      <c r="U42" s="6">
        <v>17</v>
      </c>
      <c r="V42" s="84"/>
      <c r="W42" s="6">
        <v>16</v>
      </c>
      <c r="X42" s="6">
        <v>0</v>
      </c>
      <c r="Y42" s="6">
        <v>982</v>
      </c>
      <c r="Z42" s="6">
        <v>78</v>
      </c>
      <c r="AA42" s="6">
        <v>1060</v>
      </c>
      <c r="AB42" s="6">
        <v>66.25</v>
      </c>
      <c r="AC42" s="84"/>
      <c r="AD42" s="6">
        <v>15</v>
      </c>
      <c r="AE42" s="6">
        <v>0</v>
      </c>
      <c r="AF42" s="6">
        <v>806</v>
      </c>
      <c r="AG42" s="6">
        <v>59</v>
      </c>
      <c r="AH42" s="6">
        <v>865</v>
      </c>
      <c r="AI42" s="6">
        <v>57.666666666666664</v>
      </c>
      <c r="AJ42" s="84"/>
      <c r="AK42" s="6">
        <v>16</v>
      </c>
      <c r="AL42" s="6">
        <v>0</v>
      </c>
      <c r="AM42" s="6">
        <v>1113</v>
      </c>
      <c r="AN42" s="6">
        <v>153</v>
      </c>
      <c r="AO42" s="6">
        <v>1266</v>
      </c>
      <c r="AP42" s="6">
        <v>79.125</v>
      </c>
      <c r="AQ42" s="84"/>
      <c r="AR42" s="6">
        <v>10</v>
      </c>
      <c r="AS42" s="6">
        <v>0</v>
      </c>
      <c r="AT42" s="6">
        <v>744</v>
      </c>
      <c r="AU42" s="6">
        <v>64</v>
      </c>
      <c r="AV42" s="6">
        <v>808</v>
      </c>
      <c r="AW42" s="6">
        <v>80.8</v>
      </c>
      <c r="AX42" s="84"/>
      <c r="AY42" s="6">
        <v>13</v>
      </c>
      <c r="AZ42" s="6">
        <v>0</v>
      </c>
      <c r="BA42" s="6">
        <v>736</v>
      </c>
      <c r="BB42" s="6">
        <v>68</v>
      </c>
      <c r="BC42" s="6">
        <v>804</v>
      </c>
      <c r="BD42" s="6">
        <v>61.846153846153847</v>
      </c>
      <c r="BE42" s="6"/>
    </row>
    <row r="43" spans="1:57" x14ac:dyDescent="0.25">
      <c r="A43" s="6" t="s">
        <v>76</v>
      </c>
      <c r="B43" s="6" t="s">
        <v>77</v>
      </c>
      <c r="C43" s="6">
        <v>69.88</v>
      </c>
      <c r="D43" s="6">
        <v>204</v>
      </c>
      <c r="E43" s="6">
        <v>4.6399999999999997</v>
      </c>
      <c r="F43" s="6">
        <f t="shared" si="0"/>
        <v>-1.0157645397543285</v>
      </c>
      <c r="G43" s="6">
        <v>27</v>
      </c>
      <c r="H43" s="6">
        <f t="shared" si="1"/>
        <v>2.5010636035367373</v>
      </c>
      <c r="I43" s="6"/>
      <c r="J43" s="6"/>
      <c r="K43" s="6"/>
      <c r="L43" s="6"/>
      <c r="M43" s="6"/>
      <c r="N43" s="6"/>
      <c r="O43" s="6"/>
      <c r="P43" s="6"/>
      <c r="Q43" s="6">
        <f t="shared" si="6"/>
        <v>1.4852990637824088</v>
      </c>
      <c r="R43" s="6">
        <f t="shared" si="7"/>
        <v>0.74264953189120442</v>
      </c>
      <c r="S43" s="6">
        <v>6</v>
      </c>
      <c r="T43" s="6">
        <v>192</v>
      </c>
      <c r="U43" s="6">
        <v>158</v>
      </c>
      <c r="V43" s="84"/>
      <c r="W43" s="6"/>
      <c r="X43" s="6"/>
      <c r="Y43" s="6"/>
      <c r="Z43" s="6"/>
      <c r="AA43" s="6">
        <v>0</v>
      </c>
      <c r="AB43" s="6" t="s">
        <v>2311</v>
      </c>
      <c r="AC43" s="84"/>
      <c r="AD43" s="6"/>
      <c r="AE43" s="6"/>
      <c r="AF43" s="6"/>
      <c r="AG43" s="6"/>
      <c r="AH43" s="6">
        <v>0</v>
      </c>
      <c r="AI43" s="6" t="s">
        <v>2311</v>
      </c>
      <c r="AJ43" s="84"/>
      <c r="AK43" s="6"/>
      <c r="AL43" s="6"/>
      <c r="AM43" s="6"/>
      <c r="AN43" s="6"/>
      <c r="AO43" s="6">
        <v>0</v>
      </c>
      <c r="AP43" s="6" t="s">
        <v>2311</v>
      </c>
      <c r="AQ43" s="84"/>
      <c r="AR43" s="6"/>
      <c r="AS43" s="6"/>
      <c r="AT43" s="6"/>
      <c r="AU43" s="6"/>
      <c r="AV43" s="6">
        <v>0</v>
      </c>
      <c r="AW43" s="6" t="s">
        <v>2311</v>
      </c>
      <c r="AX43" s="84"/>
      <c r="AY43" s="6"/>
      <c r="AZ43" s="6"/>
      <c r="BA43" s="6"/>
      <c r="BB43" s="6"/>
      <c r="BC43" s="6">
        <v>0</v>
      </c>
      <c r="BD43" s="6" t="s">
        <v>2311</v>
      </c>
      <c r="BE43" s="6"/>
    </row>
    <row r="44" spans="1:57" x14ac:dyDescent="0.25">
      <c r="A44" s="6" t="s">
        <v>135</v>
      </c>
      <c r="B44" s="6" t="s">
        <v>77</v>
      </c>
      <c r="C44" s="6">
        <v>73.13</v>
      </c>
      <c r="D44" s="6">
        <v>207</v>
      </c>
      <c r="E44" s="6">
        <v>4.58</v>
      </c>
      <c r="F44" s="6">
        <f t="shared" si="0"/>
        <v>-0.43386927577446366</v>
      </c>
      <c r="G44" s="6"/>
      <c r="H44" s="6"/>
      <c r="I44" s="6">
        <v>34.5</v>
      </c>
      <c r="J44" s="6">
        <f t="shared" si="2"/>
        <v>-0.47756693294091923</v>
      </c>
      <c r="K44" s="6">
        <v>123</v>
      </c>
      <c r="L44" s="6">
        <f t="shared" si="3"/>
        <v>-2.4535288721322733E-2</v>
      </c>
      <c r="M44" s="6">
        <v>4.0999999999999996</v>
      </c>
      <c r="N44" s="6">
        <f t="shared" si="4"/>
        <v>0.58005504102755256</v>
      </c>
      <c r="O44" s="6">
        <v>6.64</v>
      </c>
      <c r="P44" s="6">
        <f t="shared" si="5"/>
        <v>1.5329232588976165</v>
      </c>
      <c r="Q44" s="6">
        <f t="shared" si="6"/>
        <v>1.1770068024884635</v>
      </c>
      <c r="R44" s="6">
        <f t="shared" si="7"/>
        <v>0.2354013604976927</v>
      </c>
      <c r="S44" s="6">
        <v>6</v>
      </c>
      <c r="T44" s="6">
        <v>169</v>
      </c>
      <c r="U44" s="6">
        <v>141</v>
      </c>
      <c r="V44" s="84"/>
      <c r="W44" s="6">
        <v>15</v>
      </c>
      <c r="X44" s="6">
        <v>0</v>
      </c>
      <c r="Y44" s="6">
        <v>676</v>
      </c>
      <c r="Z44" s="6">
        <v>141</v>
      </c>
      <c r="AA44" s="6">
        <v>817</v>
      </c>
      <c r="AB44" s="6">
        <v>54.466666666666669</v>
      </c>
      <c r="AC44" s="84"/>
      <c r="AD44" s="6">
        <v>16</v>
      </c>
      <c r="AE44" s="6">
        <v>0</v>
      </c>
      <c r="AF44" s="6">
        <v>971</v>
      </c>
      <c r="AG44" s="6">
        <v>91</v>
      </c>
      <c r="AH44" s="6">
        <v>1062</v>
      </c>
      <c r="AI44" s="6">
        <v>66.375</v>
      </c>
      <c r="AJ44" s="84"/>
      <c r="AK44" s="6">
        <v>16</v>
      </c>
      <c r="AL44" s="6">
        <v>0</v>
      </c>
      <c r="AM44" s="6">
        <v>621</v>
      </c>
      <c r="AN44" s="6">
        <v>58</v>
      </c>
      <c r="AO44" s="6">
        <v>679</v>
      </c>
      <c r="AP44" s="6">
        <v>42.4375</v>
      </c>
      <c r="AQ44" s="84"/>
      <c r="AR44" s="6">
        <v>2</v>
      </c>
      <c r="AS44" s="6">
        <v>0</v>
      </c>
      <c r="AT44" s="6">
        <v>0</v>
      </c>
      <c r="AU44" s="6">
        <v>24</v>
      </c>
      <c r="AV44" s="6">
        <v>24</v>
      </c>
      <c r="AW44" s="6">
        <v>12</v>
      </c>
      <c r="AX44" s="84"/>
      <c r="AY44" s="6"/>
      <c r="AZ44" s="6"/>
      <c r="BA44" s="6"/>
      <c r="BB44" s="6"/>
      <c r="BC44" s="6">
        <v>0</v>
      </c>
      <c r="BD44" s="6" t="s">
        <v>2311</v>
      </c>
      <c r="BE44" s="6"/>
    </row>
    <row r="45" spans="1:57" x14ac:dyDescent="0.25">
      <c r="A45" s="6" t="s">
        <v>391</v>
      </c>
      <c r="B45" s="6" t="s">
        <v>77</v>
      </c>
      <c r="C45" s="6">
        <v>73</v>
      </c>
      <c r="D45" s="6">
        <v>214</v>
      </c>
      <c r="E45" s="6">
        <v>4.63</v>
      </c>
      <c r="F45" s="6">
        <f t="shared" si="0"/>
        <v>-0.91878199575768571</v>
      </c>
      <c r="G45" s="6">
        <v>15</v>
      </c>
      <c r="H45" s="37">
        <f t="shared" si="1"/>
        <v>0</v>
      </c>
      <c r="I45" s="6">
        <v>38</v>
      </c>
      <c r="J45" s="6">
        <f t="shared" si="2"/>
        <v>0.85962047929365459</v>
      </c>
      <c r="K45" s="6">
        <v>121</v>
      </c>
      <c r="L45" s="6">
        <f t="shared" si="3"/>
        <v>-0.38204949580344605</v>
      </c>
      <c r="M45" s="6">
        <v>4.0599999999999996</v>
      </c>
      <c r="N45" s="6">
        <f t="shared" si="4"/>
        <v>0.91033549143470582</v>
      </c>
      <c r="O45" s="6">
        <v>6.78</v>
      </c>
      <c r="P45" s="6">
        <f t="shared" si="5"/>
        <v>0.62477718569769125</v>
      </c>
      <c r="Q45" s="6">
        <f t="shared" si="6"/>
        <v>1.0939016648649198</v>
      </c>
      <c r="R45" s="6">
        <f t="shared" si="7"/>
        <v>0.18231694414415331</v>
      </c>
      <c r="S45" s="6">
        <v>1</v>
      </c>
      <c r="T45" s="6">
        <v>15</v>
      </c>
      <c r="U45" s="6">
        <v>14</v>
      </c>
      <c r="V45" s="84"/>
      <c r="W45" s="6">
        <v>14</v>
      </c>
      <c r="X45" s="6">
        <v>0</v>
      </c>
      <c r="Y45" s="6">
        <v>792</v>
      </c>
      <c r="Z45" s="6">
        <v>46</v>
      </c>
      <c r="AA45" s="6">
        <v>838</v>
      </c>
      <c r="AB45" s="6">
        <v>59.857142857142854</v>
      </c>
      <c r="AC45" s="84"/>
      <c r="AD45" s="6">
        <v>15</v>
      </c>
      <c r="AE45" s="6">
        <v>6</v>
      </c>
      <c r="AF45" s="6">
        <v>980</v>
      </c>
      <c r="AG45" s="6">
        <v>89</v>
      </c>
      <c r="AH45" s="6">
        <v>1075</v>
      </c>
      <c r="AI45" s="6">
        <v>71.666666666666671</v>
      </c>
      <c r="AJ45" s="84"/>
      <c r="AK45" s="6">
        <v>16</v>
      </c>
      <c r="AL45" s="6">
        <v>15</v>
      </c>
      <c r="AM45" s="6">
        <v>1062</v>
      </c>
      <c r="AN45" s="6">
        <v>91</v>
      </c>
      <c r="AO45" s="6">
        <v>1168</v>
      </c>
      <c r="AP45" s="6">
        <v>73</v>
      </c>
      <c r="AQ45" s="84"/>
      <c r="AR45" s="6">
        <v>11</v>
      </c>
      <c r="AS45" s="6">
        <v>0</v>
      </c>
      <c r="AT45" s="6">
        <v>721</v>
      </c>
      <c r="AU45" s="6">
        <v>32</v>
      </c>
      <c r="AV45" s="6">
        <v>753</v>
      </c>
      <c r="AW45" s="6">
        <v>68.454545454545453</v>
      </c>
      <c r="AX45" s="84"/>
      <c r="AY45" s="6">
        <v>12</v>
      </c>
      <c r="AZ45" s="6">
        <v>7</v>
      </c>
      <c r="BA45" s="6">
        <v>691</v>
      </c>
      <c r="BB45" s="6">
        <v>51</v>
      </c>
      <c r="BC45" s="6">
        <v>749</v>
      </c>
      <c r="BD45" s="6">
        <v>62.416666666666664</v>
      </c>
      <c r="BE45" s="6"/>
    </row>
    <row r="46" spans="1:57" x14ac:dyDescent="0.25">
      <c r="A46" s="6" t="s">
        <v>128</v>
      </c>
      <c r="B46" s="6" t="s">
        <v>77</v>
      </c>
      <c r="C46" s="6">
        <v>69.88</v>
      </c>
      <c r="D46" s="6">
        <v>208</v>
      </c>
      <c r="E46" s="6">
        <v>4.5</v>
      </c>
      <c r="F46" s="6">
        <f t="shared" si="0"/>
        <v>0.34199107619869512</v>
      </c>
      <c r="G46" s="6">
        <v>17</v>
      </c>
      <c r="H46" s="6">
        <f t="shared" si="1"/>
        <v>0.41684393392278957</v>
      </c>
      <c r="I46" s="6">
        <v>35.5</v>
      </c>
      <c r="J46" s="6">
        <f t="shared" si="2"/>
        <v>-9.5513386588183855E-2</v>
      </c>
      <c r="K46" s="6">
        <v>118</v>
      </c>
      <c r="L46" s="6">
        <f t="shared" si="3"/>
        <v>-0.91832080642663094</v>
      </c>
      <c r="M46" s="6"/>
      <c r="N46" s="6"/>
      <c r="O46" s="6"/>
      <c r="P46" s="6"/>
      <c r="Q46" s="6">
        <f t="shared" si="6"/>
        <v>-0.25499918289333012</v>
      </c>
      <c r="R46" s="6">
        <f t="shared" si="7"/>
        <v>-6.3749795723332531E-2</v>
      </c>
      <c r="S46" s="6">
        <v>1</v>
      </c>
      <c r="T46" s="6">
        <v>32</v>
      </c>
      <c r="U46" s="6">
        <v>31</v>
      </c>
      <c r="V46" s="84"/>
      <c r="W46" s="6">
        <v>16</v>
      </c>
      <c r="X46" s="6">
        <v>0</v>
      </c>
      <c r="Y46" s="6">
        <v>1011</v>
      </c>
      <c r="Z46" s="6">
        <v>147</v>
      </c>
      <c r="AA46" s="6">
        <v>1158</v>
      </c>
      <c r="AB46" s="6">
        <v>72.375</v>
      </c>
      <c r="AC46" s="84"/>
      <c r="AD46" s="6">
        <v>16</v>
      </c>
      <c r="AE46" s="6">
        <v>0</v>
      </c>
      <c r="AF46" s="6">
        <v>636</v>
      </c>
      <c r="AG46" s="6">
        <v>122</v>
      </c>
      <c r="AH46" s="6">
        <v>758</v>
      </c>
      <c r="AI46" s="6">
        <v>47.375</v>
      </c>
      <c r="AJ46" s="84"/>
      <c r="AK46" s="6"/>
      <c r="AL46" s="6"/>
      <c r="AM46" s="6"/>
      <c r="AN46" s="6"/>
      <c r="AO46" s="6">
        <v>0</v>
      </c>
      <c r="AP46" s="6" t="s">
        <v>2311</v>
      </c>
      <c r="AQ46" s="84"/>
      <c r="AR46" s="6">
        <v>9</v>
      </c>
      <c r="AS46" s="6">
        <v>0</v>
      </c>
      <c r="AT46" s="6">
        <v>54</v>
      </c>
      <c r="AU46" s="6">
        <v>210</v>
      </c>
      <c r="AV46" s="6">
        <v>264</v>
      </c>
      <c r="AW46" s="6">
        <v>29.333333333333332</v>
      </c>
      <c r="AX46" s="84"/>
      <c r="AY46" s="6"/>
      <c r="AZ46" s="6"/>
      <c r="BA46" s="6"/>
      <c r="BB46" s="6"/>
      <c r="BC46" s="6">
        <v>0</v>
      </c>
      <c r="BD46" s="6" t="s">
        <v>2311</v>
      </c>
      <c r="BE46" s="6"/>
    </row>
    <row r="47" spans="1:57" x14ac:dyDescent="0.25">
      <c r="A47" s="6" t="s">
        <v>380</v>
      </c>
      <c r="B47" s="6" t="s">
        <v>77</v>
      </c>
      <c r="C47" s="6">
        <v>72.5</v>
      </c>
      <c r="D47" s="6">
        <v>208</v>
      </c>
      <c r="E47" s="6">
        <v>4.6500000000000004</v>
      </c>
      <c r="F47" s="6">
        <f t="shared" si="0"/>
        <v>-1.1127470837509799</v>
      </c>
      <c r="G47" s="6">
        <v>14</v>
      </c>
      <c r="H47" s="6">
        <f t="shared" si="1"/>
        <v>-0.20842196696139478</v>
      </c>
      <c r="I47" s="6">
        <v>35</v>
      </c>
      <c r="J47" s="6">
        <f t="shared" si="2"/>
        <v>-0.28654015976455155</v>
      </c>
      <c r="K47" s="6">
        <v>122</v>
      </c>
      <c r="L47" s="6">
        <f t="shared" si="3"/>
        <v>-0.20329239226238438</v>
      </c>
      <c r="M47" s="6"/>
      <c r="N47" s="6"/>
      <c r="O47" s="6"/>
      <c r="P47" s="6"/>
      <c r="Q47" s="6">
        <f t="shared" si="6"/>
        <v>-1.8110016027393105</v>
      </c>
      <c r="R47" s="6">
        <f t="shared" si="7"/>
        <v>-0.45275040068482764</v>
      </c>
      <c r="S47" s="6"/>
      <c r="T47" s="6"/>
      <c r="U47" s="6"/>
      <c r="V47" s="84"/>
      <c r="W47" s="6"/>
      <c r="X47" s="6"/>
      <c r="Y47" s="6"/>
      <c r="Z47" s="6"/>
      <c r="AA47" s="6">
        <v>0</v>
      </c>
      <c r="AB47" s="6" t="s">
        <v>2311</v>
      </c>
      <c r="AC47" s="84"/>
      <c r="AD47" s="6">
        <v>8</v>
      </c>
      <c r="AE47" s="6">
        <v>0</v>
      </c>
      <c r="AF47" s="6">
        <v>271</v>
      </c>
      <c r="AG47" s="6">
        <v>73</v>
      </c>
      <c r="AH47" s="6">
        <v>344</v>
      </c>
      <c r="AI47" s="6">
        <v>43</v>
      </c>
      <c r="AJ47" s="84"/>
      <c r="AK47" s="6"/>
      <c r="AL47" s="6"/>
      <c r="AM47" s="6"/>
      <c r="AN47" s="6"/>
      <c r="AO47" s="6">
        <v>0</v>
      </c>
      <c r="AP47" s="6" t="s">
        <v>2311</v>
      </c>
      <c r="AQ47" s="84"/>
      <c r="AR47" s="6"/>
      <c r="AS47" s="6"/>
      <c r="AT47" s="6"/>
      <c r="AU47" s="6"/>
      <c r="AV47" s="6">
        <v>0</v>
      </c>
      <c r="AW47" s="6" t="s">
        <v>2311</v>
      </c>
      <c r="AX47" s="84"/>
      <c r="AY47" s="6"/>
      <c r="AZ47" s="6"/>
      <c r="BA47" s="6"/>
      <c r="BB47" s="6"/>
      <c r="BC47" s="6">
        <v>0</v>
      </c>
      <c r="BD47" s="6" t="s">
        <v>2311</v>
      </c>
      <c r="BE47" s="6"/>
    </row>
    <row r="48" spans="1:57" x14ac:dyDescent="0.25">
      <c r="A48" s="6" t="s">
        <v>291</v>
      </c>
      <c r="B48" s="6" t="s">
        <v>77</v>
      </c>
      <c r="C48" s="6">
        <v>71.63</v>
      </c>
      <c r="D48" s="6">
        <v>203</v>
      </c>
      <c r="E48" s="6">
        <v>4.62</v>
      </c>
      <c r="F48" s="6">
        <f t="shared" si="0"/>
        <v>-0.82179945176104308</v>
      </c>
      <c r="G48" s="6"/>
      <c r="H48" s="6"/>
      <c r="I48" s="6">
        <v>36.5</v>
      </c>
      <c r="J48" s="6">
        <f t="shared" si="2"/>
        <v>0.28654015976455155</v>
      </c>
      <c r="K48" s="6">
        <v>123</v>
      </c>
      <c r="L48" s="6">
        <f t="shared" si="3"/>
        <v>-2.4535288721322733E-2</v>
      </c>
      <c r="M48" s="6">
        <v>4.2699999999999996</v>
      </c>
      <c r="N48" s="6">
        <f t="shared" si="4"/>
        <v>-0.82363687320284695</v>
      </c>
      <c r="O48" s="6">
        <v>6.97</v>
      </c>
      <c r="P48" s="6">
        <f t="shared" si="5"/>
        <v>-0.60770677078791324</v>
      </c>
      <c r="Q48" s="6">
        <f t="shared" si="6"/>
        <v>-1.9911382247085747</v>
      </c>
      <c r="R48" s="6">
        <f t="shared" si="7"/>
        <v>-0.39822764494171492</v>
      </c>
      <c r="S48" s="6"/>
      <c r="T48" s="6"/>
      <c r="U48" s="6"/>
      <c r="V48" s="84"/>
      <c r="W48" s="6">
        <v>1</v>
      </c>
      <c r="X48" s="6">
        <v>0</v>
      </c>
      <c r="Y48" s="6">
        <v>0</v>
      </c>
      <c r="Z48" s="6">
        <v>15</v>
      </c>
      <c r="AA48" s="6">
        <v>15</v>
      </c>
      <c r="AB48" s="6">
        <v>15</v>
      </c>
      <c r="AC48" s="84"/>
      <c r="AD48" s="6"/>
      <c r="AE48" s="6"/>
      <c r="AF48" s="6"/>
      <c r="AG48" s="6"/>
      <c r="AH48" s="6">
        <v>0</v>
      </c>
      <c r="AI48" s="6" t="s">
        <v>2311</v>
      </c>
      <c r="AJ48" s="84"/>
      <c r="AK48" s="6">
        <v>9</v>
      </c>
      <c r="AL48" s="6">
        <v>0</v>
      </c>
      <c r="AM48" s="6">
        <v>126</v>
      </c>
      <c r="AN48" s="6">
        <v>165</v>
      </c>
      <c r="AO48" s="6">
        <v>291</v>
      </c>
      <c r="AP48" s="6">
        <v>32.333333333333336</v>
      </c>
      <c r="AQ48" s="84"/>
      <c r="AR48" s="6">
        <v>16</v>
      </c>
      <c r="AS48" s="6">
        <v>0</v>
      </c>
      <c r="AT48" s="6">
        <v>393</v>
      </c>
      <c r="AU48" s="6">
        <v>332</v>
      </c>
      <c r="AV48" s="6">
        <v>725</v>
      </c>
      <c r="AW48" s="6">
        <v>45.3125</v>
      </c>
      <c r="AX48" s="84"/>
      <c r="AY48" s="6">
        <v>13</v>
      </c>
      <c r="AZ48" s="6">
        <v>0</v>
      </c>
      <c r="BA48" s="6">
        <v>124</v>
      </c>
      <c r="BB48" s="6">
        <v>326</v>
      </c>
      <c r="BC48" s="6">
        <v>450</v>
      </c>
      <c r="BD48" s="6">
        <v>34.615384615384613</v>
      </c>
      <c r="BE48" s="6"/>
    </row>
    <row r="49" spans="1:57" x14ac:dyDescent="0.25">
      <c r="A49" s="6" t="s">
        <v>282</v>
      </c>
      <c r="B49" s="6" t="s">
        <v>77</v>
      </c>
      <c r="C49" s="6">
        <v>74.5</v>
      </c>
      <c r="D49" s="6">
        <v>219</v>
      </c>
      <c r="E49" s="6">
        <v>4.59</v>
      </c>
      <c r="F49" s="6">
        <f t="shared" si="0"/>
        <v>-0.5308518197711064</v>
      </c>
      <c r="G49" s="6">
        <v>19</v>
      </c>
      <c r="H49" s="6">
        <f t="shared" si="1"/>
        <v>0.83368786784557913</v>
      </c>
      <c r="I49" s="6">
        <v>40</v>
      </c>
      <c r="J49" s="6">
        <f t="shared" si="2"/>
        <v>1.6237275719991255</v>
      </c>
      <c r="K49" s="6">
        <v>131</v>
      </c>
      <c r="L49" s="6">
        <f t="shared" si="3"/>
        <v>1.4055215396071705</v>
      </c>
      <c r="M49" s="6">
        <v>4.2</v>
      </c>
      <c r="N49" s="6">
        <f t="shared" si="4"/>
        <v>-0.24564608499033422</v>
      </c>
      <c r="O49" s="6">
        <v>6.89</v>
      </c>
      <c r="P49" s="6">
        <f t="shared" si="5"/>
        <v>-8.8766157530814779E-2</v>
      </c>
      <c r="Q49" s="6">
        <f t="shared" si="6"/>
        <v>2.9976729171596199</v>
      </c>
      <c r="R49" s="6">
        <f t="shared" si="7"/>
        <v>0.49961215285993665</v>
      </c>
      <c r="S49" s="6">
        <v>3</v>
      </c>
      <c r="T49" s="6">
        <v>71</v>
      </c>
      <c r="U49" s="6">
        <v>65</v>
      </c>
      <c r="V49" s="84"/>
      <c r="W49" s="6">
        <v>10</v>
      </c>
      <c r="X49" s="6">
        <v>0</v>
      </c>
      <c r="Y49" s="6">
        <v>650</v>
      </c>
      <c r="Z49" s="6">
        <v>84</v>
      </c>
      <c r="AA49" s="6">
        <v>734</v>
      </c>
      <c r="AB49" s="6">
        <v>73.400000000000006</v>
      </c>
      <c r="AC49" s="84"/>
      <c r="AD49" s="6">
        <v>16</v>
      </c>
      <c r="AE49" s="6">
        <v>0</v>
      </c>
      <c r="AF49" s="6">
        <v>982</v>
      </c>
      <c r="AG49" s="6">
        <v>133</v>
      </c>
      <c r="AH49" s="6">
        <v>1115</v>
      </c>
      <c r="AI49" s="6">
        <v>69.6875</v>
      </c>
      <c r="AJ49" s="84"/>
      <c r="AK49" s="6">
        <v>11</v>
      </c>
      <c r="AL49" s="6">
        <v>0</v>
      </c>
      <c r="AM49" s="6">
        <v>770</v>
      </c>
      <c r="AN49" s="6">
        <v>73</v>
      </c>
      <c r="AO49" s="6">
        <v>843</v>
      </c>
      <c r="AP49" s="6">
        <v>76.63636363636364</v>
      </c>
      <c r="AQ49" s="84"/>
      <c r="AR49" s="6">
        <v>16</v>
      </c>
      <c r="AS49" s="6">
        <v>0</v>
      </c>
      <c r="AT49" s="6">
        <v>1070</v>
      </c>
      <c r="AU49" s="6">
        <v>135</v>
      </c>
      <c r="AV49" s="6">
        <v>1205</v>
      </c>
      <c r="AW49" s="6">
        <v>75.3125</v>
      </c>
      <c r="AX49" s="84"/>
      <c r="AY49" s="6">
        <v>8</v>
      </c>
      <c r="AZ49" s="6">
        <v>0</v>
      </c>
      <c r="BA49" s="6">
        <v>539</v>
      </c>
      <c r="BB49" s="6">
        <v>10</v>
      </c>
      <c r="BC49" s="6">
        <v>549</v>
      </c>
      <c r="BD49" s="6">
        <v>68.625</v>
      </c>
      <c r="BE49" s="6"/>
    </row>
    <row r="50" spans="1:57" x14ac:dyDescent="0.25">
      <c r="A50" s="6" t="s">
        <v>216</v>
      </c>
      <c r="B50" s="6" t="s">
        <v>77</v>
      </c>
      <c r="C50" s="6">
        <v>70.75</v>
      </c>
      <c r="D50" s="6">
        <v>213</v>
      </c>
      <c r="E50" s="6">
        <v>4.75</v>
      </c>
      <c r="F50" s="6">
        <f t="shared" si="0"/>
        <v>-2.082572523717424</v>
      </c>
      <c r="G50" s="6">
        <v>16</v>
      </c>
      <c r="H50" s="6">
        <f t="shared" si="1"/>
        <v>0.20842196696139478</v>
      </c>
      <c r="I50" s="6"/>
      <c r="J50" s="6"/>
      <c r="K50" s="6"/>
      <c r="L50" s="6"/>
      <c r="M50" s="6"/>
      <c r="N50" s="6"/>
      <c r="O50" s="6"/>
      <c r="P50" s="6"/>
      <c r="Q50" s="6">
        <f t="shared" si="6"/>
        <v>-1.8741505567560293</v>
      </c>
      <c r="R50" s="6">
        <f t="shared" si="7"/>
        <v>-0.93707527837801463</v>
      </c>
      <c r="S50" s="6"/>
      <c r="T50" s="6"/>
      <c r="U50" s="6"/>
      <c r="V50" s="84"/>
      <c r="W50" s="6">
        <v>16</v>
      </c>
      <c r="X50" s="6">
        <v>0</v>
      </c>
      <c r="Y50" s="6">
        <v>198</v>
      </c>
      <c r="Z50" s="6">
        <v>208</v>
      </c>
      <c r="AA50" s="6">
        <v>406</v>
      </c>
      <c r="AB50" s="6">
        <v>25.375</v>
      </c>
      <c r="AC50" s="84"/>
      <c r="AD50" s="6">
        <v>16</v>
      </c>
      <c r="AE50" s="6">
        <v>0</v>
      </c>
      <c r="AF50" s="6">
        <v>680</v>
      </c>
      <c r="AG50" s="6">
        <v>241</v>
      </c>
      <c r="AH50" s="6">
        <v>921</v>
      </c>
      <c r="AI50" s="6">
        <v>57.5625</v>
      </c>
      <c r="AJ50" s="84"/>
      <c r="AK50" s="6">
        <v>16</v>
      </c>
      <c r="AL50" s="6">
        <v>0</v>
      </c>
      <c r="AM50" s="6">
        <v>755</v>
      </c>
      <c r="AN50" s="6">
        <v>148</v>
      </c>
      <c r="AO50" s="6">
        <v>903</v>
      </c>
      <c r="AP50" s="6">
        <v>56.4375</v>
      </c>
      <c r="AQ50" s="84"/>
      <c r="AR50" s="6">
        <v>15</v>
      </c>
      <c r="AS50" s="6">
        <v>0</v>
      </c>
      <c r="AT50" s="6">
        <v>929</v>
      </c>
      <c r="AU50" s="6">
        <v>201</v>
      </c>
      <c r="AV50" s="6">
        <v>1130</v>
      </c>
      <c r="AW50" s="6">
        <v>75.333333333333329</v>
      </c>
      <c r="AX50" s="84"/>
      <c r="AY50" s="6">
        <v>16</v>
      </c>
      <c r="AZ50" s="6">
        <v>0</v>
      </c>
      <c r="BA50" s="6">
        <v>1083</v>
      </c>
      <c r="BB50" s="6">
        <v>67</v>
      </c>
      <c r="BC50" s="6">
        <v>1150</v>
      </c>
      <c r="BD50" s="6">
        <v>71.875</v>
      </c>
      <c r="BE50" s="6"/>
    </row>
    <row r="51" spans="1:57" x14ac:dyDescent="0.25">
      <c r="A51" s="6" t="s">
        <v>304</v>
      </c>
      <c r="B51" s="6" t="s">
        <v>77</v>
      </c>
      <c r="C51" s="6">
        <v>74.25</v>
      </c>
      <c r="D51" s="6">
        <v>213</v>
      </c>
      <c r="E51" s="6">
        <v>4.83</v>
      </c>
      <c r="F51" s="6">
        <f t="shared" si="0"/>
        <v>-2.8584328756905828</v>
      </c>
      <c r="G51" s="6">
        <v>11</v>
      </c>
      <c r="H51" s="6">
        <f t="shared" si="1"/>
        <v>-0.83368786784557913</v>
      </c>
      <c r="I51" s="6">
        <v>35.5</v>
      </c>
      <c r="J51" s="6">
        <f t="shared" si="2"/>
        <v>-9.5513386588183855E-2</v>
      </c>
      <c r="K51" s="6">
        <v>126</v>
      </c>
      <c r="L51" s="6">
        <f t="shared" si="3"/>
        <v>0.51173602190186218</v>
      </c>
      <c r="M51" s="6">
        <v>4.16</v>
      </c>
      <c r="N51" s="6">
        <f t="shared" si="4"/>
        <v>8.4634365416819041E-2</v>
      </c>
      <c r="O51" s="6">
        <v>6.75</v>
      </c>
      <c r="P51" s="6">
        <f t="shared" si="5"/>
        <v>0.81937991566910462</v>
      </c>
      <c r="Q51" s="6">
        <f t="shared" si="6"/>
        <v>-2.3718838271365601</v>
      </c>
      <c r="R51" s="6">
        <f t="shared" si="7"/>
        <v>-0.39531397118942668</v>
      </c>
      <c r="S51" s="6">
        <v>7</v>
      </c>
      <c r="T51" s="6">
        <v>244</v>
      </c>
      <c r="U51" s="6">
        <v>191</v>
      </c>
      <c r="V51" s="84"/>
      <c r="W51" s="6">
        <v>10</v>
      </c>
      <c r="X51" s="6">
        <v>0</v>
      </c>
      <c r="Y51" s="6">
        <v>153</v>
      </c>
      <c r="Z51" s="6">
        <v>158</v>
      </c>
      <c r="AA51" s="6">
        <v>311</v>
      </c>
      <c r="AB51" s="6">
        <v>31.1</v>
      </c>
      <c r="AC51" s="84"/>
      <c r="AD51" s="6"/>
      <c r="AE51" s="6"/>
      <c r="AF51" s="6"/>
      <c r="AG51" s="6"/>
      <c r="AH51" s="6">
        <v>0</v>
      </c>
      <c r="AI51" s="6" t="s">
        <v>2311</v>
      </c>
      <c r="AJ51" s="84"/>
      <c r="AK51" s="6"/>
      <c r="AL51" s="6"/>
      <c r="AM51" s="6"/>
      <c r="AN51" s="6"/>
      <c r="AO51" s="6">
        <v>0</v>
      </c>
      <c r="AP51" s="6" t="s">
        <v>2311</v>
      </c>
      <c r="AQ51" s="84"/>
      <c r="AR51" s="6"/>
      <c r="AS51" s="6"/>
      <c r="AT51" s="6"/>
      <c r="AU51" s="6"/>
      <c r="AV51" s="6">
        <v>0</v>
      </c>
      <c r="AW51" s="6" t="s">
        <v>2311</v>
      </c>
      <c r="AX51" s="84"/>
      <c r="AY51" s="6"/>
      <c r="AZ51" s="6"/>
      <c r="BA51" s="6"/>
      <c r="BB51" s="6"/>
      <c r="BC51" s="6"/>
      <c r="BD51" s="6"/>
      <c r="BE51" s="6"/>
    </row>
    <row r="52" spans="1:57" x14ac:dyDescent="0.25">
      <c r="A52" s="6" t="s">
        <v>430</v>
      </c>
      <c r="B52" s="6" t="s">
        <v>113</v>
      </c>
      <c r="C52" s="6">
        <v>71</v>
      </c>
      <c r="D52" s="6">
        <v>209</v>
      </c>
      <c r="E52" s="6">
        <v>4.4400000000000004</v>
      </c>
      <c r="F52" s="6">
        <f t="shared" si="0"/>
        <v>0.92388634017855986</v>
      </c>
      <c r="G52" s="6"/>
      <c r="H52" s="6"/>
      <c r="I52" s="6">
        <v>39</v>
      </c>
      <c r="J52" s="6">
        <f t="shared" si="2"/>
        <v>1.2416740256463901</v>
      </c>
      <c r="K52" s="6">
        <v>134</v>
      </c>
      <c r="L52" s="6">
        <f t="shared" si="3"/>
        <v>1.9417928502303554</v>
      </c>
      <c r="M52" s="6">
        <v>4.07</v>
      </c>
      <c r="N52" s="6">
        <f t="shared" si="4"/>
        <v>0.82776537883291201</v>
      </c>
      <c r="O52" s="6"/>
      <c r="P52" s="6"/>
      <c r="Q52" s="6">
        <f t="shared" si="6"/>
        <v>4.935118594888217</v>
      </c>
      <c r="R52" s="6">
        <f t="shared" si="7"/>
        <v>1.2337796487220543</v>
      </c>
      <c r="S52" s="6">
        <v>5</v>
      </c>
      <c r="T52" s="6">
        <v>136</v>
      </c>
      <c r="U52" s="6">
        <v>117</v>
      </c>
      <c r="V52" s="84"/>
      <c r="W52" s="6">
        <v>11</v>
      </c>
      <c r="X52" s="6">
        <v>0</v>
      </c>
      <c r="Y52" s="6">
        <v>524</v>
      </c>
      <c r="Z52" s="6">
        <v>79</v>
      </c>
      <c r="AA52" s="6">
        <v>603</v>
      </c>
      <c r="AB52" s="6">
        <v>54.81818181818182</v>
      </c>
      <c r="AC52" s="84"/>
      <c r="AD52" s="6">
        <v>7</v>
      </c>
      <c r="AE52" s="6">
        <v>0</v>
      </c>
      <c r="AF52" s="6">
        <v>76</v>
      </c>
      <c r="AG52" s="6">
        <v>131</v>
      </c>
      <c r="AH52" s="6">
        <v>207</v>
      </c>
      <c r="AI52" s="6">
        <v>29.571428571428573</v>
      </c>
      <c r="AJ52" s="84"/>
      <c r="AK52" s="6"/>
      <c r="AL52" s="6"/>
      <c r="AM52" s="6"/>
      <c r="AN52" s="6"/>
      <c r="AO52" s="6">
        <v>0</v>
      </c>
      <c r="AP52" s="6" t="s">
        <v>2311</v>
      </c>
      <c r="AQ52" s="84"/>
      <c r="AR52" s="6"/>
      <c r="AS52" s="6"/>
      <c r="AT52" s="6"/>
      <c r="AU52" s="6"/>
      <c r="AV52" s="6">
        <v>0</v>
      </c>
      <c r="AW52" s="6" t="s">
        <v>2311</v>
      </c>
      <c r="AX52" s="84"/>
      <c r="AY52" s="6"/>
      <c r="AZ52" s="6"/>
      <c r="BA52" s="6"/>
      <c r="BB52" s="6"/>
      <c r="BC52" s="6">
        <v>0</v>
      </c>
      <c r="BD52" s="6" t="s">
        <v>2311</v>
      </c>
      <c r="BE52" s="6"/>
    </row>
    <row r="53" spans="1:57" x14ac:dyDescent="0.25">
      <c r="A53" s="6" t="s">
        <v>410</v>
      </c>
      <c r="B53" s="6" t="s">
        <v>113</v>
      </c>
      <c r="C53" s="6">
        <v>72</v>
      </c>
      <c r="D53" s="6">
        <v>213</v>
      </c>
      <c r="E53" s="6">
        <v>4.57</v>
      </c>
      <c r="F53" s="6">
        <f t="shared" si="0"/>
        <v>-0.33688673177782097</v>
      </c>
      <c r="G53" s="6">
        <v>17</v>
      </c>
      <c r="H53" s="6">
        <f t="shared" si="1"/>
        <v>0.41684393392278957</v>
      </c>
      <c r="I53" s="6">
        <v>35</v>
      </c>
      <c r="J53" s="6">
        <f t="shared" si="2"/>
        <v>-0.28654015976455155</v>
      </c>
      <c r="K53" s="6">
        <v>124</v>
      </c>
      <c r="L53" s="6">
        <f t="shared" si="3"/>
        <v>0.1542218148197389</v>
      </c>
      <c r="M53" s="6">
        <v>4.09</v>
      </c>
      <c r="N53" s="6">
        <f t="shared" si="4"/>
        <v>0.66262515362933905</v>
      </c>
      <c r="O53" s="6">
        <v>7.02</v>
      </c>
      <c r="P53" s="6">
        <f t="shared" si="5"/>
        <v>-0.93204465407359838</v>
      </c>
      <c r="Q53" s="6">
        <f t="shared" si="6"/>
        <v>-0.32178064324410338</v>
      </c>
      <c r="R53" s="6">
        <f t="shared" si="7"/>
        <v>-5.3630107207350564E-2</v>
      </c>
      <c r="S53" s="6">
        <v>3</v>
      </c>
      <c r="T53" s="6">
        <v>80</v>
      </c>
      <c r="U53" s="6">
        <v>71</v>
      </c>
      <c r="V53" s="84"/>
      <c r="W53" s="6">
        <v>13</v>
      </c>
      <c r="X53" s="6">
        <v>0</v>
      </c>
      <c r="Y53" s="6">
        <v>515</v>
      </c>
      <c r="Z53" s="6">
        <v>162</v>
      </c>
      <c r="AA53" s="6">
        <v>677</v>
      </c>
      <c r="AB53" s="6">
        <v>52.07692307692308</v>
      </c>
      <c r="AC53" s="84"/>
      <c r="AD53" s="6">
        <v>16</v>
      </c>
      <c r="AE53" s="6">
        <v>16</v>
      </c>
      <c r="AF53" s="6">
        <v>971</v>
      </c>
      <c r="AG53" s="6">
        <v>211</v>
      </c>
      <c r="AH53" s="6">
        <v>1198</v>
      </c>
      <c r="AI53" s="6">
        <v>74.875</v>
      </c>
      <c r="AJ53" s="84"/>
      <c r="AK53" s="6">
        <v>16</v>
      </c>
      <c r="AL53" s="6">
        <v>5</v>
      </c>
      <c r="AM53" s="6">
        <v>823</v>
      </c>
      <c r="AN53" s="6">
        <v>254</v>
      </c>
      <c r="AO53" s="6">
        <v>1082</v>
      </c>
      <c r="AP53" s="6">
        <v>67.625</v>
      </c>
      <c r="AQ53" s="84"/>
      <c r="AR53" s="6">
        <v>13</v>
      </c>
      <c r="AS53" s="6">
        <v>8</v>
      </c>
      <c r="AT53" s="6">
        <v>555</v>
      </c>
      <c r="AU53" s="6">
        <v>127</v>
      </c>
      <c r="AV53" s="6">
        <v>690</v>
      </c>
      <c r="AW53" s="6">
        <v>53.07692307692308</v>
      </c>
      <c r="AX53" s="84"/>
      <c r="AY53" s="6">
        <v>12</v>
      </c>
      <c r="AZ53" s="6">
        <v>0</v>
      </c>
      <c r="BA53" s="6">
        <v>134</v>
      </c>
      <c r="BB53" s="6">
        <v>73</v>
      </c>
      <c r="BC53" s="6">
        <v>207</v>
      </c>
      <c r="BD53" s="6">
        <v>17.25</v>
      </c>
      <c r="BE53" s="6"/>
    </row>
    <row r="54" spans="1:57" x14ac:dyDescent="0.25">
      <c r="A54" s="6" t="s">
        <v>365</v>
      </c>
      <c r="B54" s="6" t="s">
        <v>113</v>
      </c>
      <c r="C54" s="6">
        <v>72.75</v>
      </c>
      <c r="D54" s="6">
        <v>202</v>
      </c>
      <c r="E54" s="6">
        <v>4.6399999999999997</v>
      </c>
      <c r="F54" s="6">
        <f t="shared" si="0"/>
        <v>-1.0157645397543285</v>
      </c>
      <c r="G54" s="6">
        <v>17</v>
      </c>
      <c r="H54" s="6">
        <f t="shared" si="1"/>
        <v>0.41684393392278957</v>
      </c>
      <c r="I54" s="6">
        <v>36</v>
      </c>
      <c r="J54" s="6">
        <f t="shared" si="2"/>
        <v>9.5513386588183855E-2</v>
      </c>
      <c r="K54" s="6">
        <v>122</v>
      </c>
      <c r="L54" s="6">
        <f t="shared" si="3"/>
        <v>-0.20329239226238438</v>
      </c>
      <c r="M54" s="6">
        <v>4.34</v>
      </c>
      <c r="N54" s="6">
        <f t="shared" si="4"/>
        <v>-1.4016276614153669</v>
      </c>
      <c r="O54" s="6">
        <v>6.68</v>
      </c>
      <c r="P54" s="6">
        <f t="shared" si="5"/>
        <v>1.2734529522690672</v>
      </c>
      <c r="Q54" s="6">
        <f t="shared" si="6"/>
        <v>-0.83487432065203904</v>
      </c>
      <c r="R54" s="6">
        <f t="shared" si="7"/>
        <v>-0.13914572010867318</v>
      </c>
      <c r="S54" s="6"/>
      <c r="T54" s="6"/>
      <c r="U54" s="6"/>
      <c r="V54" s="84"/>
      <c r="W54" s="6">
        <v>2</v>
      </c>
      <c r="X54" s="6">
        <v>0</v>
      </c>
      <c r="Y54" s="6">
        <v>0</v>
      </c>
      <c r="Z54" s="6">
        <v>44</v>
      </c>
      <c r="AA54" s="6">
        <v>44</v>
      </c>
      <c r="AB54" s="6">
        <v>22</v>
      </c>
      <c r="AC54" s="84"/>
      <c r="AD54" s="6"/>
      <c r="AE54" s="6"/>
      <c r="AF54" s="6"/>
      <c r="AG54" s="6"/>
      <c r="AH54" s="6">
        <v>0</v>
      </c>
      <c r="AI54" s="6" t="s">
        <v>2311</v>
      </c>
      <c r="AJ54" s="84"/>
      <c r="AK54" s="6"/>
      <c r="AL54" s="6"/>
      <c r="AM54" s="6"/>
      <c r="AN54" s="6"/>
      <c r="AO54" s="6">
        <v>0</v>
      </c>
      <c r="AP54" s="6" t="s">
        <v>2311</v>
      </c>
      <c r="AQ54" s="84"/>
      <c r="AR54" s="6"/>
      <c r="AS54" s="6"/>
      <c r="AT54" s="6"/>
      <c r="AU54" s="6"/>
      <c r="AV54" s="6">
        <v>0</v>
      </c>
      <c r="AW54" s="6" t="s">
        <v>2311</v>
      </c>
      <c r="AX54" s="84"/>
      <c r="AY54" s="6"/>
      <c r="AZ54" s="6"/>
      <c r="BA54" s="6"/>
      <c r="BB54" s="6"/>
      <c r="BC54" s="6">
        <v>0</v>
      </c>
      <c r="BD54" s="6" t="s">
        <v>2311</v>
      </c>
      <c r="BE54" s="6"/>
    </row>
    <row r="55" spans="1:57" x14ac:dyDescent="0.25">
      <c r="A55" s="6" t="s">
        <v>111</v>
      </c>
      <c r="B55" s="6" t="s">
        <v>113</v>
      </c>
      <c r="C55" s="6">
        <v>72.25</v>
      </c>
      <c r="D55" s="6">
        <v>217</v>
      </c>
      <c r="E55" s="6">
        <v>4.5599999999999996</v>
      </c>
      <c r="F55" s="6">
        <f t="shared" si="0"/>
        <v>-0.23990418778116968</v>
      </c>
      <c r="G55" s="6"/>
      <c r="H55" s="6"/>
      <c r="I55" s="6">
        <v>38.5</v>
      </c>
      <c r="J55" s="6">
        <f t="shared" si="2"/>
        <v>1.0506472524700223</v>
      </c>
      <c r="K55" s="6"/>
      <c r="L55" s="6"/>
      <c r="M55" s="6"/>
      <c r="N55" s="6"/>
      <c r="O55" s="6"/>
      <c r="P55" s="6"/>
      <c r="Q55" s="6">
        <f t="shared" si="6"/>
        <v>0.81074306468885271</v>
      </c>
      <c r="R55" s="6">
        <f t="shared" si="7"/>
        <v>0.40537153234442636</v>
      </c>
      <c r="S55" s="6"/>
      <c r="T55" s="6"/>
      <c r="U55" s="6"/>
      <c r="V55" s="84"/>
      <c r="W55" s="6">
        <v>15</v>
      </c>
      <c r="X55" s="6">
        <v>0</v>
      </c>
      <c r="Y55" s="6">
        <v>1045</v>
      </c>
      <c r="Z55" s="6">
        <v>62</v>
      </c>
      <c r="AA55" s="6">
        <v>1107</v>
      </c>
      <c r="AB55" s="6">
        <v>73.8</v>
      </c>
      <c r="AC55" s="84"/>
      <c r="AD55" s="6">
        <v>15</v>
      </c>
      <c r="AE55" s="6">
        <v>0</v>
      </c>
      <c r="AF55" s="6">
        <v>985</v>
      </c>
      <c r="AG55" s="6">
        <v>96</v>
      </c>
      <c r="AH55" s="6">
        <v>1081</v>
      </c>
      <c r="AI55" s="6">
        <v>72.066666666666663</v>
      </c>
      <c r="AJ55" s="84"/>
      <c r="AK55" s="6">
        <v>14</v>
      </c>
      <c r="AL55" s="6">
        <v>0</v>
      </c>
      <c r="AM55" s="6">
        <v>1014</v>
      </c>
      <c r="AN55" s="6">
        <v>115</v>
      </c>
      <c r="AO55" s="6">
        <v>1129</v>
      </c>
      <c r="AP55" s="6">
        <v>80.642857142857139</v>
      </c>
      <c r="AQ55" s="84"/>
      <c r="AR55" s="6">
        <v>16</v>
      </c>
      <c r="AS55" s="6">
        <v>0</v>
      </c>
      <c r="AT55" s="6">
        <v>1070</v>
      </c>
      <c r="AU55" s="6">
        <v>140</v>
      </c>
      <c r="AV55" s="6">
        <v>1210</v>
      </c>
      <c r="AW55" s="6">
        <v>75.625</v>
      </c>
      <c r="AX55" s="84"/>
      <c r="AY55" s="6">
        <v>10</v>
      </c>
      <c r="AZ55" s="6">
        <v>0</v>
      </c>
      <c r="BA55" s="6">
        <v>605</v>
      </c>
      <c r="BB55" s="6">
        <v>0</v>
      </c>
      <c r="BC55" s="6">
        <v>605</v>
      </c>
      <c r="BD55" s="6">
        <v>60.5</v>
      </c>
      <c r="BE55" s="6"/>
    </row>
    <row r="56" spans="1:57" x14ac:dyDescent="0.25">
      <c r="A56" s="6" t="s">
        <v>226</v>
      </c>
      <c r="B56" s="6" t="s">
        <v>113</v>
      </c>
      <c r="C56" s="6">
        <v>71.63</v>
      </c>
      <c r="D56" s="6">
        <v>209</v>
      </c>
      <c r="E56" s="6">
        <v>4.54</v>
      </c>
      <c r="F56" s="6">
        <f t="shared" si="0"/>
        <v>-4.593909978788429E-2</v>
      </c>
      <c r="G56" s="6">
        <v>12</v>
      </c>
      <c r="H56" s="6">
        <f t="shared" si="1"/>
        <v>-0.62526590088418432</v>
      </c>
      <c r="I56" s="6">
        <v>36.5</v>
      </c>
      <c r="J56" s="6">
        <f t="shared" si="2"/>
        <v>0.28654015976455155</v>
      </c>
      <c r="K56" s="6">
        <v>125</v>
      </c>
      <c r="L56" s="6">
        <f t="shared" si="3"/>
        <v>0.33297891836080057</v>
      </c>
      <c r="M56" s="6">
        <v>4.07</v>
      </c>
      <c r="N56" s="6">
        <f t="shared" si="4"/>
        <v>0.82776537883291201</v>
      </c>
      <c r="O56" s="6">
        <v>6.77</v>
      </c>
      <c r="P56" s="6">
        <f t="shared" si="5"/>
        <v>0.68964476235483296</v>
      </c>
      <c r="Q56" s="6">
        <f t="shared" si="6"/>
        <v>1.4657242186410286</v>
      </c>
      <c r="R56" s="6">
        <f t="shared" si="7"/>
        <v>0.24428736977350476</v>
      </c>
      <c r="S56" s="6"/>
      <c r="T56" s="6"/>
      <c r="U56" s="6"/>
      <c r="V56" s="84"/>
      <c r="W56" s="6">
        <v>2</v>
      </c>
      <c r="X56" s="6">
        <v>0</v>
      </c>
      <c r="Y56" s="6">
        <v>12</v>
      </c>
      <c r="Z56" s="6">
        <v>11</v>
      </c>
      <c r="AA56" s="6">
        <v>23</v>
      </c>
      <c r="AB56" s="6">
        <v>11.5</v>
      </c>
      <c r="AC56" s="84"/>
      <c r="AD56" s="6"/>
      <c r="AE56" s="6"/>
      <c r="AF56" s="6"/>
      <c r="AG56" s="6"/>
      <c r="AH56" s="6">
        <v>0</v>
      </c>
      <c r="AI56" s="6" t="s">
        <v>2311</v>
      </c>
      <c r="AJ56" s="84"/>
      <c r="AK56" s="6"/>
      <c r="AL56" s="6"/>
      <c r="AM56" s="6"/>
      <c r="AN56" s="6"/>
      <c r="AO56" s="6">
        <v>0</v>
      </c>
      <c r="AP56" s="6" t="s">
        <v>2311</v>
      </c>
      <c r="AQ56" s="84"/>
      <c r="AR56" s="6"/>
      <c r="AS56" s="6"/>
      <c r="AT56" s="6"/>
      <c r="AU56" s="6"/>
      <c r="AV56" s="6">
        <v>0</v>
      </c>
      <c r="AW56" s="6" t="s">
        <v>2311</v>
      </c>
      <c r="AX56" s="84"/>
      <c r="AY56" s="6"/>
      <c r="AZ56" s="6"/>
      <c r="BA56" s="6"/>
      <c r="BB56" s="6"/>
      <c r="BC56" s="6">
        <v>0</v>
      </c>
      <c r="BD56" s="6" t="s">
        <v>2311</v>
      </c>
      <c r="BE56" s="6"/>
    </row>
    <row r="57" spans="1:57" x14ac:dyDescent="0.25">
      <c r="A57" s="6" t="s">
        <v>258</v>
      </c>
      <c r="B57" s="6" t="s">
        <v>113</v>
      </c>
      <c r="C57" s="6">
        <v>73.25</v>
      </c>
      <c r="D57" s="6">
        <v>220</v>
      </c>
      <c r="E57" s="6">
        <v>4.66</v>
      </c>
      <c r="F57" s="6">
        <f t="shared" si="0"/>
        <v>-1.2097296277476224</v>
      </c>
      <c r="G57" s="6"/>
      <c r="H57" s="6"/>
      <c r="I57" s="6">
        <v>33.5</v>
      </c>
      <c r="J57" s="6">
        <f t="shared" si="2"/>
        <v>-0.85962047929365459</v>
      </c>
      <c r="K57" s="6">
        <v>117</v>
      </c>
      <c r="L57" s="6">
        <f t="shared" si="3"/>
        <v>-1.0970779099676926</v>
      </c>
      <c r="M57" s="6"/>
      <c r="N57" s="6"/>
      <c r="O57" s="6"/>
      <c r="P57" s="6"/>
      <c r="Q57" s="6">
        <f t="shared" si="6"/>
        <v>-3.16642801700897</v>
      </c>
      <c r="R57" s="6">
        <f t="shared" si="7"/>
        <v>-1.0554760056696566</v>
      </c>
      <c r="S57" s="6"/>
      <c r="T57" s="6"/>
      <c r="U57" s="6"/>
      <c r="V57" s="84"/>
      <c r="W57" s="6">
        <v>12</v>
      </c>
      <c r="X57" s="6">
        <v>0</v>
      </c>
      <c r="Y57" s="6">
        <v>295</v>
      </c>
      <c r="Z57" s="6">
        <v>97</v>
      </c>
      <c r="AA57" s="6">
        <v>392</v>
      </c>
      <c r="AB57" s="6">
        <v>32.666666666666664</v>
      </c>
      <c r="AC57" s="84"/>
      <c r="AD57" s="6">
        <v>1</v>
      </c>
      <c r="AE57" s="6">
        <v>0</v>
      </c>
      <c r="AF57" s="6">
        <v>16</v>
      </c>
      <c r="AG57" s="6">
        <v>0</v>
      </c>
      <c r="AH57" s="6">
        <v>16</v>
      </c>
      <c r="AI57" s="6">
        <v>16</v>
      </c>
      <c r="AJ57" s="84"/>
      <c r="AK57" s="6"/>
      <c r="AL57" s="6"/>
      <c r="AM57" s="6"/>
      <c r="AN57" s="6"/>
      <c r="AO57" s="6">
        <v>0</v>
      </c>
      <c r="AP57" s="6" t="s">
        <v>2311</v>
      </c>
      <c r="AQ57" s="84"/>
      <c r="AR57" s="6"/>
      <c r="AS57" s="6"/>
      <c r="AT57" s="6"/>
      <c r="AU57" s="6"/>
      <c r="AV57" s="6">
        <v>0</v>
      </c>
      <c r="AW57" s="6" t="s">
        <v>2311</v>
      </c>
      <c r="AX57" s="84"/>
      <c r="AY57" s="6"/>
      <c r="AZ57" s="6"/>
      <c r="BA57" s="6"/>
      <c r="BB57" s="6"/>
      <c r="BC57" s="6">
        <v>0</v>
      </c>
      <c r="BD57" s="6" t="s">
        <v>2311</v>
      </c>
      <c r="BE57" s="6"/>
    </row>
    <row r="58" spans="1:57" x14ac:dyDescent="0.25">
      <c r="A58" s="6" t="s">
        <v>381</v>
      </c>
      <c r="B58" s="6" t="s">
        <v>113</v>
      </c>
      <c r="C58" s="6">
        <v>68.88</v>
      </c>
      <c r="D58" s="6">
        <v>213</v>
      </c>
      <c r="E58" s="6">
        <v>4.42</v>
      </c>
      <c r="F58" s="6">
        <f t="shared" si="0"/>
        <v>1.1178514281718539</v>
      </c>
      <c r="G58" s="6">
        <v>28</v>
      </c>
      <c r="H58" s="6">
        <f t="shared" si="1"/>
        <v>2.7094855704981322</v>
      </c>
      <c r="I58" s="6">
        <v>40.5</v>
      </c>
      <c r="J58" s="6">
        <f t="shared" si="2"/>
        <v>1.8147543451754931</v>
      </c>
      <c r="K58" s="6">
        <v>133</v>
      </c>
      <c r="L58" s="6">
        <f t="shared" si="3"/>
        <v>1.7630357466892936</v>
      </c>
      <c r="M58" s="6">
        <v>4.26</v>
      </c>
      <c r="N58" s="6">
        <f t="shared" si="4"/>
        <v>-0.74106676060106047</v>
      </c>
      <c r="O58" s="6"/>
      <c r="P58" s="6"/>
      <c r="Q58" s="6">
        <f t="shared" si="6"/>
        <v>6.6640603299337124</v>
      </c>
      <c r="R58" s="6">
        <f t="shared" si="7"/>
        <v>1.3328120659867424</v>
      </c>
      <c r="S58" s="6">
        <v>4</v>
      </c>
      <c r="T58" s="6">
        <v>111</v>
      </c>
      <c r="U58" s="6">
        <v>98</v>
      </c>
      <c r="V58" s="84"/>
      <c r="W58" s="6">
        <v>14</v>
      </c>
      <c r="X58" s="6">
        <v>0</v>
      </c>
      <c r="Y58" s="6">
        <v>190</v>
      </c>
      <c r="Z58" s="6">
        <v>237</v>
      </c>
      <c r="AA58" s="6">
        <v>427</v>
      </c>
      <c r="AB58" s="6">
        <v>30.5</v>
      </c>
      <c r="AC58" s="84"/>
      <c r="AD58" s="6">
        <v>11</v>
      </c>
      <c r="AE58" s="6">
        <v>0</v>
      </c>
      <c r="AF58" s="6">
        <v>2</v>
      </c>
      <c r="AG58" s="6">
        <v>165</v>
      </c>
      <c r="AH58" s="6">
        <v>167</v>
      </c>
      <c r="AI58" s="6">
        <v>15.181818181818182</v>
      </c>
      <c r="AJ58" s="84"/>
      <c r="AK58" s="6">
        <v>15</v>
      </c>
      <c r="AL58" s="6">
        <v>0</v>
      </c>
      <c r="AM58" s="6">
        <v>20</v>
      </c>
      <c r="AN58" s="6">
        <v>286</v>
      </c>
      <c r="AO58" s="6">
        <v>306</v>
      </c>
      <c r="AP58" s="6">
        <v>20.399999999999999</v>
      </c>
      <c r="AQ58" s="84"/>
      <c r="AR58" s="6">
        <v>8</v>
      </c>
      <c r="AS58" s="6">
        <v>0</v>
      </c>
      <c r="AT58" s="6">
        <v>5</v>
      </c>
      <c r="AU58" s="6">
        <v>126</v>
      </c>
      <c r="AV58" s="6">
        <v>131</v>
      </c>
      <c r="AW58" s="6">
        <v>16.375</v>
      </c>
      <c r="AX58" s="84"/>
      <c r="AY58" s="6">
        <v>12</v>
      </c>
      <c r="AZ58" s="6">
        <v>0</v>
      </c>
      <c r="BA58" s="6">
        <v>6</v>
      </c>
      <c r="BB58" s="6">
        <v>177</v>
      </c>
      <c r="BC58" s="6">
        <v>183</v>
      </c>
      <c r="BD58" s="6">
        <v>15.25</v>
      </c>
      <c r="BE58" s="6"/>
    </row>
    <row r="59" spans="1:57" x14ac:dyDescent="0.25">
      <c r="A59" s="6" t="s">
        <v>419</v>
      </c>
      <c r="B59" s="6" t="s">
        <v>113</v>
      </c>
      <c r="C59" s="6">
        <v>71.88</v>
      </c>
      <c r="D59" s="6">
        <v>213</v>
      </c>
      <c r="E59" s="6">
        <v>4.46</v>
      </c>
      <c r="F59" s="6">
        <f t="shared" si="0"/>
        <v>0.72992125218527448</v>
      </c>
      <c r="G59" s="6">
        <v>25</v>
      </c>
      <c r="H59" s="6">
        <f t="shared" si="1"/>
        <v>2.0842196696139479</v>
      </c>
      <c r="I59" s="6">
        <v>36</v>
      </c>
      <c r="J59" s="6">
        <f t="shared" si="2"/>
        <v>9.5513386588183855E-2</v>
      </c>
      <c r="K59" s="6">
        <v>120</v>
      </c>
      <c r="L59" s="6">
        <f t="shared" si="3"/>
        <v>-0.56080659934450772</v>
      </c>
      <c r="M59" s="6">
        <v>4.25</v>
      </c>
      <c r="N59" s="6">
        <f t="shared" si="4"/>
        <v>-0.65849664799927399</v>
      </c>
      <c r="O59" s="6">
        <v>7.01</v>
      </c>
      <c r="P59" s="6">
        <f t="shared" si="5"/>
        <v>-0.86717707741646244</v>
      </c>
      <c r="Q59" s="6">
        <f t="shared" si="6"/>
        <v>0.82317398362716188</v>
      </c>
      <c r="R59" s="6">
        <f t="shared" si="7"/>
        <v>0.13719566393786031</v>
      </c>
      <c r="S59" s="6">
        <v>3</v>
      </c>
      <c r="T59" s="6">
        <v>84</v>
      </c>
      <c r="U59" s="6">
        <v>75</v>
      </c>
      <c r="V59" s="84"/>
      <c r="W59" s="6">
        <v>16</v>
      </c>
      <c r="X59" s="6">
        <v>0</v>
      </c>
      <c r="Y59" s="6">
        <v>11</v>
      </c>
      <c r="Z59" s="6">
        <v>377</v>
      </c>
      <c r="AA59" s="6">
        <v>388</v>
      </c>
      <c r="AB59" s="6">
        <v>24.25</v>
      </c>
      <c r="AC59" s="84"/>
      <c r="AD59" s="6">
        <v>16</v>
      </c>
      <c r="AE59" s="6">
        <v>0</v>
      </c>
      <c r="AF59" s="6">
        <v>27</v>
      </c>
      <c r="AG59" s="6">
        <v>372</v>
      </c>
      <c r="AH59" s="6">
        <v>399</v>
      </c>
      <c r="AI59" s="6">
        <v>24.9375</v>
      </c>
      <c r="AJ59" s="84"/>
      <c r="AK59" s="6">
        <v>16</v>
      </c>
      <c r="AL59" s="6">
        <v>0</v>
      </c>
      <c r="AM59" s="6">
        <v>473</v>
      </c>
      <c r="AN59" s="6">
        <v>270</v>
      </c>
      <c r="AO59" s="6">
        <v>743</v>
      </c>
      <c r="AP59" s="6">
        <v>46.4375</v>
      </c>
      <c r="AQ59" s="84"/>
      <c r="AR59" s="6">
        <v>15</v>
      </c>
      <c r="AS59" s="6">
        <v>0</v>
      </c>
      <c r="AT59" s="6">
        <v>912</v>
      </c>
      <c r="AU59" s="6">
        <v>35</v>
      </c>
      <c r="AV59" s="6">
        <v>947</v>
      </c>
      <c r="AW59" s="6">
        <v>63.133333333333333</v>
      </c>
      <c r="AX59" s="84"/>
      <c r="AY59" s="6">
        <v>11</v>
      </c>
      <c r="AZ59" s="6">
        <v>0</v>
      </c>
      <c r="BA59" s="6">
        <v>578</v>
      </c>
      <c r="BB59" s="6">
        <v>12</v>
      </c>
      <c r="BC59" s="6">
        <v>590</v>
      </c>
      <c r="BD59" s="6">
        <v>53.636363636363633</v>
      </c>
      <c r="BE59" s="6"/>
    </row>
    <row r="61" spans="1:57" x14ac:dyDescent="0.25">
      <c r="B61" s="6" t="s">
        <v>2313</v>
      </c>
      <c r="C61" s="30">
        <f>AVERAGE(C3:C59)</f>
        <v>71.414385964912313</v>
      </c>
      <c r="D61" s="30">
        <f t="shared" ref="D61:O61" si="8">AVERAGE(D3:D59)</f>
        <v>200.10526315789474</v>
      </c>
      <c r="E61" s="30">
        <f t="shared" si="8"/>
        <v>4.5352631578947369</v>
      </c>
      <c r="F61" s="30"/>
      <c r="G61" s="30">
        <f t="shared" si="8"/>
        <v>15</v>
      </c>
      <c r="H61" s="30"/>
      <c r="I61" s="30">
        <f t="shared" si="8"/>
        <v>35.75</v>
      </c>
      <c r="J61" s="30"/>
      <c r="K61" s="30">
        <f t="shared" si="8"/>
        <v>123.13725490196079</v>
      </c>
      <c r="L61" s="30"/>
      <c r="M61" s="30">
        <f t="shared" si="8"/>
        <v>4.1702499999999985</v>
      </c>
      <c r="N61" s="30"/>
      <c r="O61" s="30">
        <f t="shared" si="8"/>
        <v>6.8763157894736846</v>
      </c>
      <c r="P61" s="30"/>
    </row>
    <row r="62" spans="1:57" x14ac:dyDescent="0.25">
      <c r="B62" s="6" t="s">
        <v>541</v>
      </c>
      <c r="C62" s="30">
        <f>_xlfn.STDEV.P(C3:C59)</f>
        <v>1.6023984408728653</v>
      </c>
      <c r="D62" s="30">
        <f t="shared" ref="D62:O62" si="9">_xlfn.STDEV.P(D3:D59)</f>
        <v>11.865746382400463</v>
      </c>
      <c r="E62" s="30">
        <f t="shared" si="9"/>
        <v>0.10311133929778088</v>
      </c>
      <c r="F62" s="30"/>
      <c r="G62" s="30">
        <f t="shared" si="9"/>
        <v>4.7979587496419045</v>
      </c>
      <c r="H62" s="30"/>
      <c r="I62" s="30">
        <f t="shared" si="9"/>
        <v>2.6174341516954232</v>
      </c>
      <c r="J62" s="30"/>
      <c r="K62" s="30">
        <f t="shared" si="9"/>
        <v>5.5941832810593377</v>
      </c>
      <c r="L62" s="30"/>
      <c r="M62" s="30">
        <f t="shared" si="9"/>
        <v>0.12110919659546919</v>
      </c>
      <c r="N62" s="30"/>
      <c r="O62" s="30">
        <f t="shared" si="9"/>
        <v>0.15416022172148958</v>
      </c>
      <c r="P62" s="30"/>
    </row>
  </sheetData>
  <mergeCells count="6">
    <mergeCell ref="AY1:BD1"/>
    <mergeCell ref="A1:U1"/>
    <mergeCell ref="W1:AB1"/>
    <mergeCell ref="AD1:AI1"/>
    <mergeCell ref="AK1:AP1"/>
    <mergeCell ref="AR1:A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E47"/>
  <sheetViews>
    <sheetView zoomScale="55" zoomScaleNormal="55" workbookViewId="0">
      <selection activeCell="J59" sqref="J59"/>
    </sheetView>
  </sheetViews>
  <sheetFormatPr defaultRowHeight="15" x14ac:dyDescent="0.25"/>
  <cols>
    <col min="1" max="1" width="22.140625" bestFit="1" customWidth="1"/>
  </cols>
  <sheetData>
    <row r="1" spans="1:57" x14ac:dyDescent="0.25">
      <c r="A1" s="91" t="s">
        <v>2312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86"/>
      <c r="W1" s="91">
        <v>2013</v>
      </c>
      <c r="X1" s="91"/>
      <c r="Y1" s="91"/>
      <c r="Z1" s="91"/>
      <c r="AA1" s="91"/>
      <c r="AB1" s="91"/>
      <c r="AC1" s="86"/>
      <c r="AD1" s="91">
        <v>2014</v>
      </c>
      <c r="AE1" s="91"/>
      <c r="AF1" s="91"/>
      <c r="AG1" s="91"/>
      <c r="AH1" s="91"/>
      <c r="AI1" s="91"/>
      <c r="AJ1" s="86"/>
      <c r="AK1" s="91">
        <v>2015</v>
      </c>
      <c r="AL1" s="91"/>
      <c r="AM1" s="91"/>
      <c r="AN1" s="91"/>
      <c r="AO1" s="91"/>
      <c r="AP1" s="91"/>
      <c r="AQ1" s="86"/>
      <c r="AR1" s="91">
        <v>2016</v>
      </c>
      <c r="AS1" s="91"/>
      <c r="AT1" s="91"/>
      <c r="AU1" s="91"/>
      <c r="AV1" s="91"/>
      <c r="AW1" s="91"/>
      <c r="AX1" s="86"/>
      <c r="AY1" s="91">
        <v>2017</v>
      </c>
      <c r="AZ1" s="91"/>
      <c r="BA1" s="91"/>
      <c r="BB1" s="91"/>
      <c r="BC1" s="91"/>
      <c r="BD1" s="91"/>
      <c r="BE1" s="6"/>
    </row>
    <row r="2" spans="1:57" x14ac:dyDescent="0.25">
      <c r="A2" s="85" t="s">
        <v>1</v>
      </c>
      <c r="B2" s="85" t="s">
        <v>3</v>
      </c>
      <c r="C2" s="85" t="s">
        <v>447</v>
      </c>
      <c r="D2" s="85" t="s">
        <v>436</v>
      </c>
      <c r="E2" s="85" t="s">
        <v>437</v>
      </c>
      <c r="F2" s="85" t="s">
        <v>438</v>
      </c>
      <c r="G2" s="85" t="s">
        <v>439</v>
      </c>
      <c r="H2" s="85" t="s">
        <v>440</v>
      </c>
      <c r="I2" s="85" t="s">
        <v>441</v>
      </c>
      <c r="J2" s="85" t="s">
        <v>442</v>
      </c>
      <c r="K2" s="85" t="s">
        <v>446</v>
      </c>
      <c r="L2" s="85" t="s">
        <v>443</v>
      </c>
      <c r="M2" s="85" t="s">
        <v>4</v>
      </c>
      <c r="N2" s="85" t="s">
        <v>444</v>
      </c>
      <c r="O2" s="85" t="s">
        <v>5</v>
      </c>
      <c r="P2" s="85" t="s">
        <v>445</v>
      </c>
      <c r="Q2" s="85" t="s">
        <v>448</v>
      </c>
      <c r="R2" s="85" t="s">
        <v>449</v>
      </c>
      <c r="S2" s="85" t="s">
        <v>450</v>
      </c>
      <c r="T2" s="85" t="s">
        <v>451</v>
      </c>
      <c r="U2" s="85" t="s">
        <v>452</v>
      </c>
      <c r="V2" s="86"/>
      <c r="W2" s="85" t="s">
        <v>537</v>
      </c>
      <c r="X2" s="85" t="s">
        <v>2307</v>
      </c>
      <c r="Y2" s="85" t="s">
        <v>2308</v>
      </c>
      <c r="Z2" s="85" t="s">
        <v>2309</v>
      </c>
      <c r="AA2" s="85" t="s">
        <v>2305</v>
      </c>
      <c r="AB2" s="85" t="s">
        <v>2306</v>
      </c>
      <c r="AC2" s="86"/>
      <c r="AD2" s="85" t="s">
        <v>537</v>
      </c>
      <c r="AE2" s="85" t="s">
        <v>2307</v>
      </c>
      <c r="AF2" s="85" t="s">
        <v>2308</v>
      </c>
      <c r="AG2" s="85" t="s">
        <v>2309</v>
      </c>
      <c r="AH2" s="85" t="s">
        <v>2305</v>
      </c>
      <c r="AI2" s="85" t="s">
        <v>2306</v>
      </c>
      <c r="AJ2" s="86"/>
      <c r="AK2" s="85" t="s">
        <v>537</v>
      </c>
      <c r="AL2" s="85" t="s">
        <v>2307</v>
      </c>
      <c r="AM2" s="85" t="s">
        <v>2308</v>
      </c>
      <c r="AN2" s="85" t="s">
        <v>2309</v>
      </c>
      <c r="AO2" s="85" t="s">
        <v>2305</v>
      </c>
      <c r="AP2" s="85" t="s">
        <v>2306</v>
      </c>
      <c r="AQ2" s="86"/>
      <c r="AR2" s="85" t="s">
        <v>537</v>
      </c>
      <c r="AS2" s="85" t="s">
        <v>2307</v>
      </c>
      <c r="AT2" s="85" t="s">
        <v>2308</v>
      </c>
      <c r="AU2" s="85" t="s">
        <v>2309</v>
      </c>
      <c r="AV2" s="85" t="s">
        <v>2305</v>
      </c>
      <c r="AW2" s="85" t="s">
        <v>2306</v>
      </c>
      <c r="AX2" s="86"/>
      <c r="AY2" s="85" t="s">
        <v>537</v>
      </c>
      <c r="AZ2" s="85" t="s">
        <v>2307</v>
      </c>
      <c r="BA2" s="85" t="s">
        <v>2308</v>
      </c>
      <c r="BB2" s="85" t="s">
        <v>2309</v>
      </c>
      <c r="BC2" s="85" t="s">
        <v>2305</v>
      </c>
      <c r="BD2" s="85" t="s">
        <v>2306</v>
      </c>
      <c r="BE2" s="6"/>
    </row>
    <row r="3" spans="1:57" x14ac:dyDescent="0.25">
      <c r="A3" s="6" t="s">
        <v>307</v>
      </c>
      <c r="B3" s="6" t="s">
        <v>23</v>
      </c>
      <c r="C3" s="6">
        <v>76.5</v>
      </c>
      <c r="D3" s="6">
        <v>264</v>
      </c>
      <c r="E3" s="6">
        <v>4.78</v>
      </c>
      <c r="F3" s="6">
        <f>STANDARDIZE(E3,$E$46,$E$47)*-1</f>
        <v>0.8023704880611281</v>
      </c>
      <c r="G3" s="6">
        <v>21</v>
      </c>
      <c r="H3" s="6">
        <f>STANDARDIZE(G3,$G$46,$G$47)</f>
        <v>-0.99130241350502601</v>
      </c>
      <c r="I3" s="6"/>
      <c r="J3" s="6"/>
      <c r="K3" s="6"/>
      <c r="L3" s="6"/>
      <c r="M3" s="6"/>
      <c r="N3" s="6"/>
      <c r="O3" s="6"/>
      <c r="P3" s="6"/>
      <c r="Q3" s="6">
        <f>F3+H3+J3+L3+N3+P3</f>
        <v>-0.18893192544389792</v>
      </c>
      <c r="R3" s="6">
        <f>AVERAGE(F3,H3,J3,L3,N3,P3)</f>
        <v>-9.4465962721948959E-2</v>
      </c>
      <c r="S3" s="6">
        <v>4</v>
      </c>
      <c r="T3" s="6">
        <v>103</v>
      </c>
      <c r="U3" s="6">
        <v>91</v>
      </c>
      <c r="V3" s="84"/>
      <c r="W3" s="6">
        <v>1</v>
      </c>
      <c r="X3" s="6">
        <v>0</v>
      </c>
      <c r="Y3" s="6">
        <v>5</v>
      </c>
      <c r="Z3" s="6">
        <v>20</v>
      </c>
      <c r="AA3" s="6">
        <v>25</v>
      </c>
      <c r="AB3" s="6">
        <v>25</v>
      </c>
      <c r="AC3" s="84"/>
      <c r="AD3" s="6">
        <v>13</v>
      </c>
      <c r="AE3" s="6">
        <v>0</v>
      </c>
      <c r="AF3" s="6">
        <v>698</v>
      </c>
      <c r="AG3" s="6">
        <v>59</v>
      </c>
      <c r="AH3" s="6">
        <v>757</v>
      </c>
      <c r="AI3" s="6">
        <v>58.230769230769234</v>
      </c>
      <c r="AJ3" s="84"/>
      <c r="AK3" s="6">
        <v>13</v>
      </c>
      <c r="AL3" s="6">
        <v>0</v>
      </c>
      <c r="AM3" s="6">
        <v>612</v>
      </c>
      <c r="AN3" s="6">
        <v>46</v>
      </c>
      <c r="AO3" s="6">
        <v>658</v>
      </c>
      <c r="AP3" s="6">
        <v>50.615384615384613</v>
      </c>
      <c r="AQ3" s="84"/>
      <c r="AR3" s="6">
        <v>15</v>
      </c>
      <c r="AS3" s="6">
        <v>0</v>
      </c>
      <c r="AT3" s="6">
        <v>230</v>
      </c>
      <c r="AU3" s="6">
        <v>172</v>
      </c>
      <c r="AV3" s="6">
        <v>402</v>
      </c>
      <c r="AW3" s="6">
        <v>26.8</v>
      </c>
      <c r="AX3" s="84"/>
      <c r="AY3" s="6">
        <v>10</v>
      </c>
      <c r="AZ3" s="6">
        <v>0</v>
      </c>
      <c r="BA3" s="6">
        <v>486</v>
      </c>
      <c r="BB3" s="6">
        <v>43</v>
      </c>
      <c r="BC3" s="6">
        <v>529</v>
      </c>
      <c r="BD3" s="6">
        <v>52.9</v>
      </c>
      <c r="BE3" s="6"/>
    </row>
    <row r="4" spans="1:57" x14ac:dyDescent="0.25">
      <c r="A4" s="6" t="s">
        <v>86</v>
      </c>
      <c r="B4" s="6" t="s">
        <v>23</v>
      </c>
      <c r="C4" s="6">
        <v>75.88</v>
      </c>
      <c r="D4" s="6">
        <v>263</v>
      </c>
      <c r="E4" s="6">
        <v>4.8600000000000003</v>
      </c>
      <c r="F4" s="6">
        <f t="shared" ref="F4:F44" si="0">STANDARDIZE(E4,$E$46,$E$47)*-1</f>
        <v>0.45717652648809304</v>
      </c>
      <c r="G4" s="6"/>
      <c r="H4" s="6"/>
      <c r="I4" s="6">
        <v>31.5</v>
      </c>
      <c r="J4" s="6">
        <f t="shared" ref="J4:J44" si="1">STANDARDIZE(I4,$I$46,$I$47)</f>
        <v>0.29424911091413253</v>
      </c>
      <c r="K4" s="6">
        <v>118</v>
      </c>
      <c r="L4" s="6">
        <f t="shared" ref="L4:L44" si="2">STANDARDIZE(K4,$K$46,$K$47)</f>
        <v>0.86744480121182244</v>
      </c>
      <c r="M4" s="6">
        <v>5</v>
      </c>
      <c r="N4" s="6">
        <f t="shared" ref="N4:N44" si="3">STANDARDIZE(M4,$M$46,$M$47)*-1</f>
        <v>-1.6679150983623916</v>
      </c>
      <c r="O4" s="6">
        <v>7.32</v>
      </c>
      <c r="P4" s="6">
        <f t="shared" ref="P4:P44" si="4">STANDARDIZE(O4,$O$46,$O$47)*-1</f>
        <v>0.26718066236700649</v>
      </c>
      <c r="Q4" s="6">
        <f t="shared" ref="Q4:Q44" si="5">F4+H4+J4+L4+N4+P4</f>
        <v>0.21813600261866289</v>
      </c>
      <c r="R4" s="6">
        <f t="shared" ref="R4:R44" si="6">AVERAGE(F4,H4,J4,L4,N4,P4)</f>
        <v>4.3627200523732576E-2</v>
      </c>
      <c r="S4" s="6">
        <v>7</v>
      </c>
      <c r="T4" s="6">
        <v>217</v>
      </c>
      <c r="U4" s="6">
        <v>171</v>
      </c>
      <c r="V4" s="84"/>
      <c r="W4" s="6">
        <v>12</v>
      </c>
      <c r="X4" s="6">
        <v>0</v>
      </c>
      <c r="Y4" s="6">
        <v>187</v>
      </c>
      <c r="Z4" s="6">
        <v>133</v>
      </c>
      <c r="AA4" s="6">
        <v>320</v>
      </c>
      <c r="AB4" s="6">
        <v>26.666666666666668</v>
      </c>
      <c r="AC4" s="84"/>
      <c r="AD4" s="6">
        <v>5</v>
      </c>
      <c r="AE4" s="6">
        <v>0</v>
      </c>
      <c r="AF4" s="6">
        <v>132</v>
      </c>
      <c r="AG4" s="6">
        <v>62</v>
      </c>
      <c r="AH4" s="6">
        <v>194</v>
      </c>
      <c r="AI4" s="6">
        <v>38.799999999999997</v>
      </c>
      <c r="AJ4" s="84"/>
      <c r="AK4" s="6">
        <v>14</v>
      </c>
      <c r="AL4" s="6">
        <v>0</v>
      </c>
      <c r="AM4" s="6">
        <v>480</v>
      </c>
      <c r="AN4" s="6">
        <v>192</v>
      </c>
      <c r="AO4" s="6">
        <v>672</v>
      </c>
      <c r="AP4" s="6">
        <v>48</v>
      </c>
      <c r="AQ4" s="84"/>
      <c r="AR4" s="6">
        <v>5</v>
      </c>
      <c r="AS4" s="6">
        <v>0</v>
      </c>
      <c r="AT4" s="6">
        <v>104</v>
      </c>
      <c r="AU4" s="6">
        <v>1</v>
      </c>
      <c r="AV4" s="6">
        <v>105</v>
      </c>
      <c r="AW4" s="6">
        <v>21</v>
      </c>
      <c r="AX4" s="84"/>
      <c r="AY4" s="6"/>
      <c r="AZ4" s="6"/>
      <c r="BA4" s="6"/>
      <c r="BB4" s="6"/>
      <c r="BC4" s="6">
        <v>0</v>
      </c>
      <c r="BD4" s="6" t="s">
        <v>2311</v>
      </c>
      <c r="BE4" s="6"/>
    </row>
    <row r="5" spans="1:57" x14ac:dyDescent="0.25">
      <c r="A5" s="6" t="s">
        <v>407</v>
      </c>
      <c r="B5" s="6" t="s">
        <v>23</v>
      </c>
      <c r="C5" s="6">
        <v>75.25</v>
      </c>
      <c r="D5" s="6">
        <v>266</v>
      </c>
      <c r="E5" s="6">
        <v>4.83</v>
      </c>
      <c r="F5" s="6">
        <f t="shared" si="0"/>
        <v>0.58662426207798213</v>
      </c>
      <c r="G5" s="6">
        <v>25</v>
      </c>
      <c r="H5" s="6">
        <f t="shared" ref="H5:H44" si="7">STANDARDIZE(G5,$G$46,$G$47)</f>
        <v>-0.30695150875028709</v>
      </c>
      <c r="I5" s="6">
        <v>31</v>
      </c>
      <c r="J5" s="6">
        <f t="shared" si="1"/>
        <v>0.16506657441524511</v>
      </c>
      <c r="K5" s="6">
        <v>111</v>
      </c>
      <c r="L5" s="6">
        <f t="shared" si="2"/>
        <v>2.9911889696959397E-2</v>
      </c>
      <c r="M5" s="6">
        <v>4.4000000000000004</v>
      </c>
      <c r="N5" s="6">
        <f t="shared" si="3"/>
        <v>0.85286338782761784</v>
      </c>
      <c r="O5" s="6">
        <v>7.3</v>
      </c>
      <c r="P5" s="6">
        <f t="shared" si="4"/>
        <v>0.32152249200097505</v>
      </c>
      <c r="Q5" s="6">
        <f t="shared" si="5"/>
        <v>1.6490370972684922</v>
      </c>
      <c r="R5" s="6">
        <f t="shared" si="6"/>
        <v>0.27483951621141539</v>
      </c>
      <c r="S5" s="6">
        <v>1</v>
      </c>
      <c r="T5" s="6">
        <v>24</v>
      </c>
      <c r="U5" s="6">
        <v>23</v>
      </c>
      <c r="V5" s="84"/>
      <c r="W5" s="6">
        <v>13</v>
      </c>
      <c r="X5" s="6">
        <v>0</v>
      </c>
      <c r="Y5" s="6">
        <v>305</v>
      </c>
      <c r="Z5" s="6">
        <v>90</v>
      </c>
      <c r="AA5" s="6">
        <v>395</v>
      </c>
      <c r="AB5" s="6">
        <v>30.384615384615383</v>
      </c>
      <c r="AC5" s="84"/>
      <c r="AD5" s="6">
        <v>15</v>
      </c>
      <c r="AE5" s="6">
        <v>0</v>
      </c>
      <c r="AF5" s="6">
        <v>746</v>
      </c>
      <c r="AG5" s="6">
        <v>72</v>
      </c>
      <c r="AH5" s="6">
        <v>818</v>
      </c>
      <c r="AI5" s="6">
        <v>54.533333333333331</v>
      </c>
      <c r="AJ5" s="84"/>
      <c r="AK5" s="6">
        <v>10</v>
      </c>
      <c r="AL5" s="6">
        <v>0</v>
      </c>
      <c r="AM5" s="6">
        <v>153</v>
      </c>
      <c r="AN5" s="6">
        <v>107</v>
      </c>
      <c r="AO5" s="6">
        <v>260</v>
      </c>
      <c r="AP5" s="6">
        <v>26</v>
      </c>
      <c r="AQ5" s="84"/>
      <c r="AR5" s="6"/>
      <c r="AS5" s="6"/>
      <c r="AT5" s="6"/>
      <c r="AU5" s="6"/>
      <c r="AV5" s="6">
        <v>0</v>
      </c>
      <c r="AW5" s="6" t="s">
        <v>2311</v>
      </c>
      <c r="AX5" s="84"/>
      <c r="AY5" s="6"/>
      <c r="AZ5" s="6"/>
      <c r="BA5" s="6"/>
      <c r="BB5" s="6"/>
      <c r="BC5" s="6">
        <v>0</v>
      </c>
      <c r="BD5" s="6" t="s">
        <v>2311</v>
      </c>
      <c r="BE5" s="6"/>
    </row>
    <row r="6" spans="1:57" x14ac:dyDescent="0.25">
      <c r="A6" s="6" t="s">
        <v>256</v>
      </c>
      <c r="B6" s="6" t="s">
        <v>23</v>
      </c>
      <c r="C6" s="6">
        <v>75.38</v>
      </c>
      <c r="D6" s="6">
        <v>255</v>
      </c>
      <c r="E6" s="6">
        <v>4.5999999999999996</v>
      </c>
      <c r="F6" s="6">
        <f t="shared" si="0"/>
        <v>1.5790569016004588</v>
      </c>
      <c r="G6" s="6">
        <v>27</v>
      </c>
      <c r="H6" s="6">
        <f t="shared" si="7"/>
        <v>3.5223943627082324E-2</v>
      </c>
      <c r="I6" s="6">
        <v>33</v>
      </c>
      <c r="J6" s="6">
        <f t="shared" si="1"/>
        <v>0.68179672041079464</v>
      </c>
      <c r="K6" s="6">
        <v>119</v>
      </c>
      <c r="L6" s="6">
        <f t="shared" si="2"/>
        <v>0.98709235999966005</v>
      </c>
      <c r="M6" s="6">
        <v>4.4000000000000004</v>
      </c>
      <c r="N6" s="6">
        <f t="shared" si="3"/>
        <v>0.85286338782761784</v>
      </c>
      <c r="O6" s="6">
        <v>7.14</v>
      </c>
      <c r="P6" s="6">
        <f t="shared" si="4"/>
        <v>0.75625712907271359</v>
      </c>
      <c r="Q6" s="6">
        <f t="shared" si="5"/>
        <v>4.8922904425383269</v>
      </c>
      <c r="R6" s="6">
        <f t="shared" si="6"/>
        <v>0.81538174042305445</v>
      </c>
      <c r="S6" s="6">
        <v>3</v>
      </c>
      <c r="T6" s="6">
        <v>88</v>
      </c>
      <c r="U6" s="6">
        <v>79</v>
      </c>
      <c r="V6" s="84"/>
      <c r="W6" s="6">
        <v>16</v>
      </c>
      <c r="X6" s="6">
        <v>0</v>
      </c>
      <c r="Y6" s="6">
        <v>276</v>
      </c>
      <c r="Z6" s="6">
        <v>181</v>
      </c>
      <c r="AA6" s="6">
        <v>457</v>
      </c>
      <c r="AB6" s="6">
        <v>28.5625</v>
      </c>
      <c r="AC6" s="84"/>
      <c r="AD6" s="6">
        <v>16</v>
      </c>
      <c r="AE6" s="6">
        <v>0</v>
      </c>
      <c r="AF6" s="6">
        <v>143</v>
      </c>
      <c r="AG6" s="6">
        <v>235</v>
      </c>
      <c r="AH6" s="6">
        <v>378</v>
      </c>
      <c r="AI6" s="6">
        <v>23.625</v>
      </c>
      <c r="AJ6" s="84"/>
      <c r="AK6" s="6">
        <v>10</v>
      </c>
      <c r="AL6" s="6">
        <v>0</v>
      </c>
      <c r="AM6" s="6">
        <v>271</v>
      </c>
      <c r="AN6" s="6">
        <v>9</v>
      </c>
      <c r="AO6" s="6">
        <v>280</v>
      </c>
      <c r="AP6" s="6">
        <v>28</v>
      </c>
      <c r="AQ6" s="84"/>
      <c r="AR6" s="6">
        <v>9</v>
      </c>
      <c r="AS6" s="6">
        <v>0</v>
      </c>
      <c r="AT6" s="6">
        <v>135</v>
      </c>
      <c r="AU6" s="6">
        <v>23</v>
      </c>
      <c r="AV6" s="6">
        <v>158</v>
      </c>
      <c r="AW6" s="6">
        <v>17.555555555555557</v>
      </c>
      <c r="AX6" s="84"/>
      <c r="AY6" s="6"/>
      <c r="AZ6" s="6"/>
      <c r="BA6" s="6"/>
      <c r="BB6" s="6"/>
      <c r="BC6" s="6">
        <v>0</v>
      </c>
      <c r="BD6" s="6" t="s">
        <v>2311</v>
      </c>
      <c r="BE6" s="6"/>
    </row>
    <row r="7" spans="1:57" x14ac:dyDescent="0.25">
      <c r="A7" s="6" t="s">
        <v>399</v>
      </c>
      <c r="B7" s="6" t="s">
        <v>23</v>
      </c>
      <c r="C7" s="6">
        <v>76</v>
      </c>
      <c r="D7" s="6">
        <v>265</v>
      </c>
      <c r="E7" s="6">
        <v>4.55</v>
      </c>
      <c r="F7" s="6">
        <f t="shared" si="0"/>
        <v>1.7948031275836047</v>
      </c>
      <c r="G7" s="6">
        <v>36</v>
      </c>
      <c r="H7" s="6">
        <f t="shared" si="7"/>
        <v>1.5750134793252448</v>
      </c>
      <c r="I7" s="6">
        <v>39</v>
      </c>
      <c r="J7" s="6">
        <f t="shared" si="1"/>
        <v>2.2319871583974433</v>
      </c>
      <c r="K7" s="6">
        <v>128</v>
      </c>
      <c r="L7" s="6">
        <f t="shared" si="2"/>
        <v>2.0639203890901983</v>
      </c>
      <c r="M7" s="6"/>
      <c r="N7" s="6"/>
      <c r="O7" s="6"/>
      <c r="P7" s="6"/>
      <c r="Q7" s="6">
        <f t="shared" si="5"/>
        <v>7.6657241543964911</v>
      </c>
      <c r="R7" s="6">
        <f t="shared" si="6"/>
        <v>1.9164310385991228</v>
      </c>
      <c r="S7" s="6">
        <v>6</v>
      </c>
      <c r="T7" s="6">
        <v>188</v>
      </c>
      <c r="U7" s="6">
        <v>154</v>
      </c>
      <c r="V7" s="84"/>
      <c r="W7" s="6"/>
      <c r="X7" s="6"/>
      <c r="Y7" s="6"/>
      <c r="Z7" s="6"/>
      <c r="AA7" s="6">
        <v>0</v>
      </c>
      <c r="AB7" s="6" t="s">
        <v>2311</v>
      </c>
      <c r="AC7" s="84"/>
      <c r="AD7" s="6">
        <v>13</v>
      </c>
      <c r="AE7" s="6">
        <v>0</v>
      </c>
      <c r="AF7" s="6">
        <v>77</v>
      </c>
      <c r="AG7" s="6">
        <v>155</v>
      </c>
      <c r="AH7" s="6">
        <v>232</v>
      </c>
      <c r="AI7" s="6">
        <v>17.846153846153847</v>
      </c>
      <c r="AJ7" s="84"/>
      <c r="AK7" s="6">
        <v>1</v>
      </c>
      <c r="AL7" s="6">
        <v>0</v>
      </c>
      <c r="AM7" s="6">
        <v>1</v>
      </c>
      <c r="AN7" s="6">
        <v>7</v>
      </c>
      <c r="AO7" s="6">
        <v>8</v>
      </c>
      <c r="AP7" s="6">
        <v>8</v>
      </c>
      <c r="AQ7" s="84"/>
      <c r="AR7" s="6">
        <v>15</v>
      </c>
      <c r="AS7" s="6">
        <v>0</v>
      </c>
      <c r="AT7" s="6">
        <v>364</v>
      </c>
      <c r="AU7" s="6">
        <v>23</v>
      </c>
      <c r="AV7" s="6">
        <v>387</v>
      </c>
      <c r="AW7" s="6">
        <v>25.8</v>
      </c>
      <c r="AX7" s="84"/>
      <c r="AY7" s="6">
        <v>15</v>
      </c>
      <c r="AZ7" s="6">
        <v>0</v>
      </c>
      <c r="BA7" s="6">
        <v>488</v>
      </c>
      <c r="BB7" s="6">
        <v>63</v>
      </c>
      <c r="BC7" s="6">
        <v>551</v>
      </c>
      <c r="BD7" s="6">
        <v>36.733333333333334</v>
      </c>
      <c r="BE7" s="6"/>
    </row>
    <row r="8" spans="1:57" x14ac:dyDescent="0.25">
      <c r="A8" s="6" t="s">
        <v>96</v>
      </c>
      <c r="B8" s="6" t="s">
        <v>23</v>
      </c>
      <c r="C8" s="6">
        <v>76.13</v>
      </c>
      <c r="D8" s="6">
        <v>276</v>
      </c>
      <c r="E8" s="6">
        <v>4.75</v>
      </c>
      <c r="F8" s="6">
        <f t="shared" si="0"/>
        <v>0.93181822365101719</v>
      </c>
      <c r="G8" s="6">
        <v>28</v>
      </c>
      <c r="H8" s="6">
        <f t="shared" si="7"/>
        <v>0.20631166981576704</v>
      </c>
      <c r="I8" s="6"/>
      <c r="J8" s="6"/>
      <c r="K8" s="6"/>
      <c r="L8" s="6"/>
      <c r="M8" s="6"/>
      <c r="N8" s="6"/>
      <c r="O8" s="6"/>
      <c r="P8" s="6"/>
      <c r="Q8" s="6">
        <f t="shared" si="5"/>
        <v>1.1381298934667843</v>
      </c>
      <c r="R8" s="6">
        <f t="shared" si="6"/>
        <v>0.56906494673339214</v>
      </c>
      <c r="S8" s="6">
        <v>2</v>
      </c>
      <c r="T8" s="6">
        <v>40</v>
      </c>
      <c r="U8" s="6">
        <v>38</v>
      </c>
      <c r="V8" s="84"/>
      <c r="W8" s="6"/>
      <c r="X8" s="6"/>
      <c r="Y8" s="6"/>
      <c r="Z8" s="6"/>
      <c r="AA8" s="6">
        <v>0</v>
      </c>
      <c r="AB8" s="6" t="s">
        <v>2311</v>
      </c>
      <c r="AC8" s="84"/>
      <c r="AD8" s="6"/>
      <c r="AE8" s="6"/>
      <c r="AF8" s="6"/>
      <c r="AG8" s="6"/>
      <c r="AH8" s="6">
        <v>0</v>
      </c>
      <c r="AI8" s="6" t="s">
        <v>2311</v>
      </c>
      <c r="AJ8" s="84"/>
      <c r="AK8" s="6"/>
      <c r="AL8" s="6"/>
      <c r="AM8" s="6"/>
      <c r="AN8" s="6"/>
      <c r="AO8" s="6">
        <v>0</v>
      </c>
      <c r="AP8" s="6" t="s">
        <v>2311</v>
      </c>
      <c r="AQ8" s="84"/>
      <c r="AR8" s="6"/>
      <c r="AS8" s="6"/>
      <c r="AT8" s="6"/>
      <c r="AU8" s="6"/>
      <c r="AV8" s="6">
        <v>0</v>
      </c>
      <c r="AW8" s="6" t="s">
        <v>2311</v>
      </c>
      <c r="AX8" s="84"/>
      <c r="AY8" s="6"/>
      <c r="AZ8" s="6"/>
      <c r="BA8" s="6"/>
      <c r="BB8" s="6"/>
      <c r="BC8" s="6">
        <v>0</v>
      </c>
      <c r="BD8" s="6" t="s">
        <v>2311</v>
      </c>
      <c r="BE8" s="6"/>
    </row>
    <row r="9" spans="1:57" x14ac:dyDescent="0.25">
      <c r="A9" s="6" t="s">
        <v>302</v>
      </c>
      <c r="B9" s="6" t="s">
        <v>23</v>
      </c>
      <c r="C9" s="6">
        <v>76.5</v>
      </c>
      <c r="D9" s="6">
        <v>250</v>
      </c>
      <c r="E9" s="6">
        <v>4.95</v>
      </c>
      <c r="F9" s="6">
        <f t="shared" si="0"/>
        <v>6.8833319718429598E-2</v>
      </c>
      <c r="G9" s="6">
        <v>12</v>
      </c>
      <c r="H9" s="6">
        <f t="shared" si="7"/>
        <v>-2.5310919492031885</v>
      </c>
      <c r="I9" s="6">
        <v>35.5</v>
      </c>
      <c r="J9" s="6">
        <f t="shared" si="1"/>
        <v>1.3277094029052317</v>
      </c>
      <c r="K9" s="6">
        <v>122</v>
      </c>
      <c r="L9" s="6">
        <f t="shared" si="2"/>
        <v>1.3460350363631728</v>
      </c>
      <c r="M9" s="6"/>
      <c r="N9" s="6"/>
      <c r="O9" s="6"/>
      <c r="P9" s="6"/>
      <c r="Q9" s="6">
        <f t="shared" si="5"/>
        <v>0.21148580978364562</v>
      </c>
      <c r="R9" s="6">
        <f t="shared" si="6"/>
        <v>5.2871452445911404E-2</v>
      </c>
      <c r="S9" s="6">
        <v>3</v>
      </c>
      <c r="T9" s="6">
        <v>81</v>
      </c>
      <c r="U9" s="6">
        <v>72</v>
      </c>
      <c r="V9" s="84"/>
      <c r="W9" s="6">
        <v>15</v>
      </c>
      <c r="X9" s="6">
        <v>0</v>
      </c>
      <c r="Y9" s="6">
        <v>133</v>
      </c>
      <c r="Z9" s="6">
        <v>242</v>
      </c>
      <c r="AA9" s="6">
        <v>375</v>
      </c>
      <c r="AB9" s="6">
        <v>25</v>
      </c>
      <c r="AC9" s="84"/>
      <c r="AD9" s="6">
        <v>16</v>
      </c>
      <c r="AE9" s="6">
        <v>0</v>
      </c>
      <c r="AF9" s="6">
        <v>318</v>
      </c>
      <c r="AG9" s="6">
        <v>158</v>
      </c>
      <c r="AH9" s="6">
        <v>476</v>
      </c>
      <c r="AI9" s="6">
        <v>29.75</v>
      </c>
      <c r="AJ9" s="84"/>
      <c r="AK9" s="6">
        <v>14</v>
      </c>
      <c r="AL9" s="6">
        <v>0</v>
      </c>
      <c r="AM9" s="6">
        <v>278</v>
      </c>
      <c r="AN9" s="6">
        <v>201</v>
      </c>
      <c r="AO9" s="6">
        <v>479</v>
      </c>
      <c r="AP9" s="6">
        <v>34.214285714285715</v>
      </c>
      <c r="AQ9" s="84"/>
      <c r="AR9" s="6">
        <v>4</v>
      </c>
      <c r="AS9" s="6">
        <v>0</v>
      </c>
      <c r="AT9" s="6">
        <v>104</v>
      </c>
      <c r="AU9" s="6">
        <v>13</v>
      </c>
      <c r="AV9" s="6">
        <v>117</v>
      </c>
      <c r="AW9" s="6">
        <v>29.25</v>
      </c>
      <c r="AX9" s="84"/>
      <c r="AY9" s="6">
        <v>3</v>
      </c>
      <c r="AZ9" s="6">
        <v>0</v>
      </c>
      <c r="BA9" s="6">
        <v>58</v>
      </c>
      <c r="BB9" s="6">
        <v>31</v>
      </c>
      <c r="BC9" s="6">
        <v>89</v>
      </c>
      <c r="BD9" s="6">
        <v>29.666666666666668</v>
      </c>
      <c r="BE9" s="6"/>
    </row>
    <row r="10" spans="1:57" x14ac:dyDescent="0.25">
      <c r="A10" s="6" t="s">
        <v>235</v>
      </c>
      <c r="B10" s="6" t="s">
        <v>23</v>
      </c>
      <c r="C10" s="6">
        <v>75.88</v>
      </c>
      <c r="D10" s="6">
        <v>283</v>
      </c>
      <c r="E10" s="6">
        <v>4.8</v>
      </c>
      <c r="F10" s="6">
        <f t="shared" si="0"/>
        <v>0.71607199766787122</v>
      </c>
      <c r="G10" s="6">
        <v>29</v>
      </c>
      <c r="H10" s="6">
        <f t="shared" si="7"/>
        <v>0.37739939600445177</v>
      </c>
      <c r="I10" s="6">
        <v>31.5</v>
      </c>
      <c r="J10" s="6">
        <f t="shared" si="1"/>
        <v>0.29424911091413253</v>
      </c>
      <c r="K10" s="6">
        <v>112</v>
      </c>
      <c r="L10" s="6">
        <f t="shared" si="2"/>
        <v>0.14955944848479699</v>
      </c>
      <c r="M10" s="6">
        <v>4.32</v>
      </c>
      <c r="N10" s="6">
        <f t="shared" si="3"/>
        <v>1.1889671859862863</v>
      </c>
      <c r="O10" s="6">
        <v>7.32</v>
      </c>
      <c r="P10" s="6">
        <f t="shared" si="4"/>
        <v>0.26718066236700649</v>
      </c>
      <c r="Q10" s="6">
        <f t="shared" si="5"/>
        <v>2.993427801424545</v>
      </c>
      <c r="R10" s="6">
        <f t="shared" si="6"/>
        <v>0.49890463357075748</v>
      </c>
      <c r="S10" s="6">
        <v>1</v>
      </c>
      <c r="T10" s="6">
        <v>26</v>
      </c>
      <c r="U10" s="6">
        <v>25</v>
      </c>
      <c r="V10" s="84"/>
      <c r="W10" s="6">
        <v>16</v>
      </c>
      <c r="X10" s="6">
        <v>0</v>
      </c>
      <c r="Y10" s="6">
        <v>256</v>
      </c>
      <c r="Z10" s="6">
        <v>105</v>
      </c>
      <c r="AA10" s="6">
        <v>361</v>
      </c>
      <c r="AB10" s="6">
        <v>22.5625</v>
      </c>
      <c r="AC10" s="84"/>
      <c r="AD10" s="6">
        <v>13</v>
      </c>
      <c r="AE10" s="6">
        <v>0</v>
      </c>
      <c r="AF10" s="6">
        <v>313</v>
      </c>
      <c r="AG10" s="6">
        <v>68</v>
      </c>
      <c r="AH10" s="6">
        <v>381</v>
      </c>
      <c r="AI10" s="6">
        <v>29.307692307692307</v>
      </c>
      <c r="AJ10" s="84"/>
      <c r="AK10" s="6">
        <v>15</v>
      </c>
      <c r="AL10" s="6">
        <v>0</v>
      </c>
      <c r="AM10" s="6">
        <v>364</v>
      </c>
      <c r="AN10" s="6">
        <v>117</v>
      </c>
      <c r="AO10" s="6">
        <v>481</v>
      </c>
      <c r="AP10" s="6">
        <v>32.06666666666667</v>
      </c>
      <c r="AQ10" s="84"/>
      <c r="AR10" s="6">
        <v>15</v>
      </c>
      <c r="AS10" s="6">
        <v>0</v>
      </c>
      <c r="AT10" s="6">
        <v>548</v>
      </c>
      <c r="AU10" s="6">
        <v>158</v>
      </c>
      <c r="AV10" s="6">
        <v>706</v>
      </c>
      <c r="AW10" s="6">
        <v>47.06666666666667</v>
      </c>
      <c r="AX10" s="84"/>
      <c r="AY10" s="6">
        <v>7</v>
      </c>
      <c r="AZ10" s="6">
        <v>0</v>
      </c>
      <c r="BA10" s="6">
        <v>205</v>
      </c>
      <c r="BB10" s="6">
        <v>23</v>
      </c>
      <c r="BC10" s="6">
        <v>228</v>
      </c>
      <c r="BD10" s="6">
        <v>32.571428571428569</v>
      </c>
      <c r="BE10" s="6"/>
    </row>
    <row r="11" spans="1:57" x14ac:dyDescent="0.25">
      <c r="A11" s="6" t="s">
        <v>54</v>
      </c>
      <c r="B11" s="6" t="s">
        <v>23</v>
      </c>
      <c r="C11" s="6">
        <v>75.88</v>
      </c>
      <c r="D11" s="6">
        <v>262</v>
      </c>
      <c r="E11" s="6">
        <v>4.84</v>
      </c>
      <c r="F11" s="6">
        <f t="shared" si="0"/>
        <v>0.54347501688135369</v>
      </c>
      <c r="G11" s="6">
        <v>20</v>
      </c>
      <c r="H11" s="6">
        <f t="shared" si="7"/>
        <v>-1.1623901396937106</v>
      </c>
      <c r="I11" s="6">
        <v>30.5</v>
      </c>
      <c r="J11" s="6">
        <f t="shared" si="1"/>
        <v>3.5884037916357713E-2</v>
      </c>
      <c r="K11" s="6">
        <v>111</v>
      </c>
      <c r="L11" s="6">
        <f t="shared" si="2"/>
        <v>2.9911889696959397E-2</v>
      </c>
      <c r="M11" s="6">
        <v>4.33</v>
      </c>
      <c r="N11" s="6">
        <f t="shared" si="3"/>
        <v>1.1469542112164537</v>
      </c>
      <c r="O11" s="6">
        <v>7.07</v>
      </c>
      <c r="P11" s="6">
        <f t="shared" si="4"/>
        <v>0.94645353279159739</v>
      </c>
      <c r="Q11" s="6">
        <f t="shared" si="5"/>
        <v>1.5402885488090112</v>
      </c>
      <c r="R11" s="6">
        <f t="shared" si="6"/>
        <v>0.25671475813483519</v>
      </c>
      <c r="S11" s="6">
        <v>7</v>
      </c>
      <c r="T11" s="6">
        <v>233</v>
      </c>
      <c r="U11" s="6">
        <v>184</v>
      </c>
      <c r="V11" s="84"/>
      <c r="W11" s="6"/>
      <c r="X11" s="6"/>
      <c r="Y11" s="6"/>
      <c r="Z11" s="6"/>
      <c r="AA11" s="6">
        <v>0</v>
      </c>
      <c r="AB11" s="6" t="s">
        <v>2311</v>
      </c>
      <c r="AC11" s="84"/>
      <c r="AD11" s="6">
        <v>8</v>
      </c>
      <c r="AE11" s="6">
        <v>0</v>
      </c>
      <c r="AF11" s="6">
        <v>143</v>
      </c>
      <c r="AG11" s="6">
        <v>12</v>
      </c>
      <c r="AH11" s="6">
        <v>155</v>
      </c>
      <c r="AI11" s="6">
        <v>19.375</v>
      </c>
      <c r="AJ11" s="84"/>
      <c r="AK11" s="6">
        <v>16</v>
      </c>
      <c r="AL11" s="6">
        <v>0</v>
      </c>
      <c r="AM11" s="6">
        <v>528</v>
      </c>
      <c r="AN11" s="6">
        <v>145</v>
      </c>
      <c r="AO11" s="6">
        <v>673</v>
      </c>
      <c r="AP11" s="6">
        <v>42.0625</v>
      </c>
      <c r="AQ11" s="84"/>
      <c r="AR11" s="6">
        <v>13</v>
      </c>
      <c r="AS11" s="6">
        <v>0</v>
      </c>
      <c r="AT11" s="6">
        <v>226</v>
      </c>
      <c r="AU11" s="6">
        <v>206</v>
      </c>
      <c r="AV11" s="6">
        <v>432</v>
      </c>
      <c r="AW11" s="6">
        <v>33.230769230769234</v>
      </c>
      <c r="AX11" s="84"/>
      <c r="AY11" s="6">
        <v>15</v>
      </c>
      <c r="AZ11" s="6">
        <v>0</v>
      </c>
      <c r="BA11" s="6">
        <v>351</v>
      </c>
      <c r="BB11" s="6">
        <v>168</v>
      </c>
      <c r="BC11" s="6">
        <v>519</v>
      </c>
      <c r="BD11" s="6">
        <v>34.6</v>
      </c>
      <c r="BE11" s="6"/>
    </row>
    <row r="12" spans="1:57" x14ac:dyDescent="0.25">
      <c r="A12" s="6" t="s">
        <v>375</v>
      </c>
      <c r="B12" s="6" t="s">
        <v>23</v>
      </c>
      <c r="C12" s="6">
        <v>79</v>
      </c>
      <c r="D12" s="6">
        <v>266</v>
      </c>
      <c r="E12" s="6">
        <v>4.72</v>
      </c>
      <c r="F12" s="6">
        <f t="shared" si="0"/>
        <v>1.0612659592409062</v>
      </c>
      <c r="G12" s="6">
        <v>14</v>
      </c>
      <c r="H12" s="6">
        <f t="shared" si="7"/>
        <v>-2.188916496825819</v>
      </c>
      <c r="I12" s="6">
        <v>35</v>
      </c>
      <c r="J12" s="6">
        <f t="shared" si="1"/>
        <v>1.1985268664063442</v>
      </c>
      <c r="K12" s="6">
        <v>128</v>
      </c>
      <c r="L12" s="6">
        <f t="shared" si="2"/>
        <v>2.0639203890901983</v>
      </c>
      <c r="M12" s="6">
        <v>4.3</v>
      </c>
      <c r="N12" s="6">
        <f t="shared" si="3"/>
        <v>1.2729931355259552</v>
      </c>
      <c r="O12" s="6">
        <v>6.89</v>
      </c>
      <c r="P12" s="6">
        <f t="shared" si="4"/>
        <v>1.4355299994973045</v>
      </c>
      <c r="Q12" s="6">
        <f t="shared" si="5"/>
        <v>4.8433198529348891</v>
      </c>
      <c r="R12" s="6">
        <f t="shared" si="6"/>
        <v>0.80721997548914814</v>
      </c>
      <c r="S12" s="6">
        <v>4</v>
      </c>
      <c r="T12" s="6">
        <v>132</v>
      </c>
      <c r="U12" s="6">
        <v>113</v>
      </c>
      <c r="V12" s="84"/>
      <c r="W12" s="6">
        <v>14</v>
      </c>
      <c r="X12" s="6">
        <v>0</v>
      </c>
      <c r="Y12" s="6">
        <v>301</v>
      </c>
      <c r="Z12" s="6">
        <v>56</v>
      </c>
      <c r="AA12" s="6">
        <v>357</v>
      </c>
      <c r="AB12" s="6">
        <v>25.5</v>
      </c>
      <c r="AC12" s="84"/>
      <c r="AD12" s="6">
        <v>16</v>
      </c>
      <c r="AE12" s="6">
        <v>0</v>
      </c>
      <c r="AF12" s="6">
        <v>223</v>
      </c>
      <c r="AG12" s="6">
        <v>52</v>
      </c>
      <c r="AH12" s="6">
        <v>275</v>
      </c>
      <c r="AI12" s="6">
        <v>17.1875</v>
      </c>
      <c r="AJ12" s="84"/>
      <c r="AK12" s="6">
        <v>15</v>
      </c>
      <c r="AL12" s="6">
        <v>0</v>
      </c>
      <c r="AM12" s="6">
        <v>550</v>
      </c>
      <c r="AN12" s="6">
        <v>137</v>
      </c>
      <c r="AO12" s="6">
        <v>687</v>
      </c>
      <c r="AP12" s="6">
        <v>45.8</v>
      </c>
      <c r="AQ12" s="84"/>
      <c r="AR12" s="6">
        <v>16</v>
      </c>
      <c r="AS12" s="6">
        <v>0</v>
      </c>
      <c r="AT12" s="6">
        <v>664</v>
      </c>
      <c r="AU12" s="6">
        <v>49</v>
      </c>
      <c r="AV12" s="6">
        <v>713</v>
      </c>
      <c r="AW12" s="6">
        <v>44.5625</v>
      </c>
      <c r="AX12" s="84"/>
      <c r="AY12" s="6">
        <v>2</v>
      </c>
      <c r="AZ12" s="6">
        <v>0</v>
      </c>
      <c r="BA12" s="6">
        <v>10</v>
      </c>
      <c r="BB12" s="6">
        <v>9</v>
      </c>
      <c r="BC12" s="6">
        <v>19</v>
      </c>
      <c r="BD12" s="6">
        <v>9.5</v>
      </c>
      <c r="BE12" s="6"/>
    </row>
    <row r="13" spans="1:57" x14ac:dyDescent="0.25">
      <c r="A13" s="6" t="s">
        <v>238</v>
      </c>
      <c r="B13" s="6" t="s">
        <v>23</v>
      </c>
      <c r="C13" s="6">
        <v>78.25</v>
      </c>
      <c r="D13" s="6">
        <v>248</v>
      </c>
      <c r="E13" s="6">
        <v>4.5999999999999996</v>
      </c>
      <c r="F13" s="6">
        <f t="shared" si="0"/>
        <v>1.5790569016004588</v>
      </c>
      <c r="G13" s="6"/>
      <c r="H13" s="6"/>
      <c r="I13" s="6">
        <v>32.5</v>
      </c>
      <c r="J13" s="6">
        <f t="shared" si="1"/>
        <v>0.55261418391190731</v>
      </c>
      <c r="K13" s="6">
        <v>122</v>
      </c>
      <c r="L13" s="6">
        <f t="shared" si="2"/>
        <v>1.3460350363631728</v>
      </c>
      <c r="M13" s="6">
        <v>4.3499999999999996</v>
      </c>
      <c r="N13" s="6">
        <f t="shared" si="3"/>
        <v>1.0629282616767883</v>
      </c>
      <c r="O13" s="6">
        <v>7.02</v>
      </c>
      <c r="P13" s="6">
        <f t="shared" si="4"/>
        <v>1.0823081068765175</v>
      </c>
      <c r="Q13" s="6">
        <f t="shared" si="5"/>
        <v>5.6229424904288443</v>
      </c>
      <c r="R13" s="6">
        <f t="shared" si="6"/>
        <v>1.1245884980857688</v>
      </c>
      <c r="S13" s="6">
        <v>1</v>
      </c>
      <c r="T13" s="6">
        <v>3</v>
      </c>
      <c r="U13" s="6">
        <v>3</v>
      </c>
      <c r="V13" s="84"/>
      <c r="W13" s="6">
        <v>16</v>
      </c>
      <c r="X13" s="6">
        <v>0</v>
      </c>
      <c r="Y13" s="6">
        <v>330</v>
      </c>
      <c r="Z13" s="6">
        <v>296</v>
      </c>
      <c r="AA13" s="6">
        <v>626</v>
      </c>
      <c r="AB13" s="6">
        <v>39.125</v>
      </c>
      <c r="AC13" s="84"/>
      <c r="AD13" s="6">
        <v>10</v>
      </c>
      <c r="AE13" s="6">
        <v>0</v>
      </c>
      <c r="AF13" s="6">
        <v>222</v>
      </c>
      <c r="AG13" s="6">
        <v>184</v>
      </c>
      <c r="AH13" s="6">
        <v>406</v>
      </c>
      <c r="AI13" s="6">
        <v>40.6</v>
      </c>
      <c r="AJ13" s="84"/>
      <c r="AK13" s="6"/>
      <c r="AL13" s="6"/>
      <c r="AM13" s="6"/>
      <c r="AN13" s="6"/>
      <c r="AO13" s="6">
        <v>0</v>
      </c>
      <c r="AP13" s="6" t="s">
        <v>2311</v>
      </c>
      <c r="AQ13" s="84"/>
      <c r="AR13" s="6"/>
      <c r="AS13" s="6"/>
      <c r="AT13" s="6"/>
      <c r="AU13" s="6"/>
      <c r="AV13" s="6">
        <v>0</v>
      </c>
      <c r="AW13" s="6" t="s">
        <v>2311</v>
      </c>
      <c r="AX13" s="84"/>
      <c r="AY13" s="6">
        <v>5</v>
      </c>
      <c r="AZ13" s="6">
        <v>0</v>
      </c>
      <c r="BA13" s="6">
        <v>135</v>
      </c>
      <c r="BB13" s="6">
        <v>28</v>
      </c>
      <c r="BC13" s="6">
        <v>163</v>
      </c>
      <c r="BD13" s="6">
        <v>32.6</v>
      </c>
      <c r="BE13" s="6"/>
    </row>
    <row r="14" spans="1:57" x14ac:dyDescent="0.25">
      <c r="A14" s="6" t="s">
        <v>21</v>
      </c>
      <c r="B14" s="6" t="s">
        <v>23</v>
      </c>
      <c r="C14" s="6">
        <v>77.25</v>
      </c>
      <c r="D14" s="6">
        <v>271</v>
      </c>
      <c r="E14" s="6">
        <v>4.63</v>
      </c>
      <c r="F14" s="6">
        <f t="shared" si="0"/>
        <v>1.4496091660105697</v>
      </c>
      <c r="G14" s="6">
        <v>21</v>
      </c>
      <c r="H14" s="6">
        <f t="shared" si="7"/>
        <v>-0.99130241350502601</v>
      </c>
      <c r="I14" s="6">
        <v>34.5</v>
      </c>
      <c r="J14" s="6">
        <f t="shared" si="1"/>
        <v>1.069344329907457</v>
      </c>
      <c r="K14" s="6">
        <v>118</v>
      </c>
      <c r="L14" s="6">
        <f t="shared" si="2"/>
        <v>0.86744480121182244</v>
      </c>
      <c r="M14" s="6">
        <v>4.26</v>
      </c>
      <c r="N14" s="6">
        <f t="shared" si="3"/>
        <v>1.4410450346052894</v>
      </c>
      <c r="O14" s="6">
        <v>7.11</v>
      </c>
      <c r="P14" s="6">
        <f t="shared" si="4"/>
        <v>0.83776987352366283</v>
      </c>
      <c r="Q14" s="6">
        <f t="shared" si="5"/>
        <v>4.6739107917537757</v>
      </c>
      <c r="R14" s="6">
        <f t="shared" si="6"/>
        <v>0.77898513195896257</v>
      </c>
      <c r="S14" s="6">
        <v>1</v>
      </c>
      <c r="T14" s="6">
        <v>5</v>
      </c>
      <c r="U14" s="6">
        <v>5</v>
      </c>
      <c r="V14" s="84"/>
      <c r="W14" s="6"/>
      <c r="X14" s="6"/>
      <c r="Y14" s="6"/>
      <c r="Z14" s="6"/>
      <c r="AA14" s="6">
        <v>0</v>
      </c>
      <c r="AB14" s="6" t="s">
        <v>2311</v>
      </c>
      <c r="AC14" s="84"/>
      <c r="AD14" s="6"/>
      <c r="AE14" s="6"/>
      <c r="AF14" s="6"/>
      <c r="AG14" s="6"/>
      <c r="AH14" s="6">
        <v>0</v>
      </c>
      <c r="AI14" s="6" t="s">
        <v>2311</v>
      </c>
      <c r="AJ14" s="84"/>
      <c r="AK14" s="6"/>
      <c r="AL14" s="6"/>
      <c r="AM14" s="6"/>
      <c r="AN14" s="6"/>
      <c r="AO14" s="6">
        <v>0</v>
      </c>
      <c r="AP14" s="6" t="s">
        <v>2311</v>
      </c>
      <c r="AQ14" s="84"/>
      <c r="AR14" s="6"/>
      <c r="AS14" s="6"/>
      <c r="AT14" s="6"/>
      <c r="AU14" s="6"/>
      <c r="AV14" s="6">
        <v>0</v>
      </c>
      <c r="AW14" s="6" t="s">
        <v>2311</v>
      </c>
      <c r="AX14" s="84"/>
      <c r="AY14" s="6"/>
      <c r="AZ14" s="6"/>
      <c r="BA14" s="6"/>
      <c r="BB14" s="6"/>
      <c r="BC14" s="6">
        <v>0</v>
      </c>
      <c r="BD14" s="6" t="s">
        <v>2311</v>
      </c>
      <c r="BE14" s="6"/>
    </row>
    <row r="15" spans="1:57" x14ac:dyDescent="0.25">
      <c r="A15" s="6" t="s">
        <v>248</v>
      </c>
      <c r="B15" s="6" t="s">
        <v>23</v>
      </c>
      <c r="C15" s="6">
        <v>78.25</v>
      </c>
      <c r="D15" s="6">
        <v>269</v>
      </c>
      <c r="E15" s="6">
        <v>4.83</v>
      </c>
      <c r="F15" s="6">
        <f t="shared" si="0"/>
        <v>0.58662426207798213</v>
      </c>
      <c r="G15" s="6">
        <v>24</v>
      </c>
      <c r="H15" s="6">
        <f t="shared" si="7"/>
        <v>-0.47803923493897182</v>
      </c>
      <c r="I15" s="6">
        <v>34</v>
      </c>
      <c r="J15" s="6">
        <f t="shared" si="1"/>
        <v>0.94016179340856953</v>
      </c>
      <c r="K15" s="6">
        <v>117</v>
      </c>
      <c r="L15" s="6">
        <f t="shared" si="2"/>
        <v>0.74779724242398493</v>
      </c>
      <c r="M15" s="6">
        <v>4.46</v>
      </c>
      <c r="N15" s="6">
        <f t="shared" si="3"/>
        <v>0.60078553920861844</v>
      </c>
      <c r="O15" s="6">
        <v>7.17</v>
      </c>
      <c r="P15" s="6">
        <f t="shared" si="4"/>
        <v>0.67474438462176201</v>
      </c>
      <c r="Q15" s="6">
        <f t="shared" si="5"/>
        <v>3.0720739868019451</v>
      </c>
      <c r="R15" s="6">
        <f t="shared" si="6"/>
        <v>0.51201233113365752</v>
      </c>
      <c r="S15" s="6">
        <v>7</v>
      </c>
      <c r="T15" s="6">
        <v>212</v>
      </c>
      <c r="U15" s="6">
        <v>167</v>
      </c>
      <c r="V15" s="84"/>
      <c r="W15" s="6"/>
      <c r="X15" s="6"/>
      <c r="Y15" s="6"/>
      <c r="Z15" s="6"/>
      <c r="AA15" s="6">
        <v>0</v>
      </c>
      <c r="AB15" s="6" t="s">
        <v>2311</v>
      </c>
      <c r="AC15" s="84"/>
      <c r="AD15" s="6"/>
      <c r="AE15" s="6"/>
      <c r="AF15" s="6"/>
      <c r="AG15" s="6"/>
      <c r="AH15" s="6">
        <v>0</v>
      </c>
      <c r="AI15" s="6" t="s">
        <v>2311</v>
      </c>
      <c r="AJ15" s="84"/>
      <c r="AK15" s="6"/>
      <c r="AL15" s="6"/>
      <c r="AM15" s="6"/>
      <c r="AN15" s="6"/>
      <c r="AO15" s="6">
        <v>0</v>
      </c>
      <c r="AP15" s="6" t="s">
        <v>2311</v>
      </c>
      <c r="AQ15" s="84"/>
      <c r="AR15" s="6"/>
      <c r="AS15" s="6"/>
      <c r="AT15" s="6"/>
      <c r="AU15" s="6"/>
      <c r="AV15" s="6">
        <v>0</v>
      </c>
      <c r="AW15" s="6" t="s">
        <v>2311</v>
      </c>
      <c r="AX15" s="84"/>
      <c r="AY15" s="6"/>
      <c r="AZ15" s="6"/>
      <c r="BA15" s="6"/>
      <c r="BB15" s="6"/>
      <c r="BC15" s="6">
        <v>0</v>
      </c>
      <c r="BD15" s="6" t="s">
        <v>2311</v>
      </c>
      <c r="BE15" s="6"/>
    </row>
    <row r="16" spans="1:57" x14ac:dyDescent="0.25">
      <c r="A16" s="6" t="s">
        <v>123</v>
      </c>
      <c r="B16" s="6" t="s">
        <v>23</v>
      </c>
      <c r="C16" s="6">
        <v>76</v>
      </c>
      <c r="D16" s="6">
        <v>277</v>
      </c>
      <c r="E16" s="6">
        <v>4.8</v>
      </c>
      <c r="F16" s="6">
        <f t="shared" si="0"/>
        <v>0.71607199766787122</v>
      </c>
      <c r="G16" s="6"/>
      <c r="H16" s="6"/>
      <c r="I16" s="6">
        <v>33</v>
      </c>
      <c r="J16" s="6">
        <f t="shared" si="1"/>
        <v>0.68179672041079464</v>
      </c>
      <c r="K16" s="6">
        <v>119</v>
      </c>
      <c r="L16" s="6">
        <f t="shared" si="2"/>
        <v>0.98709235999966005</v>
      </c>
      <c r="M16" s="6">
        <v>4.51</v>
      </c>
      <c r="N16" s="6">
        <f t="shared" si="3"/>
        <v>0.3907206653594516</v>
      </c>
      <c r="O16" s="6">
        <v>7.03</v>
      </c>
      <c r="P16" s="6">
        <f t="shared" si="4"/>
        <v>1.055137192059532</v>
      </c>
      <c r="Q16" s="6">
        <f t="shared" si="5"/>
        <v>3.8308189354973092</v>
      </c>
      <c r="R16" s="6">
        <f t="shared" si="6"/>
        <v>0.76616378709946187</v>
      </c>
      <c r="S16" s="6">
        <v>5</v>
      </c>
      <c r="T16" s="6">
        <v>142</v>
      </c>
      <c r="U16" s="6">
        <v>123</v>
      </c>
      <c r="V16" s="84"/>
      <c r="W16" s="6">
        <v>7</v>
      </c>
      <c r="X16" s="6">
        <v>0</v>
      </c>
      <c r="Y16" s="6">
        <v>149</v>
      </c>
      <c r="Z16" s="6">
        <v>44</v>
      </c>
      <c r="AA16" s="6">
        <v>193</v>
      </c>
      <c r="AB16" s="6">
        <v>27.571428571428573</v>
      </c>
      <c r="AC16" s="84"/>
      <c r="AD16" s="6">
        <v>4</v>
      </c>
      <c r="AE16" s="6">
        <v>0</v>
      </c>
      <c r="AF16" s="6">
        <v>48</v>
      </c>
      <c r="AG16" s="6">
        <v>4</v>
      </c>
      <c r="AH16" s="6">
        <v>52</v>
      </c>
      <c r="AI16" s="6">
        <v>13</v>
      </c>
      <c r="AJ16" s="84"/>
      <c r="AK16" s="6">
        <v>1</v>
      </c>
      <c r="AL16" s="6">
        <v>0</v>
      </c>
      <c r="AM16" s="6">
        <v>2</v>
      </c>
      <c r="AN16" s="6">
        <v>0</v>
      </c>
      <c r="AO16" s="6">
        <v>2</v>
      </c>
      <c r="AP16" s="6">
        <v>2</v>
      </c>
      <c r="AQ16" s="84"/>
      <c r="AR16" s="6">
        <v>10</v>
      </c>
      <c r="AS16" s="6">
        <v>0</v>
      </c>
      <c r="AT16" s="6">
        <v>196</v>
      </c>
      <c r="AU16" s="6">
        <v>27</v>
      </c>
      <c r="AV16" s="6">
        <v>223</v>
      </c>
      <c r="AW16" s="6">
        <v>22.3</v>
      </c>
      <c r="AX16" s="84"/>
      <c r="AY16" s="6">
        <v>3</v>
      </c>
      <c r="AZ16" s="6">
        <v>0</v>
      </c>
      <c r="BA16" s="6">
        <v>47</v>
      </c>
      <c r="BB16" s="6">
        <v>0</v>
      </c>
      <c r="BC16" s="6">
        <v>47</v>
      </c>
      <c r="BD16" s="6">
        <v>15.666666666666666</v>
      </c>
      <c r="BE16" s="6"/>
    </row>
    <row r="17" spans="1:57" x14ac:dyDescent="0.25">
      <c r="A17" s="6" t="s">
        <v>164</v>
      </c>
      <c r="B17" s="6" t="s">
        <v>23</v>
      </c>
      <c r="C17" s="6">
        <v>75.63</v>
      </c>
      <c r="D17" s="6">
        <v>276</v>
      </c>
      <c r="E17" s="6">
        <v>4.87</v>
      </c>
      <c r="F17" s="6">
        <f t="shared" si="0"/>
        <v>0.4140272812914646</v>
      </c>
      <c r="G17" s="6">
        <v>26</v>
      </c>
      <c r="H17" s="6">
        <f t="shared" si="7"/>
        <v>-0.13586378256160239</v>
      </c>
      <c r="I17" s="6">
        <v>31.5</v>
      </c>
      <c r="J17" s="6">
        <f t="shared" si="1"/>
        <v>0.29424911091413253</v>
      </c>
      <c r="K17" s="6">
        <v>114</v>
      </c>
      <c r="L17" s="6">
        <f t="shared" si="2"/>
        <v>0.38885456606047214</v>
      </c>
      <c r="M17" s="6"/>
      <c r="N17" s="6"/>
      <c r="O17" s="6"/>
      <c r="P17" s="6"/>
      <c r="Q17" s="6">
        <f t="shared" si="5"/>
        <v>0.96126717570446685</v>
      </c>
      <c r="R17" s="6">
        <f t="shared" si="6"/>
        <v>0.24031679392611671</v>
      </c>
      <c r="S17" s="6">
        <v>4</v>
      </c>
      <c r="T17" s="6">
        <v>127</v>
      </c>
      <c r="U17" s="6">
        <v>110</v>
      </c>
      <c r="V17" s="84"/>
      <c r="W17" s="6">
        <v>14</v>
      </c>
      <c r="X17" s="6">
        <v>0</v>
      </c>
      <c r="Y17" s="6">
        <v>302</v>
      </c>
      <c r="Z17" s="6">
        <v>40</v>
      </c>
      <c r="AA17" s="6">
        <v>342</v>
      </c>
      <c r="AB17" s="6">
        <v>24.428571428571427</v>
      </c>
      <c r="AC17" s="84"/>
      <c r="AD17" s="6">
        <v>16</v>
      </c>
      <c r="AE17" s="6">
        <v>0</v>
      </c>
      <c r="AF17" s="6">
        <v>582</v>
      </c>
      <c r="AG17" s="6">
        <v>100</v>
      </c>
      <c r="AH17" s="6">
        <v>682</v>
      </c>
      <c r="AI17" s="6">
        <v>42.625</v>
      </c>
      <c r="AJ17" s="84"/>
      <c r="AK17" s="6">
        <v>4</v>
      </c>
      <c r="AL17" s="6">
        <v>0</v>
      </c>
      <c r="AM17" s="6">
        <v>106</v>
      </c>
      <c r="AN17" s="6">
        <v>0</v>
      </c>
      <c r="AO17" s="6">
        <v>106</v>
      </c>
      <c r="AP17" s="6">
        <v>26.5</v>
      </c>
      <c r="AQ17" s="84"/>
      <c r="AR17" s="6">
        <v>3</v>
      </c>
      <c r="AS17" s="6">
        <v>0</v>
      </c>
      <c r="AT17" s="6">
        <v>40</v>
      </c>
      <c r="AU17" s="6">
        <v>7</v>
      </c>
      <c r="AV17" s="6">
        <v>47</v>
      </c>
      <c r="AW17" s="6">
        <v>15.666666666666666</v>
      </c>
      <c r="AX17" s="84"/>
      <c r="AY17" s="6"/>
      <c r="AZ17" s="6"/>
      <c r="BA17" s="6"/>
      <c r="BB17" s="6"/>
      <c r="BC17" s="6">
        <v>0</v>
      </c>
      <c r="BD17" s="6" t="s">
        <v>2311</v>
      </c>
      <c r="BE17" s="6"/>
    </row>
    <row r="18" spans="1:57" x14ac:dyDescent="0.25">
      <c r="A18" s="6" t="s">
        <v>203</v>
      </c>
      <c r="B18" s="6" t="s">
        <v>23</v>
      </c>
      <c r="C18" s="6">
        <v>80.13</v>
      </c>
      <c r="D18" s="6">
        <v>277</v>
      </c>
      <c r="E18" s="6">
        <v>4.62</v>
      </c>
      <c r="F18" s="6">
        <f t="shared" si="0"/>
        <v>1.4927584112071981</v>
      </c>
      <c r="G18" s="6">
        <v>38</v>
      </c>
      <c r="H18" s="6">
        <f t="shared" si="7"/>
        <v>1.9171889317026143</v>
      </c>
      <c r="I18" s="6">
        <v>34.5</v>
      </c>
      <c r="J18" s="6">
        <f t="shared" si="1"/>
        <v>1.069344329907457</v>
      </c>
      <c r="K18" s="6">
        <v>121</v>
      </c>
      <c r="L18" s="6">
        <f t="shared" si="2"/>
        <v>1.2263874775753352</v>
      </c>
      <c r="M18" s="6">
        <v>4.51</v>
      </c>
      <c r="N18" s="6">
        <f t="shared" si="3"/>
        <v>0.3907206653594516</v>
      </c>
      <c r="O18" s="6">
        <v>7.07</v>
      </c>
      <c r="P18" s="6">
        <f t="shared" si="4"/>
        <v>0.94645353279159739</v>
      </c>
      <c r="Q18" s="6">
        <f t="shared" si="5"/>
        <v>7.0428533485436544</v>
      </c>
      <c r="R18" s="6">
        <f t="shared" si="6"/>
        <v>1.1738088914239424</v>
      </c>
      <c r="S18" s="6">
        <v>2</v>
      </c>
      <c r="T18" s="6">
        <v>53</v>
      </c>
      <c r="U18" s="6">
        <v>48</v>
      </c>
      <c r="V18" s="84"/>
      <c r="W18" s="6">
        <v>10</v>
      </c>
      <c r="X18" s="6">
        <v>0</v>
      </c>
      <c r="Y18" s="6">
        <v>164</v>
      </c>
      <c r="Z18" s="6">
        <v>73</v>
      </c>
      <c r="AA18" s="6">
        <v>237</v>
      </c>
      <c r="AB18" s="6">
        <v>23.7</v>
      </c>
      <c r="AC18" s="84"/>
      <c r="AD18" s="6">
        <v>12</v>
      </c>
      <c r="AE18" s="6">
        <v>0</v>
      </c>
      <c r="AF18" s="6">
        <v>186</v>
      </c>
      <c r="AG18" s="6">
        <v>175</v>
      </c>
      <c r="AH18" s="6">
        <v>361</v>
      </c>
      <c r="AI18" s="6">
        <v>30.083333333333332</v>
      </c>
      <c r="AJ18" s="84"/>
      <c r="AK18" s="6">
        <v>7</v>
      </c>
      <c r="AL18" s="6">
        <v>0</v>
      </c>
      <c r="AM18" s="6">
        <v>57</v>
      </c>
      <c r="AN18" s="6">
        <v>104</v>
      </c>
      <c r="AO18" s="6">
        <v>161</v>
      </c>
      <c r="AP18" s="6">
        <v>23</v>
      </c>
      <c r="AQ18" s="84"/>
      <c r="AR18" s="6">
        <v>15</v>
      </c>
      <c r="AS18" s="6">
        <v>0</v>
      </c>
      <c r="AT18" s="6">
        <v>322</v>
      </c>
      <c r="AU18" s="6">
        <v>249</v>
      </c>
      <c r="AV18" s="6">
        <v>571</v>
      </c>
      <c r="AW18" s="6">
        <v>38.06666666666667</v>
      </c>
      <c r="AX18" s="84"/>
      <c r="AY18" s="6">
        <v>16</v>
      </c>
      <c r="AZ18" s="6">
        <v>0</v>
      </c>
      <c r="BA18" s="6">
        <v>576</v>
      </c>
      <c r="BB18" s="6">
        <v>206</v>
      </c>
      <c r="BC18" s="6">
        <v>782</v>
      </c>
      <c r="BD18" s="6">
        <v>48.875</v>
      </c>
      <c r="BE18" s="6"/>
    </row>
    <row r="19" spans="1:57" x14ac:dyDescent="0.25">
      <c r="A19" s="6" t="s">
        <v>88</v>
      </c>
      <c r="B19" s="6" t="s">
        <v>23</v>
      </c>
      <c r="C19" s="6">
        <v>77.38</v>
      </c>
      <c r="D19" s="6">
        <v>255</v>
      </c>
      <c r="E19" s="6">
        <v>4.78</v>
      </c>
      <c r="F19" s="6">
        <f t="shared" si="0"/>
        <v>0.8023704880611281</v>
      </c>
      <c r="G19" s="6">
        <v>22</v>
      </c>
      <c r="H19" s="6">
        <f t="shared" si="7"/>
        <v>-0.82021468731634128</v>
      </c>
      <c r="I19" s="6">
        <v>33</v>
      </c>
      <c r="J19" s="6">
        <f t="shared" si="1"/>
        <v>0.68179672041079464</v>
      </c>
      <c r="K19" s="6">
        <v>113</v>
      </c>
      <c r="L19" s="6">
        <f t="shared" si="2"/>
        <v>0.26920700727263458</v>
      </c>
      <c r="M19" s="6">
        <v>4.4400000000000004</v>
      </c>
      <c r="N19" s="6">
        <f t="shared" si="3"/>
        <v>0.68481148874828368</v>
      </c>
      <c r="O19" s="6">
        <v>6.91</v>
      </c>
      <c r="P19" s="6">
        <f t="shared" si="4"/>
        <v>1.3811881698633359</v>
      </c>
      <c r="Q19" s="6">
        <f t="shared" si="5"/>
        <v>2.9991591870398357</v>
      </c>
      <c r="R19" s="6">
        <f t="shared" si="6"/>
        <v>0.49985986450663927</v>
      </c>
      <c r="S19" s="6">
        <v>7</v>
      </c>
      <c r="T19" s="6">
        <v>226</v>
      </c>
      <c r="U19" s="6">
        <v>177</v>
      </c>
      <c r="V19" s="84"/>
      <c r="W19" s="6">
        <v>15</v>
      </c>
      <c r="X19" s="6">
        <v>0</v>
      </c>
      <c r="Y19" s="6">
        <v>119</v>
      </c>
      <c r="Z19" s="6">
        <v>202</v>
      </c>
      <c r="AA19" s="6">
        <v>321</v>
      </c>
      <c r="AB19" s="6">
        <v>21.4</v>
      </c>
      <c r="AC19" s="84"/>
      <c r="AD19" s="6">
        <v>3</v>
      </c>
      <c r="AE19" s="6">
        <v>0</v>
      </c>
      <c r="AF19" s="6">
        <v>25</v>
      </c>
      <c r="AG19" s="6">
        <v>43</v>
      </c>
      <c r="AH19" s="6">
        <v>68</v>
      </c>
      <c r="AI19" s="6">
        <v>22.666666666666668</v>
      </c>
      <c r="AJ19" s="84"/>
      <c r="AK19" s="6"/>
      <c r="AL19" s="6"/>
      <c r="AM19" s="6"/>
      <c r="AN19" s="6"/>
      <c r="AO19" s="6">
        <v>0</v>
      </c>
      <c r="AP19" s="6" t="s">
        <v>2311</v>
      </c>
      <c r="AQ19" s="84"/>
      <c r="AR19" s="6"/>
      <c r="AS19" s="6"/>
      <c r="AT19" s="6"/>
      <c r="AU19" s="6"/>
      <c r="AV19" s="6">
        <v>0</v>
      </c>
      <c r="AW19" s="6" t="s">
        <v>2311</v>
      </c>
      <c r="AX19" s="84"/>
      <c r="AY19" s="6"/>
      <c r="AZ19" s="6"/>
      <c r="BA19" s="6"/>
      <c r="BB19" s="6"/>
      <c r="BC19" s="6">
        <v>0</v>
      </c>
      <c r="BD19" s="6" t="s">
        <v>2311</v>
      </c>
      <c r="BE19" s="6"/>
    </row>
    <row r="20" spans="1:57" x14ac:dyDescent="0.25">
      <c r="A20" s="6" t="s">
        <v>300</v>
      </c>
      <c r="B20" s="6" t="s">
        <v>23</v>
      </c>
      <c r="C20" s="6">
        <v>75.25</v>
      </c>
      <c r="D20" s="6">
        <v>262</v>
      </c>
      <c r="E20" s="6">
        <v>4.8099999999999996</v>
      </c>
      <c r="F20" s="6">
        <f t="shared" si="0"/>
        <v>0.67292275247124278</v>
      </c>
      <c r="G20" s="6"/>
      <c r="H20" s="6"/>
      <c r="I20" s="6">
        <v>34.5</v>
      </c>
      <c r="J20" s="6">
        <f t="shared" si="1"/>
        <v>1.069344329907457</v>
      </c>
      <c r="K20" s="6">
        <v>114</v>
      </c>
      <c r="L20" s="6">
        <f t="shared" si="2"/>
        <v>0.38885456606047214</v>
      </c>
      <c r="M20" s="6">
        <v>4.51</v>
      </c>
      <c r="N20" s="6">
        <f t="shared" si="3"/>
        <v>0.3907206653594516</v>
      </c>
      <c r="O20" s="6">
        <v>7.18</v>
      </c>
      <c r="P20" s="6">
        <f t="shared" si="4"/>
        <v>0.64757346980477892</v>
      </c>
      <c r="Q20" s="6">
        <f t="shared" si="5"/>
        <v>3.1694157836034025</v>
      </c>
      <c r="R20" s="6">
        <f t="shared" si="6"/>
        <v>0.63388315672068052</v>
      </c>
      <c r="S20" s="6">
        <v>3</v>
      </c>
      <c r="T20" s="6">
        <v>95</v>
      </c>
      <c r="U20" s="6">
        <v>84</v>
      </c>
      <c r="V20" s="84"/>
      <c r="W20" s="6"/>
      <c r="X20" s="6"/>
      <c r="Y20" s="6"/>
      <c r="Z20" s="6"/>
      <c r="AA20" s="6">
        <v>0</v>
      </c>
      <c r="AB20" s="6" t="s">
        <v>2311</v>
      </c>
      <c r="AC20" s="84"/>
      <c r="AD20" s="6"/>
      <c r="AE20" s="6"/>
      <c r="AF20" s="6"/>
      <c r="AG20" s="6"/>
      <c r="AH20" s="6">
        <v>0</v>
      </c>
      <c r="AI20" s="6" t="s">
        <v>2311</v>
      </c>
      <c r="AJ20" s="84"/>
      <c r="AK20" s="6"/>
      <c r="AL20" s="6"/>
      <c r="AM20" s="6"/>
      <c r="AN20" s="6"/>
      <c r="AO20" s="6">
        <v>0</v>
      </c>
      <c r="AP20" s="6" t="s">
        <v>2311</v>
      </c>
      <c r="AQ20" s="84"/>
      <c r="AR20" s="6"/>
      <c r="AS20" s="6"/>
      <c r="AT20" s="6"/>
      <c r="AU20" s="6"/>
      <c r="AV20" s="6">
        <v>0</v>
      </c>
      <c r="AW20" s="6" t="s">
        <v>2311</v>
      </c>
      <c r="AX20" s="84"/>
      <c r="AY20" s="6"/>
      <c r="AZ20" s="6"/>
      <c r="BA20" s="6"/>
      <c r="BB20" s="6"/>
      <c r="BC20" s="6">
        <v>0</v>
      </c>
      <c r="BD20" s="6" t="s">
        <v>2311</v>
      </c>
      <c r="BE20" s="6"/>
    </row>
    <row r="21" spans="1:57" x14ac:dyDescent="0.25">
      <c r="A21" s="6" t="s">
        <v>272</v>
      </c>
      <c r="B21" s="6" t="s">
        <v>23</v>
      </c>
      <c r="C21" s="6">
        <v>73.88</v>
      </c>
      <c r="D21" s="6">
        <v>256</v>
      </c>
      <c r="E21" s="6">
        <v>4.78</v>
      </c>
      <c r="F21" s="6">
        <f t="shared" si="0"/>
        <v>0.8023704880611281</v>
      </c>
      <c r="G21" s="6">
        <v>30</v>
      </c>
      <c r="H21" s="6">
        <f t="shared" si="7"/>
        <v>0.54848712219313644</v>
      </c>
      <c r="I21" s="6"/>
      <c r="J21" s="6"/>
      <c r="K21" s="6"/>
      <c r="L21" s="6"/>
      <c r="M21" s="6"/>
      <c r="N21" s="6"/>
      <c r="O21" s="6"/>
      <c r="P21" s="6"/>
      <c r="Q21" s="6">
        <f t="shared" si="5"/>
        <v>1.3508576102542644</v>
      </c>
      <c r="R21" s="6">
        <f t="shared" si="6"/>
        <v>0.67542880512713221</v>
      </c>
      <c r="S21" s="6">
        <v>5</v>
      </c>
      <c r="T21" s="6">
        <v>153</v>
      </c>
      <c r="U21" s="6">
        <v>130</v>
      </c>
      <c r="V21" s="84"/>
      <c r="W21" s="6">
        <v>12</v>
      </c>
      <c r="X21" s="6">
        <v>0</v>
      </c>
      <c r="Y21" s="6">
        <v>126</v>
      </c>
      <c r="Z21" s="6">
        <v>67</v>
      </c>
      <c r="AA21" s="6">
        <v>193</v>
      </c>
      <c r="AB21" s="6">
        <v>16.083333333333332</v>
      </c>
      <c r="AC21" s="84"/>
      <c r="AD21" s="6">
        <v>12</v>
      </c>
      <c r="AE21" s="6">
        <v>0</v>
      </c>
      <c r="AF21" s="6">
        <v>87</v>
      </c>
      <c r="AG21" s="6">
        <v>52</v>
      </c>
      <c r="AH21" s="6">
        <v>139</v>
      </c>
      <c r="AI21" s="6">
        <v>11.583333333333334</v>
      </c>
      <c r="AJ21" s="84"/>
      <c r="AK21" s="6">
        <v>2</v>
      </c>
      <c r="AL21" s="6">
        <v>0</v>
      </c>
      <c r="AM21" s="6">
        <v>0</v>
      </c>
      <c r="AN21" s="6">
        <v>15</v>
      </c>
      <c r="AO21" s="6">
        <v>15</v>
      </c>
      <c r="AP21" s="6">
        <v>7.5</v>
      </c>
      <c r="AQ21" s="84"/>
      <c r="AR21" s="6"/>
      <c r="AS21" s="6"/>
      <c r="AT21" s="6"/>
      <c r="AU21" s="6"/>
      <c r="AV21" s="6">
        <v>0</v>
      </c>
      <c r="AW21" s="6" t="s">
        <v>2311</v>
      </c>
      <c r="AX21" s="84"/>
      <c r="AY21" s="6"/>
      <c r="AZ21" s="6"/>
      <c r="BA21" s="6"/>
      <c r="BB21" s="6"/>
      <c r="BC21" s="6">
        <v>0</v>
      </c>
      <c r="BD21" s="6" t="s">
        <v>2311</v>
      </c>
      <c r="BE21" s="6"/>
    </row>
    <row r="22" spans="1:57" x14ac:dyDescent="0.25">
      <c r="A22" s="6" t="s">
        <v>423</v>
      </c>
      <c r="B22" s="6" t="s">
        <v>23</v>
      </c>
      <c r="C22" s="6">
        <v>75</v>
      </c>
      <c r="D22" s="6">
        <v>260</v>
      </c>
      <c r="E22" s="6">
        <v>4.92</v>
      </c>
      <c r="F22" s="6">
        <f t="shared" si="0"/>
        <v>0.19828105530831869</v>
      </c>
      <c r="G22" s="6">
        <v>25</v>
      </c>
      <c r="H22" s="6">
        <f t="shared" si="7"/>
        <v>-0.30695150875028709</v>
      </c>
      <c r="I22" s="6">
        <v>33</v>
      </c>
      <c r="J22" s="6">
        <f t="shared" si="1"/>
        <v>0.68179672041079464</v>
      </c>
      <c r="K22" s="6">
        <v>112</v>
      </c>
      <c r="L22" s="6">
        <f t="shared" si="2"/>
        <v>0.14955944848479699</v>
      </c>
      <c r="M22" s="6"/>
      <c r="N22" s="6"/>
      <c r="O22" s="6"/>
      <c r="P22" s="6"/>
      <c r="Q22" s="6">
        <f t="shared" si="5"/>
        <v>0.72268571545362315</v>
      </c>
      <c r="R22" s="6">
        <f t="shared" si="6"/>
        <v>0.18067142886340579</v>
      </c>
      <c r="S22" s="6">
        <v>6</v>
      </c>
      <c r="T22" s="6">
        <v>179</v>
      </c>
      <c r="U22" s="6">
        <v>148</v>
      </c>
      <c r="V22" s="84"/>
      <c r="W22" s="6">
        <v>13</v>
      </c>
      <c r="X22" s="6">
        <v>0</v>
      </c>
      <c r="Y22" s="6">
        <v>214</v>
      </c>
      <c r="Z22" s="6">
        <v>93</v>
      </c>
      <c r="AA22" s="6">
        <v>307</v>
      </c>
      <c r="AB22" s="6">
        <v>23.615384615384617</v>
      </c>
      <c r="AC22" s="84"/>
      <c r="AD22" s="6">
        <v>15</v>
      </c>
      <c r="AE22" s="6">
        <v>0</v>
      </c>
      <c r="AF22" s="6">
        <v>131</v>
      </c>
      <c r="AG22" s="6">
        <v>325</v>
      </c>
      <c r="AH22" s="6">
        <v>456</v>
      </c>
      <c r="AI22" s="6">
        <v>30.4</v>
      </c>
      <c r="AJ22" s="84"/>
      <c r="AK22" s="6">
        <v>3</v>
      </c>
      <c r="AL22" s="6">
        <v>4</v>
      </c>
      <c r="AM22" s="6">
        <v>0</v>
      </c>
      <c r="AN22" s="6">
        <v>35</v>
      </c>
      <c r="AO22" s="6">
        <v>39</v>
      </c>
      <c r="AP22" s="6">
        <v>13</v>
      </c>
      <c r="AQ22" s="84"/>
      <c r="AR22" s="6">
        <v>16</v>
      </c>
      <c r="AS22" s="6">
        <v>0</v>
      </c>
      <c r="AT22" s="6">
        <v>144</v>
      </c>
      <c r="AU22" s="6">
        <v>231</v>
      </c>
      <c r="AV22" s="6">
        <v>375</v>
      </c>
      <c r="AW22" s="6">
        <v>23.4375</v>
      </c>
      <c r="AX22" s="84"/>
      <c r="AY22" s="6"/>
      <c r="AZ22" s="6"/>
      <c r="BA22" s="6"/>
      <c r="BB22" s="6"/>
      <c r="BC22" s="6">
        <v>0</v>
      </c>
      <c r="BD22" s="6" t="s">
        <v>2311</v>
      </c>
      <c r="BE22" s="6"/>
    </row>
    <row r="23" spans="1:57" x14ac:dyDescent="0.25">
      <c r="A23" s="6" t="s">
        <v>155</v>
      </c>
      <c r="B23" s="6" t="s">
        <v>23</v>
      </c>
      <c r="C23" s="6">
        <v>78.25</v>
      </c>
      <c r="D23" s="6">
        <v>281</v>
      </c>
      <c r="E23" s="6">
        <v>4.96</v>
      </c>
      <c r="F23" s="6">
        <f t="shared" si="0"/>
        <v>2.5684074521801169E-2</v>
      </c>
      <c r="G23" s="6">
        <v>23</v>
      </c>
      <c r="H23" s="6">
        <f t="shared" si="7"/>
        <v>-0.64912696112765655</v>
      </c>
      <c r="I23" s="6">
        <v>28.5</v>
      </c>
      <c r="J23" s="6">
        <f t="shared" si="1"/>
        <v>-0.48084610807919187</v>
      </c>
      <c r="K23" s="6">
        <v>110</v>
      </c>
      <c r="L23" s="6">
        <f t="shared" si="2"/>
        <v>-8.9735669090878184E-2</v>
      </c>
      <c r="M23" s="6">
        <v>4.59</v>
      </c>
      <c r="N23" s="6">
        <f t="shared" si="3"/>
        <v>5.4616867200783153E-2</v>
      </c>
      <c r="O23" s="6">
        <v>7.2</v>
      </c>
      <c r="P23" s="6">
        <f t="shared" si="4"/>
        <v>0.59323164017081043</v>
      </c>
      <c r="Q23" s="6">
        <f t="shared" si="5"/>
        <v>-0.5461761564043317</v>
      </c>
      <c r="R23" s="6">
        <f t="shared" si="6"/>
        <v>-9.1029359400721946E-2</v>
      </c>
      <c r="S23" s="6">
        <v>4</v>
      </c>
      <c r="T23" s="6">
        <v>126</v>
      </c>
      <c r="U23" s="6">
        <v>109</v>
      </c>
      <c r="V23" s="84"/>
      <c r="W23" s="6">
        <v>12</v>
      </c>
      <c r="X23" s="6">
        <v>0</v>
      </c>
      <c r="Y23" s="6">
        <v>312</v>
      </c>
      <c r="Z23" s="6">
        <v>24</v>
      </c>
      <c r="AA23" s="6">
        <v>336</v>
      </c>
      <c r="AB23" s="6">
        <v>28</v>
      </c>
      <c r="AC23" s="84"/>
      <c r="AD23" s="6">
        <v>15</v>
      </c>
      <c r="AE23" s="6">
        <v>0</v>
      </c>
      <c r="AF23" s="6">
        <v>570</v>
      </c>
      <c r="AG23" s="6">
        <v>74</v>
      </c>
      <c r="AH23" s="6">
        <v>644</v>
      </c>
      <c r="AI23" s="6">
        <v>42.93333333333333</v>
      </c>
      <c r="AJ23" s="84"/>
      <c r="AK23" s="6">
        <v>16</v>
      </c>
      <c r="AL23" s="6">
        <v>0</v>
      </c>
      <c r="AM23" s="6">
        <v>671</v>
      </c>
      <c r="AN23" s="6">
        <v>82</v>
      </c>
      <c r="AO23" s="6">
        <v>753</v>
      </c>
      <c r="AP23" s="6">
        <v>47.0625</v>
      </c>
      <c r="AQ23" s="84"/>
      <c r="AR23" s="6">
        <v>14</v>
      </c>
      <c r="AS23" s="6">
        <v>0</v>
      </c>
      <c r="AT23" s="6">
        <v>585</v>
      </c>
      <c r="AU23" s="6">
        <v>71</v>
      </c>
      <c r="AV23" s="6">
        <v>656</v>
      </c>
      <c r="AW23" s="6">
        <v>46.857142857142854</v>
      </c>
      <c r="AX23" s="84"/>
      <c r="AY23" s="6">
        <v>14</v>
      </c>
      <c r="AZ23" s="6">
        <v>0</v>
      </c>
      <c r="BA23" s="6">
        <v>447</v>
      </c>
      <c r="BB23" s="6">
        <v>75</v>
      </c>
      <c r="BC23" s="6">
        <v>522</v>
      </c>
      <c r="BD23" s="6">
        <v>37.285714285714285</v>
      </c>
      <c r="BE23" s="6"/>
    </row>
    <row r="24" spans="1:57" x14ac:dyDescent="0.25">
      <c r="A24" s="6" t="s">
        <v>232</v>
      </c>
      <c r="B24" s="6" t="s">
        <v>50</v>
      </c>
      <c r="C24" s="6">
        <v>75.38</v>
      </c>
      <c r="D24" s="6">
        <v>313</v>
      </c>
      <c r="E24" s="6">
        <v>5.0599999999999996</v>
      </c>
      <c r="F24" s="6">
        <f t="shared" si="0"/>
        <v>-0.40580837744449072</v>
      </c>
      <c r="G24" s="6">
        <v>30</v>
      </c>
      <c r="H24" s="6">
        <f t="shared" si="7"/>
        <v>0.54848712219313644</v>
      </c>
      <c r="I24" s="6">
        <v>26.5</v>
      </c>
      <c r="J24" s="6">
        <f t="shared" si="1"/>
        <v>-0.99757625407474149</v>
      </c>
      <c r="K24" s="6">
        <v>101</v>
      </c>
      <c r="L24" s="6">
        <f t="shared" si="2"/>
        <v>-1.1665636981814165</v>
      </c>
      <c r="M24" s="6"/>
      <c r="N24" s="6"/>
      <c r="O24" s="6"/>
      <c r="P24" s="6"/>
      <c r="Q24" s="6">
        <f t="shared" si="5"/>
        <v>-2.021461207507512</v>
      </c>
      <c r="R24" s="6">
        <f t="shared" si="6"/>
        <v>-0.505365301876878</v>
      </c>
      <c r="S24" s="6"/>
      <c r="T24" s="6"/>
      <c r="U24" s="6"/>
      <c r="V24" s="84"/>
      <c r="W24" s="6">
        <v>8</v>
      </c>
      <c r="X24" s="6">
        <v>0</v>
      </c>
      <c r="Y24" s="6">
        <v>129</v>
      </c>
      <c r="Z24" s="6">
        <v>50</v>
      </c>
      <c r="AA24" s="6">
        <v>179</v>
      </c>
      <c r="AB24" s="6">
        <v>22.375</v>
      </c>
      <c r="AC24" s="84"/>
      <c r="AD24" s="6">
        <v>16</v>
      </c>
      <c r="AE24" s="6">
        <v>0</v>
      </c>
      <c r="AF24" s="6">
        <v>376</v>
      </c>
      <c r="AG24" s="6">
        <v>127</v>
      </c>
      <c r="AH24" s="6">
        <v>503</v>
      </c>
      <c r="AI24" s="6">
        <v>31.4375</v>
      </c>
      <c r="AJ24" s="84"/>
      <c r="AK24" s="6">
        <v>15</v>
      </c>
      <c r="AL24" s="6">
        <v>0</v>
      </c>
      <c r="AM24" s="6">
        <v>364</v>
      </c>
      <c r="AN24" s="6">
        <v>184</v>
      </c>
      <c r="AO24" s="6">
        <v>548</v>
      </c>
      <c r="AP24" s="6">
        <v>36.533333333333331</v>
      </c>
      <c r="AQ24" s="84"/>
      <c r="AR24" s="6">
        <v>15</v>
      </c>
      <c r="AS24" s="6">
        <v>0</v>
      </c>
      <c r="AT24" s="6">
        <v>463</v>
      </c>
      <c r="AU24" s="6">
        <v>156</v>
      </c>
      <c r="AV24" s="6">
        <v>619</v>
      </c>
      <c r="AW24" s="6">
        <v>41.266666666666666</v>
      </c>
      <c r="AX24" s="84"/>
      <c r="AY24" s="6">
        <v>15</v>
      </c>
      <c r="AZ24" s="6">
        <v>0</v>
      </c>
      <c r="BA24" s="6">
        <v>488</v>
      </c>
      <c r="BB24" s="6">
        <v>124</v>
      </c>
      <c r="BC24" s="6">
        <v>612</v>
      </c>
      <c r="BD24" s="6">
        <v>40.799999999999997</v>
      </c>
      <c r="BE24" s="6"/>
    </row>
    <row r="25" spans="1:57" x14ac:dyDescent="0.25">
      <c r="A25" s="6" t="s">
        <v>360</v>
      </c>
      <c r="B25" s="6" t="s">
        <v>50</v>
      </c>
      <c r="C25" s="6">
        <v>72.63</v>
      </c>
      <c r="D25" s="6">
        <v>307</v>
      </c>
      <c r="E25" s="6">
        <v>5.15</v>
      </c>
      <c r="F25" s="6">
        <f t="shared" si="0"/>
        <v>-0.79415158421415799</v>
      </c>
      <c r="G25" s="6">
        <v>37</v>
      </c>
      <c r="H25" s="6">
        <f t="shared" si="7"/>
        <v>1.7461012055139296</v>
      </c>
      <c r="I25" s="6">
        <v>30</v>
      </c>
      <c r="J25" s="6">
        <f t="shared" si="1"/>
        <v>-9.3298498582529685E-2</v>
      </c>
      <c r="K25" s="6">
        <v>107</v>
      </c>
      <c r="L25" s="6">
        <f t="shared" si="2"/>
        <v>-0.44867834545439095</v>
      </c>
      <c r="M25" s="6">
        <v>4.72</v>
      </c>
      <c r="N25" s="6">
        <f t="shared" si="3"/>
        <v>-0.49155180480705213</v>
      </c>
      <c r="O25" s="6">
        <v>7.82</v>
      </c>
      <c r="P25" s="6">
        <f t="shared" si="4"/>
        <v>-1.0913650784821753</v>
      </c>
      <c r="Q25" s="6">
        <f t="shared" si="5"/>
        <v>-1.1729441060263766</v>
      </c>
      <c r="R25" s="6">
        <f t="shared" si="6"/>
        <v>-0.19549068433772943</v>
      </c>
      <c r="S25" s="6">
        <v>4</v>
      </c>
      <c r="T25" s="6">
        <v>100</v>
      </c>
      <c r="U25" s="6">
        <v>88</v>
      </c>
      <c r="V25" s="84"/>
      <c r="W25" s="6">
        <v>16</v>
      </c>
      <c r="X25" s="6">
        <v>0</v>
      </c>
      <c r="Y25" s="6">
        <v>694</v>
      </c>
      <c r="Z25" s="6">
        <v>96</v>
      </c>
      <c r="AA25" s="6">
        <v>790</v>
      </c>
      <c r="AB25" s="6">
        <v>49.375</v>
      </c>
      <c r="AC25" s="84"/>
      <c r="AD25" s="6">
        <v>16</v>
      </c>
      <c r="AE25" s="6">
        <v>0</v>
      </c>
      <c r="AF25" s="6">
        <v>492</v>
      </c>
      <c r="AG25" s="6">
        <v>70</v>
      </c>
      <c r="AH25" s="6">
        <v>562</v>
      </c>
      <c r="AI25" s="6">
        <v>35.125</v>
      </c>
      <c r="AJ25" s="84"/>
      <c r="AK25" s="6">
        <v>8</v>
      </c>
      <c r="AL25" s="6">
        <v>0</v>
      </c>
      <c r="AM25" s="6">
        <v>289</v>
      </c>
      <c r="AN25" s="6">
        <v>51</v>
      </c>
      <c r="AO25" s="6">
        <v>340</v>
      </c>
      <c r="AP25" s="6">
        <v>42.5</v>
      </c>
      <c r="AQ25" s="84"/>
      <c r="AR25" s="6">
        <v>16</v>
      </c>
      <c r="AS25" s="6">
        <v>0</v>
      </c>
      <c r="AT25" s="6">
        <v>362</v>
      </c>
      <c r="AU25" s="6">
        <v>117</v>
      </c>
      <c r="AV25" s="6">
        <v>479</v>
      </c>
      <c r="AW25" s="6">
        <v>29.9375</v>
      </c>
      <c r="AX25" s="84"/>
      <c r="AY25" s="6">
        <v>16</v>
      </c>
      <c r="AZ25" s="6">
        <v>0</v>
      </c>
      <c r="BA25" s="6">
        <v>662</v>
      </c>
      <c r="BB25" s="6">
        <v>11</v>
      </c>
      <c r="BC25" s="6">
        <v>673</v>
      </c>
      <c r="BD25" s="6">
        <v>42.0625</v>
      </c>
      <c r="BE25" s="6"/>
    </row>
    <row r="26" spans="1:57" x14ac:dyDescent="0.25">
      <c r="A26" s="6" t="s">
        <v>260</v>
      </c>
      <c r="B26" s="6" t="s">
        <v>50</v>
      </c>
      <c r="C26" s="6">
        <v>73.88</v>
      </c>
      <c r="D26" s="6">
        <v>309</v>
      </c>
      <c r="E26" s="6">
        <v>5.08</v>
      </c>
      <c r="F26" s="6">
        <f t="shared" si="0"/>
        <v>-0.49210686783775137</v>
      </c>
      <c r="G26" s="6">
        <v>30</v>
      </c>
      <c r="H26" s="6">
        <f t="shared" si="7"/>
        <v>0.54848712219313644</v>
      </c>
      <c r="I26" s="6">
        <v>25</v>
      </c>
      <c r="J26" s="6">
        <f t="shared" si="1"/>
        <v>-1.3851238635714036</v>
      </c>
      <c r="K26" s="6">
        <v>104</v>
      </c>
      <c r="L26" s="6">
        <f t="shared" si="2"/>
        <v>-0.80762102181790374</v>
      </c>
      <c r="M26" s="6">
        <v>4.67</v>
      </c>
      <c r="N26" s="6">
        <f t="shared" si="3"/>
        <v>-0.2814869309578853</v>
      </c>
      <c r="O26" s="6">
        <v>7.53</v>
      </c>
      <c r="P26" s="6">
        <f t="shared" si="4"/>
        <v>-0.30340854878964979</v>
      </c>
      <c r="Q26" s="6">
        <f t="shared" si="5"/>
        <v>-2.7212601107814574</v>
      </c>
      <c r="R26" s="6">
        <f t="shared" si="6"/>
        <v>-0.45354335179690958</v>
      </c>
      <c r="S26" s="6">
        <v>3</v>
      </c>
      <c r="T26" s="6">
        <v>67</v>
      </c>
      <c r="U26" s="6">
        <v>61</v>
      </c>
      <c r="V26" s="84"/>
      <c r="W26" s="6">
        <v>16</v>
      </c>
      <c r="X26" s="6">
        <v>0</v>
      </c>
      <c r="Y26" s="6">
        <v>480</v>
      </c>
      <c r="Z26" s="6">
        <v>131</v>
      </c>
      <c r="AA26" s="6">
        <v>611</v>
      </c>
      <c r="AB26" s="6">
        <v>38.1875</v>
      </c>
      <c r="AC26" s="84"/>
      <c r="AD26" s="6">
        <v>16</v>
      </c>
      <c r="AE26" s="6">
        <v>0</v>
      </c>
      <c r="AF26" s="6">
        <v>638</v>
      </c>
      <c r="AG26" s="6">
        <v>161</v>
      </c>
      <c r="AH26" s="6">
        <v>799</v>
      </c>
      <c r="AI26" s="6">
        <v>49.9375</v>
      </c>
      <c r="AJ26" s="84"/>
      <c r="AK26" s="6">
        <v>14</v>
      </c>
      <c r="AL26" s="6">
        <v>0</v>
      </c>
      <c r="AM26" s="6">
        <v>583</v>
      </c>
      <c r="AN26" s="6">
        <v>65</v>
      </c>
      <c r="AO26" s="6">
        <v>648</v>
      </c>
      <c r="AP26" s="6">
        <v>46.285714285714285</v>
      </c>
      <c r="AQ26" s="84"/>
      <c r="AR26" s="6">
        <v>13</v>
      </c>
      <c r="AS26" s="6">
        <v>0</v>
      </c>
      <c r="AT26" s="6">
        <v>467</v>
      </c>
      <c r="AU26" s="6">
        <v>56</v>
      </c>
      <c r="AV26" s="6">
        <v>523</v>
      </c>
      <c r="AW26" s="6">
        <v>40.230769230769234</v>
      </c>
      <c r="AX26" s="84"/>
      <c r="AY26" s="6">
        <v>15</v>
      </c>
      <c r="AZ26" s="6">
        <v>0</v>
      </c>
      <c r="BA26" s="6">
        <v>572</v>
      </c>
      <c r="BB26" s="6">
        <v>56</v>
      </c>
      <c r="BC26" s="6">
        <v>628</v>
      </c>
      <c r="BD26" s="6">
        <v>41.866666666666667</v>
      </c>
      <c r="BE26" s="6"/>
    </row>
    <row r="27" spans="1:57" x14ac:dyDescent="0.25">
      <c r="A27" s="6" t="s">
        <v>412</v>
      </c>
      <c r="B27" s="6" t="s">
        <v>50</v>
      </c>
      <c r="C27" s="6">
        <v>73</v>
      </c>
      <c r="D27" s="6">
        <v>335</v>
      </c>
      <c r="E27" s="6">
        <v>5.37</v>
      </c>
      <c r="F27" s="6">
        <f t="shared" si="0"/>
        <v>-1.7434349785400023</v>
      </c>
      <c r="G27" s="6">
        <v>38</v>
      </c>
      <c r="H27" s="6">
        <f t="shared" si="7"/>
        <v>1.9171889317026143</v>
      </c>
      <c r="I27" s="6">
        <v>29.5</v>
      </c>
      <c r="J27" s="6">
        <f t="shared" si="1"/>
        <v>-0.22248103508141709</v>
      </c>
      <c r="K27" s="6">
        <v>102</v>
      </c>
      <c r="L27" s="6">
        <f t="shared" si="2"/>
        <v>-1.0469161393935789</v>
      </c>
      <c r="M27" s="6">
        <v>4.91</v>
      </c>
      <c r="N27" s="6">
        <f t="shared" si="3"/>
        <v>-1.2897983254338905</v>
      </c>
      <c r="O27" s="6">
        <v>8.09</v>
      </c>
      <c r="P27" s="6">
        <f t="shared" si="4"/>
        <v>-1.8249797785407325</v>
      </c>
      <c r="Q27" s="6">
        <f t="shared" si="5"/>
        <v>-4.2104213252870064</v>
      </c>
      <c r="R27" s="6">
        <f t="shared" si="6"/>
        <v>-0.70173688754783436</v>
      </c>
      <c r="S27" s="6">
        <v>3</v>
      </c>
      <c r="T27" s="6">
        <v>94</v>
      </c>
      <c r="U27" s="6">
        <v>83</v>
      </c>
      <c r="V27" s="84"/>
      <c r="W27" s="6">
        <v>7</v>
      </c>
      <c r="X27" s="6">
        <v>0</v>
      </c>
      <c r="Y27" s="6">
        <v>91</v>
      </c>
      <c r="Z27" s="6">
        <v>29</v>
      </c>
      <c r="AA27" s="6">
        <v>120</v>
      </c>
      <c r="AB27" s="6">
        <v>17.142857142857142</v>
      </c>
      <c r="AC27" s="84"/>
      <c r="AD27" s="6">
        <v>16</v>
      </c>
      <c r="AE27" s="6">
        <v>0</v>
      </c>
      <c r="AF27" s="6">
        <v>549</v>
      </c>
      <c r="AG27" s="6">
        <v>52</v>
      </c>
      <c r="AH27" s="6">
        <v>601</v>
      </c>
      <c r="AI27" s="6">
        <v>37.5625</v>
      </c>
      <c r="AJ27" s="84"/>
      <c r="AK27" s="6">
        <v>16</v>
      </c>
      <c r="AL27" s="6">
        <v>0</v>
      </c>
      <c r="AM27" s="6">
        <v>725</v>
      </c>
      <c r="AN27" s="6">
        <v>26</v>
      </c>
      <c r="AO27" s="6">
        <v>751</v>
      </c>
      <c r="AP27" s="6">
        <v>46.9375</v>
      </c>
      <c r="AQ27" s="84"/>
      <c r="AR27" s="6">
        <v>16</v>
      </c>
      <c r="AS27" s="6">
        <v>0</v>
      </c>
      <c r="AT27" s="6">
        <v>636</v>
      </c>
      <c r="AU27" s="6">
        <v>68</v>
      </c>
      <c r="AV27" s="6">
        <v>704</v>
      </c>
      <c r="AW27" s="6">
        <v>44</v>
      </c>
      <c r="AX27" s="84"/>
      <c r="AY27" s="6">
        <v>12</v>
      </c>
      <c r="AZ27" s="6">
        <v>0</v>
      </c>
      <c r="BA27" s="6">
        <v>475</v>
      </c>
      <c r="BB27" s="6">
        <v>35</v>
      </c>
      <c r="BC27" s="6">
        <v>510</v>
      </c>
      <c r="BD27" s="6">
        <v>42.5</v>
      </c>
      <c r="BE27" s="6"/>
    </row>
    <row r="28" spans="1:57" x14ac:dyDescent="0.25">
      <c r="A28" s="6" t="s">
        <v>233</v>
      </c>
      <c r="B28" s="6" t="s">
        <v>50</v>
      </c>
      <c r="C28" s="6">
        <v>73.63</v>
      </c>
      <c r="D28" s="6">
        <v>302</v>
      </c>
      <c r="E28" s="6">
        <v>5.33</v>
      </c>
      <c r="F28" s="6">
        <f t="shared" si="0"/>
        <v>-1.5708379977534848</v>
      </c>
      <c r="G28" s="6">
        <v>30</v>
      </c>
      <c r="H28" s="6">
        <f t="shared" si="7"/>
        <v>0.54848712219313644</v>
      </c>
      <c r="I28" s="6">
        <v>24.5</v>
      </c>
      <c r="J28" s="6">
        <f t="shared" si="1"/>
        <v>-1.514306400070291</v>
      </c>
      <c r="K28" s="6">
        <v>106</v>
      </c>
      <c r="L28" s="6">
        <f t="shared" si="2"/>
        <v>-0.56832590424222851</v>
      </c>
      <c r="M28" s="6">
        <v>4.4400000000000004</v>
      </c>
      <c r="N28" s="6">
        <f t="shared" si="3"/>
        <v>0.68481148874828368</v>
      </c>
      <c r="O28" s="6">
        <v>7.44</v>
      </c>
      <c r="P28" s="6">
        <f t="shared" si="4"/>
        <v>-5.8870315436797431E-2</v>
      </c>
      <c r="Q28" s="6">
        <f t="shared" si="5"/>
        <v>-2.4790420065613814</v>
      </c>
      <c r="R28" s="6">
        <f t="shared" si="6"/>
        <v>-0.41317366776023023</v>
      </c>
      <c r="S28" s="6">
        <v>6</v>
      </c>
      <c r="T28" s="6">
        <v>198</v>
      </c>
      <c r="U28" s="6">
        <v>162</v>
      </c>
      <c r="V28" s="84"/>
      <c r="W28" s="6">
        <v>13</v>
      </c>
      <c r="X28" s="6">
        <v>0</v>
      </c>
      <c r="Y28" s="6">
        <v>780</v>
      </c>
      <c r="Z28" s="6">
        <v>66</v>
      </c>
      <c r="AA28" s="6">
        <v>846</v>
      </c>
      <c r="AB28" s="6">
        <v>65.07692307692308</v>
      </c>
      <c r="AC28" s="84"/>
      <c r="AD28" s="6">
        <v>15</v>
      </c>
      <c r="AE28" s="6">
        <v>0</v>
      </c>
      <c r="AF28" s="6">
        <v>418</v>
      </c>
      <c r="AG28" s="6">
        <v>81</v>
      </c>
      <c r="AH28" s="6">
        <v>499</v>
      </c>
      <c r="AI28" s="6">
        <v>33.266666666666666</v>
      </c>
      <c r="AJ28" s="84"/>
      <c r="AK28" s="6"/>
      <c r="AL28" s="6"/>
      <c r="AM28" s="6"/>
      <c r="AN28" s="6"/>
      <c r="AO28" s="6">
        <v>0</v>
      </c>
      <c r="AP28" s="6" t="s">
        <v>2311</v>
      </c>
      <c r="AQ28" s="84"/>
      <c r="AR28" s="6">
        <v>13</v>
      </c>
      <c r="AS28" s="6"/>
      <c r="AT28" s="6">
        <v>302</v>
      </c>
      <c r="AU28" s="6">
        <v>122</v>
      </c>
      <c r="AV28" s="6">
        <v>424</v>
      </c>
      <c r="AW28" s="6">
        <v>32.615384615384613</v>
      </c>
      <c r="AX28" s="84"/>
      <c r="AY28" s="6">
        <v>16</v>
      </c>
      <c r="AZ28" s="6">
        <v>0</v>
      </c>
      <c r="BA28" s="6">
        <v>678</v>
      </c>
      <c r="BB28" s="6">
        <v>21</v>
      </c>
      <c r="BC28" s="6">
        <v>699</v>
      </c>
      <c r="BD28" s="6">
        <v>43.6875</v>
      </c>
      <c r="BE28" s="6"/>
    </row>
    <row r="29" spans="1:57" x14ac:dyDescent="0.25">
      <c r="A29" s="6" t="s">
        <v>175</v>
      </c>
      <c r="B29" s="6" t="s">
        <v>50</v>
      </c>
      <c r="C29" s="6">
        <v>73.38</v>
      </c>
      <c r="D29" s="6">
        <v>306</v>
      </c>
      <c r="E29" s="6">
        <v>5.31</v>
      </c>
      <c r="F29" s="6">
        <f t="shared" si="0"/>
        <v>-1.4845395073602241</v>
      </c>
      <c r="G29" s="6">
        <v>22</v>
      </c>
      <c r="H29" s="6">
        <f t="shared" si="7"/>
        <v>-0.82021468731634128</v>
      </c>
      <c r="I29" s="6">
        <v>27.5</v>
      </c>
      <c r="J29" s="6">
        <f t="shared" si="1"/>
        <v>-0.73921118107696671</v>
      </c>
      <c r="K29" s="6">
        <v>97</v>
      </c>
      <c r="L29" s="6">
        <f t="shared" si="2"/>
        <v>-1.6451539333327667</v>
      </c>
      <c r="M29" s="6">
        <v>4.8099999999999996</v>
      </c>
      <c r="N29" s="6">
        <f t="shared" si="3"/>
        <v>-0.86966857773555317</v>
      </c>
      <c r="O29" s="6">
        <v>7.79</v>
      </c>
      <c r="P29" s="6">
        <f t="shared" si="4"/>
        <v>-1.0098523340312238</v>
      </c>
      <c r="Q29" s="6">
        <f t="shared" si="5"/>
        <v>-6.5686402208530765</v>
      </c>
      <c r="R29" s="6">
        <f t="shared" si="6"/>
        <v>-1.0947733701421793</v>
      </c>
      <c r="S29" s="6"/>
      <c r="T29" s="6"/>
      <c r="U29" s="6"/>
      <c r="V29" s="84"/>
      <c r="W29" s="6"/>
      <c r="X29" s="6"/>
      <c r="Y29" s="6"/>
      <c r="Z29" s="6"/>
      <c r="AA29" s="6">
        <v>0</v>
      </c>
      <c r="AB29" s="6" t="s">
        <v>2311</v>
      </c>
      <c r="AC29" s="84"/>
      <c r="AD29" s="6"/>
      <c r="AE29" s="6"/>
      <c r="AF29" s="6"/>
      <c r="AG29" s="6"/>
      <c r="AH29" s="6">
        <v>0</v>
      </c>
      <c r="AI29" s="6" t="s">
        <v>2311</v>
      </c>
      <c r="AJ29" s="84"/>
      <c r="AK29" s="6"/>
      <c r="AL29" s="6"/>
      <c r="AM29" s="6"/>
      <c r="AN29" s="6"/>
      <c r="AO29" s="6">
        <v>0</v>
      </c>
      <c r="AP29" s="6" t="s">
        <v>2311</v>
      </c>
      <c r="AQ29" s="84"/>
      <c r="AR29" s="6"/>
      <c r="AS29" s="6"/>
      <c r="AT29" s="6"/>
      <c r="AU29" s="6"/>
      <c r="AV29" s="6">
        <v>0</v>
      </c>
      <c r="AW29" s="6" t="s">
        <v>2311</v>
      </c>
      <c r="AX29" s="84"/>
      <c r="AY29" s="6"/>
      <c r="AZ29" s="6"/>
      <c r="BA29" s="6"/>
      <c r="BB29" s="6"/>
      <c r="BC29" s="6">
        <v>0</v>
      </c>
      <c r="BD29" s="6" t="s">
        <v>2311</v>
      </c>
      <c r="BE29" s="6"/>
    </row>
    <row r="30" spans="1:57" x14ac:dyDescent="0.25">
      <c r="A30" s="6" t="s">
        <v>118</v>
      </c>
      <c r="B30" s="6" t="s">
        <v>50</v>
      </c>
      <c r="C30" s="6">
        <v>74.13</v>
      </c>
      <c r="D30" s="6">
        <v>292</v>
      </c>
      <c r="E30" s="6">
        <v>5.0599999999999996</v>
      </c>
      <c r="F30" s="6">
        <f t="shared" si="0"/>
        <v>-0.40580837744449072</v>
      </c>
      <c r="G30" s="6">
        <v>23</v>
      </c>
      <c r="H30" s="6">
        <f t="shared" si="7"/>
        <v>-0.64912696112765655</v>
      </c>
      <c r="I30" s="6">
        <v>30</v>
      </c>
      <c r="J30" s="6">
        <f t="shared" si="1"/>
        <v>-9.3298498582529685E-2</v>
      </c>
      <c r="K30" s="6">
        <v>103</v>
      </c>
      <c r="L30" s="6">
        <f t="shared" si="2"/>
        <v>-0.92726858060574124</v>
      </c>
      <c r="M30" s="6">
        <v>4.88</v>
      </c>
      <c r="N30" s="6">
        <f t="shared" si="3"/>
        <v>-1.163759401124389</v>
      </c>
      <c r="O30" s="6">
        <v>7.61</v>
      </c>
      <c r="P30" s="6">
        <f t="shared" si="4"/>
        <v>-0.52077586732551906</v>
      </c>
      <c r="Q30" s="6">
        <f t="shared" si="5"/>
        <v>-3.760037686210326</v>
      </c>
      <c r="R30" s="6">
        <f t="shared" si="6"/>
        <v>-0.62667294770172099</v>
      </c>
      <c r="S30" s="6">
        <v>7</v>
      </c>
      <c r="T30" s="6">
        <v>229</v>
      </c>
      <c r="U30" s="6">
        <v>180</v>
      </c>
      <c r="V30" s="84"/>
      <c r="W30" s="6">
        <v>1</v>
      </c>
      <c r="X30" s="6">
        <v>0</v>
      </c>
      <c r="Y30" s="6">
        <v>20</v>
      </c>
      <c r="Z30" s="6">
        <v>0</v>
      </c>
      <c r="AA30" s="6">
        <v>20</v>
      </c>
      <c r="AB30" s="6">
        <v>20</v>
      </c>
      <c r="AC30" s="84"/>
      <c r="AD30" s="6"/>
      <c r="AE30" s="6"/>
      <c r="AF30" s="6"/>
      <c r="AG30" s="6"/>
      <c r="AH30" s="6">
        <v>0</v>
      </c>
      <c r="AI30" s="6" t="s">
        <v>2311</v>
      </c>
      <c r="AJ30" s="84"/>
      <c r="AK30" s="6"/>
      <c r="AL30" s="6"/>
      <c r="AM30" s="6"/>
      <c r="AN30" s="6"/>
      <c r="AO30" s="6">
        <v>0</v>
      </c>
      <c r="AP30" s="6" t="s">
        <v>2311</v>
      </c>
      <c r="AQ30" s="84"/>
      <c r="AR30" s="6"/>
      <c r="AS30" s="6"/>
      <c r="AT30" s="6"/>
      <c r="AU30" s="6"/>
      <c r="AV30" s="6">
        <v>0</v>
      </c>
      <c r="AW30" s="6" t="s">
        <v>2311</v>
      </c>
      <c r="AX30" s="84"/>
      <c r="AY30" s="6"/>
      <c r="AZ30" s="6"/>
      <c r="BA30" s="6"/>
      <c r="BB30" s="6"/>
      <c r="BC30" s="6">
        <v>0</v>
      </c>
      <c r="BD30" s="6" t="s">
        <v>2311</v>
      </c>
      <c r="BE30" s="6"/>
    </row>
    <row r="31" spans="1:57" x14ac:dyDescent="0.25">
      <c r="A31" s="6" t="s">
        <v>353</v>
      </c>
      <c r="B31" s="6" t="s">
        <v>50</v>
      </c>
      <c r="C31" s="6">
        <v>75.38</v>
      </c>
      <c r="D31" s="6">
        <v>302</v>
      </c>
      <c r="E31" s="6">
        <v>5.08</v>
      </c>
      <c r="F31" s="6">
        <f t="shared" si="0"/>
        <v>-0.49210686783775137</v>
      </c>
      <c r="G31" s="6">
        <v>28</v>
      </c>
      <c r="H31" s="6">
        <f t="shared" si="7"/>
        <v>0.20631166981576704</v>
      </c>
      <c r="I31" s="6">
        <v>32.5</v>
      </c>
      <c r="J31" s="6">
        <f t="shared" si="1"/>
        <v>0.55261418391190731</v>
      </c>
      <c r="K31" s="6">
        <v>115</v>
      </c>
      <c r="L31" s="6">
        <f t="shared" si="2"/>
        <v>0.5085021248483097</v>
      </c>
      <c r="M31" s="6">
        <v>4.3899999999999997</v>
      </c>
      <c r="N31" s="6">
        <f t="shared" si="3"/>
        <v>0.89487636259745418</v>
      </c>
      <c r="O31" s="6">
        <v>7.2</v>
      </c>
      <c r="P31" s="6">
        <f t="shared" si="4"/>
        <v>0.59323164017081043</v>
      </c>
      <c r="Q31" s="6">
        <f t="shared" si="5"/>
        <v>2.2634291135064974</v>
      </c>
      <c r="R31" s="6">
        <f t="shared" si="6"/>
        <v>0.37723818558441624</v>
      </c>
      <c r="S31" s="6">
        <v>7</v>
      </c>
      <c r="T31" s="6">
        <v>241</v>
      </c>
      <c r="U31" s="6">
        <v>190</v>
      </c>
      <c r="V31" s="84"/>
      <c r="W31" s="6"/>
      <c r="X31" s="6"/>
      <c r="Y31" s="6"/>
      <c r="Z31" s="6"/>
      <c r="AA31" s="6">
        <v>0</v>
      </c>
      <c r="AB31" s="6" t="s">
        <v>2311</v>
      </c>
      <c r="AC31" s="84"/>
      <c r="AD31" s="6"/>
      <c r="AE31" s="6"/>
      <c r="AF31" s="6"/>
      <c r="AG31" s="6"/>
      <c r="AH31" s="6">
        <v>0</v>
      </c>
      <c r="AI31" s="6" t="s">
        <v>2311</v>
      </c>
      <c r="AJ31" s="84"/>
      <c r="AK31" s="6"/>
      <c r="AL31" s="6"/>
      <c r="AM31" s="6"/>
      <c r="AN31" s="6"/>
      <c r="AO31" s="6">
        <v>0</v>
      </c>
      <c r="AP31" s="6" t="s">
        <v>2311</v>
      </c>
      <c r="AQ31" s="84"/>
      <c r="AR31" s="6"/>
      <c r="AS31" s="6"/>
      <c r="AT31" s="6"/>
      <c r="AU31" s="6"/>
      <c r="AV31" s="6">
        <v>0</v>
      </c>
      <c r="AW31" s="6" t="s">
        <v>2311</v>
      </c>
      <c r="AX31" s="84"/>
      <c r="AY31" s="6"/>
      <c r="AZ31" s="6"/>
      <c r="BA31" s="6"/>
      <c r="BB31" s="6"/>
      <c r="BC31" s="6">
        <v>0</v>
      </c>
      <c r="BD31" s="6" t="s">
        <v>2311</v>
      </c>
      <c r="BE31" s="6"/>
    </row>
    <row r="32" spans="1:57" x14ac:dyDescent="0.25">
      <c r="A32" s="6" t="s">
        <v>414</v>
      </c>
      <c r="B32" s="6" t="s">
        <v>50</v>
      </c>
      <c r="C32" s="6">
        <v>75.38</v>
      </c>
      <c r="D32" s="6">
        <v>323</v>
      </c>
      <c r="E32" s="6">
        <v>4.9400000000000004</v>
      </c>
      <c r="F32" s="6">
        <f t="shared" si="0"/>
        <v>0.11198256491505801</v>
      </c>
      <c r="G32" s="6">
        <v>30</v>
      </c>
      <c r="H32" s="6">
        <f t="shared" si="7"/>
        <v>0.54848712219313644</v>
      </c>
      <c r="I32" s="6"/>
      <c r="J32" s="6"/>
      <c r="K32" s="6"/>
      <c r="L32" s="6"/>
      <c r="M32" s="6"/>
      <c r="N32" s="6"/>
      <c r="O32" s="6"/>
      <c r="P32" s="6"/>
      <c r="Q32" s="6">
        <f t="shared" si="5"/>
        <v>0.66046968710819443</v>
      </c>
      <c r="R32" s="6">
        <f t="shared" si="6"/>
        <v>0.33023484355409721</v>
      </c>
      <c r="S32" s="6">
        <v>5</v>
      </c>
      <c r="T32" s="6">
        <v>137</v>
      </c>
      <c r="U32" s="6">
        <v>118</v>
      </c>
      <c r="V32" s="84"/>
      <c r="W32" s="6"/>
      <c r="X32" s="6"/>
      <c r="Y32" s="6"/>
      <c r="Z32" s="6"/>
      <c r="AA32" s="6">
        <v>0</v>
      </c>
      <c r="AB32" s="6" t="s">
        <v>2311</v>
      </c>
      <c r="AC32" s="84"/>
      <c r="AD32" s="6"/>
      <c r="AE32" s="6"/>
      <c r="AF32" s="6"/>
      <c r="AG32" s="6"/>
      <c r="AH32" s="6">
        <v>0</v>
      </c>
      <c r="AI32" s="6" t="s">
        <v>2311</v>
      </c>
      <c r="AJ32" s="84"/>
      <c r="AK32" s="6"/>
      <c r="AL32" s="6"/>
      <c r="AM32" s="6"/>
      <c r="AN32" s="6"/>
      <c r="AO32" s="6">
        <v>0</v>
      </c>
      <c r="AP32" s="6" t="s">
        <v>2311</v>
      </c>
      <c r="AQ32" s="84"/>
      <c r="AR32" s="6"/>
      <c r="AS32" s="6"/>
      <c r="AT32" s="6"/>
      <c r="AU32" s="6"/>
      <c r="AV32" s="6">
        <v>0</v>
      </c>
      <c r="AW32" s="6" t="s">
        <v>2311</v>
      </c>
      <c r="AX32" s="84"/>
      <c r="AY32" s="6"/>
      <c r="AZ32" s="6"/>
      <c r="BA32" s="6"/>
      <c r="BB32" s="6"/>
      <c r="BC32" s="6">
        <v>0</v>
      </c>
      <c r="BD32" s="6" t="s">
        <v>2311</v>
      </c>
      <c r="BE32" s="6"/>
    </row>
    <row r="33" spans="1:57" x14ac:dyDescent="0.25">
      <c r="A33" s="6" t="s">
        <v>220</v>
      </c>
      <c r="B33" s="6" t="s">
        <v>50</v>
      </c>
      <c r="C33" s="6">
        <v>75.63</v>
      </c>
      <c r="D33" s="6">
        <v>346</v>
      </c>
      <c r="E33" s="6">
        <v>5.21</v>
      </c>
      <c r="F33" s="6">
        <f t="shared" si="0"/>
        <v>-1.0530470553939324</v>
      </c>
      <c r="G33" s="6">
        <v>30</v>
      </c>
      <c r="H33" s="6">
        <f t="shared" si="7"/>
        <v>0.54848712219313644</v>
      </c>
      <c r="I33" s="6"/>
      <c r="J33" s="6"/>
      <c r="K33" s="6"/>
      <c r="L33" s="6"/>
      <c r="M33" s="6"/>
      <c r="N33" s="6"/>
      <c r="O33" s="6"/>
      <c r="P33" s="6"/>
      <c r="Q33" s="6">
        <f t="shared" si="5"/>
        <v>-0.50455993320079595</v>
      </c>
      <c r="R33" s="6">
        <f t="shared" si="6"/>
        <v>-0.25227996660039798</v>
      </c>
      <c r="S33" s="6">
        <v>3</v>
      </c>
      <c r="T33" s="6">
        <v>82</v>
      </c>
      <c r="U33" s="6">
        <v>73</v>
      </c>
      <c r="V33" s="84"/>
      <c r="W33" s="6">
        <v>16</v>
      </c>
      <c r="X33" s="6">
        <v>0</v>
      </c>
      <c r="Y33" s="6">
        <v>432</v>
      </c>
      <c r="Z33" s="6">
        <v>61</v>
      </c>
      <c r="AA33" s="6">
        <v>493</v>
      </c>
      <c r="AB33" s="6">
        <v>30.8125</v>
      </c>
      <c r="AC33" s="84"/>
      <c r="AD33" s="6">
        <v>12</v>
      </c>
      <c r="AE33" s="6">
        <v>0</v>
      </c>
      <c r="AF33" s="6">
        <v>390</v>
      </c>
      <c r="AG33" s="6">
        <v>0</v>
      </c>
      <c r="AH33" s="6">
        <v>390</v>
      </c>
      <c r="AI33" s="6">
        <v>32.5</v>
      </c>
      <c r="AJ33" s="84"/>
      <c r="AK33" s="6">
        <v>14</v>
      </c>
      <c r="AL33" s="6">
        <v>0</v>
      </c>
      <c r="AM33" s="6">
        <v>532</v>
      </c>
      <c r="AN33" s="6">
        <v>55</v>
      </c>
      <c r="AO33" s="6">
        <v>587</v>
      </c>
      <c r="AP33" s="6">
        <v>41.928571428571431</v>
      </c>
      <c r="AQ33" s="84"/>
      <c r="AR33" s="6">
        <v>9</v>
      </c>
      <c r="AS33" s="6">
        <v>0</v>
      </c>
      <c r="AT33" s="6">
        <v>209</v>
      </c>
      <c r="AU33" s="6">
        <v>13</v>
      </c>
      <c r="AV33" s="6">
        <v>222</v>
      </c>
      <c r="AW33" s="6">
        <v>24.666666666666668</v>
      </c>
      <c r="AX33" s="84"/>
      <c r="AY33" s="6">
        <v>8</v>
      </c>
      <c r="AZ33" s="6">
        <v>0</v>
      </c>
      <c r="BA33" s="6">
        <v>109</v>
      </c>
      <c r="BB33" s="6">
        <v>44</v>
      </c>
      <c r="BC33" s="6">
        <v>153</v>
      </c>
      <c r="BD33" s="6">
        <v>19.125</v>
      </c>
      <c r="BE33" s="6"/>
    </row>
    <row r="34" spans="1:57" x14ac:dyDescent="0.25">
      <c r="A34" s="6" t="s">
        <v>177</v>
      </c>
      <c r="B34" s="6" t="s">
        <v>50</v>
      </c>
      <c r="C34" s="6">
        <v>74.88</v>
      </c>
      <c r="D34" s="6">
        <v>320</v>
      </c>
      <c r="E34" s="6">
        <v>5.31</v>
      </c>
      <c r="F34" s="6">
        <f t="shared" si="0"/>
        <v>-1.4845395073602241</v>
      </c>
      <c r="G34" s="6"/>
      <c r="H34" s="6"/>
      <c r="I34" s="6">
        <v>26</v>
      </c>
      <c r="J34" s="6">
        <f t="shared" si="1"/>
        <v>-1.1267587905736289</v>
      </c>
      <c r="K34" s="6">
        <v>104</v>
      </c>
      <c r="L34" s="6">
        <f t="shared" si="2"/>
        <v>-0.80762102181790374</v>
      </c>
      <c r="M34" s="6">
        <v>4.6100000000000003</v>
      </c>
      <c r="N34" s="6">
        <f t="shared" si="3"/>
        <v>-2.9409082338885818E-2</v>
      </c>
      <c r="O34" s="6">
        <v>7.59</v>
      </c>
      <c r="P34" s="6">
        <f t="shared" si="4"/>
        <v>-0.46643403769155056</v>
      </c>
      <c r="Q34" s="6">
        <f t="shared" si="5"/>
        <v>-3.9147624397821934</v>
      </c>
      <c r="R34" s="6">
        <f t="shared" si="6"/>
        <v>-0.78295248795643868</v>
      </c>
      <c r="S34" s="6">
        <v>2</v>
      </c>
      <c r="T34" s="6">
        <v>49</v>
      </c>
      <c r="U34" s="6">
        <v>44</v>
      </c>
      <c r="V34" s="84"/>
      <c r="W34" s="6">
        <v>11</v>
      </c>
      <c r="X34" s="6">
        <v>0</v>
      </c>
      <c r="Y34" s="6">
        <v>191</v>
      </c>
      <c r="Z34" s="6">
        <v>20</v>
      </c>
      <c r="AA34" s="6">
        <v>211</v>
      </c>
      <c r="AB34" s="6">
        <v>19.181818181818183</v>
      </c>
      <c r="AC34" s="84"/>
      <c r="AD34" s="6">
        <v>16</v>
      </c>
      <c r="AE34" s="6">
        <v>0</v>
      </c>
      <c r="AF34" s="6">
        <v>681</v>
      </c>
      <c r="AG34" s="6">
        <v>73</v>
      </c>
      <c r="AH34" s="6">
        <v>754</v>
      </c>
      <c r="AI34" s="6">
        <v>47.125</v>
      </c>
      <c r="AJ34" s="84"/>
      <c r="AK34" s="6">
        <v>9</v>
      </c>
      <c r="AL34" s="6">
        <v>0</v>
      </c>
      <c r="AM34" s="6">
        <v>409</v>
      </c>
      <c r="AN34" s="6">
        <v>38</v>
      </c>
      <c r="AO34" s="6">
        <v>447</v>
      </c>
      <c r="AP34" s="6">
        <v>49.666666666666664</v>
      </c>
      <c r="AQ34" s="84"/>
      <c r="AR34" s="6">
        <v>16</v>
      </c>
      <c r="AS34" s="6">
        <v>0</v>
      </c>
      <c r="AT34" s="6">
        <v>765</v>
      </c>
      <c r="AU34" s="6">
        <v>85</v>
      </c>
      <c r="AV34" s="6">
        <v>850</v>
      </c>
      <c r="AW34" s="6">
        <v>53.125</v>
      </c>
      <c r="AX34" s="84"/>
      <c r="AY34" s="6">
        <v>15</v>
      </c>
      <c r="AZ34" s="6">
        <v>0</v>
      </c>
      <c r="BA34" s="6">
        <v>686</v>
      </c>
      <c r="BB34" s="6">
        <v>30</v>
      </c>
      <c r="BC34" s="6">
        <v>716</v>
      </c>
      <c r="BD34" s="6">
        <v>47.733333333333334</v>
      </c>
      <c r="BE34" s="6"/>
    </row>
    <row r="35" spans="1:57" x14ac:dyDescent="0.25">
      <c r="A35" s="6" t="s">
        <v>192</v>
      </c>
      <c r="B35" s="6" t="s">
        <v>50</v>
      </c>
      <c r="C35" s="6">
        <v>73.25</v>
      </c>
      <c r="D35" s="6">
        <v>303</v>
      </c>
      <c r="E35" s="6">
        <v>5.23</v>
      </c>
      <c r="F35" s="6">
        <f t="shared" si="0"/>
        <v>-1.139345545787193</v>
      </c>
      <c r="G35" s="6">
        <v>28</v>
      </c>
      <c r="H35" s="6">
        <f t="shared" si="7"/>
        <v>0.20631166981576704</v>
      </c>
      <c r="I35" s="6">
        <v>22.5</v>
      </c>
      <c r="J35" s="6">
        <f t="shared" si="1"/>
        <v>-2.0310365460658408</v>
      </c>
      <c r="K35" s="6">
        <v>103</v>
      </c>
      <c r="L35" s="6">
        <f t="shared" si="2"/>
        <v>-0.92726858060574124</v>
      </c>
      <c r="M35" s="6">
        <v>4.51</v>
      </c>
      <c r="N35" s="6">
        <f t="shared" si="3"/>
        <v>0.3907206653594516</v>
      </c>
      <c r="O35" s="6">
        <v>7.49</v>
      </c>
      <c r="P35" s="6">
        <f t="shared" si="4"/>
        <v>-0.19472488952171513</v>
      </c>
      <c r="Q35" s="6">
        <f t="shared" si="5"/>
        <v>-3.6953432268052717</v>
      </c>
      <c r="R35" s="6">
        <f t="shared" si="6"/>
        <v>-0.61589053780087866</v>
      </c>
      <c r="S35" s="6">
        <v>3</v>
      </c>
      <c r="T35" s="6">
        <v>87</v>
      </c>
      <c r="U35" s="6">
        <v>78</v>
      </c>
      <c r="V35" s="84"/>
      <c r="W35" s="6">
        <v>4</v>
      </c>
      <c r="X35" s="6">
        <v>0</v>
      </c>
      <c r="Y35" s="6">
        <v>64</v>
      </c>
      <c r="Z35" s="6">
        <v>0</v>
      </c>
      <c r="AA35" s="6">
        <v>64</v>
      </c>
      <c r="AB35" s="6">
        <v>16</v>
      </c>
      <c r="AC35" s="84"/>
      <c r="AD35" s="6">
        <v>13</v>
      </c>
      <c r="AE35" s="6">
        <v>0</v>
      </c>
      <c r="AF35" s="6">
        <v>359</v>
      </c>
      <c r="AG35" s="6">
        <v>2</v>
      </c>
      <c r="AH35" s="6">
        <v>361</v>
      </c>
      <c r="AI35" s="6">
        <v>27.76923076923077</v>
      </c>
      <c r="AJ35" s="84"/>
      <c r="AK35" s="6">
        <v>10</v>
      </c>
      <c r="AL35" s="6">
        <v>0</v>
      </c>
      <c r="AM35" s="6">
        <v>311</v>
      </c>
      <c r="AN35" s="6">
        <v>46</v>
      </c>
      <c r="AO35" s="6">
        <v>357</v>
      </c>
      <c r="AP35" s="6">
        <v>35.700000000000003</v>
      </c>
      <c r="AQ35" s="84"/>
      <c r="AR35" s="6">
        <v>4</v>
      </c>
      <c r="AS35" s="6">
        <v>0</v>
      </c>
      <c r="AT35" s="6">
        <v>42</v>
      </c>
      <c r="AU35" s="6">
        <v>21</v>
      </c>
      <c r="AV35" s="6">
        <v>63</v>
      </c>
      <c r="AW35" s="6">
        <v>15.75</v>
      </c>
      <c r="AX35" s="84"/>
      <c r="AY35" s="6"/>
      <c r="AZ35" s="6"/>
      <c r="BA35" s="6"/>
      <c r="BB35" s="6"/>
      <c r="BC35" s="6">
        <v>0</v>
      </c>
      <c r="BD35" s="6" t="s">
        <v>2311</v>
      </c>
      <c r="BE35" s="6"/>
    </row>
    <row r="36" spans="1:57" x14ac:dyDescent="0.25">
      <c r="A36" s="6" t="s">
        <v>75</v>
      </c>
      <c r="B36" s="6" t="s">
        <v>50</v>
      </c>
      <c r="C36" s="6">
        <v>74.63</v>
      </c>
      <c r="D36" s="6">
        <v>310</v>
      </c>
      <c r="E36" s="6">
        <v>5.14</v>
      </c>
      <c r="F36" s="6">
        <f t="shared" si="0"/>
        <v>-0.75100233901752567</v>
      </c>
      <c r="G36" s="6">
        <v>32</v>
      </c>
      <c r="H36" s="6">
        <f t="shared" si="7"/>
        <v>0.8906625745705059</v>
      </c>
      <c r="I36" s="6">
        <v>26.5</v>
      </c>
      <c r="J36" s="6">
        <f t="shared" si="1"/>
        <v>-0.99757625407474149</v>
      </c>
      <c r="K36" s="6">
        <v>104</v>
      </c>
      <c r="L36" s="6">
        <f t="shared" si="2"/>
        <v>-0.80762102181790374</v>
      </c>
      <c r="M36" s="6">
        <v>4.6399999999999997</v>
      </c>
      <c r="N36" s="6">
        <f t="shared" si="3"/>
        <v>-0.15544800664838368</v>
      </c>
      <c r="O36" s="6">
        <v>7.16</v>
      </c>
      <c r="P36" s="6">
        <f t="shared" si="4"/>
        <v>0.70191529943874509</v>
      </c>
      <c r="Q36" s="6">
        <f t="shared" si="5"/>
        <v>-1.1190697475493034</v>
      </c>
      <c r="R36" s="6">
        <f t="shared" si="6"/>
        <v>-0.18651162459155057</v>
      </c>
      <c r="S36" s="6">
        <v>5</v>
      </c>
      <c r="T36" s="6">
        <v>167</v>
      </c>
      <c r="U36" s="6">
        <v>139</v>
      </c>
      <c r="V36" s="84"/>
      <c r="W36" s="6">
        <v>9</v>
      </c>
      <c r="X36" s="6">
        <v>0</v>
      </c>
      <c r="Y36" s="6">
        <v>102</v>
      </c>
      <c r="Z36" s="6">
        <v>28</v>
      </c>
      <c r="AA36" s="6">
        <v>130</v>
      </c>
      <c r="AB36" s="6">
        <v>14.444444444444445</v>
      </c>
      <c r="AC36" s="84"/>
      <c r="AD36" s="6">
        <v>15</v>
      </c>
      <c r="AE36" s="6">
        <v>0</v>
      </c>
      <c r="AF36" s="6">
        <v>386</v>
      </c>
      <c r="AG36" s="6">
        <v>163</v>
      </c>
      <c r="AH36" s="6">
        <v>549</v>
      </c>
      <c r="AI36" s="6">
        <v>36.6</v>
      </c>
      <c r="AJ36" s="84"/>
      <c r="AK36" s="6">
        <v>2</v>
      </c>
      <c r="AL36" s="6">
        <v>0</v>
      </c>
      <c r="AM36" s="6">
        <v>26</v>
      </c>
      <c r="AN36" s="6">
        <v>7</v>
      </c>
      <c r="AO36" s="6">
        <v>33</v>
      </c>
      <c r="AP36" s="6">
        <v>16.5</v>
      </c>
      <c r="AQ36" s="84"/>
      <c r="AR36" s="6"/>
      <c r="AS36" s="6"/>
      <c r="AT36" s="6"/>
      <c r="AU36" s="6"/>
      <c r="AV36" s="6">
        <v>0</v>
      </c>
      <c r="AW36" s="6" t="s">
        <v>2311</v>
      </c>
      <c r="AX36" s="84"/>
      <c r="AY36" s="6"/>
      <c r="AZ36" s="6"/>
      <c r="BA36" s="6"/>
      <c r="BB36" s="6"/>
      <c r="BC36" s="6">
        <v>0</v>
      </c>
      <c r="BD36" s="6" t="s">
        <v>2311</v>
      </c>
      <c r="BE36" s="6"/>
    </row>
    <row r="37" spans="1:57" x14ac:dyDescent="0.25">
      <c r="A37" s="6" t="s">
        <v>154</v>
      </c>
      <c r="B37" s="6" t="s">
        <v>50</v>
      </c>
      <c r="C37" s="6">
        <v>77.38</v>
      </c>
      <c r="D37" s="6">
        <v>342</v>
      </c>
      <c r="E37" s="6">
        <v>5.44</v>
      </c>
      <c r="F37" s="6">
        <f t="shared" si="0"/>
        <v>-2.0454796949164091</v>
      </c>
      <c r="G37" s="6"/>
      <c r="H37" s="6"/>
      <c r="I37" s="6">
        <v>26.5</v>
      </c>
      <c r="J37" s="6">
        <f t="shared" si="1"/>
        <v>-0.99757625407474149</v>
      </c>
      <c r="K37" s="6">
        <v>96</v>
      </c>
      <c r="L37" s="6">
        <f t="shared" si="2"/>
        <v>-1.7648014921206043</v>
      </c>
      <c r="M37" s="6">
        <v>5.27</v>
      </c>
      <c r="N37" s="6">
        <f t="shared" si="3"/>
        <v>-2.8022654171478947</v>
      </c>
      <c r="O37" s="6">
        <v>8.11</v>
      </c>
      <c r="P37" s="6">
        <f t="shared" si="4"/>
        <v>-1.8793216081746986</v>
      </c>
      <c r="Q37" s="6">
        <f t="shared" si="5"/>
        <v>-9.4894444664343478</v>
      </c>
      <c r="R37" s="6">
        <f t="shared" si="6"/>
        <v>-1.8978888932868696</v>
      </c>
      <c r="S37" s="6"/>
      <c r="T37" s="6"/>
      <c r="U37" s="6"/>
      <c r="V37" s="84"/>
      <c r="W37" s="6">
        <v>7</v>
      </c>
      <c r="X37" s="6">
        <v>0</v>
      </c>
      <c r="Y37" s="6">
        <v>30</v>
      </c>
      <c r="Z37" s="6">
        <v>29</v>
      </c>
      <c r="AA37" s="6">
        <v>59</v>
      </c>
      <c r="AB37" s="6">
        <v>8.4285714285714288</v>
      </c>
      <c r="AC37" s="84"/>
      <c r="AD37" s="6"/>
      <c r="AE37" s="6"/>
      <c r="AF37" s="6"/>
      <c r="AG37" s="6"/>
      <c r="AH37" s="6">
        <v>0</v>
      </c>
      <c r="AI37" s="6" t="s">
        <v>2311</v>
      </c>
      <c r="AJ37" s="84"/>
      <c r="AK37" s="6"/>
      <c r="AL37" s="6"/>
      <c r="AM37" s="6"/>
      <c r="AN37" s="6"/>
      <c r="AO37" s="6">
        <v>0</v>
      </c>
      <c r="AP37" s="6" t="s">
        <v>2311</v>
      </c>
      <c r="AQ37" s="84"/>
      <c r="AR37" s="6"/>
      <c r="AS37" s="6"/>
      <c r="AT37" s="6"/>
      <c r="AU37" s="6"/>
      <c r="AV37" s="6">
        <v>0</v>
      </c>
      <c r="AW37" s="6" t="s">
        <v>2311</v>
      </c>
      <c r="AX37" s="84"/>
      <c r="AY37" s="6"/>
      <c r="AZ37" s="6"/>
      <c r="BA37" s="6"/>
      <c r="BB37" s="6"/>
      <c r="BC37" s="6">
        <v>0</v>
      </c>
      <c r="BD37" s="6" t="s">
        <v>2311</v>
      </c>
      <c r="BE37" s="6"/>
    </row>
    <row r="38" spans="1:57" x14ac:dyDescent="0.25">
      <c r="A38" s="6" t="s">
        <v>201</v>
      </c>
      <c r="B38" s="6" t="s">
        <v>50</v>
      </c>
      <c r="C38" s="6">
        <v>76</v>
      </c>
      <c r="D38" s="6">
        <v>329</v>
      </c>
      <c r="E38" s="6">
        <v>5.23</v>
      </c>
      <c r="F38" s="6">
        <f t="shared" si="0"/>
        <v>-1.139345545787193</v>
      </c>
      <c r="G38" s="6">
        <v>22</v>
      </c>
      <c r="H38" s="6">
        <f t="shared" si="7"/>
        <v>-0.82021468731634128</v>
      </c>
      <c r="I38" s="6">
        <v>26.5</v>
      </c>
      <c r="J38" s="6">
        <f t="shared" si="1"/>
        <v>-0.99757625407474149</v>
      </c>
      <c r="K38" s="6">
        <v>104</v>
      </c>
      <c r="L38" s="6">
        <f t="shared" si="2"/>
        <v>-0.80762102181790374</v>
      </c>
      <c r="M38" s="6">
        <v>4.7</v>
      </c>
      <c r="N38" s="6">
        <f t="shared" si="3"/>
        <v>-0.40752585526738688</v>
      </c>
      <c r="O38" s="6">
        <v>7.85</v>
      </c>
      <c r="P38" s="6">
        <f t="shared" si="4"/>
        <v>-1.1728778229331245</v>
      </c>
      <c r="Q38" s="6">
        <f t="shared" si="5"/>
        <v>-5.3451611871966911</v>
      </c>
      <c r="R38" s="6">
        <f t="shared" si="6"/>
        <v>-0.89086019786611514</v>
      </c>
      <c r="S38" s="6">
        <v>5</v>
      </c>
      <c r="T38" s="6">
        <v>139</v>
      </c>
      <c r="U38" s="6">
        <v>120</v>
      </c>
      <c r="V38" s="84"/>
      <c r="W38" s="6">
        <v>4</v>
      </c>
      <c r="X38" s="6">
        <v>0</v>
      </c>
      <c r="Y38" s="6">
        <v>71</v>
      </c>
      <c r="Z38" s="6">
        <v>26</v>
      </c>
      <c r="AA38" s="6">
        <v>97</v>
      </c>
      <c r="AB38" s="6">
        <v>24.25</v>
      </c>
      <c r="AC38" s="84"/>
      <c r="AD38" s="6">
        <v>12</v>
      </c>
      <c r="AE38" s="6">
        <v>0</v>
      </c>
      <c r="AF38" s="6">
        <v>196</v>
      </c>
      <c r="AG38" s="6">
        <v>55</v>
      </c>
      <c r="AH38" s="6">
        <v>251</v>
      </c>
      <c r="AI38" s="6">
        <v>20.916666666666668</v>
      </c>
      <c r="AJ38" s="84"/>
      <c r="AK38" s="6">
        <v>7</v>
      </c>
      <c r="AL38" s="6">
        <v>0</v>
      </c>
      <c r="AM38" s="6">
        <v>118</v>
      </c>
      <c r="AN38" s="6">
        <v>80</v>
      </c>
      <c r="AO38" s="6">
        <v>198</v>
      </c>
      <c r="AP38" s="6">
        <v>28.285714285714285</v>
      </c>
      <c r="AQ38" s="84"/>
      <c r="AR38" s="6">
        <v>2</v>
      </c>
      <c r="AS38" s="6">
        <v>0</v>
      </c>
      <c r="AT38" s="6">
        <v>17</v>
      </c>
      <c r="AU38" s="6">
        <v>2</v>
      </c>
      <c r="AV38" s="6">
        <v>19</v>
      </c>
      <c r="AW38" s="6">
        <v>9.5</v>
      </c>
      <c r="AX38" s="84"/>
      <c r="AY38" s="6"/>
      <c r="AZ38" s="6"/>
      <c r="BA38" s="6"/>
      <c r="BB38" s="6"/>
      <c r="BC38" s="6">
        <v>0</v>
      </c>
      <c r="BD38" s="6" t="s">
        <v>2311</v>
      </c>
      <c r="BE38" s="6"/>
    </row>
    <row r="39" spans="1:57" x14ac:dyDescent="0.25">
      <c r="A39" s="6" t="s">
        <v>417</v>
      </c>
      <c r="B39" s="6" t="s">
        <v>50</v>
      </c>
      <c r="C39" s="6">
        <v>76.5</v>
      </c>
      <c r="D39" s="6">
        <v>309</v>
      </c>
      <c r="E39" s="6">
        <v>4.9400000000000004</v>
      </c>
      <c r="F39" s="6">
        <f t="shared" si="0"/>
        <v>0.11198256491505801</v>
      </c>
      <c r="G39" s="6">
        <v>28</v>
      </c>
      <c r="H39" s="6">
        <f t="shared" si="7"/>
        <v>0.20631166981576704</v>
      </c>
      <c r="I39" s="6">
        <v>33</v>
      </c>
      <c r="J39" s="6">
        <f t="shared" si="1"/>
        <v>0.68179672041079464</v>
      </c>
      <c r="K39" s="6">
        <v>111</v>
      </c>
      <c r="L39" s="6">
        <f t="shared" si="2"/>
        <v>2.9911889696959397E-2</v>
      </c>
      <c r="M39" s="6">
        <v>4.6500000000000004</v>
      </c>
      <c r="N39" s="6">
        <f t="shared" si="3"/>
        <v>-0.19746098141822002</v>
      </c>
      <c r="O39" s="6">
        <v>7.55</v>
      </c>
      <c r="P39" s="6">
        <f t="shared" si="4"/>
        <v>-0.3577503784236159</v>
      </c>
      <c r="Q39" s="6">
        <f t="shared" si="5"/>
        <v>0.47479148499674328</v>
      </c>
      <c r="R39" s="6">
        <f t="shared" si="6"/>
        <v>7.9131914166123876E-2</v>
      </c>
      <c r="S39" s="6">
        <v>7</v>
      </c>
      <c r="T39" s="6">
        <v>223</v>
      </c>
      <c r="U39" s="6">
        <v>175</v>
      </c>
      <c r="V39" s="84"/>
      <c r="W39" s="6"/>
      <c r="X39" s="6"/>
      <c r="Y39" s="6"/>
      <c r="Z39" s="6"/>
      <c r="AA39" s="6">
        <v>0</v>
      </c>
      <c r="AB39" s="6" t="s">
        <v>2311</v>
      </c>
      <c r="AC39" s="84"/>
      <c r="AD39" s="6">
        <v>2</v>
      </c>
      <c r="AE39" s="6">
        <v>0</v>
      </c>
      <c r="AF39" s="6">
        <v>1</v>
      </c>
      <c r="AG39" s="6">
        <v>8</v>
      </c>
      <c r="AH39" s="6">
        <v>9</v>
      </c>
      <c r="AI39" s="6">
        <v>4.5</v>
      </c>
      <c r="AJ39" s="84"/>
      <c r="AK39" s="6">
        <v>14</v>
      </c>
      <c r="AL39" s="6">
        <v>0</v>
      </c>
      <c r="AM39" s="6">
        <v>182</v>
      </c>
      <c r="AN39" s="6">
        <v>13</v>
      </c>
      <c r="AO39" s="6">
        <v>195</v>
      </c>
      <c r="AP39" s="6">
        <v>13.928571428571429</v>
      </c>
      <c r="AQ39" s="84"/>
      <c r="AR39" s="6">
        <v>10</v>
      </c>
      <c r="AS39" s="6">
        <v>0</v>
      </c>
      <c r="AT39" s="6">
        <v>85</v>
      </c>
      <c r="AU39" s="6">
        <v>12</v>
      </c>
      <c r="AV39" s="6">
        <v>97</v>
      </c>
      <c r="AW39" s="6">
        <v>9.6999999999999993</v>
      </c>
      <c r="AX39" s="84"/>
      <c r="AY39" s="6"/>
      <c r="AZ39" s="6"/>
      <c r="BA39" s="6"/>
      <c r="BB39" s="6"/>
      <c r="BC39" s="6">
        <v>0</v>
      </c>
      <c r="BD39" s="6" t="s">
        <v>2311</v>
      </c>
      <c r="BE39" s="6"/>
    </row>
    <row r="40" spans="1:57" x14ac:dyDescent="0.25">
      <c r="A40" s="6" t="s">
        <v>140</v>
      </c>
      <c r="B40" s="6" t="s">
        <v>50</v>
      </c>
      <c r="C40" s="6">
        <v>74.63</v>
      </c>
      <c r="D40" s="6">
        <v>297</v>
      </c>
      <c r="E40" s="6">
        <v>4.92</v>
      </c>
      <c r="F40" s="6">
        <f t="shared" si="0"/>
        <v>0.19828105530831869</v>
      </c>
      <c r="G40" s="6"/>
      <c r="H40" s="6"/>
      <c r="I40" s="6">
        <v>30</v>
      </c>
      <c r="J40" s="6">
        <f t="shared" si="1"/>
        <v>-9.3298498582529685E-2</v>
      </c>
      <c r="K40" s="6">
        <v>106</v>
      </c>
      <c r="L40" s="6">
        <f t="shared" si="2"/>
        <v>-0.56832590424222851</v>
      </c>
      <c r="M40" s="6">
        <v>4.75</v>
      </c>
      <c r="N40" s="6">
        <f t="shared" si="3"/>
        <v>-0.61759072911655366</v>
      </c>
      <c r="O40" s="6">
        <v>7.4</v>
      </c>
      <c r="P40" s="6">
        <f t="shared" si="4"/>
        <v>4.9813343831137218E-2</v>
      </c>
      <c r="Q40" s="6">
        <f t="shared" si="5"/>
        <v>-1.0311207328018559</v>
      </c>
      <c r="R40" s="6">
        <f t="shared" si="6"/>
        <v>-0.20622414656037119</v>
      </c>
      <c r="S40" s="6">
        <v>1</v>
      </c>
      <c r="T40" s="6">
        <v>23</v>
      </c>
      <c r="U40" s="6">
        <v>22</v>
      </c>
      <c r="V40" s="84"/>
      <c r="W40" s="6">
        <v>16</v>
      </c>
      <c r="X40" s="6">
        <v>0</v>
      </c>
      <c r="Y40" s="6">
        <v>462</v>
      </c>
      <c r="Z40" s="6">
        <v>115</v>
      </c>
      <c r="AA40" s="6">
        <v>577</v>
      </c>
      <c r="AB40" s="6">
        <v>36.0625</v>
      </c>
      <c r="AC40" s="84"/>
      <c r="AD40" s="6">
        <v>14</v>
      </c>
      <c r="AE40" s="6">
        <v>0</v>
      </c>
      <c r="AF40" s="6">
        <v>568</v>
      </c>
      <c r="AG40" s="6">
        <v>50</v>
      </c>
      <c r="AH40" s="6">
        <v>618</v>
      </c>
      <c r="AI40" s="6">
        <v>44.142857142857146</v>
      </c>
      <c r="AJ40" s="84"/>
      <c r="AK40" s="6">
        <v>13</v>
      </c>
      <c r="AL40" s="6">
        <v>0</v>
      </c>
      <c r="AM40" s="6">
        <v>548</v>
      </c>
      <c r="AN40" s="6">
        <v>45</v>
      </c>
      <c r="AO40" s="6">
        <v>593</v>
      </c>
      <c r="AP40" s="6">
        <v>45.615384615384613</v>
      </c>
      <c r="AQ40" s="84"/>
      <c r="AR40" s="6">
        <v>1</v>
      </c>
      <c r="AS40" s="6">
        <v>0</v>
      </c>
      <c r="AT40" s="6">
        <v>25</v>
      </c>
      <c r="AU40" s="6">
        <v>2</v>
      </c>
      <c r="AV40" s="6">
        <v>27</v>
      </c>
      <c r="AW40" s="6">
        <v>27</v>
      </c>
      <c r="AX40" s="84"/>
      <c r="AY40" s="6"/>
      <c r="AZ40" s="6"/>
      <c r="BA40" s="6"/>
      <c r="BB40" s="6"/>
      <c r="BC40" s="6">
        <v>0</v>
      </c>
      <c r="BD40" s="6" t="s">
        <v>2311</v>
      </c>
      <c r="BE40" s="6"/>
    </row>
    <row r="41" spans="1:57" x14ac:dyDescent="0.25">
      <c r="A41" s="6" t="s">
        <v>331</v>
      </c>
      <c r="B41" s="6" t="s">
        <v>50</v>
      </c>
      <c r="C41" s="6">
        <v>74.5</v>
      </c>
      <c r="D41" s="6">
        <v>294</v>
      </c>
      <c r="E41" s="6">
        <v>5.0199999999999996</v>
      </c>
      <c r="F41" s="6">
        <f t="shared" si="0"/>
        <v>-0.23321139665797319</v>
      </c>
      <c r="G41" s="6">
        <v>30</v>
      </c>
      <c r="H41" s="6">
        <f t="shared" si="7"/>
        <v>0.54848712219313644</v>
      </c>
      <c r="I41" s="6">
        <v>32</v>
      </c>
      <c r="J41" s="6">
        <f t="shared" si="1"/>
        <v>0.42343164741301992</v>
      </c>
      <c r="K41" s="6">
        <v>116</v>
      </c>
      <c r="L41" s="6">
        <f t="shared" si="2"/>
        <v>0.62814968363614732</v>
      </c>
      <c r="M41" s="6"/>
      <c r="N41" s="6"/>
      <c r="O41" s="6"/>
      <c r="P41" s="6"/>
      <c r="Q41" s="6">
        <f t="shared" si="5"/>
        <v>1.3668570565843305</v>
      </c>
      <c r="R41" s="6">
        <f t="shared" si="6"/>
        <v>0.34171426414608264</v>
      </c>
      <c r="S41" s="6">
        <v>1</v>
      </c>
      <c r="T41" s="6">
        <v>13</v>
      </c>
      <c r="U41" s="6">
        <v>12</v>
      </c>
      <c r="V41" s="84"/>
      <c r="W41" s="6">
        <v>16</v>
      </c>
      <c r="X41" s="6">
        <v>6</v>
      </c>
      <c r="Y41" s="6">
        <v>882</v>
      </c>
      <c r="Z41" s="6">
        <v>74</v>
      </c>
      <c r="AA41" s="6">
        <v>962</v>
      </c>
      <c r="AB41" s="6">
        <v>60.125</v>
      </c>
      <c r="AC41" s="84"/>
      <c r="AD41" s="6">
        <v>16</v>
      </c>
      <c r="AE41" s="6">
        <v>3</v>
      </c>
      <c r="AF41" s="6">
        <v>809</v>
      </c>
      <c r="AG41" s="6">
        <v>76</v>
      </c>
      <c r="AH41" s="6">
        <v>888</v>
      </c>
      <c r="AI41" s="6">
        <v>55.5</v>
      </c>
      <c r="AJ41" s="84"/>
      <c r="AK41" s="6">
        <v>11</v>
      </c>
      <c r="AL41" s="6">
        <v>0</v>
      </c>
      <c r="AM41" s="6">
        <v>618</v>
      </c>
      <c r="AN41" s="6">
        <v>28</v>
      </c>
      <c r="AO41" s="6">
        <v>646</v>
      </c>
      <c r="AP41" s="6">
        <v>58.727272727272727</v>
      </c>
      <c r="AQ41" s="84"/>
      <c r="AR41" s="6">
        <v>15</v>
      </c>
      <c r="AS41" s="6">
        <v>0</v>
      </c>
      <c r="AT41" s="6">
        <v>761</v>
      </c>
      <c r="AU41" s="6">
        <v>33</v>
      </c>
      <c r="AV41" s="6">
        <v>794</v>
      </c>
      <c r="AW41" s="6">
        <v>52.93333333333333</v>
      </c>
      <c r="AX41" s="84"/>
      <c r="AY41" s="6">
        <v>15</v>
      </c>
      <c r="AZ41" s="6">
        <v>0</v>
      </c>
      <c r="BA41" s="6">
        <v>654</v>
      </c>
      <c r="BB41" s="6">
        <v>62</v>
      </c>
      <c r="BC41" s="6">
        <v>716</v>
      </c>
      <c r="BD41" s="6">
        <v>47.733333333333334</v>
      </c>
      <c r="BE41" s="6"/>
    </row>
    <row r="42" spans="1:57" x14ac:dyDescent="0.25">
      <c r="A42" s="6" t="s">
        <v>265</v>
      </c>
      <c r="B42" s="6" t="s">
        <v>50</v>
      </c>
      <c r="C42" s="6">
        <v>76</v>
      </c>
      <c r="D42" s="6">
        <v>320</v>
      </c>
      <c r="E42" s="6">
        <v>5.14</v>
      </c>
      <c r="F42" s="6">
        <f t="shared" si="0"/>
        <v>-0.75100233901752567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>
        <f t="shared" si="5"/>
        <v>-0.75100233901752567</v>
      </c>
      <c r="R42" s="6">
        <f t="shared" si="6"/>
        <v>-0.75100233901752567</v>
      </c>
      <c r="S42" s="6">
        <v>1</v>
      </c>
      <c r="T42" s="6">
        <v>14</v>
      </c>
      <c r="U42" s="6">
        <v>13</v>
      </c>
      <c r="V42" s="84"/>
      <c r="W42" s="6">
        <v>16</v>
      </c>
      <c r="X42" s="6">
        <v>0</v>
      </c>
      <c r="Y42" s="6">
        <v>604</v>
      </c>
      <c r="Z42" s="6">
        <v>59</v>
      </c>
      <c r="AA42" s="6">
        <v>663</v>
      </c>
      <c r="AB42" s="6">
        <v>41.4375</v>
      </c>
      <c r="AC42" s="84"/>
      <c r="AD42" s="6">
        <v>14</v>
      </c>
      <c r="AE42" s="6">
        <v>0</v>
      </c>
      <c r="AF42" s="6">
        <v>478</v>
      </c>
      <c r="AG42" s="6">
        <v>61</v>
      </c>
      <c r="AH42" s="6">
        <v>539</v>
      </c>
      <c r="AI42" s="6">
        <v>38.5</v>
      </c>
      <c r="AJ42" s="84"/>
      <c r="AK42" s="6">
        <v>14</v>
      </c>
      <c r="AL42" s="6">
        <v>0</v>
      </c>
      <c r="AM42" s="6">
        <v>533</v>
      </c>
      <c r="AN42" s="6">
        <v>52</v>
      </c>
      <c r="AO42" s="6">
        <v>585</v>
      </c>
      <c r="AP42" s="6">
        <v>41.785714285714285</v>
      </c>
      <c r="AQ42" s="84"/>
      <c r="AR42" s="6">
        <v>16</v>
      </c>
      <c r="AS42" s="6">
        <v>0</v>
      </c>
      <c r="AT42" s="6">
        <v>703</v>
      </c>
      <c r="AU42" s="6">
        <v>80</v>
      </c>
      <c r="AV42" s="6">
        <v>783</v>
      </c>
      <c r="AW42" s="6">
        <v>48.9375</v>
      </c>
      <c r="AX42" s="84"/>
      <c r="AY42" s="6">
        <v>16</v>
      </c>
      <c r="AZ42" s="6">
        <v>0</v>
      </c>
      <c r="BA42" s="6">
        <v>586</v>
      </c>
      <c r="BB42" s="6">
        <v>82</v>
      </c>
      <c r="BC42" s="6">
        <v>668</v>
      </c>
      <c r="BD42" s="6">
        <v>41.75</v>
      </c>
      <c r="BE42" s="6"/>
    </row>
    <row r="43" spans="1:57" x14ac:dyDescent="0.25">
      <c r="A43" s="6" t="s">
        <v>421</v>
      </c>
      <c r="B43" s="6" t="s">
        <v>50</v>
      </c>
      <c r="C43" s="6">
        <v>74.63</v>
      </c>
      <c r="D43" s="6">
        <v>313</v>
      </c>
      <c r="E43" s="6">
        <v>5.03</v>
      </c>
      <c r="F43" s="6">
        <f t="shared" si="0"/>
        <v>-0.27636064185460546</v>
      </c>
      <c r="G43" s="6">
        <v>27</v>
      </c>
      <c r="H43" s="6">
        <f t="shared" si="7"/>
        <v>3.5223943627082324E-2</v>
      </c>
      <c r="I43" s="6">
        <v>26.5</v>
      </c>
      <c r="J43" s="6">
        <f t="shared" si="1"/>
        <v>-0.99757625407474149</v>
      </c>
      <c r="K43" s="6">
        <v>102</v>
      </c>
      <c r="L43" s="6">
        <f t="shared" si="2"/>
        <v>-1.0469161393935789</v>
      </c>
      <c r="M43" s="6">
        <v>4.8</v>
      </c>
      <c r="N43" s="6">
        <f t="shared" si="3"/>
        <v>-0.82765560296572049</v>
      </c>
      <c r="O43" s="6">
        <v>7.93</v>
      </c>
      <c r="P43" s="6">
        <f t="shared" si="4"/>
        <v>-1.3902451414689938</v>
      </c>
      <c r="Q43" s="6">
        <f t="shared" si="5"/>
        <v>-4.503529836130558</v>
      </c>
      <c r="R43" s="6">
        <f t="shared" si="6"/>
        <v>-0.75058830602175963</v>
      </c>
      <c r="S43" s="6">
        <v>1</v>
      </c>
      <c r="T43" s="6">
        <v>28</v>
      </c>
      <c r="U43" s="6">
        <v>27</v>
      </c>
      <c r="V43" s="84"/>
      <c r="W43" s="6">
        <v>13</v>
      </c>
      <c r="X43" s="6">
        <v>0</v>
      </c>
      <c r="Y43" s="6">
        <v>296</v>
      </c>
      <c r="Z43" s="6">
        <v>8</v>
      </c>
      <c r="AA43" s="6">
        <v>304</v>
      </c>
      <c r="AB43" s="6">
        <v>23.384615384615383</v>
      </c>
      <c r="AC43" s="84"/>
      <c r="AD43" s="6">
        <v>16</v>
      </c>
      <c r="AE43" s="6">
        <v>0</v>
      </c>
      <c r="AF43" s="6">
        <v>426</v>
      </c>
      <c r="AG43" s="6">
        <v>30</v>
      </c>
      <c r="AH43" s="6">
        <v>456</v>
      </c>
      <c r="AI43" s="6">
        <v>28.5</v>
      </c>
      <c r="AJ43" s="84"/>
      <c r="AK43" s="6">
        <v>15</v>
      </c>
      <c r="AL43" s="6">
        <v>0</v>
      </c>
      <c r="AM43" s="6">
        <v>534</v>
      </c>
      <c r="AN43" s="6">
        <v>60</v>
      </c>
      <c r="AO43" s="6">
        <v>594</v>
      </c>
      <c r="AP43" s="6">
        <v>39.6</v>
      </c>
      <c r="AQ43" s="84"/>
      <c r="AR43" s="6">
        <v>16</v>
      </c>
      <c r="AS43" s="6">
        <v>0</v>
      </c>
      <c r="AT43" s="6">
        <v>647</v>
      </c>
      <c r="AU43" s="6">
        <v>79</v>
      </c>
      <c r="AV43" s="6">
        <v>726</v>
      </c>
      <c r="AW43" s="6">
        <v>45.375</v>
      </c>
      <c r="AX43" s="84"/>
      <c r="AY43" s="6">
        <v>15</v>
      </c>
      <c r="AZ43" s="6">
        <v>0</v>
      </c>
      <c r="BA43" s="6">
        <v>349</v>
      </c>
      <c r="BB43" s="6">
        <v>44</v>
      </c>
      <c r="BC43" s="6">
        <v>393</v>
      </c>
      <c r="BD43" s="6">
        <v>26.2</v>
      </c>
      <c r="BE43" s="6"/>
    </row>
    <row r="44" spans="1:57" x14ac:dyDescent="0.25">
      <c r="A44" s="6" t="s">
        <v>48</v>
      </c>
      <c r="B44" s="6" t="s">
        <v>50</v>
      </c>
      <c r="C44" s="6">
        <v>78.25</v>
      </c>
      <c r="D44" s="6">
        <v>369</v>
      </c>
      <c r="E44" s="6">
        <v>5.3</v>
      </c>
      <c r="F44" s="6">
        <f t="shared" si="0"/>
        <v>-1.4413902621635957</v>
      </c>
      <c r="G44" s="6">
        <v>25</v>
      </c>
      <c r="H44" s="6">
        <f t="shared" si="7"/>
        <v>-0.30695150875028709</v>
      </c>
      <c r="I44" s="6">
        <v>22</v>
      </c>
      <c r="J44" s="6">
        <f t="shared" si="1"/>
        <v>-2.1602190825647281</v>
      </c>
      <c r="K44" s="6">
        <v>97</v>
      </c>
      <c r="L44" s="6">
        <f t="shared" si="2"/>
        <v>-1.6451539333327667</v>
      </c>
      <c r="M44" s="6">
        <v>4.96</v>
      </c>
      <c r="N44" s="6">
        <f t="shared" si="3"/>
        <v>-1.4998631992830573</v>
      </c>
      <c r="O44" s="6">
        <v>8.26</v>
      </c>
      <c r="P44" s="6">
        <f t="shared" si="4"/>
        <v>-2.2868853304294539</v>
      </c>
      <c r="Q44" s="6">
        <f t="shared" si="5"/>
        <v>-9.3404633165238895</v>
      </c>
      <c r="R44" s="6">
        <f t="shared" si="6"/>
        <v>-1.5567438860873148</v>
      </c>
      <c r="S44" s="6"/>
      <c r="T44" s="6"/>
      <c r="U44" s="6"/>
      <c r="V44" s="84"/>
      <c r="W44" s="6"/>
      <c r="X44" s="6"/>
      <c r="Y44" s="6"/>
      <c r="Z44" s="6"/>
      <c r="AA44" s="6">
        <v>0</v>
      </c>
      <c r="AB44" s="6" t="s">
        <v>2311</v>
      </c>
      <c r="AC44" s="84"/>
      <c r="AD44" s="6">
        <v>6</v>
      </c>
      <c r="AE44" s="6">
        <v>0</v>
      </c>
      <c r="AF44" s="6">
        <v>72</v>
      </c>
      <c r="AG44" s="6">
        <v>5</v>
      </c>
      <c r="AH44" s="6">
        <v>77</v>
      </c>
      <c r="AI44" s="6">
        <v>12.833333333333334</v>
      </c>
      <c r="AJ44" s="84"/>
      <c r="AK44" s="6">
        <v>10</v>
      </c>
      <c r="AL44" s="6">
        <v>0</v>
      </c>
      <c r="AM44" s="6">
        <v>58</v>
      </c>
      <c r="AN44" s="6">
        <v>49</v>
      </c>
      <c r="AO44" s="6">
        <v>107</v>
      </c>
      <c r="AP44" s="6">
        <v>10.7</v>
      </c>
      <c r="AQ44" s="84"/>
      <c r="AR44" s="6">
        <v>5</v>
      </c>
      <c r="AS44" s="6">
        <v>0</v>
      </c>
      <c r="AT44" s="6">
        <v>63</v>
      </c>
      <c r="AU44" s="6">
        <v>7</v>
      </c>
      <c r="AV44" s="6">
        <v>70</v>
      </c>
      <c r="AW44" s="6">
        <v>14</v>
      </c>
      <c r="AX44" s="84"/>
      <c r="AY44" s="6"/>
      <c r="AZ44" s="6"/>
      <c r="BA44" s="6"/>
      <c r="BB44" s="6"/>
      <c r="BC44" s="6">
        <v>0</v>
      </c>
      <c r="BD44" s="6" t="s">
        <v>2311</v>
      </c>
      <c r="BE44" s="6"/>
    </row>
    <row r="46" spans="1:57" x14ac:dyDescent="0.25">
      <c r="B46" s="6" t="s">
        <v>2313</v>
      </c>
      <c r="C46" s="30">
        <f>AVERAGE(C3:C44)</f>
        <v>75.731904761904815</v>
      </c>
      <c r="D46" s="30">
        <f t="shared" ref="D46:O46" si="8">AVERAGE(D3:D44)</f>
        <v>291.02380952380952</v>
      </c>
      <c r="E46" s="30">
        <f t="shared" si="8"/>
        <v>4.9659523809523805</v>
      </c>
      <c r="F46" s="30"/>
      <c r="G46" s="30">
        <f t="shared" si="8"/>
        <v>26.794117647058822</v>
      </c>
      <c r="H46" s="30"/>
      <c r="I46" s="30">
        <f t="shared" si="8"/>
        <v>30.361111111111111</v>
      </c>
      <c r="J46" s="30"/>
      <c r="K46" s="30">
        <f t="shared" si="8"/>
        <v>110.75</v>
      </c>
      <c r="L46" s="30"/>
      <c r="M46" s="30">
        <f t="shared" si="8"/>
        <v>4.6029999999999998</v>
      </c>
      <c r="N46" s="30"/>
      <c r="O46" s="30">
        <f t="shared" si="8"/>
        <v>7.4183333333333339</v>
      </c>
      <c r="P46" s="30"/>
    </row>
    <row r="47" spans="1:57" x14ac:dyDescent="0.25">
      <c r="B47" s="6" t="s">
        <v>541</v>
      </c>
      <c r="C47" s="30">
        <f>_xlfn.STDEV.P(C3:C44)</f>
        <v>1.6577914713130475</v>
      </c>
      <c r="D47" s="30">
        <f t="shared" ref="D47:O47" si="9">_xlfn.STDEV.P(D3:D44)</f>
        <v>29.279025562140568</v>
      </c>
      <c r="E47" s="30">
        <f t="shared" si="9"/>
        <v>0.23175376427630218</v>
      </c>
      <c r="F47" s="30"/>
      <c r="G47" s="30">
        <f t="shared" si="9"/>
        <v>5.8449546456485511</v>
      </c>
      <c r="H47" s="30"/>
      <c r="I47" s="30">
        <f t="shared" si="9"/>
        <v>3.8704922008115727</v>
      </c>
      <c r="J47" s="30"/>
      <c r="K47" s="30">
        <f t="shared" si="9"/>
        <v>8.3578805128254068</v>
      </c>
      <c r="L47" s="30"/>
      <c r="M47" s="30">
        <f t="shared" si="9"/>
        <v>0.23802170769350706</v>
      </c>
      <c r="N47" s="30"/>
      <c r="O47" s="30">
        <f t="shared" si="9"/>
        <v>0.36804060766291652</v>
      </c>
      <c r="P47" s="30"/>
    </row>
  </sheetData>
  <mergeCells count="6">
    <mergeCell ref="AY1:BD1"/>
    <mergeCell ref="A1:U1"/>
    <mergeCell ref="W1:AB1"/>
    <mergeCell ref="AD1:AI1"/>
    <mergeCell ref="AK1:AP1"/>
    <mergeCell ref="AR1:A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E39"/>
  <sheetViews>
    <sheetView zoomScale="55" zoomScaleNormal="55" workbookViewId="0">
      <selection activeCell="J48" sqref="J48"/>
    </sheetView>
  </sheetViews>
  <sheetFormatPr defaultRowHeight="15" x14ac:dyDescent="0.25"/>
  <cols>
    <col min="1" max="1" width="19.140625" bestFit="1" customWidth="1"/>
  </cols>
  <sheetData>
    <row r="1" spans="1:57" x14ac:dyDescent="0.25">
      <c r="A1" s="91" t="s">
        <v>2312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86"/>
      <c r="W1" s="91">
        <v>2013</v>
      </c>
      <c r="X1" s="91"/>
      <c r="Y1" s="91"/>
      <c r="Z1" s="91"/>
      <c r="AA1" s="91"/>
      <c r="AB1" s="91"/>
      <c r="AC1" s="86"/>
      <c r="AD1" s="91">
        <v>2014</v>
      </c>
      <c r="AE1" s="91"/>
      <c r="AF1" s="91"/>
      <c r="AG1" s="91"/>
      <c r="AH1" s="91"/>
      <c r="AI1" s="91"/>
      <c r="AJ1" s="86"/>
      <c r="AK1" s="91">
        <v>2015</v>
      </c>
      <c r="AL1" s="91"/>
      <c r="AM1" s="91"/>
      <c r="AN1" s="91"/>
      <c r="AO1" s="91"/>
      <c r="AP1" s="91"/>
      <c r="AQ1" s="86"/>
      <c r="AR1" s="91">
        <v>2016</v>
      </c>
      <c r="AS1" s="91"/>
      <c r="AT1" s="91"/>
      <c r="AU1" s="91"/>
      <c r="AV1" s="91"/>
      <c r="AW1" s="91"/>
      <c r="AX1" s="86"/>
      <c r="AY1" s="91">
        <v>2017</v>
      </c>
      <c r="AZ1" s="91"/>
      <c r="BA1" s="91"/>
      <c r="BB1" s="91"/>
      <c r="BC1" s="91"/>
      <c r="BD1" s="91"/>
      <c r="BE1" s="6"/>
    </row>
    <row r="2" spans="1:57" x14ac:dyDescent="0.25">
      <c r="A2" s="85" t="s">
        <v>1</v>
      </c>
      <c r="B2" s="85" t="s">
        <v>3</v>
      </c>
      <c r="C2" s="85" t="s">
        <v>447</v>
      </c>
      <c r="D2" s="85" t="s">
        <v>436</v>
      </c>
      <c r="E2" s="85" t="s">
        <v>437</v>
      </c>
      <c r="F2" s="85" t="s">
        <v>438</v>
      </c>
      <c r="G2" s="85" t="s">
        <v>439</v>
      </c>
      <c r="H2" s="85" t="s">
        <v>440</v>
      </c>
      <c r="I2" s="85" t="s">
        <v>441</v>
      </c>
      <c r="J2" s="85" t="s">
        <v>442</v>
      </c>
      <c r="K2" s="85" t="s">
        <v>446</v>
      </c>
      <c r="L2" s="85" t="s">
        <v>443</v>
      </c>
      <c r="M2" s="85" t="s">
        <v>4</v>
      </c>
      <c r="N2" s="85" t="s">
        <v>444</v>
      </c>
      <c r="O2" s="85" t="s">
        <v>5</v>
      </c>
      <c r="P2" s="85" t="s">
        <v>445</v>
      </c>
      <c r="Q2" s="85" t="s">
        <v>448</v>
      </c>
      <c r="R2" s="85" t="s">
        <v>449</v>
      </c>
      <c r="S2" s="85" t="s">
        <v>450</v>
      </c>
      <c r="T2" s="85" t="s">
        <v>451</v>
      </c>
      <c r="U2" s="85" t="s">
        <v>452</v>
      </c>
      <c r="V2" s="86"/>
      <c r="W2" s="85" t="s">
        <v>537</v>
      </c>
      <c r="X2" s="85" t="s">
        <v>2307</v>
      </c>
      <c r="Y2" s="85" t="s">
        <v>2308</v>
      </c>
      <c r="Z2" s="85" t="s">
        <v>2309</v>
      </c>
      <c r="AA2" s="85" t="s">
        <v>2305</v>
      </c>
      <c r="AB2" s="85" t="s">
        <v>2306</v>
      </c>
      <c r="AC2" s="86"/>
      <c r="AD2" s="85" t="s">
        <v>537</v>
      </c>
      <c r="AE2" s="85" t="s">
        <v>2307</v>
      </c>
      <c r="AF2" s="85" t="s">
        <v>2308</v>
      </c>
      <c r="AG2" s="85" t="s">
        <v>2309</v>
      </c>
      <c r="AH2" s="85" t="s">
        <v>2305</v>
      </c>
      <c r="AI2" s="85" t="s">
        <v>2306</v>
      </c>
      <c r="AJ2" s="86"/>
      <c r="AK2" s="85" t="s">
        <v>537</v>
      </c>
      <c r="AL2" s="85" t="s">
        <v>2307</v>
      </c>
      <c r="AM2" s="85" t="s">
        <v>2308</v>
      </c>
      <c r="AN2" s="85" t="s">
        <v>2309</v>
      </c>
      <c r="AO2" s="85" t="s">
        <v>2305</v>
      </c>
      <c r="AP2" s="85" t="s">
        <v>2306</v>
      </c>
      <c r="AQ2" s="86"/>
      <c r="AR2" s="85" t="s">
        <v>537</v>
      </c>
      <c r="AS2" s="85" t="s">
        <v>2307</v>
      </c>
      <c r="AT2" s="85" t="s">
        <v>2308</v>
      </c>
      <c r="AU2" s="85" t="s">
        <v>2309</v>
      </c>
      <c r="AV2" s="85" t="s">
        <v>2305</v>
      </c>
      <c r="AW2" s="85" t="s">
        <v>2306</v>
      </c>
      <c r="AX2" s="86"/>
      <c r="AY2" s="85" t="s">
        <v>537</v>
      </c>
      <c r="AZ2" s="85" t="s">
        <v>2307</v>
      </c>
      <c r="BA2" s="85" t="s">
        <v>2308</v>
      </c>
      <c r="BB2" s="85" t="s">
        <v>2309</v>
      </c>
      <c r="BC2" s="85" t="s">
        <v>2305</v>
      </c>
      <c r="BD2" s="85" t="s">
        <v>2306</v>
      </c>
      <c r="BE2" s="6"/>
    </row>
    <row r="3" spans="1:57" x14ac:dyDescent="0.25">
      <c r="A3" s="6" t="s">
        <v>306</v>
      </c>
      <c r="B3" s="6" t="s">
        <v>84</v>
      </c>
      <c r="C3" s="6">
        <v>74.5</v>
      </c>
      <c r="D3" s="6">
        <v>242</v>
      </c>
      <c r="E3" s="6">
        <v>4.7</v>
      </c>
      <c r="F3" s="6">
        <f>STANDARDIZE(E3,$E$38,$E$39)*-1</f>
        <v>0.28194865531568813</v>
      </c>
      <c r="G3" s="6">
        <v>20</v>
      </c>
      <c r="H3" s="6">
        <f>STANDARDIZE(G3,$G$38,$G$39)</f>
        <v>-0.5</v>
      </c>
      <c r="I3" s="6">
        <v>33.5</v>
      </c>
      <c r="J3" s="6">
        <f>STANDARDIZE(I3,$I$38,$I$39)</f>
        <v>-0.17502260251866114</v>
      </c>
      <c r="K3" s="6">
        <v>122</v>
      </c>
      <c r="L3" s="6">
        <f>STANDARDIZE(K3,$K$38,$K$39)</f>
        <v>0.53182385437871149</v>
      </c>
      <c r="M3" s="6">
        <v>4.3899999999999997</v>
      </c>
      <c r="N3" s="6">
        <f>STANDARDIZE(M3,$M$38,$M$39)*-1</f>
        <v>-0.35501591295878021</v>
      </c>
      <c r="O3" s="6">
        <v>7.16</v>
      </c>
      <c r="P3" s="6">
        <f>STANDARDIZE(O3,$O$38,$O$39)*-1</f>
        <v>9.1251454777186262E-3</v>
      </c>
      <c r="Q3" s="6">
        <f>F3+H3+J3+L3+N3+P3</f>
        <v>-0.20714086030532311</v>
      </c>
      <c r="R3" s="6">
        <f>AVERAGE(F3,H3,J3,L3,N3,P3)</f>
        <v>-3.4523476717553854E-2</v>
      </c>
      <c r="S3" s="6">
        <v>1</v>
      </c>
      <c r="T3" s="6">
        <v>30</v>
      </c>
      <c r="U3" s="6">
        <v>29</v>
      </c>
      <c r="V3" s="84"/>
      <c r="W3" s="6">
        <v>16</v>
      </c>
      <c r="X3" s="6">
        <v>0</v>
      </c>
      <c r="Y3" s="6">
        <v>1033</v>
      </c>
      <c r="Z3" s="6">
        <v>82</v>
      </c>
      <c r="AA3" s="6">
        <v>1115</v>
      </c>
      <c r="AB3" s="6">
        <v>69.6875</v>
      </c>
      <c r="AC3" s="84"/>
      <c r="AD3" s="6">
        <v>16</v>
      </c>
      <c r="AE3" s="6">
        <v>0</v>
      </c>
      <c r="AF3" s="6">
        <v>978</v>
      </c>
      <c r="AG3" s="6">
        <v>30</v>
      </c>
      <c r="AH3" s="6">
        <v>1008</v>
      </c>
      <c r="AI3" s="6">
        <v>63</v>
      </c>
      <c r="AJ3" s="84"/>
      <c r="AK3" s="6"/>
      <c r="AL3" s="6"/>
      <c r="AM3" s="6"/>
      <c r="AN3" s="6"/>
      <c r="AO3" s="6">
        <v>0</v>
      </c>
      <c r="AP3" s="6" t="s">
        <v>2311</v>
      </c>
      <c r="AQ3" s="84"/>
      <c r="AR3" s="6">
        <v>16</v>
      </c>
      <c r="AS3" s="6">
        <v>0</v>
      </c>
      <c r="AT3" s="6">
        <v>1090</v>
      </c>
      <c r="AU3" s="6">
        <v>2</v>
      </c>
      <c r="AV3" s="6">
        <v>1092</v>
      </c>
      <c r="AW3" s="6">
        <v>68.25</v>
      </c>
      <c r="AX3" s="84"/>
      <c r="AY3" s="6">
        <v>15</v>
      </c>
      <c r="AZ3" s="6">
        <v>0</v>
      </c>
      <c r="BA3" s="6">
        <v>923</v>
      </c>
      <c r="BB3" s="6">
        <v>63</v>
      </c>
      <c r="BC3" s="6">
        <v>986</v>
      </c>
      <c r="BD3" s="6">
        <v>65.733333333333334</v>
      </c>
      <c r="BE3" s="6"/>
    </row>
    <row r="4" spans="1:57" x14ac:dyDescent="0.25">
      <c r="A4" s="6" t="s">
        <v>82</v>
      </c>
      <c r="B4" s="6" t="s">
        <v>84</v>
      </c>
      <c r="C4" s="6">
        <v>72.38</v>
      </c>
      <c r="D4" s="6">
        <v>241</v>
      </c>
      <c r="E4" s="6">
        <v>4.62</v>
      </c>
      <c r="F4" s="6">
        <f t="shared" ref="F4:F36" si="0">STANDARDIZE(E4,$E$38,$E$39)*-1</f>
        <v>0.96668110393951634</v>
      </c>
      <c r="G4" s="6"/>
      <c r="H4" s="6"/>
      <c r="I4" s="6"/>
      <c r="J4" s="6"/>
      <c r="K4" s="6">
        <v>116</v>
      </c>
      <c r="L4" s="6">
        <f t="shared" ref="L4:L36" si="1">STANDARDIZE(K4,$K$38,$K$39)</f>
        <v>-0.44499546999035078</v>
      </c>
      <c r="M4" s="6"/>
      <c r="N4" s="6"/>
      <c r="O4" s="6"/>
      <c r="P4" s="6"/>
      <c r="Q4" s="6">
        <f t="shared" ref="Q4:Q36" si="2">F4+H4+J4+L4+N4+P4</f>
        <v>0.52168563394916556</v>
      </c>
      <c r="R4" s="6">
        <f t="shared" ref="R4:R36" si="3">AVERAGE(F4,H4,J4,L4,N4,P4)</f>
        <v>0.26084281697458278</v>
      </c>
      <c r="S4" s="6">
        <v>2</v>
      </c>
      <c r="T4" s="6">
        <v>56</v>
      </c>
      <c r="U4" s="6">
        <v>51</v>
      </c>
      <c r="V4" s="84"/>
      <c r="W4" s="6">
        <v>14</v>
      </c>
      <c r="X4" s="6">
        <v>0</v>
      </c>
      <c r="Y4" s="6">
        <v>205</v>
      </c>
      <c r="Z4" s="6">
        <v>229</v>
      </c>
      <c r="AA4" s="6">
        <v>434</v>
      </c>
      <c r="AB4" s="6">
        <v>31</v>
      </c>
      <c r="AC4" s="84"/>
      <c r="AD4" s="6">
        <v>4</v>
      </c>
      <c r="AE4" s="6">
        <v>0</v>
      </c>
      <c r="AF4" s="6">
        <v>0</v>
      </c>
      <c r="AG4" s="6">
        <v>51</v>
      </c>
      <c r="AH4" s="6">
        <v>51</v>
      </c>
      <c r="AI4" s="6">
        <v>12.75</v>
      </c>
      <c r="AJ4" s="84"/>
      <c r="AK4" s="6">
        <v>16</v>
      </c>
      <c r="AL4" s="6">
        <v>0</v>
      </c>
      <c r="AM4" s="6">
        <v>10</v>
      </c>
      <c r="AN4" s="6">
        <v>258</v>
      </c>
      <c r="AO4" s="6">
        <v>268</v>
      </c>
      <c r="AP4" s="6">
        <v>16.75</v>
      </c>
      <c r="AQ4" s="84"/>
      <c r="AR4" s="6">
        <v>14</v>
      </c>
      <c r="AS4" s="6">
        <v>0</v>
      </c>
      <c r="AT4" s="6">
        <v>6</v>
      </c>
      <c r="AU4" s="6">
        <v>335</v>
      </c>
      <c r="AV4" s="6">
        <v>341</v>
      </c>
      <c r="AW4" s="6">
        <v>24.357142857142858</v>
      </c>
      <c r="AX4" s="84"/>
      <c r="AY4" s="6"/>
      <c r="AZ4" s="6"/>
      <c r="BA4" s="6"/>
      <c r="BB4" s="6"/>
      <c r="BC4" s="6">
        <v>0</v>
      </c>
      <c r="BD4" s="6" t="s">
        <v>2311</v>
      </c>
      <c r="BE4" s="6"/>
    </row>
    <row r="5" spans="1:57" x14ac:dyDescent="0.25">
      <c r="A5" s="6" t="s">
        <v>297</v>
      </c>
      <c r="B5" s="6" t="s">
        <v>84</v>
      </c>
      <c r="C5" s="6">
        <v>76.25</v>
      </c>
      <c r="D5" s="6">
        <v>241</v>
      </c>
      <c r="E5" s="6">
        <v>4.58</v>
      </c>
      <c r="F5" s="6">
        <f t="shared" si="0"/>
        <v>1.3090473282514303</v>
      </c>
      <c r="G5" s="6"/>
      <c r="H5" s="6"/>
      <c r="I5" s="6">
        <v>37</v>
      </c>
      <c r="J5" s="6">
        <f t="shared" ref="J5:J36" si="4">STANDARDIZE(I5,$I$38,$I$39)</f>
        <v>1.1058246250042647</v>
      </c>
      <c r="K5" s="6">
        <v>128</v>
      </c>
      <c r="L5" s="6">
        <f t="shared" si="1"/>
        <v>1.5086431787477739</v>
      </c>
      <c r="M5" s="6">
        <v>4.3899999999999997</v>
      </c>
      <c r="N5" s="6">
        <f t="shared" ref="N5:N36" si="5">STANDARDIZE(M5,$M$38,$M$39)*-1</f>
        <v>-0.35501591295878021</v>
      </c>
      <c r="O5" s="6">
        <v>6.84</v>
      </c>
      <c r="P5" s="6">
        <f t="shared" ref="P5:P36" si="6">STANDARDIZE(O5,$O$38,$O$39)*-1</f>
        <v>1.3961472580914736</v>
      </c>
      <c r="Q5" s="6">
        <f t="shared" si="2"/>
        <v>4.9646464771361618</v>
      </c>
      <c r="R5" s="6">
        <f t="shared" si="3"/>
        <v>0.99292929542723241</v>
      </c>
      <c r="S5" s="6">
        <v>1</v>
      </c>
      <c r="T5" s="6">
        <v>6</v>
      </c>
      <c r="U5" s="6">
        <v>6</v>
      </c>
      <c r="V5" s="84"/>
      <c r="W5" s="6">
        <v>15</v>
      </c>
      <c r="X5" s="6">
        <v>0</v>
      </c>
      <c r="Y5" s="6">
        <v>666</v>
      </c>
      <c r="Z5" s="6">
        <v>134</v>
      </c>
      <c r="AA5" s="6">
        <v>800</v>
      </c>
      <c r="AB5" s="6">
        <v>53.333333333333336</v>
      </c>
      <c r="AC5" s="84"/>
      <c r="AD5" s="6">
        <v>15</v>
      </c>
      <c r="AE5" s="6">
        <v>0</v>
      </c>
      <c r="AF5" s="6">
        <v>667</v>
      </c>
      <c r="AG5" s="6">
        <v>213</v>
      </c>
      <c r="AH5" s="6">
        <v>880</v>
      </c>
      <c r="AI5" s="6">
        <v>58.666666666666664</v>
      </c>
      <c r="AJ5" s="84"/>
      <c r="AK5" s="6">
        <v>16</v>
      </c>
      <c r="AL5" s="6">
        <v>0</v>
      </c>
      <c r="AM5" s="6">
        <v>256</v>
      </c>
      <c r="AN5" s="6">
        <v>368</v>
      </c>
      <c r="AO5" s="6">
        <v>624</v>
      </c>
      <c r="AP5" s="6">
        <v>39</v>
      </c>
      <c r="AQ5" s="84"/>
      <c r="AR5" s="6">
        <v>16</v>
      </c>
      <c r="AS5" s="6">
        <v>0</v>
      </c>
      <c r="AT5" s="6">
        <v>47</v>
      </c>
      <c r="AU5" s="6">
        <v>323</v>
      </c>
      <c r="AV5" s="6">
        <v>370</v>
      </c>
      <c r="AW5" s="6">
        <v>23.125</v>
      </c>
      <c r="AX5" s="84"/>
      <c r="AY5" s="6">
        <v>16</v>
      </c>
      <c r="AZ5" s="6">
        <v>0</v>
      </c>
      <c r="BA5" s="6">
        <v>501</v>
      </c>
      <c r="BB5" s="6">
        <v>287</v>
      </c>
      <c r="BC5" s="6">
        <v>788</v>
      </c>
      <c r="BD5" s="6">
        <v>49.25</v>
      </c>
      <c r="BE5" s="6"/>
    </row>
    <row r="6" spans="1:57" x14ac:dyDescent="0.25">
      <c r="A6" s="6" t="s">
        <v>218</v>
      </c>
      <c r="B6" s="6" t="s">
        <v>84</v>
      </c>
      <c r="C6" s="6">
        <v>74.5</v>
      </c>
      <c r="D6" s="6">
        <v>251</v>
      </c>
      <c r="E6" s="6">
        <v>4.6900000000000004</v>
      </c>
      <c r="F6" s="6">
        <f t="shared" si="0"/>
        <v>0.36754021139366477</v>
      </c>
      <c r="G6" s="6">
        <v>18</v>
      </c>
      <c r="H6" s="6">
        <f t="shared" ref="H6:H36" si="7">STANDARDIZE(G6,$G$38,$G$39)</f>
        <v>-1</v>
      </c>
      <c r="I6" s="6"/>
      <c r="J6" s="6"/>
      <c r="K6" s="6"/>
      <c r="L6" s="6"/>
      <c r="M6" s="6"/>
      <c r="N6" s="6"/>
      <c r="O6" s="6"/>
      <c r="P6" s="6"/>
      <c r="Q6" s="6">
        <f t="shared" si="2"/>
        <v>-0.63245978860633523</v>
      </c>
      <c r="R6" s="6">
        <f t="shared" si="3"/>
        <v>-0.31622989430316761</v>
      </c>
      <c r="S6" s="6">
        <v>5</v>
      </c>
      <c r="T6" s="6">
        <v>162</v>
      </c>
      <c r="U6" s="6">
        <v>136</v>
      </c>
      <c r="V6" s="84"/>
      <c r="W6" s="6">
        <v>5</v>
      </c>
      <c r="X6" s="6">
        <v>0</v>
      </c>
      <c r="Y6" s="6">
        <v>39</v>
      </c>
      <c r="Z6" s="6">
        <v>42</v>
      </c>
      <c r="AA6" s="6">
        <v>81</v>
      </c>
      <c r="AB6" s="6">
        <v>16.2</v>
      </c>
      <c r="AC6" s="84"/>
      <c r="AD6" s="6"/>
      <c r="AE6" s="6"/>
      <c r="AF6" s="6"/>
      <c r="AG6" s="6"/>
      <c r="AH6" s="6">
        <v>0</v>
      </c>
      <c r="AI6" s="6" t="s">
        <v>2311</v>
      </c>
      <c r="AJ6" s="84"/>
      <c r="AK6" s="6"/>
      <c r="AL6" s="6"/>
      <c r="AM6" s="6"/>
      <c r="AN6" s="6"/>
      <c r="AO6" s="6">
        <v>0</v>
      </c>
      <c r="AP6" s="6" t="s">
        <v>2311</v>
      </c>
      <c r="AQ6" s="84"/>
      <c r="AR6" s="6"/>
      <c r="AS6" s="6"/>
      <c r="AT6" s="6"/>
      <c r="AU6" s="6"/>
      <c r="AV6" s="6">
        <v>0</v>
      </c>
      <c r="AW6" s="6" t="s">
        <v>2311</v>
      </c>
      <c r="AX6" s="84"/>
      <c r="AY6" s="6"/>
      <c r="AZ6" s="6"/>
      <c r="BA6" s="6"/>
      <c r="BB6" s="6"/>
      <c r="BC6" s="6">
        <v>0</v>
      </c>
      <c r="BD6" s="6" t="s">
        <v>2311</v>
      </c>
      <c r="BE6" s="6"/>
    </row>
    <row r="7" spans="1:57" x14ac:dyDescent="0.25">
      <c r="A7" s="6" t="s">
        <v>270</v>
      </c>
      <c r="B7" s="6" t="s">
        <v>84</v>
      </c>
      <c r="C7" s="6">
        <v>71</v>
      </c>
      <c r="D7" s="6">
        <v>223</v>
      </c>
      <c r="E7" s="6">
        <v>4.74</v>
      </c>
      <c r="F7" s="6">
        <f t="shared" si="0"/>
        <v>-6.0417568996225947E-2</v>
      </c>
      <c r="G7" s="6"/>
      <c r="H7" s="6"/>
      <c r="I7" s="6"/>
      <c r="J7" s="6"/>
      <c r="K7" s="6">
        <v>114</v>
      </c>
      <c r="L7" s="6">
        <f t="shared" si="1"/>
        <v>-0.77060191144670487</v>
      </c>
      <c r="M7" s="6"/>
      <c r="N7" s="6"/>
      <c r="O7" s="6"/>
      <c r="P7" s="6"/>
      <c r="Q7" s="6">
        <f t="shared" si="2"/>
        <v>-0.83101948044293084</v>
      </c>
      <c r="R7" s="6">
        <f t="shared" si="3"/>
        <v>-0.41550974022146542</v>
      </c>
      <c r="S7" s="6"/>
      <c r="T7" s="6"/>
      <c r="U7" s="6"/>
      <c r="V7" s="84"/>
      <c r="W7" s="6">
        <v>8</v>
      </c>
      <c r="X7" s="6">
        <v>0</v>
      </c>
      <c r="Y7" s="6">
        <v>0</v>
      </c>
      <c r="Z7" s="6">
        <v>148</v>
      </c>
      <c r="AA7" s="6">
        <v>148</v>
      </c>
      <c r="AB7" s="6">
        <v>18.5</v>
      </c>
      <c r="AC7" s="84"/>
      <c r="AD7" s="6">
        <v>9</v>
      </c>
      <c r="AE7" s="6">
        <v>0</v>
      </c>
      <c r="AF7" s="6">
        <v>16</v>
      </c>
      <c r="AG7" s="6">
        <v>170</v>
      </c>
      <c r="AH7" s="6">
        <v>186</v>
      </c>
      <c r="AI7" s="6">
        <v>20.666666666666668</v>
      </c>
      <c r="AJ7" s="84"/>
      <c r="AK7" s="6"/>
      <c r="AL7" s="6"/>
      <c r="AM7" s="6"/>
      <c r="AN7" s="6"/>
      <c r="AO7" s="6">
        <v>0</v>
      </c>
      <c r="AP7" s="6" t="s">
        <v>2311</v>
      </c>
      <c r="AQ7" s="84"/>
      <c r="AR7" s="6"/>
      <c r="AS7" s="6"/>
      <c r="AT7" s="6"/>
      <c r="AU7" s="6"/>
      <c r="AV7" s="6">
        <v>0</v>
      </c>
      <c r="AW7" s="6" t="s">
        <v>2311</v>
      </c>
      <c r="AX7" s="84"/>
      <c r="AY7" s="6"/>
      <c r="AZ7" s="6"/>
      <c r="BA7" s="6"/>
      <c r="BB7" s="6"/>
      <c r="BC7" s="6">
        <v>0</v>
      </c>
      <c r="BD7" s="6" t="s">
        <v>2311</v>
      </c>
      <c r="BE7" s="6"/>
    </row>
    <row r="8" spans="1:57" x14ac:dyDescent="0.25">
      <c r="A8" s="6" t="s">
        <v>379</v>
      </c>
      <c r="B8" s="6" t="s">
        <v>84</v>
      </c>
      <c r="C8" s="6">
        <v>75.25</v>
      </c>
      <c r="D8" s="6">
        <v>244</v>
      </c>
      <c r="E8" s="6">
        <v>4.91</v>
      </c>
      <c r="F8" s="6">
        <f t="shared" si="0"/>
        <v>-1.515474022321859</v>
      </c>
      <c r="G8" s="6">
        <v>18</v>
      </c>
      <c r="H8" s="6">
        <f t="shared" si="7"/>
        <v>-1</v>
      </c>
      <c r="I8" s="6">
        <v>32</v>
      </c>
      <c r="J8" s="6">
        <f t="shared" si="4"/>
        <v>-0.72395712859991512</v>
      </c>
      <c r="K8" s="6">
        <v>113</v>
      </c>
      <c r="L8" s="6">
        <f t="shared" si="1"/>
        <v>-0.93340513217488197</v>
      </c>
      <c r="M8" s="6">
        <v>4.3099999999999996</v>
      </c>
      <c r="N8" s="6">
        <f t="shared" si="5"/>
        <v>0.36448300397101074</v>
      </c>
      <c r="O8" s="6">
        <v>7.17</v>
      </c>
      <c r="P8" s="6">
        <f t="shared" si="6"/>
        <v>-3.4219295541460248E-2</v>
      </c>
      <c r="Q8" s="6">
        <f t="shared" si="2"/>
        <v>-3.842572574667106</v>
      </c>
      <c r="R8" s="6">
        <f t="shared" si="3"/>
        <v>-0.64042876244451763</v>
      </c>
      <c r="S8" s="6"/>
      <c r="T8" s="6"/>
      <c r="U8" s="6"/>
      <c r="V8" s="84"/>
      <c r="W8" s="6"/>
      <c r="X8" s="6"/>
      <c r="Y8" s="6"/>
      <c r="Z8" s="6"/>
      <c r="AA8" s="6">
        <v>0</v>
      </c>
      <c r="AB8" s="6" t="s">
        <v>2311</v>
      </c>
      <c r="AC8" s="84"/>
      <c r="AD8" s="6">
        <v>5</v>
      </c>
      <c r="AE8" s="6">
        <v>0</v>
      </c>
      <c r="AF8" s="6">
        <v>0</v>
      </c>
      <c r="AG8" s="6">
        <v>53</v>
      </c>
      <c r="AH8" s="6">
        <v>53</v>
      </c>
      <c r="AI8" s="6">
        <v>10.6</v>
      </c>
      <c r="AJ8" s="84"/>
      <c r="AK8" s="6"/>
      <c r="AL8" s="6"/>
      <c r="AM8" s="6"/>
      <c r="AN8" s="6"/>
      <c r="AO8" s="6">
        <v>0</v>
      </c>
      <c r="AP8" s="6" t="s">
        <v>2311</v>
      </c>
      <c r="AQ8" s="84"/>
      <c r="AR8" s="6"/>
      <c r="AS8" s="6"/>
      <c r="AT8" s="6"/>
      <c r="AU8" s="6"/>
      <c r="AV8" s="6">
        <v>0</v>
      </c>
      <c r="AW8" s="6" t="s">
        <v>2311</v>
      </c>
      <c r="AX8" s="84"/>
      <c r="AY8" s="6"/>
      <c r="AZ8" s="6"/>
      <c r="BA8" s="6"/>
      <c r="BB8" s="6"/>
      <c r="BC8" s="6">
        <v>0</v>
      </c>
      <c r="BD8" s="6" t="s">
        <v>2311</v>
      </c>
      <c r="BE8" s="6"/>
    </row>
    <row r="9" spans="1:57" x14ac:dyDescent="0.25">
      <c r="A9" s="6" t="s">
        <v>195</v>
      </c>
      <c r="B9" s="6" t="s">
        <v>84</v>
      </c>
      <c r="C9" s="6">
        <v>73.38</v>
      </c>
      <c r="D9" s="6">
        <v>243</v>
      </c>
      <c r="E9" s="6">
        <v>4.76</v>
      </c>
      <c r="F9" s="6">
        <f t="shared" si="0"/>
        <v>-0.23160068115217919</v>
      </c>
      <c r="G9" s="6">
        <v>15</v>
      </c>
      <c r="H9" s="6">
        <f t="shared" si="7"/>
        <v>-1.75</v>
      </c>
      <c r="I9" s="6">
        <v>33</v>
      </c>
      <c r="J9" s="6">
        <f t="shared" si="4"/>
        <v>-0.35800077787907914</v>
      </c>
      <c r="K9" s="6">
        <v>113</v>
      </c>
      <c r="L9" s="6">
        <f t="shared" si="1"/>
        <v>-0.93340513217488197</v>
      </c>
      <c r="M9" s="6">
        <v>4.26</v>
      </c>
      <c r="N9" s="6">
        <f t="shared" si="5"/>
        <v>0.81416982705212804</v>
      </c>
      <c r="O9" s="6">
        <v>7.3</v>
      </c>
      <c r="P9" s="6">
        <f t="shared" si="6"/>
        <v>-0.59769702879079722</v>
      </c>
      <c r="Q9" s="6">
        <f t="shared" si="2"/>
        <v>-3.0565337929448102</v>
      </c>
      <c r="R9" s="6">
        <f t="shared" si="3"/>
        <v>-0.50942229882413503</v>
      </c>
      <c r="S9" s="6">
        <v>6</v>
      </c>
      <c r="T9" s="6">
        <v>185</v>
      </c>
      <c r="U9" s="6">
        <v>152</v>
      </c>
      <c r="V9" s="84"/>
      <c r="W9" s="6">
        <v>9</v>
      </c>
      <c r="X9" s="6">
        <v>0</v>
      </c>
      <c r="Y9" s="6">
        <v>208</v>
      </c>
      <c r="Z9" s="6">
        <v>141</v>
      </c>
      <c r="AA9" s="6">
        <v>349</v>
      </c>
      <c r="AB9" s="6">
        <v>38.777777777777779</v>
      </c>
      <c r="AC9" s="84"/>
      <c r="AD9" s="6"/>
      <c r="AE9" s="6"/>
      <c r="AF9" s="6"/>
      <c r="AG9" s="6"/>
      <c r="AH9" s="6">
        <v>0</v>
      </c>
      <c r="AI9" s="6" t="s">
        <v>2311</v>
      </c>
      <c r="AJ9" s="84"/>
      <c r="AK9" s="6"/>
      <c r="AL9" s="6"/>
      <c r="AM9" s="6"/>
      <c r="AN9" s="6"/>
      <c r="AO9" s="6">
        <v>0</v>
      </c>
      <c r="AP9" s="6" t="s">
        <v>2311</v>
      </c>
      <c r="AQ9" s="84"/>
      <c r="AR9" s="6"/>
      <c r="AS9" s="6"/>
      <c r="AT9" s="6"/>
      <c r="AU9" s="6"/>
      <c r="AV9" s="6">
        <v>0</v>
      </c>
      <c r="AW9" s="6" t="s">
        <v>2311</v>
      </c>
      <c r="AX9" s="84"/>
      <c r="AY9" s="6"/>
      <c r="AZ9" s="6"/>
      <c r="BA9" s="6"/>
      <c r="BB9" s="6"/>
      <c r="BC9" s="6">
        <v>0</v>
      </c>
      <c r="BD9" s="6" t="s">
        <v>2311</v>
      </c>
      <c r="BE9" s="6"/>
    </row>
    <row r="10" spans="1:57" x14ac:dyDescent="0.25">
      <c r="A10" s="6" t="s">
        <v>342</v>
      </c>
      <c r="B10" s="6" t="s">
        <v>84</v>
      </c>
      <c r="C10" s="6">
        <v>74</v>
      </c>
      <c r="D10" s="6">
        <v>247</v>
      </c>
      <c r="E10" s="6">
        <v>4.75</v>
      </c>
      <c r="F10" s="6">
        <f t="shared" si="0"/>
        <v>-0.14600912507420258</v>
      </c>
      <c r="G10" s="6">
        <v>24</v>
      </c>
      <c r="H10" s="6">
        <f t="shared" si="7"/>
        <v>0.5</v>
      </c>
      <c r="I10" s="6"/>
      <c r="J10" s="6"/>
      <c r="K10" s="6">
        <v>114</v>
      </c>
      <c r="L10" s="6">
        <f t="shared" si="1"/>
        <v>-0.77060191144670487</v>
      </c>
      <c r="M10" s="6"/>
      <c r="N10" s="6"/>
      <c r="O10" s="6"/>
      <c r="P10" s="6"/>
      <c r="Q10" s="6">
        <f t="shared" si="2"/>
        <v>-0.41661103652090747</v>
      </c>
      <c r="R10" s="6">
        <f t="shared" si="3"/>
        <v>-0.13887034550696917</v>
      </c>
      <c r="S10" s="6"/>
      <c r="T10" s="6"/>
      <c r="U10" s="6"/>
      <c r="V10" s="84"/>
      <c r="W10" s="6"/>
      <c r="X10" s="6"/>
      <c r="Y10" s="6"/>
      <c r="Z10" s="6"/>
      <c r="AA10" s="6">
        <v>0</v>
      </c>
      <c r="AB10" s="6" t="s">
        <v>2311</v>
      </c>
      <c r="AC10" s="84"/>
      <c r="AD10" s="6"/>
      <c r="AE10" s="6"/>
      <c r="AF10" s="6"/>
      <c r="AG10" s="6"/>
      <c r="AH10" s="6">
        <v>0</v>
      </c>
      <c r="AI10" s="6" t="s">
        <v>2311</v>
      </c>
      <c r="AJ10" s="84"/>
      <c r="AK10" s="6"/>
      <c r="AL10" s="6"/>
      <c r="AM10" s="6"/>
      <c r="AN10" s="6"/>
      <c r="AO10" s="6">
        <v>0</v>
      </c>
      <c r="AP10" s="6" t="s">
        <v>2311</v>
      </c>
      <c r="AQ10" s="84"/>
      <c r="AR10" s="6"/>
      <c r="AS10" s="6"/>
      <c r="AT10" s="6"/>
      <c r="AU10" s="6"/>
      <c r="AV10" s="6">
        <v>0</v>
      </c>
      <c r="AW10" s="6" t="s">
        <v>2311</v>
      </c>
      <c r="AX10" s="84"/>
      <c r="AY10" s="6"/>
      <c r="AZ10" s="6"/>
      <c r="BA10" s="6"/>
      <c r="BB10" s="6"/>
      <c r="BC10" s="6">
        <v>0</v>
      </c>
      <c r="BD10" s="6" t="s">
        <v>2311</v>
      </c>
      <c r="BE10" s="6"/>
    </row>
    <row r="11" spans="1:57" x14ac:dyDescent="0.25">
      <c r="A11" s="6" t="s">
        <v>194</v>
      </c>
      <c r="B11" s="6" t="s">
        <v>84</v>
      </c>
      <c r="C11" s="6">
        <v>73</v>
      </c>
      <c r="D11" s="6">
        <v>243</v>
      </c>
      <c r="E11" s="6">
        <v>4.78</v>
      </c>
      <c r="F11" s="6">
        <f t="shared" si="0"/>
        <v>-0.40278379330814001</v>
      </c>
      <c r="G11" s="6">
        <v>22</v>
      </c>
      <c r="H11" s="6">
        <f t="shared" si="7"/>
        <v>0</v>
      </c>
      <c r="I11" s="6"/>
      <c r="J11" s="6"/>
      <c r="K11" s="6">
        <v>119</v>
      </c>
      <c r="L11" s="6">
        <f t="shared" si="1"/>
        <v>4.3414192194180391E-2</v>
      </c>
      <c r="M11" s="6"/>
      <c r="N11" s="6"/>
      <c r="O11" s="6"/>
      <c r="P11" s="6"/>
      <c r="Q11" s="6">
        <f t="shared" si="2"/>
        <v>-0.3593696011139596</v>
      </c>
      <c r="R11" s="6">
        <f t="shared" si="3"/>
        <v>-0.11978986703798654</v>
      </c>
      <c r="S11" s="6">
        <v>4</v>
      </c>
      <c r="T11" s="6">
        <v>120</v>
      </c>
      <c r="U11" s="6">
        <v>105</v>
      </c>
      <c r="V11" s="84"/>
      <c r="W11" s="6">
        <v>11</v>
      </c>
      <c r="X11" s="6">
        <v>0</v>
      </c>
      <c r="Y11" s="6">
        <v>2</v>
      </c>
      <c r="Z11" s="6">
        <v>181</v>
      </c>
      <c r="AA11" s="6">
        <v>183</v>
      </c>
      <c r="AB11" s="6">
        <v>16.636363636363637</v>
      </c>
      <c r="AC11" s="84"/>
      <c r="AD11" s="6">
        <v>14</v>
      </c>
      <c r="AE11" s="6">
        <v>0</v>
      </c>
      <c r="AF11" s="6">
        <v>503</v>
      </c>
      <c r="AG11" s="6">
        <v>136</v>
      </c>
      <c r="AH11" s="6">
        <v>639</v>
      </c>
      <c r="AI11" s="6">
        <v>45.642857142857146</v>
      </c>
      <c r="AJ11" s="84"/>
      <c r="AK11" s="6">
        <v>14</v>
      </c>
      <c r="AL11" s="6">
        <v>0</v>
      </c>
      <c r="AM11" s="6">
        <v>517</v>
      </c>
      <c r="AN11" s="6">
        <v>80</v>
      </c>
      <c r="AO11" s="6">
        <v>597</v>
      </c>
      <c r="AP11" s="6">
        <v>42.642857142857146</v>
      </c>
      <c r="AQ11" s="84"/>
      <c r="AR11" s="6">
        <v>15</v>
      </c>
      <c r="AS11" s="6">
        <v>0</v>
      </c>
      <c r="AT11" s="6">
        <v>584</v>
      </c>
      <c r="AU11" s="6">
        <v>73</v>
      </c>
      <c r="AV11" s="6">
        <v>657</v>
      </c>
      <c r="AW11" s="6">
        <v>43.8</v>
      </c>
      <c r="AX11" s="84"/>
      <c r="AY11" s="6">
        <v>11</v>
      </c>
      <c r="AZ11" s="6">
        <v>0</v>
      </c>
      <c r="BA11" s="6">
        <v>12</v>
      </c>
      <c r="BB11" s="6">
        <v>178</v>
      </c>
      <c r="BC11" s="6">
        <v>190</v>
      </c>
      <c r="BD11" s="6">
        <v>17.272727272727273</v>
      </c>
      <c r="BE11" s="6"/>
    </row>
    <row r="12" spans="1:57" x14ac:dyDescent="0.25">
      <c r="A12" s="6" t="s">
        <v>103</v>
      </c>
      <c r="B12" s="6" t="s">
        <v>84</v>
      </c>
      <c r="C12" s="6">
        <v>75.5</v>
      </c>
      <c r="D12" s="6">
        <v>250</v>
      </c>
      <c r="E12" s="6">
        <v>4.6399999999999997</v>
      </c>
      <c r="F12" s="6">
        <f t="shared" si="0"/>
        <v>0.79549799178356306</v>
      </c>
      <c r="G12" s="6">
        <v>19</v>
      </c>
      <c r="H12" s="6">
        <f t="shared" si="7"/>
        <v>-0.75</v>
      </c>
      <c r="I12" s="6">
        <v>41.5</v>
      </c>
      <c r="J12" s="6">
        <f t="shared" si="4"/>
        <v>2.7526282032480265</v>
      </c>
      <c r="K12" s="6">
        <v>139</v>
      </c>
      <c r="L12" s="6">
        <f t="shared" si="1"/>
        <v>3.2994786067577215</v>
      </c>
      <c r="M12" s="6">
        <v>4.32</v>
      </c>
      <c r="N12" s="6">
        <f t="shared" si="5"/>
        <v>0.27454563935478088</v>
      </c>
      <c r="O12" s="6">
        <v>7.1</v>
      </c>
      <c r="P12" s="6">
        <f t="shared" si="6"/>
        <v>0.2691917915927996</v>
      </c>
      <c r="Q12" s="6">
        <f t="shared" si="2"/>
        <v>6.6413422327368909</v>
      </c>
      <c r="R12" s="6">
        <f t="shared" si="3"/>
        <v>1.1068903721228152</v>
      </c>
      <c r="S12" s="6">
        <v>2</v>
      </c>
      <c r="T12" s="6">
        <v>52</v>
      </c>
      <c r="U12" s="6">
        <v>47</v>
      </c>
      <c r="V12" s="84"/>
      <c r="W12" s="6">
        <v>16</v>
      </c>
      <c r="X12" s="6">
        <v>0</v>
      </c>
      <c r="Y12" s="6">
        <v>296</v>
      </c>
      <c r="Z12" s="6">
        <v>364</v>
      </c>
      <c r="AA12" s="6">
        <v>660</v>
      </c>
      <c r="AB12" s="6">
        <v>41.25</v>
      </c>
      <c r="AC12" s="84"/>
      <c r="AD12" s="6">
        <v>15</v>
      </c>
      <c r="AE12" s="6">
        <v>0</v>
      </c>
      <c r="AF12" s="6">
        <v>925</v>
      </c>
      <c r="AG12" s="6">
        <v>79</v>
      </c>
      <c r="AH12" s="6">
        <v>1004</v>
      </c>
      <c r="AI12" s="6">
        <v>66.933333333333337</v>
      </c>
      <c r="AJ12" s="84"/>
      <c r="AK12" s="6">
        <v>12</v>
      </c>
      <c r="AL12" s="6">
        <v>0</v>
      </c>
      <c r="AM12" s="6">
        <v>775</v>
      </c>
      <c r="AN12" s="6">
        <v>57</v>
      </c>
      <c r="AO12" s="6">
        <v>832</v>
      </c>
      <c r="AP12" s="6">
        <v>69.333333333333329</v>
      </c>
      <c r="AQ12" s="84"/>
      <c r="AR12" s="6">
        <v>15</v>
      </c>
      <c r="AS12" s="6">
        <v>0</v>
      </c>
      <c r="AT12" s="6">
        <v>980</v>
      </c>
      <c r="AU12" s="6">
        <v>30</v>
      </c>
      <c r="AV12" s="6">
        <v>1010</v>
      </c>
      <c r="AW12" s="6">
        <v>67.333333333333329</v>
      </c>
      <c r="AX12" s="84"/>
      <c r="AY12" s="6">
        <v>6</v>
      </c>
      <c r="AZ12" s="6">
        <v>0</v>
      </c>
      <c r="BA12" s="6">
        <v>330</v>
      </c>
      <c r="BB12" s="6">
        <v>26</v>
      </c>
      <c r="BC12" s="6">
        <v>356</v>
      </c>
      <c r="BD12" s="6">
        <v>59.333333333333336</v>
      </c>
      <c r="BE12" s="6"/>
    </row>
    <row r="13" spans="1:57" x14ac:dyDescent="0.25">
      <c r="A13" s="6" t="s">
        <v>236</v>
      </c>
      <c r="B13" s="6" t="s">
        <v>84</v>
      </c>
      <c r="C13" s="6">
        <v>75</v>
      </c>
      <c r="D13" s="6">
        <v>241</v>
      </c>
      <c r="E13" s="6">
        <v>4.74</v>
      </c>
      <c r="F13" s="6">
        <f t="shared" si="0"/>
        <v>-6.0417568996225947E-2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>
        <f t="shared" si="2"/>
        <v>-6.0417568996225947E-2</v>
      </c>
      <c r="R13" s="6">
        <f t="shared" si="3"/>
        <v>-6.0417568996225947E-2</v>
      </c>
      <c r="S13" s="6">
        <v>1</v>
      </c>
      <c r="T13" s="6">
        <v>17</v>
      </c>
      <c r="U13" s="6">
        <v>16</v>
      </c>
      <c r="V13" s="84"/>
      <c r="W13" s="6">
        <v>14</v>
      </c>
      <c r="X13" s="6">
        <v>0</v>
      </c>
      <c r="Y13" s="6">
        <v>630</v>
      </c>
      <c r="Z13" s="6">
        <v>121</v>
      </c>
      <c r="AA13" s="6">
        <v>751</v>
      </c>
      <c r="AB13" s="6">
        <v>53.642857142857146</v>
      </c>
      <c r="AC13" s="84"/>
      <c r="AD13" s="6">
        <v>7</v>
      </c>
      <c r="AE13" s="6">
        <v>0</v>
      </c>
      <c r="AF13" s="6">
        <v>231</v>
      </c>
      <c r="AG13" s="6">
        <v>35</v>
      </c>
      <c r="AH13" s="6">
        <v>266</v>
      </c>
      <c r="AI13" s="6">
        <v>38</v>
      </c>
      <c r="AJ13" s="84"/>
      <c r="AK13" s="6">
        <v>15</v>
      </c>
      <c r="AL13" s="6">
        <v>0</v>
      </c>
      <c r="AM13" s="6">
        <v>455</v>
      </c>
      <c r="AN13" s="6">
        <v>113</v>
      </c>
      <c r="AO13" s="6">
        <v>568</v>
      </c>
      <c r="AP13" s="6">
        <v>37.866666666666667</v>
      </c>
      <c r="AQ13" s="84"/>
      <c r="AR13" s="6">
        <v>14</v>
      </c>
      <c r="AS13" s="6">
        <v>0</v>
      </c>
      <c r="AT13" s="6">
        <v>474</v>
      </c>
      <c r="AU13" s="6">
        <v>32</v>
      </c>
      <c r="AV13" s="6">
        <v>506</v>
      </c>
      <c r="AW13" s="6">
        <v>36.142857142857146</v>
      </c>
      <c r="AX13" s="84"/>
      <c r="AY13" s="6"/>
      <c r="AZ13" s="6"/>
      <c r="BA13" s="6"/>
      <c r="BB13" s="6"/>
      <c r="BC13" s="6">
        <v>0</v>
      </c>
      <c r="BD13" s="6" t="s">
        <v>2311</v>
      </c>
      <c r="BE13" s="6"/>
    </row>
    <row r="14" spans="1:57" x14ac:dyDescent="0.25">
      <c r="A14" s="6" t="s">
        <v>219</v>
      </c>
      <c r="B14" s="6" t="s">
        <v>84</v>
      </c>
      <c r="C14" s="6">
        <v>72.5</v>
      </c>
      <c r="D14" s="6">
        <v>243</v>
      </c>
      <c r="E14" s="6">
        <v>4.54</v>
      </c>
      <c r="F14" s="6">
        <f t="shared" si="0"/>
        <v>1.6514135525633444</v>
      </c>
      <c r="G14" s="6">
        <v>27</v>
      </c>
      <c r="H14" s="6">
        <f t="shared" si="7"/>
        <v>1.25</v>
      </c>
      <c r="I14" s="6"/>
      <c r="J14" s="6"/>
      <c r="K14" s="6"/>
      <c r="L14" s="6"/>
      <c r="M14" s="6"/>
      <c r="N14" s="6"/>
      <c r="O14" s="6"/>
      <c r="P14" s="6"/>
      <c r="Q14" s="6">
        <f t="shared" si="2"/>
        <v>2.9014135525633442</v>
      </c>
      <c r="R14" s="6">
        <f t="shared" si="3"/>
        <v>1.4507067762816721</v>
      </c>
      <c r="S14" s="6">
        <v>4</v>
      </c>
      <c r="T14" s="6">
        <v>104</v>
      </c>
      <c r="U14" s="6">
        <v>92</v>
      </c>
      <c r="V14" s="84"/>
      <c r="W14" s="6">
        <v>16</v>
      </c>
      <c r="X14" s="6">
        <v>0</v>
      </c>
      <c r="Y14" s="6">
        <v>125</v>
      </c>
      <c r="Z14" s="6">
        <v>209</v>
      </c>
      <c r="AA14" s="6">
        <v>334</v>
      </c>
      <c r="AB14" s="6">
        <v>20.875</v>
      </c>
      <c r="AC14" s="84"/>
      <c r="AD14" s="6">
        <v>15</v>
      </c>
      <c r="AE14" s="6">
        <v>0</v>
      </c>
      <c r="AF14" s="6">
        <v>900</v>
      </c>
      <c r="AG14" s="6">
        <v>77</v>
      </c>
      <c r="AH14" s="6">
        <v>977</v>
      </c>
      <c r="AI14" s="6">
        <v>65.13333333333334</v>
      </c>
      <c r="AJ14" s="84"/>
      <c r="AK14" s="6">
        <v>13</v>
      </c>
      <c r="AL14" s="6">
        <v>0</v>
      </c>
      <c r="AM14" s="6">
        <v>697</v>
      </c>
      <c r="AN14" s="6">
        <v>13</v>
      </c>
      <c r="AO14" s="6">
        <v>710</v>
      </c>
      <c r="AP14" s="6">
        <v>54.615384615384613</v>
      </c>
      <c r="AQ14" s="84"/>
      <c r="AR14" s="6">
        <v>9</v>
      </c>
      <c r="AS14" s="6">
        <v>0</v>
      </c>
      <c r="AT14" s="6">
        <v>371</v>
      </c>
      <c r="AU14" s="6">
        <v>7</v>
      </c>
      <c r="AV14" s="6">
        <v>378</v>
      </c>
      <c r="AW14" s="6">
        <v>42</v>
      </c>
      <c r="AX14" s="84"/>
      <c r="AY14" s="6">
        <v>7</v>
      </c>
      <c r="AZ14" s="6">
        <v>0</v>
      </c>
      <c r="BA14" s="6">
        <v>81</v>
      </c>
      <c r="BB14" s="6">
        <v>46</v>
      </c>
      <c r="BC14" s="6">
        <v>127</v>
      </c>
      <c r="BD14" s="6">
        <v>18.142857142857142</v>
      </c>
      <c r="BE14" s="6"/>
    </row>
    <row r="15" spans="1:57" x14ac:dyDescent="0.25">
      <c r="A15" s="6" t="s">
        <v>263</v>
      </c>
      <c r="B15" s="6" t="s">
        <v>84</v>
      </c>
      <c r="C15" s="6">
        <v>71.38</v>
      </c>
      <c r="D15" s="6">
        <v>233</v>
      </c>
      <c r="E15" s="6">
        <v>4.84</v>
      </c>
      <c r="F15" s="6">
        <f t="shared" si="0"/>
        <v>-0.91633312977600734</v>
      </c>
      <c r="G15" s="6">
        <v>25</v>
      </c>
      <c r="H15" s="6">
        <f t="shared" si="7"/>
        <v>0.75</v>
      </c>
      <c r="I15" s="6">
        <v>35.5</v>
      </c>
      <c r="J15" s="6">
        <f t="shared" si="4"/>
        <v>0.55689009892301078</v>
      </c>
      <c r="K15" s="6">
        <v>117</v>
      </c>
      <c r="L15" s="6">
        <f t="shared" si="1"/>
        <v>-0.28219224926217373</v>
      </c>
      <c r="M15" s="6">
        <v>4.3</v>
      </c>
      <c r="N15" s="6">
        <f t="shared" si="5"/>
        <v>0.45442036858723261</v>
      </c>
      <c r="O15" s="6">
        <v>6.91</v>
      </c>
      <c r="P15" s="6">
        <f t="shared" si="6"/>
        <v>1.0927361709572136</v>
      </c>
      <c r="Q15" s="6">
        <f t="shared" si="2"/>
        <v>1.6555212594292761</v>
      </c>
      <c r="R15" s="6">
        <f t="shared" si="3"/>
        <v>0.27592020990487937</v>
      </c>
      <c r="S15" s="6"/>
      <c r="T15" s="6"/>
      <c r="U15" s="6"/>
      <c r="V15" s="84"/>
      <c r="W15" s="6">
        <v>14</v>
      </c>
      <c r="X15" s="6">
        <v>0</v>
      </c>
      <c r="Y15" s="6">
        <v>108</v>
      </c>
      <c r="Z15" s="6">
        <v>241</v>
      </c>
      <c r="AA15" s="6">
        <v>349</v>
      </c>
      <c r="AB15" s="6">
        <v>24.928571428571427</v>
      </c>
      <c r="AC15" s="84"/>
      <c r="AD15" s="6"/>
      <c r="AE15" s="6"/>
      <c r="AF15" s="6"/>
      <c r="AG15" s="6"/>
      <c r="AH15" s="6">
        <v>0</v>
      </c>
      <c r="AI15" s="6" t="s">
        <v>2311</v>
      </c>
      <c r="AJ15" s="84"/>
      <c r="AK15" s="6">
        <v>4</v>
      </c>
      <c r="AL15" s="6">
        <v>0</v>
      </c>
      <c r="AM15" s="6">
        <v>0</v>
      </c>
      <c r="AN15" s="6">
        <v>106</v>
      </c>
      <c r="AO15" s="6">
        <v>106</v>
      </c>
      <c r="AP15" s="6">
        <v>26.5</v>
      </c>
      <c r="AQ15" s="84"/>
      <c r="AR15" s="6"/>
      <c r="AS15" s="6"/>
      <c r="AT15" s="6"/>
      <c r="AU15" s="6"/>
      <c r="AV15" s="6">
        <v>0</v>
      </c>
      <c r="AW15" s="6" t="s">
        <v>2311</v>
      </c>
      <c r="AX15" s="84"/>
      <c r="AY15" s="6"/>
      <c r="AZ15" s="6"/>
      <c r="BA15" s="6"/>
      <c r="BB15" s="6"/>
      <c r="BC15" s="6">
        <v>0</v>
      </c>
      <c r="BD15" s="6" t="s">
        <v>2311</v>
      </c>
      <c r="BE15" s="6"/>
    </row>
    <row r="16" spans="1:57" x14ac:dyDescent="0.25">
      <c r="A16" s="6" t="s">
        <v>313</v>
      </c>
      <c r="B16" s="6" t="s">
        <v>84</v>
      </c>
      <c r="C16" s="6">
        <v>73.75</v>
      </c>
      <c r="D16" s="6">
        <v>239</v>
      </c>
      <c r="E16" s="6">
        <v>4.9000000000000004</v>
      </c>
      <c r="F16" s="6">
        <f t="shared" si="0"/>
        <v>-1.4298824662438823</v>
      </c>
      <c r="G16" s="6">
        <v>17</v>
      </c>
      <c r="H16" s="6">
        <f t="shared" si="7"/>
        <v>-1.25</v>
      </c>
      <c r="I16" s="6">
        <v>33</v>
      </c>
      <c r="J16" s="6">
        <f t="shared" si="4"/>
        <v>-0.35800077787907914</v>
      </c>
      <c r="K16" s="6">
        <v>118</v>
      </c>
      <c r="L16" s="6">
        <f t="shared" si="1"/>
        <v>-0.11938902853399666</v>
      </c>
      <c r="M16" s="6">
        <v>4.47</v>
      </c>
      <c r="N16" s="6">
        <f t="shared" si="5"/>
        <v>-1.0745148298885712</v>
      </c>
      <c r="O16" s="6">
        <v>7.28</v>
      </c>
      <c r="P16" s="6">
        <f t="shared" si="6"/>
        <v>-0.51100814675243944</v>
      </c>
      <c r="Q16" s="6">
        <f t="shared" si="2"/>
        <v>-4.7427952492979681</v>
      </c>
      <c r="R16" s="6">
        <f t="shared" si="3"/>
        <v>-0.79046587488299469</v>
      </c>
      <c r="S16" s="6"/>
      <c r="T16" s="6"/>
      <c r="U16" s="6"/>
      <c r="V16" s="84"/>
      <c r="W16" s="6"/>
      <c r="X16" s="6"/>
      <c r="Y16" s="6"/>
      <c r="Z16" s="6"/>
      <c r="AA16" s="6">
        <v>0</v>
      </c>
      <c r="AB16" s="6" t="s">
        <v>2311</v>
      </c>
      <c r="AC16" s="84"/>
      <c r="AD16" s="6"/>
      <c r="AE16" s="6"/>
      <c r="AF16" s="6"/>
      <c r="AG16" s="6"/>
      <c r="AH16" s="6">
        <v>0</v>
      </c>
      <c r="AI16" s="6" t="s">
        <v>2311</v>
      </c>
      <c r="AJ16" s="84"/>
      <c r="AK16" s="6"/>
      <c r="AL16" s="6"/>
      <c r="AM16" s="6"/>
      <c r="AN16" s="6"/>
      <c r="AO16" s="6">
        <v>0</v>
      </c>
      <c r="AP16" s="6" t="s">
        <v>2311</v>
      </c>
      <c r="AQ16" s="84"/>
      <c r="AR16" s="6"/>
      <c r="AS16" s="6"/>
      <c r="AT16" s="6"/>
      <c r="AU16" s="6"/>
      <c r="AV16" s="6">
        <v>0</v>
      </c>
      <c r="AW16" s="6" t="s">
        <v>2311</v>
      </c>
      <c r="AX16" s="84"/>
      <c r="AY16" s="6"/>
      <c r="AZ16" s="6"/>
      <c r="BA16" s="6"/>
      <c r="BB16" s="6"/>
      <c r="BC16" s="6">
        <v>0</v>
      </c>
      <c r="BD16" s="6" t="s">
        <v>2311</v>
      </c>
      <c r="BE16" s="6"/>
    </row>
    <row r="17" spans="1:57" x14ac:dyDescent="0.25">
      <c r="A17" s="6" t="s">
        <v>174</v>
      </c>
      <c r="B17" s="6" t="s">
        <v>84</v>
      </c>
      <c r="C17" s="6">
        <v>72.75</v>
      </c>
      <c r="D17" s="6">
        <v>241</v>
      </c>
      <c r="E17" s="6">
        <v>4.71</v>
      </c>
      <c r="F17" s="6">
        <f t="shared" si="0"/>
        <v>0.19635709923771152</v>
      </c>
      <c r="G17" s="6">
        <v>17</v>
      </c>
      <c r="H17" s="6">
        <f t="shared" si="7"/>
        <v>-1.25</v>
      </c>
      <c r="I17" s="6">
        <v>30</v>
      </c>
      <c r="J17" s="6">
        <f t="shared" si="4"/>
        <v>-1.4558698300415871</v>
      </c>
      <c r="K17" s="6">
        <v>116</v>
      </c>
      <c r="L17" s="6">
        <f t="shared" si="1"/>
        <v>-0.44499546999035078</v>
      </c>
      <c r="M17" s="6">
        <v>4.2</v>
      </c>
      <c r="N17" s="6">
        <f t="shared" si="5"/>
        <v>1.3537940147494674</v>
      </c>
      <c r="O17" s="6">
        <v>7.58</v>
      </c>
      <c r="P17" s="6">
        <f t="shared" si="6"/>
        <v>-1.8113413773278326</v>
      </c>
      <c r="Q17" s="6">
        <f t="shared" si="2"/>
        <v>-3.4120555633725917</v>
      </c>
      <c r="R17" s="6">
        <f t="shared" si="3"/>
        <v>-0.56867592722876525</v>
      </c>
      <c r="S17" s="6">
        <v>4</v>
      </c>
      <c r="T17" s="6">
        <v>117</v>
      </c>
      <c r="U17" s="6">
        <v>103</v>
      </c>
      <c r="V17" s="84"/>
      <c r="W17" s="6"/>
      <c r="X17" s="6"/>
      <c r="Y17" s="6"/>
      <c r="Z17" s="6"/>
      <c r="AA17" s="6">
        <v>0</v>
      </c>
      <c r="AB17" s="6" t="s">
        <v>2311</v>
      </c>
      <c r="AC17" s="84"/>
      <c r="AD17" s="6">
        <v>10</v>
      </c>
      <c r="AE17" s="6">
        <v>0</v>
      </c>
      <c r="AF17" s="6">
        <v>117</v>
      </c>
      <c r="AG17" s="6">
        <v>108</v>
      </c>
      <c r="AH17" s="6">
        <v>225</v>
      </c>
      <c r="AI17" s="6">
        <v>22.5</v>
      </c>
      <c r="AJ17" s="84"/>
      <c r="AK17" s="6"/>
      <c r="AL17" s="6"/>
      <c r="AM17" s="6"/>
      <c r="AN17" s="6"/>
      <c r="AO17" s="6">
        <v>0</v>
      </c>
      <c r="AP17" s="6" t="s">
        <v>2311</v>
      </c>
      <c r="AQ17" s="84"/>
      <c r="AR17" s="6"/>
      <c r="AS17" s="6"/>
      <c r="AT17" s="6"/>
      <c r="AU17" s="6"/>
      <c r="AV17" s="6">
        <v>0</v>
      </c>
      <c r="AW17" s="6" t="s">
        <v>2311</v>
      </c>
      <c r="AX17" s="84"/>
      <c r="AY17" s="6"/>
      <c r="AZ17" s="6"/>
      <c r="BA17" s="6"/>
      <c r="BB17" s="6"/>
      <c r="BC17" s="6">
        <v>0</v>
      </c>
      <c r="BD17" s="6" t="s">
        <v>2311</v>
      </c>
      <c r="BE17" s="6"/>
    </row>
    <row r="18" spans="1:57" x14ac:dyDescent="0.25">
      <c r="A18" s="6" t="s">
        <v>276</v>
      </c>
      <c r="B18" s="6" t="s">
        <v>84</v>
      </c>
      <c r="C18" s="6">
        <v>73.88</v>
      </c>
      <c r="D18" s="6">
        <v>243</v>
      </c>
      <c r="E18" s="6">
        <v>4.83</v>
      </c>
      <c r="F18" s="6">
        <f t="shared" si="0"/>
        <v>-0.8307415736980307</v>
      </c>
      <c r="G18" s="6">
        <v>28</v>
      </c>
      <c r="H18" s="6">
        <f t="shared" si="7"/>
        <v>1.5</v>
      </c>
      <c r="I18" s="6"/>
      <c r="J18" s="6"/>
      <c r="K18" s="6"/>
      <c r="L18" s="6"/>
      <c r="M18" s="6"/>
      <c r="N18" s="6"/>
      <c r="O18" s="6"/>
      <c r="P18" s="6"/>
      <c r="Q18" s="6">
        <f t="shared" si="2"/>
        <v>0.6692584263019693</v>
      </c>
      <c r="R18" s="6">
        <f t="shared" si="3"/>
        <v>0.33462921315098465</v>
      </c>
      <c r="S18" s="6">
        <v>7</v>
      </c>
      <c r="T18" s="6">
        <v>213</v>
      </c>
      <c r="U18" s="6">
        <v>168</v>
      </c>
      <c r="V18" s="84"/>
      <c r="W18" s="6">
        <v>14</v>
      </c>
      <c r="X18" s="6">
        <v>0</v>
      </c>
      <c r="Y18" s="6">
        <v>11</v>
      </c>
      <c r="Z18" s="6">
        <v>265</v>
      </c>
      <c r="AA18" s="6">
        <v>276</v>
      </c>
      <c r="AB18" s="6">
        <v>19.714285714285715</v>
      </c>
      <c r="AC18" s="84"/>
      <c r="AD18" s="6">
        <v>9</v>
      </c>
      <c r="AE18" s="6">
        <v>0</v>
      </c>
      <c r="AF18" s="6">
        <v>1</v>
      </c>
      <c r="AG18" s="6">
        <v>168</v>
      </c>
      <c r="AH18" s="6">
        <v>169</v>
      </c>
      <c r="AI18" s="6">
        <v>18.777777777777779</v>
      </c>
      <c r="AJ18" s="84"/>
      <c r="AK18" s="6">
        <v>16</v>
      </c>
      <c r="AL18" s="6">
        <v>0</v>
      </c>
      <c r="AM18" s="6">
        <v>174</v>
      </c>
      <c r="AN18" s="6">
        <v>305</v>
      </c>
      <c r="AO18" s="6">
        <v>479</v>
      </c>
      <c r="AP18" s="6">
        <v>29.9375</v>
      </c>
      <c r="AQ18" s="84"/>
      <c r="AR18" s="6">
        <v>8</v>
      </c>
      <c r="AS18" s="6">
        <v>0</v>
      </c>
      <c r="AT18" s="6">
        <v>58</v>
      </c>
      <c r="AU18" s="6">
        <v>168</v>
      </c>
      <c r="AV18" s="6">
        <v>226</v>
      </c>
      <c r="AW18" s="6">
        <v>28.25</v>
      </c>
      <c r="AX18" s="84"/>
      <c r="AY18" s="6">
        <v>11</v>
      </c>
      <c r="AZ18" s="6">
        <v>0</v>
      </c>
      <c r="BA18" s="6">
        <v>63</v>
      </c>
      <c r="BB18" s="6">
        <v>237</v>
      </c>
      <c r="BC18" s="6">
        <v>300</v>
      </c>
      <c r="BD18" s="6">
        <v>27.272727272727273</v>
      </c>
      <c r="BE18" s="6"/>
    </row>
    <row r="19" spans="1:57" x14ac:dyDescent="0.25">
      <c r="A19" s="6" t="s">
        <v>416</v>
      </c>
      <c r="B19" s="6" t="s">
        <v>84</v>
      </c>
      <c r="C19" s="6">
        <v>75</v>
      </c>
      <c r="D19" s="6">
        <v>241</v>
      </c>
      <c r="E19" s="6">
        <v>4.88</v>
      </c>
      <c r="F19" s="6">
        <f t="shared" si="0"/>
        <v>-1.2586993540879214</v>
      </c>
      <c r="G19" s="6">
        <v>24</v>
      </c>
      <c r="H19" s="6">
        <f t="shared" si="7"/>
        <v>0.5</v>
      </c>
      <c r="I19" s="6">
        <v>35</v>
      </c>
      <c r="J19" s="6">
        <f t="shared" si="4"/>
        <v>0.37391192356259284</v>
      </c>
      <c r="K19" s="6">
        <v>113</v>
      </c>
      <c r="L19" s="6">
        <f t="shared" si="1"/>
        <v>-0.93340513217488197</v>
      </c>
      <c r="M19" s="6">
        <v>4.4400000000000004</v>
      </c>
      <c r="N19" s="6">
        <f t="shared" si="5"/>
        <v>-0.8047027360399055</v>
      </c>
      <c r="O19" s="6">
        <v>6.99</v>
      </c>
      <c r="P19" s="6">
        <f t="shared" si="6"/>
        <v>0.74598064280377496</v>
      </c>
      <c r="Q19" s="6">
        <f t="shared" si="2"/>
        <v>-1.376914655936341</v>
      </c>
      <c r="R19" s="6">
        <f t="shared" si="3"/>
        <v>-0.22948577598939016</v>
      </c>
      <c r="S19" s="6"/>
      <c r="T19" s="6"/>
      <c r="U19" s="6"/>
      <c r="V19" s="84"/>
      <c r="W19" s="6"/>
      <c r="X19" s="6"/>
      <c r="Y19" s="6"/>
      <c r="Z19" s="6"/>
      <c r="AA19" s="6">
        <v>0</v>
      </c>
      <c r="AB19" s="6" t="s">
        <v>2311</v>
      </c>
      <c r="AC19" s="84"/>
      <c r="AD19" s="6"/>
      <c r="AE19" s="6"/>
      <c r="AF19" s="6"/>
      <c r="AG19" s="6"/>
      <c r="AH19" s="6">
        <v>0</v>
      </c>
      <c r="AI19" s="6" t="s">
        <v>2311</v>
      </c>
      <c r="AJ19" s="84"/>
      <c r="AK19" s="6"/>
      <c r="AL19" s="6"/>
      <c r="AM19" s="6"/>
      <c r="AN19" s="6"/>
      <c r="AO19" s="6">
        <v>0</v>
      </c>
      <c r="AP19" s="6" t="s">
        <v>2311</v>
      </c>
      <c r="AQ19" s="84"/>
      <c r="AR19" s="6"/>
      <c r="AS19" s="6"/>
      <c r="AT19" s="6"/>
      <c r="AU19" s="6"/>
      <c r="AV19" s="6">
        <v>0</v>
      </c>
      <c r="AW19" s="6" t="s">
        <v>2311</v>
      </c>
      <c r="AX19" s="84"/>
      <c r="AY19" s="6"/>
      <c r="AZ19" s="6"/>
      <c r="BA19" s="6"/>
      <c r="BB19" s="6"/>
      <c r="BC19" s="6">
        <v>0</v>
      </c>
      <c r="BD19" s="6" t="s">
        <v>2311</v>
      </c>
      <c r="BE19" s="6"/>
    </row>
    <row r="20" spans="1:57" x14ac:dyDescent="0.25">
      <c r="A20" s="6" t="s">
        <v>301</v>
      </c>
      <c r="B20" s="6" t="s">
        <v>84</v>
      </c>
      <c r="C20" s="6">
        <v>73</v>
      </c>
      <c r="D20" s="6">
        <v>236</v>
      </c>
      <c r="E20" s="6">
        <v>4.71</v>
      </c>
      <c r="F20" s="6">
        <f t="shared" si="0"/>
        <v>0.19635709923771152</v>
      </c>
      <c r="G20" s="6">
        <v>17</v>
      </c>
      <c r="H20" s="6">
        <f t="shared" si="7"/>
        <v>-1.25</v>
      </c>
      <c r="I20" s="6"/>
      <c r="J20" s="6"/>
      <c r="K20" s="6">
        <v>118</v>
      </c>
      <c r="L20" s="6">
        <f t="shared" si="1"/>
        <v>-0.11938902853399666</v>
      </c>
      <c r="M20" s="6"/>
      <c r="N20" s="6"/>
      <c r="O20" s="6"/>
      <c r="P20" s="6"/>
      <c r="Q20" s="6">
        <f t="shared" si="2"/>
        <v>-1.1730319292962852</v>
      </c>
      <c r="R20" s="6">
        <f t="shared" si="3"/>
        <v>-0.39101064309876171</v>
      </c>
      <c r="S20" s="6">
        <v>6</v>
      </c>
      <c r="T20" s="6">
        <v>180</v>
      </c>
      <c r="U20" s="6">
        <v>149</v>
      </c>
      <c r="V20" s="84"/>
      <c r="W20" s="6">
        <v>4</v>
      </c>
      <c r="X20" s="6">
        <v>0</v>
      </c>
      <c r="Y20" s="6">
        <v>10</v>
      </c>
      <c r="Z20" s="6">
        <v>55</v>
      </c>
      <c r="AA20" s="6">
        <v>65</v>
      </c>
      <c r="AB20" s="6">
        <v>16.25</v>
      </c>
      <c r="AC20" s="84"/>
      <c r="AD20" s="6">
        <v>16</v>
      </c>
      <c r="AE20" s="6">
        <v>0</v>
      </c>
      <c r="AF20" s="6">
        <v>164</v>
      </c>
      <c r="AG20" s="6">
        <v>211</v>
      </c>
      <c r="AH20" s="6">
        <v>375</v>
      </c>
      <c r="AI20" s="6">
        <v>23.4375</v>
      </c>
      <c r="AJ20" s="84"/>
      <c r="AK20" s="6">
        <v>3</v>
      </c>
      <c r="AL20" s="6">
        <v>0</v>
      </c>
      <c r="AM20" s="6">
        <v>0</v>
      </c>
      <c r="AN20" s="6">
        <v>40</v>
      </c>
      <c r="AO20" s="6">
        <v>40</v>
      </c>
      <c r="AP20" s="6">
        <v>13.333333333333334</v>
      </c>
      <c r="AQ20" s="84"/>
      <c r="AR20" s="6">
        <v>1</v>
      </c>
      <c r="AS20" s="6">
        <v>0</v>
      </c>
      <c r="AT20" s="6">
        <v>0</v>
      </c>
      <c r="AU20" s="6">
        <v>24</v>
      </c>
      <c r="AV20" s="6">
        <v>24</v>
      </c>
      <c r="AW20" s="6">
        <v>24</v>
      </c>
      <c r="AX20" s="84"/>
      <c r="AY20" s="6"/>
      <c r="AZ20" s="6"/>
      <c r="BA20" s="6"/>
      <c r="BB20" s="6"/>
      <c r="BC20" s="6">
        <v>0</v>
      </c>
      <c r="BD20" s="6" t="s">
        <v>2311</v>
      </c>
      <c r="BE20" s="6"/>
    </row>
    <row r="21" spans="1:57" x14ac:dyDescent="0.25">
      <c r="A21" s="6" t="s">
        <v>312</v>
      </c>
      <c r="B21" s="6" t="s">
        <v>84</v>
      </c>
      <c r="C21" s="6">
        <v>73.25</v>
      </c>
      <c r="D21" s="6">
        <v>229</v>
      </c>
      <c r="E21" s="6">
        <v>4.75</v>
      </c>
      <c r="F21" s="6">
        <f t="shared" si="0"/>
        <v>-0.14600912507420258</v>
      </c>
      <c r="G21" s="6">
        <v>22</v>
      </c>
      <c r="H21" s="6">
        <f t="shared" si="7"/>
        <v>0</v>
      </c>
      <c r="I21" s="6">
        <v>35</v>
      </c>
      <c r="J21" s="6">
        <f t="shared" si="4"/>
        <v>0.37391192356259284</v>
      </c>
      <c r="K21" s="6">
        <v>119</v>
      </c>
      <c r="L21" s="6">
        <f t="shared" si="1"/>
        <v>4.3414192194180391E-2</v>
      </c>
      <c r="M21" s="6"/>
      <c r="N21" s="6"/>
      <c r="O21" s="6"/>
      <c r="P21" s="6"/>
      <c r="Q21" s="6">
        <f t="shared" si="2"/>
        <v>0.27131699068257065</v>
      </c>
      <c r="R21" s="6">
        <f t="shared" si="3"/>
        <v>6.7829247670642662E-2</v>
      </c>
      <c r="S21" s="6">
        <v>4</v>
      </c>
      <c r="T21" s="6">
        <v>118</v>
      </c>
      <c r="U21" s="6">
        <v>104</v>
      </c>
      <c r="V21" s="84"/>
      <c r="W21" s="6"/>
      <c r="X21" s="6"/>
      <c r="Y21" s="6"/>
      <c r="Z21" s="6"/>
      <c r="AA21" s="6">
        <v>0</v>
      </c>
      <c r="AB21" s="6" t="s">
        <v>2311</v>
      </c>
      <c r="AC21" s="84"/>
      <c r="AD21" s="6">
        <v>1</v>
      </c>
      <c r="AE21" s="6">
        <v>0</v>
      </c>
      <c r="AF21" s="6">
        <v>0</v>
      </c>
      <c r="AG21" s="6">
        <v>1</v>
      </c>
      <c r="AH21" s="6">
        <v>1</v>
      </c>
      <c r="AI21" s="6">
        <v>1</v>
      </c>
      <c r="AJ21" s="84"/>
      <c r="AK21" s="6"/>
      <c r="AL21" s="6"/>
      <c r="AM21" s="6"/>
      <c r="AN21" s="6"/>
      <c r="AO21" s="6">
        <v>0</v>
      </c>
      <c r="AP21" s="6" t="s">
        <v>2311</v>
      </c>
      <c r="AQ21" s="84"/>
      <c r="AR21" s="6">
        <v>2</v>
      </c>
      <c r="AS21" s="6">
        <v>0</v>
      </c>
      <c r="AT21" s="6">
        <v>0</v>
      </c>
      <c r="AU21" s="6">
        <v>23</v>
      </c>
      <c r="AV21" s="6">
        <v>23</v>
      </c>
      <c r="AW21" s="6">
        <v>11.5</v>
      </c>
      <c r="AX21" s="84"/>
      <c r="AY21" s="6"/>
      <c r="AZ21" s="6"/>
      <c r="BA21" s="6"/>
      <c r="BB21" s="6"/>
      <c r="BC21" s="6">
        <v>0</v>
      </c>
      <c r="BD21" s="6" t="s">
        <v>2311</v>
      </c>
      <c r="BE21" s="6"/>
    </row>
    <row r="22" spans="1:57" x14ac:dyDescent="0.25">
      <c r="A22" s="6" t="s">
        <v>303</v>
      </c>
      <c r="B22" s="6" t="s">
        <v>84</v>
      </c>
      <c r="C22" s="6">
        <v>72.75</v>
      </c>
      <c r="D22" s="6">
        <v>245</v>
      </c>
      <c r="E22" s="6">
        <v>4.6500000000000004</v>
      </c>
      <c r="F22" s="6">
        <f t="shared" si="0"/>
        <v>0.70990643570557888</v>
      </c>
      <c r="G22" s="6">
        <v>29</v>
      </c>
      <c r="H22" s="6">
        <f t="shared" si="7"/>
        <v>1.75</v>
      </c>
      <c r="I22" s="6">
        <v>38</v>
      </c>
      <c r="J22" s="6">
        <f t="shared" si="4"/>
        <v>1.4717809757251008</v>
      </c>
      <c r="K22" s="6">
        <v>127</v>
      </c>
      <c r="L22" s="6">
        <f t="shared" si="1"/>
        <v>1.3458399580195968</v>
      </c>
      <c r="M22" s="6">
        <v>4.3099999999999996</v>
      </c>
      <c r="N22" s="6">
        <f t="shared" si="5"/>
        <v>0.36448300397101074</v>
      </c>
      <c r="O22" s="6">
        <v>7.49</v>
      </c>
      <c r="P22" s="6">
        <f t="shared" si="6"/>
        <v>-1.4212414081552152</v>
      </c>
      <c r="Q22" s="6">
        <f t="shared" si="2"/>
        <v>4.2207689652660729</v>
      </c>
      <c r="R22" s="6">
        <f t="shared" si="3"/>
        <v>0.70346149421101212</v>
      </c>
      <c r="S22" s="6">
        <v>3</v>
      </c>
      <c r="T22" s="6">
        <v>66</v>
      </c>
      <c r="U22" s="6">
        <v>60</v>
      </c>
      <c r="V22" s="84"/>
      <c r="W22" s="6">
        <v>15</v>
      </c>
      <c r="X22" s="6">
        <v>0</v>
      </c>
      <c r="Y22" s="6">
        <v>577</v>
      </c>
      <c r="Z22" s="6">
        <v>113</v>
      </c>
      <c r="AA22" s="6">
        <v>690</v>
      </c>
      <c r="AB22" s="6">
        <v>46</v>
      </c>
      <c r="AC22" s="84"/>
      <c r="AD22" s="6">
        <v>11</v>
      </c>
      <c r="AE22" s="6">
        <v>0</v>
      </c>
      <c r="AF22" s="6">
        <v>697</v>
      </c>
      <c r="AG22" s="6">
        <v>63</v>
      </c>
      <c r="AH22" s="6">
        <v>760</v>
      </c>
      <c r="AI22" s="6">
        <v>69.090909090909093</v>
      </c>
      <c r="AJ22" s="84"/>
      <c r="AK22" s="6">
        <v>12</v>
      </c>
      <c r="AL22" s="6">
        <v>0</v>
      </c>
      <c r="AM22" s="6">
        <v>69</v>
      </c>
      <c r="AN22" s="6">
        <v>211</v>
      </c>
      <c r="AO22" s="6">
        <v>280</v>
      </c>
      <c r="AP22" s="6">
        <v>23.333333333333332</v>
      </c>
      <c r="AQ22" s="84"/>
      <c r="AR22" s="6">
        <v>9</v>
      </c>
      <c r="AS22" s="6">
        <v>0</v>
      </c>
      <c r="AT22" s="6">
        <v>412</v>
      </c>
      <c r="AU22" s="6">
        <v>33</v>
      </c>
      <c r="AV22" s="6">
        <v>445</v>
      </c>
      <c r="AW22" s="6">
        <v>49.444444444444443</v>
      </c>
      <c r="AX22" s="84"/>
      <c r="AY22" s="6"/>
      <c r="AZ22" s="6"/>
      <c r="BA22" s="6"/>
      <c r="BB22" s="6"/>
      <c r="BC22" s="6">
        <v>0</v>
      </c>
      <c r="BD22" s="6" t="s">
        <v>2311</v>
      </c>
      <c r="BE22" s="6"/>
    </row>
    <row r="23" spans="1:57" x14ac:dyDescent="0.25">
      <c r="A23" s="6" t="s">
        <v>424</v>
      </c>
      <c r="B23" s="6" t="s">
        <v>84</v>
      </c>
      <c r="C23" s="6">
        <v>73.25</v>
      </c>
      <c r="D23" s="6">
        <v>241</v>
      </c>
      <c r="E23" s="6">
        <v>4.57</v>
      </c>
      <c r="F23" s="6">
        <f t="shared" si="0"/>
        <v>1.3946388843294071</v>
      </c>
      <c r="G23" s="6">
        <v>30</v>
      </c>
      <c r="H23" s="6">
        <f t="shared" si="7"/>
        <v>2</v>
      </c>
      <c r="I23" s="6">
        <v>38</v>
      </c>
      <c r="J23" s="6">
        <f t="shared" si="4"/>
        <v>1.4717809757251008</v>
      </c>
      <c r="K23" s="6">
        <v>124</v>
      </c>
      <c r="L23" s="6">
        <f t="shared" si="1"/>
        <v>0.85743029583506569</v>
      </c>
      <c r="M23" s="6"/>
      <c r="N23" s="6"/>
      <c r="O23" s="6"/>
      <c r="P23" s="6"/>
      <c r="Q23" s="6">
        <f t="shared" si="2"/>
        <v>5.7238501558895738</v>
      </c>
      <c r="R23" s="6">
        <f t="shared" si="3"/>
        <v>1.4309625389723934</v>
      </c>
      <c r="S23" s="6">
        <v>4</v>
      </c>
      <c r="T23" s="6">
        <v>124</v>
      </c>
      <c r="U23" s="6">
        <v>107</v>
      </c>
      <c r="V23" s="84"/>
      <c r="W23" s="6"/>
      <c r="X23" s="6"/>
      <c r="Y23" s="6"/>
      <c r="Z23" s="6"/>
      <c r="AA23" s="6">
        <v>0</v>
      </c>
      <c r="AB23" s="6" t="s">
        <v>2311</v>
      </c>
      <c r="AC23" s="84"/>
      <c r="AD23" s="6">
        <v>3</v>
      </c>
      <c r="AE23" s="6">
        <v>0</v>
      </c>
      <c r="AF23" s="6">
        <v>15</v>
      </c>
      <c r="AG23" s="6">
        <v>50</v>
      </c>
      <c r="AH23" s="6">
        <v>65</v>
      </c>
      <c r="AI23" s="6">
        <v>21.666666666666668</v>
      </c>
      <c r="AJ23" s="84"/>
      <c r="AK23" s="6"/>
      <c r="AL23" s="6"/>
      <c r="AM23" s="6"/>
      <c r="AN23" s="6"/>
      <c r="AO23" s="6">
        <v>0</v>
      </c>
      <c r="AP23" s="6" t="s">
        <v>2311</v>
      </c>
      <c r="AQ23" s="84"/>
      <c r="AR23" s="6"/>
      <c r="AS23" s="6"/>
      <c r="AT23" s="6"/>
      <c r="AU23" s="6"/>
      <c r="AV23" s="6">
        <v>0</v>
      </c>
      <c r="AW23" s="6" t="s">
        <v>2311</v>
      </c>
      <c r="AX23" s="84"/>
      <c r="AY23" s="6"/>
      <c r="AZ23" s="6"/>
      <c r="BA23" s="6"/>
      <c r="BB23" s="6"/>
      <c r="BC23" s="6">
        <v>0</v>
      </c>
      <c r="BD23" s="6" t="s">
        <v>2311</v>
      </c>
      <c r="BE23" s="6"/>
    </row>
    <row r="24" spans="1:57" x14ac:dyDescent="0.25">
      <c r="A24" s="6" t="s">
        <v>315</v>
      </c>
      <c r="B24" s="6" t="s">
        <v>84</v>
      </c>
      <c r="C24" s="6">
        <v>74.13</v>
      </c>
      <c r="D24" s="6">
        <v>249</v>
      </c>
      <c r="E24" s="6">
        <v>4.6399999999999997</v>
      </c>
      <c r="F24" s="6">
        <f t="shared" si="0"/>
        <v>0.79549799178356306</v>
      </c>
      <c r="G24" s="6">
        <v>28</v>
      </c>
      <c r="H24" s="6">
        <f t="shared" si="7"/>
        <v>1.5</v>
      </c>
      <c r="I24" s="6">
        <v>37</v>
      </c>
      <c r="J24" s="6">
        <f t="shared" si="4"/>
        <v>1.1058246250042647</v>
      </c>
      <c r="K24" s="6">
        <v>122</v>
      </c>
      <c r="L24" s="6">
        <f t="shared" si="1"/>
        <v>0.53182385437871149</v>
      </c>
      <c r="M24" s="6">
        <v>4.4000000000000004</v>
      </c>
      <c r="N24" s="6">
        <f t="shared" si="5"/>
        <v>-0.44495327757501008</v>
      </c>
      <c r="O24" s="6">
        <v>6.98</v>
      </c>
      <c r="P24" s="6">
        <f t="shared" si="6"/>
        <v>0.78932508382295374</v>
      </c>
      <c r="Q24" s="6">
        <f t="shared" si="2"/>
        <v>4.2775182774144831</v>
      </c>
      <c r="R24" s="6">
        <f t="shared" si="3"/>
        <v>0.71291971290241385</v>
      </c>
      <c r="S24" s="6">
        <v>7</v>
      </c>
      <c r="T24" s="6">
        <v>231</v>
      </c>
      <c r="U24" s="6">
        <v>182</v>
      </c>
      <c r="V24" s="84"/>
      <c r="W24" s="6">
        <v>5</v>
      </c>
      <c r="X24" s="6">
        <v>0</v>
      </c>
      <c r="Y24" s="6">
        <v>15</v>
      </c>
      <c r="Z24" s="6">
        <v>102</v>
      </c>
      <c r="AA24" s="6">
        <v>117</v>
      </c>
      <c r="AB24" s="6">
        <v>23.4</v>
      </c>
      <c r="AC24" s="84"/>
      <c r="AD24" s="6">
        <v>14</v>
      </c>
      <c r="AE24" s="6">
        <v>0</v>
      </c>
      <c r="AF24" s="6">
        <v>45</v>
      </c>
      <c r="AG24" s="6">
        <v>278</v>
      </c>
      <c r="AH24" s="6">
        <v>323</v>
      </c>
      <c r="AI24" s="6">
        <v>23.071428571428573</v>
      </c>
      <c r="AJ24" s="84"/>
      <c r="AK24" s="6"/>
      <c r="AL24" s="6"/>
      <c r="AM24" s="6"/>
      <c r="AN24" s="6"/>
      <c r="AO24" s="6">
        <v>0</v>
      </c>
      <c r="AP24" s="6" t="s">
        <v>2311</v>
      </c>
      <c r="AQ24" s="84"/>
      <c r="AR24" s="6"/>
      <c r="AS24" s="6"/>
      <c r="AT24" s="6"/>
      <c r="AU24" s="6"/>
      <c r="AV24" s="6">
        <v>0</v>
      </c>
      <c r="AW24" s="6" t="s">
        <v>2311</v>
      </c>
      <c r="AX24" s="84"/>
      <c r="AY24" s="6"/>
      <c r="AZ24" s="6"/>
      <c r="BA24" s="6"/>
      <c r="BB24" s="6"/>
      <c r="BC24" s="6">
        <v>0</v>
      </c>
      <c r="BD24" s="6" t="s">
        <v>2311</v>
      </c>
      <c r="BE24" s="6"/>
    </row>
    <row r="25" spans="1:57" x14ac:dyDescent="0.25">
      <c r="A25" s="6" t="s">
        <v>162</v>
      </c>
      <c r="B25" s="6" t="s">
        <v>84</v>
      </c>
      <c r="C25" s="6">
        <v>73.5</v>
      </c>
      <c r="D25" s="6">
        <v>234</v>
      </c>
      <c r="E25" s="6">
        <v>4.47</v>
      </c>
      <c r="F25" s="6">
        <f t="shared" si="0"/>
        <v>2.2505544451091959</v>
      </c>
      <c r="G25" s="6">
        <v>27</v>
      </c>
      <c r="H25" s="6">
        <f t="shared" si="7"/>
        <v>1.25</v>
      </c>
      <c r="I25" s="6">
        <v>34</v>
      </c>
      <c r="J25" s="6">
        <f t="shared" si="4"/>
        <v>7.955572841756851E-3</v>
      </c>
      <c r="K25" s="6">
        <v>131</v>
      </c>
      <c r="L25" s="6">
        <f t="shared" si="1"/>
        <v>1.997052840932305</v>
      </c>
      <c r="M25" s="6">
        <v>4.18</v>
      </c>
      <c r="N25" s="6">
        <f t="shared" si="5"/>
        <v>1.533668743981919</v>
      </c>
      <c r="O25" s="6">
        <v>6.71</v>
      </c>
      <c r="P25" s="6">
        <f t="shared" si="6"/>
        <v>1.9596249913408104</v>
      </c>
      <c r="Q25" s="6">
        <f t="shared" si="2"/>
        <v>8.9988565942059875</v>
      </c>
      <c r="R25" s="6">
        <f t="shared" si="3"/>
        <v>1.4998094323676645</v>
      </c>
      <c r="S25" s="6">
        <v>3</v>
      </c>
      <c r="T25" s="6">
        <v>97</v>
      </c>
      <c r="U25" s="6">
        <v>86</v>
      </c>
      <c r="V25" s="84"/>
      <c r="W25" s="6">
        <v>9</v>
      </c>
      <c r="X25" s="6">
        <v>0</v>
      </c>
      <c r="Y25" s="6">
        <v>74</v>
      </c>
      <c r="Z25" s="6">
        <v>175</v>
      </c>
      <c r="AA25" s="6">
        <v>249</v>
      </c>
      <c r="AB25" s="6">
        <v>27.666666666666668</v>
      </c>
      <c r="AC25" s="84"/>
      <c r="AD25" s="6">
        <v>15</v>
      </c>
      <c r="AE25" s="6">
        <v>0</v>
      </c>
      <c r="AF25" s="6">
        <v>157</v>
      </c>
      <c r="AG25" s="6">
        <v>280</v>
      </c>
      <c r="AH25" s="6">
        <v>437</v>
      </c>
      <c r="AI25" s="6">
        <v>29.133333333333333</v>
      </c>
      <c r="AJ25" s="84"/>
      <c r="AK25" s="6"/>
      <c r="AL25" s="6"/>
      <c r="AM25" s="6"/>
      <c r="AN25" s="6"/>
      <c r="AO25" s="6">
        <v>0</v>
      </c>
      <c r="AP25" s="6" t="s">
        <v>2311</v>
      </c>
      <c r="AQ25" s="84"/>
      <c r="AR25" s="6">
        <v>8</v>
      </c>
      <c r="AS25" s="6">
        <v>0</v>
      </c>
      <c r="AT25" s="6">
        <v>39</v>
      </c>
      <c r="AU25" s="6">
        <v>151</v>
      </c>
      <c r="AV25" s="6">
        <v>190</v>
      </c>
      <c r="AW25" s="6">
        <v>23.75</v>
      </c>
      <c r="AX25" s="84"/>
      <c r="AY25" s="6"/>
      <c r="AZ25" s="6"/>
      <c r="BA25" s="6"/>
      <c r="BB25" s="6"/>
      <c r="BC25" s="6">
        <v>0</v>
      </c>
      <c r="BD25" s="6" t="s">
        <v>2311</v>
      </c>
      <c r="BE25" s="6"/>
    </row>
    <row r="26" spans="1:57" x14ac:dyDescent="0.25">
      <c r="A26" s="6" t="s">
        <v>245</v>
      </c>
      <c r="B26" s="6" t="s">
        <v>53</v>
      </c>
      <c r="C26" s="6">
        <v>73.25</v>
      </c>
      <c r="D26" s="6">
        <v>250</v>
      </c>
      <c r="E26" s="6">
        <v>4.66</v>
      </c>
      <c r="F26" s="6">
        <f t="shared" si="0"/>
        <v>0.62431487962760224</v>
      </c>
      <c r="G26" s="6">
        <v>20</v>
      </c>
      <c r="H26" s="6">
        <f t="shared" si="7"/>
        <v>-0.5</v>
      </c>
      <c r="I26" s="6"/>
      <c r="J26" s="6"/>
      <c r="K26" s="6">
        <v>113</v>
      </c>
      <c r="L26" s="6">
        <f t="shared" si="1"/>
        <v>-0.93340513217488197</v>
      </c>
      <c r="M26" s="6"/>
      <c r="N26" s="6"/>
      <c r="O26" s="6"/>
      <c r="P26" s="6"/>
      <c r="Q26" s="6">
        <f t="shared" si="2"/>
        <v>-0.80909025254727973</v>
      </c>
      <c r="R26" s="6">
        <f t="shared" si="3"/>
        <v>-0.26969675084909323</v>
      </c>
      <c r="S26" s="6">
        <v>5</v>
      </c>
      <c r="T26" s="6">
        <v>148</v>
      </c>
      <c r="U26" s="6">
        <v>126</v>
      </c>
      <c r="V26" s="84"/>
      <c r="W26" s="6">
        <v>16</v>
      </c>
      <c r="X26" s="6">
        <v>0</v>
      </c>
      <c r="Y26" s="6">
        <v>129</v>
      </c>
      <c r="Z26" s="6">
        <v>260</v>
      </c>
      <c r="AA26" s="6">
        <v>389</v>
      </c>
      <c r="AB26" s="6">
        <v>24.3125</v>
      </c>
      <c r="AC26" s="84"/>
      <c r="AD26" s="6">
        <v>14</v>
      </c>
      <c r="AE26" s="6">
        <v>0</v>
      </c>
      <c r="AF26" s="6">
        <v>282</v>
      </c>
      <c r="AG26" s="6">
        <v>269</v>
      </c>
      <c r="AH26" s="6">
        <v>551</v>
      </c>
      <c r="AI26" s="6">
        <v>39.357142857142854</v>
      </c>
      <c r="AJ26" s="84"/>
      <c r="AK26" s="6">
        <v>15</v>
      </c>
      <c r="AL26" s="6">
        <v>0</v>
      </c>
      <c r="AM26" s="6">
        <v>318</v>
      </c>
      <c r="AN26" s="6">
        <v>283</v>
      </c>
      <c r="AO26" s="6">
        <v>601</v>
      </c>
      <c r="AP26" s="6">
        <v>40.06666666666667</v>
      </c>
      <c r="AQ26" s="84"/>
      <c r="AR26" s="6">
        <v>15</v>
      </c>
      <c r="AS26" s="6">
        <v>0</v>
      </c>
      <c r="AT26" s="6">
        <v>350</v>
      </c>
      <c r="AU26" s="6">
        <v>231</v>
      </c>
      <c r="AV26" s="6">
        <v>581</v>
      </c>
      <c r="AW26" s="6">
        <v>38.733333333333334</v>
      </c>
      <c r="AX26" s="84"/>
      <c r="AY26" s="6">
        <v>12</v>
      </c>
      <c r="AZ26" s="6">
        <v>0</v>
      </c>
      <c r="BA26" s="6">
        <v>664</v>
      </c>
      <c r="BB26" s="6">
        <v>63</v>
      </c>
      <c r="BC26" s="6">
        <v>727</v>
      </c>
      <c r="BD26" s="6">
        <v>60.583333333333336</v>
      </c>
      <c r="BE26" s="6"/>
    </row>
    <row r="27" spans="1:57" x14ac:dyDescent="0.25">
      <c r="A27" s="6" t="s">
        <v>187</v>
      </c>
      <c r="B27" s="6" t="s">
        <v>53</v>
      </c>
      <c r="C27" s="6">
        <v>74.5</v>
      </c>
      <c r="D27" s="6">
        <v>240</v>
      </c>
      <c r="E27" s="6">
        <v>4.68</v>
      </c>
      <c r="F27" s="6">
        <f t="shared" si="0"/>
        <v>0.45313176747164896</v>
      </c>
      <c r="G27" s="6">
        <v>21</v>
      </c>
      <c r="H27" s="6">
        <f t="shared" si="7"/>
        <v>-0.25</v>
      </c>
      <c r="I27" s="6">
        <v>32</v>
      </c>
      <c r="J27" s="6">
        <f t="shared" si="4"/>
        <v>-0.72395712859991512</v>
      </c>
      <c r="K27" s="6">
        <v>124</v>
      </c>
      <c r="L27" s="6">
        <f t="shared" si="1"/>
        <v>0.85743029583506569</v>
      </c>
      <c r="M27" s="6">
        <v>4.55</v>
      </c>
      <c r="N27" s="6">
        <f t="shared" si="5"/>
        <v>-1.7940137468183621</v>
      </c>
      <c r="O27" s="6">
        <v>7.4</v>
      </c>
      <c r="P27" s="6">
        <f t="shared" si="6"/>
        <v>-1.0311414389825975</v>
      </c>
      <c r="Q27" s="6">
        <f t="shared" si="2"/>
        <v>-2.4885502510941597</v>
      </c>
      <c r="R27" s="6">
        <f t="shared" si="3"/>
        <v>-0.41475837518235997</v>
      </c>
      <c r="S27" s="6">
        <v>7</v>
      </c>
      <c r="T27" s="6">
        <v>245</v>
      </c>
      <c r="U27" s="6">
        <v>192</v>
      </c>
      <c r="V27" s="84"/>
      <c r="W27" s="6"/>
      <c r="X27" s="6"/>
      <c r="Y27" s="6"/>
      <c r="Z27" s="6"/>
      <c r="AA27" s="6">
        <v>0</v>
      </c>
      <c r="AB27" s="6" t="s">
        <v>2311</v>
      </c>
      <c r="AC27" s="84"/>
      <c r="AD27" s="6"/>
      <c r="AE27" s="6"/>
      <c r="AF27" s="6"/>
      <c r="AG27" s="6"/>
      <c r="AH27" s="6">
        <v>0</v>
      </c>
      <c r="AI27" s="6" t="s">
        <v>2311</v>
      </c>
      <c r="AJ27" s="84"/>
      <c r="AK27" s="6"/>
      <c r="AL27" s="6"/>
      <c r="AM27" s="6"/>
      <c r="AN27" s="6"/>
      <c r="AO27" s="6">
        <v>0</v>
      </c>
      <c r="AP27" s="6" t="s">
        <v>2311</v>
      </c>
      <c r="AQ27" s="84"/>
      <c r="AR27" s="6"/>
      <c r="AS27" s="6"/>
      <c r="AT27" s="6"/>
      <c r="AU27" s="6"/>
      <c r="AV27" s="6">
        <v>0</v>
      </c>
      <c r="AW27" s="6" t="s">
        <v>2311</v>
      </c>
      <c r="AX27" s="84"/>
      <c r="AY27" s="6"/>
      <c r="AZ27" s="6"/>
      <c r="BA27" s="6"/>
      <c r="BB27" s="6"/>
      <c r="BC27" s="6">
        <v>0</v>
      </c>
      <c r="BD27" s="6" t="s">
        <v>2311</v>
      </c>
      <c r="BE27" s="6"/>
    </row>
    <row r="28" spans="1:57" x14ac:dyDescent="0.25">
      <c r="A28" s="6" t="s">
        <v>374</v>
      </c>
      <c r="B28" s="6" t="s">
        <v>53</v>
      </c>
      <c r="C28" s="6">
        <v>73.38</v>
      </c>
      <c r="D28" s="6">
        <v>234</v>
      </c>
      <c r="E28" s="6">
        <v>5.01</v>
      </c>
      <c r="F28" s="6">
        <f t="shared" si="0"/>
        <v>-2.3713895831016405</v>
      </c>
      <c r="G28" s="6">
        <v>19</v>
      </c>
      <c r="H28" s="6">
        <f t="shared" si="7"/>
        <v>-0.75</v>
      </c>
      <c r="I28" s="6">
        <v>30.5</v>
      </c>
      <c r="J28" s="6">
        <f t="shared" si="4"/>
        <v>-1.272891654681169</v>
      </c>
      <c r="K28" s="6">
        <v>115</v>
      </c>
      <c r="L28" s="6">
        <f t="shared" si="1"/>
        <v>-0.60779869071852777</v>
      </c>
      <c r="M28" s="6">
        <v>4.3899999999999997</v>
      </c>
      <c r="N28" s="6">
        <f t="shared" si="5"/>
        <v>-0.35501591295878021</v>
      </c>
      <c r="O28" s="6">
        <v>7.21</v>
      </c>
      <c r="P28" s="6">
        <f t="shared" si="6"/>
        <v>-0.20759705961817959</v>
      </c>
      <c r="Q28" s="6">
        <f t="shared" si="2"/>
        <v>-5.5646929010782973</v>
      </c>
      <c r="R28" s="6">
        <f t="shared" si="3"/>
        <v>-0.92744881684638292</v>
      </c>
      <c r="S28" s="6"/>
      <c r="T28" s="6"/>
      <c r="U28" s="6"/>
      <c r="V28" s="84"/>
      <c r="W28" s="6"/>
      <c r="X28" s="6"/>
      <c r="Y28" s="6"/>
      <c r="Z28" s="6"/>
      <c r="AA28" s="6">
        <v>0</v>
      </c>
      <c r="AB28" s="6" t="s">
        <v>2311</v>
      </c>
      <c r="AC28" s="84"/>
      <c r="AD28" s="6"/>
      <c r="AE28" s="6"/>
      <c r="AF28" s="6"/>
      <c r="AG28" s="6"/>
      <c r="AH28" s="6">
        <v>0</v>
      </c>
      <c r="AI28" s="6" t="s">
        <v>2311</v>
      </c>
      <c r="AJ28" s="84"/>
      <c r="AK28" s="6"/>
      <c r="AL28" s="6"/>
      <c r="AM28" s="6"/>
      <c r="AN28" s="6"/>
      <c r="AO28" s="6">
        <v>0</v>
      </c>
      <c r="AP28" s="6" t="s">
        <v>2311</v>
      </c>
      <c r="AQ28" s="84"/>
      <c r="AR28" s="6"/>
      <c r="AS28" s="6"/>
      <c r="AT28" s="6"/>
      <c r="AU28" s="6"/>
      <c r="AV28" s="6">
        <v>0</v>
      </c>
      <c r="AW28" s="6" t="s">
        <v>2311</v>
      </c>
      <c r="AX28" s="84"/>
      <c r="AY28" s="6"/>
      <c r="AZ28" s="6"/>
      <c r="BA28" s="6"/>
      <c r="BB28" s="6"/>
      <c r="BC28" s="6">
        <v>0</v>
      </c>
      <c r="BD28" s="6" t="s">
        <v>2311</v>
      </c>
      <c r="BE28" s="6"/>
    </row>
    <row r="29" spans="1:57" x14ac:dyDescent="0.25">
      <c r="A29" s="6" t="s">
        <v>71</v>
      </c>
      <c r="B29" s="6" t="s">
        <v>53</v>
      </c>
      <c r="C29" s="6">
        <v>72.88</v>
      </c>
      <c r="D29" s="6">
        <v>245</v>
      </c>
      <c r="E29" s="6">
        <v>4.6100000000000003</v>
      </c>
      <c r="F29" s="6">
        <f t="shared" si="0"/>
        <v>1.052272660017493</v>
      </c>
      <c r="G29" s="6">
        <v>22</v>
      </c>
      <c r="H29" s="6">
        <f t="shared" si="7"/>
        <v>0</v>
      </c>
      <c r="I29" s="6">
        <v>32.5</v>
      </c>
      <c r="J29" s="6">
        <f t="shared" si="4"/>
        <v>-0.54097895323949707</v>
      </c>
      <c r="K29" s="6">
        <v>118</v>
      </c>
      <c r="L29" s="6">
        <f t="shared" si="1"/>
        <v>-0.11938902853399666</v>
      </c>
      <c r="M29" s="6">
        <v>4.24</v>
      </c>
      <c r="N29" s="6">
        <f t="shared" si="5"/>
        <v>0.99404455628457178</v>
      </c>
      <c r="O29" s="6">
        <v>6.99</v>
      </c>
      <c r="P29" s="6">
        <f t="shared" si="6"/>
        <v>0.74598064280377496</v>
      </c>
      <c r="Q29" s="6">
        <f t="shared" si="2"/>
        <v>2.1319298773323458</v>
      </c>
      <c r="R29" s="6">
        <f t="shared" si="3"/>
        <v>0.35532164622205764</v>
      </c>
      <c r="S29" s="6">
        <v>2</v>
      </c>
      <c r="T29" s="6">
        <v>50</v>
      </c>
      <c r="U29" s="6">
        <v>45</v>
      </c>
      <c r="V29" s="84"/>
      <c r="W29" s="6"/>
      <c r="X29" s="6"/>
      <c r="Y29" s="6"/>
      <c r="Z29" s="6"/>
      <c r="AA29" s="6">
        <v>0</v>
      </c>
      <c r="AB29" s="6" t="s">
        <v>2311</v>
      </c>
      <c r="AC29" s="84"/>
      <c r="AD29" s="6"/>
      <c r="AE29" s="6"/>
      <c r="AF29" s="6"/>
      <c r="AG29" s="6"/>
      <c r="AH29" s="6">
        <v>0</v>
      </c>
      <c r="AI29" s="6" t="s">
        <v>2311</v>
      </c>
      <c r="AJ29" s="84"/>
      <c r="AK29" s="6"/>
      <c r="AL29" s="6"/>
      <c r="AM29" s="6"/>
      <c r="AN29" s="6"/>
      <c r="AO29" s="6">
        <v>0</v>
      </c>
      <c r="AP29" s="6" t="s">
        <v>2311</v>
      </c>
      <c r="AQ29" s="84"/>
      <c r="AR29" s="6"/>
      <c r="AS29" s="6"/>
      <c r="AT29" s="6"/>
      <c r="AU29" s="6"/>
      <c r="AV29" s="6">
        <v>0</v>
      </c>
      <c r="AW29" s="6" t="s">
        <v>2311</v>
      </c>
      <c r="AX29" s="84"/>
      <c r="AY29" s="6"/>
      <c r="AZ29" s="6"/>
      <c r="BA29" s="6"/>
      <c r="BB29" s="6"/>
      <c r="BC29" s="6">
        <v>0</v>
      </c>
      <c r="BD29" s="6" t="s">
        <v>2311</v>
      </c>
      <c r="BE29" s="6"/>
    </row>
    <row r="30" spans="1:57" x14ac:dyDescent="0.25">
      <c r="A30" s="6" t="s">
        <v>366</v>
      </c>
      <c r="B30" s="6" t="s">
        <v>53</v>
      </c>
      <c r="C30" s="6">
        <v>75.75</v>
      </c>
      <c r="D30" s="6">
        <v>242</v>
      </c>
      <c r="E30" s="6">
        <v>4.68</v>
      </c>
      <c r="F30" s="6">
        <f t="shared" si="0"/>
        <v>0.45313176747164896</v>
      </c>
      <c r="G30" s="6">
        <v>19</v>
      </c>
      <c r="H30" s="6">
        <f t="shared" si="7"/>
        <v>-0.75</v>
      </c>
      <c r="I30" s="6">
        <v>31</v>
      </c>
      <c r="J30" s="6">
        <f t="shared" si="4"/>
        <v>-1.089913479320751</v>
      </c>
      <c r="K30" s="6">
        <v>118</v>
      </c>
      <c r="L30" s="6">
        <f t="shared" si="1"/>
        <v>-0.11938902853399666</v>
      </c>
      <c r="M30" s="6">
        <v>4.53</v>
      </c>
      <c r="N30" s="6">
        <f t="shared" si="5"/>
        <v>-1.6141390175859183</v>
      </c>
      <c r="O30" s="6">
        <v>7.44</v>
      </c>
      <c r="P30" s="6">
        <f t="shared" si="6"/>
        <v>-1.2045192030593168</v>
      </c>
      <c r="Q30" s="6">
        <f t="shared" si="2"/>
        <v>-4.3248289610283344</v>
      </c>
      <c r="R30" s="6">
        <f t="shared" si="3"/>
        <v>-0.72080482683805569</v>
      </c>
      <c r="S30" s="6"/>
      <c r="T30" s="6"/>
      <c r="U30" s="6"/>
      <c r="V30" s="84"/>
      <c r="W30" s="6">
        <v>6</v>
      </c>
      <c r="X30" s="6">
        <v>108</v>
      </c>
      <c r="Y30" s="6">
        <v>0</v>
      </c>
      <c r="Z30" s="6">
        <v>0</v>
      </c>
      <c r="AA30" s="6">
        <v>108</v>
      </c>
      <c r="AB30" s="6">
        <v>18</v>
      </c>
      <c r="AC30" s="84"/>
      <c r="AD30" s="6">
        <v>13</v>
      </c>
      <c r="AE30" s="6">
        <v>546</v>
      </c>
      <c r="AF30" s="6">
        <v>0</v>
      </c>
      <c r="AG30" s="6">
        <v>0</v>
      </c>
      <c r="AH30" s="6">
        <v>546</v>
      </c>
      <c r="AI30" s="6">
        <v>42</v>
      </c>
      <c r="AJ30" s="84"/>
      <c r="AK30" s="6">
        <v>13</v>
      </c>
      <c r="AL30" s="6">
        <v>607</v>
      </c>
      <c r="AM30" s="6">
        <v>0</v>
      </c>
      <c r="AN30" s="6">
        <v>0</v>
      </c>
      <c r="AO30" s="6">
        <v>607</v>
      </c>
      <c r="AP30" s="6">
        <v>46.692307692307693</v>
      </c>
      <c r="AQ30" s="84"/>
      <c r="AR30" s="6">
        <v>13</v>
      </c>
      <c r="AS30" s="6">
        <v>565</v>
      </c>
      <c r="AT30" s="6">
        <v>0</v>
      </c>
      <c r="AU30" s="6">
        <v>0</v>
      </c>
      <c r="AV30" s="6">
        <v>565</v>
      </c>
      <c r="AW30" s="6">
        <v>43.46153846153846</v>
      </c>
      <c r="AX30" s="84"/>
      <c r="AY30" s="6">
        <v>15</v>
      </c>
      <c r="AZ30" s="6">
        <v>403</v>
      </c>
      <c r="BA30" s="6">
        <v>0</v>
      </c>
      <c r="BB30" s="6">
        <v>0</v>
      </c>
      <c r="BC30" s="6">
        <v>403</v>
      </c>
      <c r="BD30" s="6">
        <v>26.866666666666667</v>
      </c>
      <c r="BE30" s="6"/>
    </row>
    <row r="31" spans="1:57" x14ac:dyDescent="0.25">
      <c r="A31" s="6" t="s">
        <v>298</v>
      </c>
      <c r="B31" s="6" t="s">
        <v>53</v>
      </c>
      <c r="C31" s="6">
        <v>71.75</v>
      </c>
      <c r="D31" s="6">
        <v>246</v>
      </c>
      <c r="E31" s="6">
        <v>4.8099999999999996</v>
      </c>
      <c r="F31" s="6">
        <f t="shared" si="0"/>
        <v>-0.65955846154206987</v>
      </c>
      <c r="G31" s="6">
        <v>25</v>
      </c>
      <c r="H31" s="6">
        <f t="shared" si="7"/>
        <v>0.75</v>
      </c>
      <c r="I31" s="6">
        <v>33</v>
      </c>
      <c r="J31" s="6">
        <f t="shared" si="4"/>
        <v>-0.35800077787907914</v>
      </c>
      <c r="K31" s="6">
        <v>119</v>
      </c>
      <c r="L31" s="6">
        <f t="shared" si="1"/>
        <v>4.3414192194180391E-2</v>
      </c>
      <c r="M31" s="6"/>
      <c r="N31" s="6"/>
      <c r="O31" s="6"/>
      <c r="P31" s="6"/>
      <c r="Q31" s="6">
        <f t="shared" si="2"/>
        <v>-0.22414504722696862</v>
      </c>
      <c r="R31" s="6">
        <f t="shared" si="3"/>
        <v>-5.6036261806742156E-2</v>
      </c>
      <c r="S31" s="6">
        <v>2</v>
      </c>
      <c r="T31" s="6">
        <v>45</v>
      </c>
      <c r="U31" s="6">
        <v>41</v>
      </c>
      <c r="V31" s="84"/>
      <c r="W31" s="6">
        <v>13</v>
      </c>
      <c r="X31" s="6">
        <v>0</v>
      </c>
      <c r="Y31" s="6">
        <v>1</v>
      </c>
      <c r="Z31" s="6">
        <v>207</v>
      </c>
      <c r="AA31" s="6">
        <v>208</v>
      </c>
      <c r="AB31" s="6">
        <v>16</v>
      </c>
      <c r="AC31" s="84"/>
      <c r="AD31" s="6">
        <v>16</v>
      </c>
      <c r="AE31" s="6">
        <v>0</v>
      </c>
      <c r="AF31" s="6">
        <v>317</v>
      </c>
      <c r="AG31" s="6">
        <v>20</v>
      </c>
      <c r="AH31" s="6">
        <v>337</v>
      </c>
      <c r="AI31" s="6">
        <v>21.0625</v>
      </c>
      <c r="AJ31" s="84"/>
      <c r="AK31" s="6">
        <v>16</v>
      </c>
      <c r="AL31" s="6">
        <v>0</v>
      </c>
      <c r="AM31" s="6">
        <v>926</v>
      </c>
      <c r="AN31" s="6">
        <v>67</v>
      </c>
      <c r="AO31" s="6">
        <v>993</v>
      </c>
      <c r="AP31" s="6">
        <v>62.0625</v>
      </c>
      <c r="AQ31" s="84"/>
      <c r="AR31" s="6">
        <v>16</v>
      </c>
      <c r="AS31" s="6">
        <v>0</v>
      </c>
      <c r="AT31" s="6">
        <v>1003</v>
      </c>
      <c r="AU31" s="6">
        <v>48</v>
      </c>
      <c r="AV31" s="6">
        <v>1051</v>
      </c>
      <c r="AW31" s="6">
        <v>65.6875</v>
      </c>
      <c r="AX31" s="84"/>
      <c r="AY31" s="6">
        <v>9</v>
      </c>
      <c r="AZ31" s="6">
        <v>0</v>
      </c>
      <c r="BA31" s="6">
        <v>198</v>
      </c>
      <c r="BB31" s="6">
        <v>5</v>
      </c>
      <c r="BC31" s="6">
        <v>203</v>
      </c>
      <c r="BD31" s="6">
        <v>22.555555555555557</v>
      </c>
      <c r="BE31" s="6"/>
    </row>
    <row r="32" spans="1:57" x14ac:dyDescent="0.25">
      <c r="A32" s="6" t="s">
        <v>326</v>
      </c>
      <c r="B32" s="6" t="s">
        <v>53</v>
      </c>
      <c r="C32" s="6">
        <v>73.38</v>
      </c>
      <c r="D32" s="6">
        <v>243</v>
      </c>
      <c r="E32" s="6">
        <v>4.72</v>
      </c>
      <c r="F32" s="6">
        <f t="shared" si="0"/>
        <v>0.1107655431597349</v>
      </c>
      <c r="G32" s="6">
        <v>23</v>
      </c>
      <c r="H32" s="6">
        <f t="shared" si="7"/>
        <v>0.25</v>
      </c>
      <c r="I32" s="6"/>
      <c r="J32" s="6"/>
      <c r="K32" s="6">
        <v>113</v>
      </c>
      <c r="L32" s="6">
        <f t="shared" si="1"/>
        <v>-0.93340513217488197</v>
      </c>
      <c r="M32" s="6"/>
      <c r="N32" s="6"/>
      <c r="O32" s="6"/>
      <c r="P32" s="6"/>
      <c r="Q32" s="6">
        <f t="shared" si="2"/>
        <v>-0.572639589015147</v>
      </c>
      <c r="R32" s="6">
        <f t="shared" si="3"/>
        <v>-0.190879863005049</v>
      </c>
      <c r="S32" s="6"/>
      <c r="T32" s="6"/>
      <c r="U32" s="6"/>
      <c r="V32" s="84"/>
      <c r="W32" s="6">
        <v>16</v>
      </c>
      <c r="X32" s="6">
        <v>0</v>
      </c>
      <c r="Y32" s="6">
        <v>15</v>
      </c>
      <c r="Z32" s="6">
        <v>303</v>
      </c>
      <c r="AA32" s="6">
        <v>318</v>
      </c>
      <c r="AB32" s="6">
        <v>19.875</v>
      </c>
      <c r="AC32" s="84"/>
      <c r="AD32" s="6">
        <v>5</v>
      </c>
      <c r="AE32" s="6">
        <v>0</v>
      </c>
      <c r="AF32" s="6">
        <v>0</v>
      </c>
      <c r="AG32" s="6">
        <v>67</v>
      </c>
      <c r="AH32" s="6">
        <v>67</v>
      </c>
      <c r="AI32" s="6">
        <v>13.4</v>
      </c>
      <c r="AJ32" s="84"/>
      <c r="AK32" s="6">
        <v>5</v>
      </c>
      <c r="AL32" s="6">
        <v>0</v>
      </c>
      <c r="AM32" s="6">
        <v>32</v>
      </c>
      <c r="AN32" s="6">
        <v>116</v>
      </c>
      <c r="AO32" s="6">
        <v>148</v>
      </c>
      <c r="AP32" s="6">
        <v>29.6</v>
      </c>
      <c r="AQ32" s="84"/>
      <c r="AR32" s="6"/>
      <c r="AS32" s="6"/>
      <c r="AT32" s="6"/>
      <c r="AU32" s="6"/>
      <c r="AV32" s="6">
        <v>0</v>
      </c>
      <c r="AW32" s="6" t="s">
        <v>2311</v>
      </c>
      <c r="AX32" s="84"/>
      <c r="AY32" s="6"/>
      <c r="AZ32" s="6"/>
      <c r="BA32" s="6"/>
      <c r="BB32" s="6"/>
      <c r="BC32" s="6">
        <v>0</v>
      </c>
      <c r="BD32" s="6" t="s">
        <v>2311</v>
      </c>
      <c r="BE32" s="6"/>
    </row>
    <row r="33" spans="1:57" x14ac:dyDescent="0.25">
      <c r="A33" s="6" t="s">
        <v>378</v>
      </c>
      <c r="B33" s="6" t="s">
        <v>53</v>
      </c>
      <c r="C33" s="6">
        <v>73.25</v>
      </c>
      <c r="D33" s="6">
        <v>241</v>
      </c>
      <c r="E33" s="6">
        <v>4.82</v>
      </c>
      <c r="F33" s="6">
        <f t="shared" si="0"/>
        <v>-0.74515001762005406</v>
      </c>
      <c r="G33" s="6"/>
      <c r="H33" s="6"/>
      <c r="I33" s="6">
        <v>33</v>
      </c>
      <c r="J33" s="6">
        <f t="shared" si="4"/>
        <v>-0.35800077787907914</v>
      </c>
      <c r="K33" s="6">
        <v>113</v>
      </c>
      <c r="L33" s="6">
        <f t="shared" si="1"/>
        <v>-0.93340513217488197</v>
      </c>
      <c r="M33" s="6">
        <v>4.2699999999999996</v>
      </c>
      <c r="N33" s="6">
        <f t="shared" si="5"/>
        <v>0.72423246243590622</v>
      </c>
      <c r="O33" s="6">
        <v>7.13</v>
      </c>
      <c r="P33" s="6">
        <f t="shared" si="6"/>
        <v>0.13915846853525909</v>
      </c>
      <c r="Q33" s="6">
        <f t="shared" si="2"/>
        <v>-1.1731649967028495</v>
      </c>
      <c r="R33" s="6">
        <f t="shared" si="3"/>
        <v>-0.23463299934056989</v>
      </c>
      <c r="S33" s="6">
        <v>2</v>
      </c>
      <c r="T33" s="6">
        <v>38</v>
      </c>
      <c r="U33" s="6">
        <v>36</v>
      </c>
      <c r="V33" s="84"/>
      <c r="W33" s="6">
        <v>13</v>
      </c>
      <c r="X33" s="6">
        <v>0</v>
      </c>
      <c r="Y33" s="6">
        <v>524</v>
      </c>
      <c r="Z33" s="6">
        <v>107</v>
      </c>
      <c r="AA33" s="6">
        <v>631</v>
      </c>
      <c r="AB33" s="6">
        <v>48.53846153846154</v>
      </c>
      <c r="AC33" s="84"/>
      <c r="AD33" s="6">
        <v>10</v>
      </c>
      <c r="AE33" s="6">
        <v>0</v>
      </c>
      <c r="AF33" s="6">
        <v>457</v>
      </c>
      <c r="AG33" s="6">
        <v>51</v>
      </c>
      <c r="AH33" s="6">
        <v>508</v>
      </c>
      <c r="AI33" s="6">
        <v>50.8</v>
      </c>
      <c r="AJ33" s="84"/>
      <c r="AK33" s="6">
        <v>12</v>
      </c>
      <c r="AL33" s="6">
        <v>0</v>
      </c>
      <c r="AM33" s="6">
        <v>710</v>
      </c>
      <c r="AN33" s="6">
        <v>21</v>
      </c>
      <c r="AO33" s="6">
        <v>731</v>
      </c>
      <c r="AP33" s="6">
        <v>60.916666666666664</v>
      </c>
      <c r="AQ33" s="84"/>
      <c r="AR33" s="6">
        <v>3</v>
      </c>
      <c r="AS33" s="6">
        <v>0</v>
      </c>
      <c r="AT33" s="6">
        <v>142</v>
      </c>
      <c r="AU33" s="6">
        <v>8</v>
      </c>
      <c r="AV33" s="6">
        <v>150</v>
      </c>
      <c r="AW33" s="6">
        <v>50</v>
      </c>
      <c r="AX33" s="84"/>
      <c r="AY33" s="6">
        <v>16</v>
      </c>
      <c r="AZ33" s="6">
        <v>0</v>
      </c>
      <c r="BA33" s="6">
        <v>501</v>
      </c>
      <c r="BB33" s="6">
        <v>73</v>
      </c>
      <c r="BC33" s="6">
        <v>574</v>
      </c>
      <c r="BD33" s="6">
        <v>35.875</v>
      </c>
      <c r="BE33" s="6"/>
    </row>
    <row r="34" spans="1:57" x14ac:dyDescent="0.25">
      <c r="A34" s="6" t="s">
        <v>51</v>
      </c>
      <c r="B34" s="6" t="s">
        <v>53</v>
      </c>
      <c r="C34" s="6">
        <v>72.88</v>
      </c>
      <c r="D34" s="6">
        <v>246</v>
      </c>
      <c r="E34" s="6">
        <v>4.91</v>
      </c>
      <c r="F34" s="6">
        <f t="shared" si="0"/>
        <v>-1.515474022321859</v>
      </c>
      <c r="G34" s="6">
        <v>22</v>
      </c>
      <c r="H34" s="6">
        <f t="shared" si="7"/>
        <v>0</v>
      </c>
      <c r="I34" s="6">
        <v>32.5</v>
      </c>
      <c r="J34" s="6">
        <f t="shared" si="4"/>
        <v>-0.54097895323949707</v>
      </c>
      <c r="K34" s="6">
        <v>117</v>
      </c>
      <c r="L34" s="6">
        <f t="shared" si="1"/>
        <v>-0.28219224926217373</v>
      </c>
      <c r="M34" s="6"/>
      <c r="N34" s="6"/>
      <c r="O34" s="6"/>
      <c r="P34" s="6"/>
      <c r="Q34" s="6">
        <f t="shared" si="2"/>
        <v>-2.3386452248235301</v>
      </c>
      <c r="R34" s="6">
        <f t="shared" si="3"/>
        <v>-0.58466130620588252</v>
      </c>
      <c r="S34" s="6">
        <v>7</v>
      </c>
      <c r="T34" s="6">
        <v>232</v>
      </c>
      <c r="U34" s="6">
        <v>183</v>
      </c>
      <c r="V34" s="84"/>
      <c r="W34" s="6">
        <v>7</v>
      </c>
      <c r="X34" s="6">
        <v>0</v>
      </c>
      <c r="Y34" s="6">
        <v>0</v>
      </c>
      <c r="Z34" s="6">
        <v>90</v>
      </c>
      <c r="AA34" s="6">
        <v>90</v>
      </c>
      <c r="AB34" s="6">
        <v>12.857142857142858</v>
      </c>
      <c r="AC34" s="84"/>
      <c r="AD34" s="6">
        <v>14</v>
      </c>
      <c r="AE34" s="6">
        <v>0</v>
      </c>
      <c r="AF34" s="6">
        <v>357</v>
      </c>
      <c r="AG34" s="6">
        <v>119</v>
      </c>
      <c r="AH34" s="6">
        <v>476</v>
      </c>
      <c r="AI34" s="6">
        <v>34</v>
      </c>
      <c r="AJ34" s="84"/>
      <c r="AK34" s="6">
        <v>1</v>
      </c>
      <c r="AL34" s="6">
        <v>0</v>
      </c>
      <c r="AM34" s="6">
        <v>15</v>
      </c>
      <c r="AN34" s="6">
        <v>1</v>
      </c>
      <c r="AO34" s="6">
        <v>16</v>
      </c>
      <c r="AP34" s="6">
        <v>16</v>
      </c>
      <c r="AQ34" s="84"/>
      <c r="AR34" s="6">
        <v>7</v>
      </c>
      <c r="AS34" s="6">
        <v>0</v>
      </c>
      <c r="AT34" s="6">
        <v>0</v>
      </c>
      <c r="AU34" s="6">
        <v>81</v>
      </c>
      <c r="AV34" s="6">
        <v>81</v>
      </c>
      <c r="AW34" s="6">
        <v>11.571428571428571</v>
      </c>
      <c r="AX34" s="84"/>
      <c r="AY34" s="6"/>
      <c r="AZ34" s="6"/>
      <c r="BA34" s="6"/>
      <c r="BB34" s="6"/>
      <c r="BC34" s="6">
        <v>0</v>
      </c>
      <c r="BD34" s="6" t="s">
        <v>2311</v>
      </c>
      <c r="BE34" s="6"/>
    </row>
    <row r="35" spans="1:57" x14ac:dyDescent="0.25">
      <c r="A35" s="6" t="s">
        <v>56</v>
      </c>
      <c r="B35" s="6" t="s">
        <v>53</v>
      </c>
      <c r="C35" s="6">
        <v>72.88</v>
      </c>
      <c r="D35" s="6">
        <v>240</v>
      </c>
      <c r="E35" s="6">
        <v>4.84</v>
      </c>
      <c r="F35" s="6">
        <f t="shared" si="0"/>
        <v>-0.91633312977600734</v>
      </c>
      <c r="G35" s="6">
        <v>19</v>
      </c>
      <c r="H35" s="6">
        <f t="shared" si="7"/>
        <v>-0.75</v>
      </c>
      <c r="I35" s="6">
        <v>33</v>
      </c>
      <c r="J35" s="6">
        <f t="shared" si="4"/>
        <v>-0.35800077787907914</v>
      </c>
      <c r="K35" s="6">
        <v>118</v>
      </c>
      <c r="L35" s="6">
        <f t="shared" si="1"/>
        <v>-0.11938902853399666</v>
      </c>
      <c r="M35" s="6">
        <v>4.2</v>
      </c>
      <c r="N35" s="6">
        <f t="shared" si="5"/>
        <v>1.3537940147494674</v>
      </c>
      <c r="O35" s="6">
        <v>6.99</v>
      </c>
      <c r="P35" s="6">
        <f t="shared" si="6"/>
        <v>0.74598064280377496</v>
      </c>
      <c r="Q35" s="6">
        <f t="shared" si="2"/>
        <v>-4.3948278635840721E-2</v>
      </c>
      <c r="R35" s="6">
        <f t="shared" si="3"/>
        <v>-7.3247131059734532E-3</v>
      </c>
      <c r="S35" s="6">
        <v>7</v>
      </c>
      <c r="T35" s="6">
        <v>235</v>
      </c>
      <c r="U35" s="6">
        <v>186</v>
      </c>
      <c r="V35" s="84"/>
      <c r="W35" s="6">
        <v>2</v>
      </c>
      <c r="X35" s="6">
        <v>0</v>
      </c>
      <c r="Y35" s="6">
        <v>1</v>
      </c>
      <c r="Z35" s="6">
        <v>10</v>
      </c>
      <c r="AA35" s="6">
        <v>11</v>
      </c>
      <c r="AB35" s="6">
        <v>5.5</v>
      </c>
      <c r="AC35" s="84"/>
      <c r="AD35" s="6">
        <v>3</v>
      </c>
      <c r="AE35" s="6">
        <v>0</v>
      </c>
      <c r="AF35" s="6">
        <v>3</v>
      </c>
      <c r="AG35" s="6">
        <v>51</v>
      </c>
      <c r="AH35" s="6">
        <v>54</v>
      </c>
      <c r="AI35" s="6">
        <v>18</v>
      </c>
      <c r="AJ35" s="84"/>
      <c r="AK35" s="6"/>
      <c r="AL35" s="6"/>
      <c r="AM35" s="6"/>
      <c r="AN35" s="6"/>
      <c r="AO35" s="6">
        <v>0</v>
      </c>
      <c r="AP35" s="6" t="s">
        <v>2311</v>
      </c>
      <c r="AQ35" s="84"/>
      <c r="AR35" s="6"/>
      <c r="AS35" s="6"/>
      <c r="AT35" s="6"/>
      <c r="AU35" s="6"/>
      <c r="AV35" s="6">
        <v>0</v>
      </c>
      <c r="AW35" s="6" t="s">
        <v>2311</v>
      </c>
      <c r="AX35" s="84"/>
      <c r="AY35" s="6"/>
      <c r="AZ35" s="6"/>
      <c r="BA35" s="6"/>
      <c r="BB35" s="6"/>
      <c r="BC35" s="6">
        <v>0</v>
      </c>
      <c r="BD35" s="6" t="s">
        <v>2311</v>
      </c>
      <c r="BE35" s="6"/>
    </row>
    <row r="36" spans="1:57" x14ac:dyDescent="0.25">
      <c r="A36" s="6" t="s">
        <v>434</v>
      </c>
      <c r="B36" s="6" t="s">
        <v>53</v>
      </c>
      <c r="C36" s="6">
        <v>73</v>
      </c>
      <c r="D36" s="6">
        <v>235</v>
      </c>
      <c r="E36" s="6">
        <v>4.78</v>
      </c>
      <c r="F36" s="6">
        <f t="shared" si="0"/>
        <v>-0.40278379330814001</v>
      </c>
      <c r="G36" s="6">
        <v>21</v>
      </c>
      <c r="H36" s="6">
        <f t="shared" si="7"/>
        <v>-0.25</v>
      </c>
      <c r="I36" s="6">
        <v>31.5</v>
      </c>
      <c r="J36" s="6">
        <f t="shared" si="4"/>
        <v>-0.90693530396033306</v>
      </c>
      <c r="K36" s="6">
        <v>111</v>
      </c>
      <c r="L36" s="6">
        <f t="shared" si="1"/>
        <v>-1.2590115736312359</v>
      </c>
      <c r="M36" s="6">
        <v>4.51</v>
      </c>
      <c r="N36" s="6">
        <f t="shared" si="5"/>
        <v>-1.4342642883534666</v>
      </c>
      <c r="O36" s="6">
        <v>7.41</v>
      </c>
      <c r="P36" s="6">
        <f t="shared" si="6"/>
        <v>-1.0744858800017765</v>
      </c>
      <c r="Q36" s="6">
        <f t="shared" si="2"/>
        <v>-5.3274808392549522</v>
      </c>
      <c r="R36" s="6">
        <f t="shared" si="3"/>
        <v>-0.8879134732091587</v>
      </c>
      <c r="S36" s="6"/>
      <c r="T36" s="6"/>
      <c r="U36" s="6"/>
      <c r="V36" s="84"/>
      <c r="W36" s="6"/>
      <c r="X36" s="6"/>
      <c r="Y36" s="6"/>
      <c r="Z36" s="6"/>
      <c r="AA36" s="6">
        <v>0</v>
      </c>
      <c r="AB36" s="6" t="s">
        <v>2311</v>
      </c>
      <c r="AC36" s="84"/>
      <c r="AD36" s="6"/>
      <c r="AE36" s="6"/>
      <c r="AF36" s="6"/>
      <c r="AG36" s="6"/>
      <c r="AH36" s="6">
        <v>0</v>
      </c>
      <c r="AI36" s="6" t="s">
        <v>2311</v>
      </c>
      <c r="AJ36" s="84"/>
      <c r="AK36" s="6"/>
      <c r="AL36" s="6"/>
      <c r="AM36" s="6"/>
      <c r="AN36" s="6"/>
      <c r="AO36" s="6">
        <v>0</v>
      </c>
      <c r="AP36" s="6" t="s">
        <v>2311</v>
      </c>
      <c r="AQ36" s="84"/>
      <c r="AR36" s="6"/>
      <c r="AS36" s="6"/>
      <c r="AT36" s="6"/>
      <c r="AU36" s="6"/>
      <c r="AV36" s="6">
        <v>0</v>
      </c>
      <c r="AW36" s="6" t="s">
        <v>2311</v>
      </c>
      <c r="AX36" s="84"/>
      <c r="AY36" s="6"/>
      <c r="AZ36" s="6"/>
      <c r="BA36" s="6"/>
      <c r="BB36" s="6"/>
      <c r="BC36" s="6">
        <v>0</v>
      </c>
      <c r="BD36" s="6" t="s">
        <v>2311</v>
      </c>
      <c r="BE36" s="6"/>
    </row>
    <row r="38" spans="1:57" x14ac:dyDescent="0.25">
      <c r="B38" s="6" t="s">
        <v>2313</v>
      </c>
      <c r="C38" s="30">
        <f>AVERAGE(C3:C36)</f>
        <v>73.552941176470611</v>
      </c>
      <c r="D38" s="30">
        <f t="shared" ref="D38:P38" si="8">AVERAGE(D3:D36)</f>
        <v>241.23529411764707</v>
      </c>
      <c r="E38" s="30">
        <f t="shared" si="8"/>
        <v>4.7329411764705878</v>
      </c>
      <c r="F38" s="30">
        <f t="shared" si="8"/>
        <v>-4.2727259638882862E-15</v>
      </c>
      <c r="G38" s="30">
        <f t="shared" si="8"/>
        <v>22</v>
      </c>
      <c r="H38" s="30">
        <f t="shared" si="8"/>
        <v>0</v>
      </c>
      <c r="I38" s="30">
        <f t="shared" si="8"/>
        <v>33.978260869565219</v>
      </c>
      <c r="J38" s="30">
        <f t="shared" si="8"/>
        <v>-4.6339743636528272E-16</v>
      </c>
      <c r="K38" s="30">
        <f t="shared" si="8"/>
        <v>118.73333333333333</v>
      </c>
      <c r="L38" s="30">
        <f t="shared" si="8"/>
        <v>-1.4802973661668753E-16</v>
      </c>
      <c r="M38" s="30">
        <f t="shared" si="8"/>
        <v>4.3505263157894731</v>
      </c>
      <c r="N38" s="30">
        <f t="shared" si="8"/>
        <v>-4.2071609354216455E-15</v>
      </c>
      <c r="O38" s="30">
        <f t="shared" si="8"/>
        <v>7.1621052631578941</v>
      </c>
      <c r="P38" s="30">
        <f t="shared" si="8"/>
        <v>-3.2254900504899286E-15</v>
      </c>
    </row>
    <row r="39" spans="1:57" x14ac:dyDescent="0.25">
      <c r="B39" s="6" t="s">
        <v>541</v>
      </c>
      <c r="C39" s="30">
        <f>_xlfn.STDEV.P(C3:C36)</f>
        <v>1.179839294669268</v>
      </c>
      <c r="D39" s="30">
        <f t="shared" ref="D39:P39" si="9">_xlfn.STDEV.P(D3:D36)</f>
        <v>5.8664490889715237</v>
      </c>
      <c r="E39" s="30">
        <f t="shared" si="9"/>
        <v>0.11683395486921011</v>
      </c>
      <c r="F39" s="30">
        <f t="shared" si="9"/>
        <v>1</v>
      </c>
      <c r="G39" s="30">
        <f t="shared" si="9"/>
        <v>4</v>
      </c>
      <c r="H39" s="30">
        <f t="shared" si="9"/>
        <v>1</v>
      </c>
      <c r="I39" s="30">
        <f t="shared" si="9"/>
        <v>2.7325663239079412</v>
      </c>
      <c r="J39" s="30">
        <f t="shared" si="9"/>
        <v>1.0000000000000004</v>
      </c>
      <c r="K39" s="30">
        <f t="shared" si="9"/>
        <v>6.1423846256066463</v>
      </c>
      <c r="L39" s="30">
        <f t="shared" si="9"/>
        <v>0.99999999999999978</v>
      </c>
      <c r="M39" s="30">
        <f t="shared" si="9"/>
        <v>0.11118849259894927</v>
      </c>
      <c r="N39" s="30">
        <f t="shared" si="9"/>
        <v>1</v>
      </c>
      <c r="O39" s="30">
        <f t="shared" si="9"/>
        <v>0.23071009257161781</v>
      </c>
      <c r="P39" s="30">
        <f t="shared" si="9"/>
        <v>1</v>
      </c>
    </row>
  </sheetData>
  <mergeCells count="6">
    <mergeCell ref="AY1:BD1"/>
    <mergeCell ref="A1:U1"/>
    <mergeCell ref="W1:AB1"/>
    <mergeCell ref="AD1:AI1"/>
    <mergeCell ref="AK1:AP1"/>
    <mergeCell ref="AR1:AW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E57"/>
  <sheetViews>
    <sheetView topLeftCell="A4" zoomScale="70" zoomScaleNormal="70" workbookViewId="0">
      <selection activeCell="Q58" sqref="Q58"/>
    </sheetView>
  </sheetViews>
  <sheetFormatPr defaultRowHeight="15" x14ac:dyDescent="0.25"/>
  <cols>
    <col min="1" max="1" width="23.5703125" bestFit="1" customWidth="1"/>
    <col min="10" max="10" width="12.28515625" bestFit="1" customWidth="1"/>
  </cols>
  <sheetData>
    <row r="1" spans="1:57" x14ac:dyDescent="0.25">
      <c r="A1" s="91" t="s">
        <v>2312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86"/>
      <c r="W1" s="91">
        <v>2013</v>
      </c>
      <c r="X1" s="91"/>
      <c r="Y1" s="91"/>
      <c r="Z1" s="91"/>
      <c r="AA1" s="91"/>
      <c r="AB1" s="91"/>
      <c r="AC1" s="86"/>
      <c r="AD1" s="91">
        <v>2014</v>
      </c>
      <c r="AE1" s="91"/>
      <c r="AF1" s="91"/>
      <c r="AG1" s="91"/>
      <c r="AH1" s="91"/>
      <c r="AI1" s="91"/>
      <c r="AJ1" s="86"/>
      <c r="AK1" s="91">
        <v>2015</v>
      </c>
      <c r="AL1" s="91"/>
      <c r="AM1" s="91"/>
      <c r="AN1" s="91"/>
      <c r="AO1" s="91"/>
      <c r="AP1" s="91"/>
      <c r="AQ1" s="86"/>
      <c r="AR1" s="91">
        <v>2016</v>
      </c>
      <c r="AS1" s="91"/>
      <c r="AT1" s="91"/>
      <c r="AU1" s="91"/>
      <c r="AV1" s="91"/>
      <c r="AW1" s="91"/>
      <c r="AX1" s="86"/>
      <c r="AY1" s="91">
        <v>2017</v>
      </c>
      <c r="AZ1" s="91"/>
      <c r="BA1" s="91"/>
      <c r="BB1" s="91"/>
      <c r="BC1" s="91"/>
      <c r="BD1" s="91"/>
      <c r="BE1" s="6"/>
    </row>
    <row r="2" spans="1:57" x14ac:dyDescent="0.25">
      <c r="A2" s="85" t="s">
        <v>1</v>
      </c>
      <c r="B2" s="85" t="s">
        <v>3</v>
      </c>
      <c r="C2" s="85" t="s">
        <v>447</v>
      </c>
      <c r="D2" s="85" t="s">
        <v>436</v>
      </c>
      <c r="E2" s="85" t="s">
        <v>437</v>
      </c>
      <c r="F2" s="85" t="s">
        <v>438</v>
      </c>
      <c r="G2" s="85" t="s">
        <v>439</v>
      </c>
      <c r="H2" s="85" t="s">
        <v>440</v>
      </c>
      <c r="I2" s="85" t="s">
        <v>441</v>
      </c>
      <c r="J2" s="85" t="s">
        <v>442</v>
      </c>
      <c r="K2" s="85" t="s">
        <v>446</v>
      </c>
      <c r="L2" s="85" t="s">
        <v>443</v>
      </c>
      <c r="M2" s="85" t="s">
        <v>4</v>
      </c>
      <c r="N2" s="85" t="s">
        <v>444</v>
      </c>
      <c r="O2" s="85" t="s">
        <v>5</v>
      </c>
      <c r="P2" s="85" t="s">
        <v>445</v>
      </c>
      <c r="Q2" s="85" t="s">
        <v>448</v>
      </c>
      <c r="R2" s="85" t="s">
        <v>449</v>
      </c>
      <c r="S2" s="85" t="s">
        <v>450</v>
      </c>
      <c r="T2" s="85" t="s">
        <v>451</v>
      </c>
      <c r="U2" s="85" t="s">
        <v>452</v>
      </c>
      <c r="V2" s="86"/>
      <c r="W2" s="85" t="s">
        <v>537</v>
      </c>
      <c r="X2" s="85" t="s">
        <v>2307</v>
      </c>
      <c r="Y2" s="85" t="s">
        <v>2308</v>
      </c>
      <c r="Z2" s="85" t="s">
        <v>2309</v>
      </c>
      <c r="AA2" s="85" t="s">
        <v>2305</v>
      </c>
      <c r="AB2" s="85" t="s">
        <v>2306</v>
      </c>
      <c r="AC2" s="86"/>
      <c r="AD2" s="85" t="s">
        <v>537</v>
      </c>
      <c r="AE2" s="85" t="s">
        <v>2307</v>
      </c>
      <c r="AF2" s="85" t="s">
        <v>2308</v>
      </c>
      <c r="AG2" s="85" t="s">
        <v>2309</v>
      </c>
      <c r="AH2" s="85" t="s">
        <v>2305</v>
      </c>
      <c r="AI2" s="85" t="s">
        <v>2306</v>
      </c>
      <c r="AJ2" s="86"/>
      <c r="AK2" s="85" t="s">
        <v>537</v>
      </c>
      <c r="AL2" s="85" t="s">
        <v>2307</v>
      </c>
      <c r="AM2" s="85" t="s">
        <v>2308</v>
      </c>
      <c r="AN2" s="85" t="s">
        <v>2309</v>
      </c>
      <c r="AO2" s="85" t="s">
        <v>2305</v>
      </c>
      <c r="AP2" s="85" t="s">
        <v>2306</v>
      </c>
      <c r="AQ2" s="86"/>
      <c r="AR2" s="85" t="s">
        <v>537</v>
      </c>
      <c r="AS2" s="85" t="s">
        <v>2307</v>
      </c>
      <c r="AT2" s="85" t="s">
        <v>2308</v>
      </c>
      <c r="AU2" s="85" t="s">
        <v>2309</v>
      </c>
      <c r="AV2" s="85" t="s">
        <v>2305</v>
      </c>
      <c r="AW2" s="85" t="s">
        <v>2306</v>
      </c>
      <c r="AX2" s="86"/>
      <c r="AY2" s="85" t="s">
        <v>537</v>
      </c>
      <c r="AZ2" s="85" t="s">
        <v>2307</v>
      </c>
      <c r="BA2" s="85" t="s">
        <v>2308</v>
      </c>
      <c r="BB2" s="85" t="s">
        <v>2309</v>
      </c>
      <c r="BC2" s="85" t="s">
        <v>2305</v>
      </c>
      <c r="BD2" s="85" t="s">
        <v>2306</v>
      </c>
      <c r="BE2" s="6"/>
    </row>
    <row r="3" spans="1:57" x14ac:dyDescent="0.25">
      <c r="A3" s="6" t="s">
        <v>32</v>
      </c>
      <c r="B3" s="6" t="s">
        <v>16</v>
      </c>
      <c r="C3" s="6">
        <v>75.13</v>
      </c>
      <c r="D3" s="6">
        <v>312</v>
      </c>
      <c r="E3" s="6">
        <v>4.95</v>
      </c>
      <c r="F3" s="6">
        <f>STANDARDIZE(E3,$E$56,$E$57)*-1</f>
        <v>1.4362256919895604</v>
      </c>
      <c r="G3" s="6">
        <v>27</v>
      </c>
      <c r="H3" s="6">
        <f>STANDARDIZE(G3,$G$56,$G$57)</f>
        <v>0.16942052172755193</v>
      </c>
      <c r="I3" s="6"/>
      <c r="J3" s="6"/>
      <c r="K3" s="6"/>
      <c r="L3" s="6"/>
      <c r="M3" s="6"/>
      <c r="N3" s="6"/>
      <c r="O3" s="6"/>
      <c r="P3" s="6"/>
      <c r="Q3" s="6">
        <f>F3+H3+J3+L3+N3+P3</f>
        <v>1.6056462137171124</v>
      </c>
      <c r="R3" s="6">
        <f>AVERAGE(F3,H3,J3,L3,N3,P3)</f>
        <v>0.80282310685855618</v>
      </c>
      <c r="S3" s="6"/>
      <c r="T3" s="6"/>
      <c r="U3" s="6"/>
      <c r="V3" s="84"/>
      <c r="W3" s="6">
        <v>14</v>
      </c>
      <c r="X3" s="6">
        <v>81</v>
      </c>
      <c r="Y3" s="6">
        <v>0</v>
      </c>
      <c r="Z3" s="6">
        <v>71</v>
      </c>
      <c r="AA3" s="6">
        <v>152</v>
      </c>
      <c r="AB3" s="6">
        <v>10.857142857142858</v>
      </c>
      <c r="AC3" s="84"/>
      <c r="AD3" s="6">
        <v>14</v>
      </c>
      <c r="AE3" s="6">
        <v>419</v>
      </c>
      <c r="AF3" s="6">
        <v>0</v>
      </c>
      <c r="AG3" s="6">
        <v>68</v>
      </c>
      <c r="AH3" s="6">
        <v>487</v>
      </c>
      <c r="AI3" s="6">
        <v>34.785714285714285</v>
      </c>
      <c r="AJ3" s="84"/>
      <c r="AK3" s="6">
        <v>15</v>
      </c>
      <c r="AL3" s="6">
        <v>272</v>
      </c>
      <c r="AM3" s="6">
        <v>0</v>
      </c>
      <c r="AN3" s="6">
        <v>53</v>
      </c>
      <c r="AO3" s="6">
        <v>325</v>
      </c>
      <c r="AP3" s="6">
        <v>21.666666666666668</v>
      </c>
      <c r="AQ3" s="84"/>
      <c r="AR3" s="6">
        <v>14</v>
      </c>
      <c r="AS3" s="6">
        <v>373</v>
      </c>
      <c r="AT3" s="6">
        <v>0</v>
      </c>
      <c r="AU3" s="6">
        <v>45</v>
      </c>
      <c r="AV3" s="6">
        <v>418</v>
      </c>
      <c r="AW3" s="6">
        <v>29.857142857142858</v>
      </c>
      <c r="AX3" s="84"/>
      <c r="AY3" s="6"/>
      <c r="AZ3" s="6"/>
      <c r="BA3" s="6"/>
      <c r="BB3" s="6"/>
      <c r="BC3" s="6">
        <v>0</v>
      </c>
      <c r="BD3" s="6" t="s">
        <v>2311</v>
      </c>
      <c r="BE3" s="6"/>
    </row>
    <row r="4" spans="1:57" x14ac:dyDescent="0.25">
      <c r="A4" s="6" t="s">
        <v>398</v>
      </c>
      <c r="B4" s="6" t="s">
        <v>16</v>
      </c>
      <c r="C4" s="6">
        <v>74</v>
      </c>
      <c r="D4" s="6">
        <v>317</v>
      </c>
      <c r="E4" s="6">
        <v>5.49</v>
      </c>
      <c r="F4" s="6">
        <f t="shared" ref="F4:F54" si="0">STANDARDIZE(E4,$E$56,$E$57)*-1</f>
        <v>-1.2758938393532058</v>
      </c>
      <c r="G4" s="6"/>
      <c r="H4" s="6"/>
      <c r="I4" s="6"/>
      <c r="J4" s="6"/>
      <c r="K4" s="6">
        <v>110</v>
      </c>
      <c r="L4" s="6">
        <f t="shared" ref="L4:L54" si="1">STANDARDIZE(K4,$K$56,$K$57)</f>
        <v>1.0487227752117421</v>
      </c>
      <c r="M4" s="6"/>
      <c r="N4" s="6"/>
      <c r="O4" s="6"/>
      <c r="P4" s="6"/>
      <c r="Q4" s="6">
        <f t="shared" ref="Q4:Q54" si="2">F4+H4+J4+L4+N4+P4</f>
        <v>-0.22717106414146371</v>
      </c>
      <c r="R4" s="6">
        <f t="shared" ref="R4:R54" si="3">AVERAGE(F4,H4,J4,L4,N4,P4)</f>
        <v>-0.11358553207073185</v>
      </c>
      <c r="S4" s="6">
        <v>1</v>
      </c>
      <c r="T4" s="6">
        <v>10</v>
      </c>
      <c r="U4" s="6">
        <v>10</v>
      </c>
      <c r="V4" s="84"/>
      <c r="W4" s="6">
        <v>16</v>
      </c>
      <c r="X4" s="6">
        <v>1075</v>
      </c>
      <c r="Y4" s="6">
        <v>0</v>
      </c>
      <c r="Z4" s="6">
        <v>70</v>
      </c>
      <c r="AA4" s="6">
        <v>1145</v>
      </c>
      <c r="AB4" s="6">
        <v>71.5625</v>
      </c>
      <c r="AC4" s="84"/>
      <c r="AD4" s="6">
        <v>16</v>
      </c>
      <c r="AE4" s="6">
        <v>965</v>
      </c>
      <c r="AF4" s="6">
        <v>0</v>
      </c>
      <c r="AG4" s="6">
        <v>49</v>
      </c>
      <c r="AH4" s="6">
        <v>1014</v>
      </c>
      <c r="AI4" s="6">
        <v>63.375</v>
      </c>
      <c r="AJ4" s="84"/>
      <c r="AK4" s="6">
        <v>14</v>
      </c>
      <c r="AL4" s="6">
        <v>830</v>
      </c>
      <c r="AM4" s="6">
        <v>0</v>
      </c>
      <c r="AN4" s="6">
        <v>36</v>
      </c>
      <c r="AO4" s="6">
        <v>866</v>
      </c>
      <c r="AP4" s="6">
        <v>61.857142857142854</v>
      </c>
      <c r="AQ4" s="84"/>
      <c r="AR4" s="6">
        <v>2</v>
      </c>
      <c r="AS4" s="6">
        <v>134</v>
      </c>
      <c r="AT4" s="6">
        <v>0</v>
      </c>
      <c r="AU4" s="6">
        <v>5</v>
      </c>
      <c r="AV4" s="6">
        <v>139</v>
      </c>
      <c r="AW4" s="6">
        <v>69.5</v>
      </c>
      <c r="AX4" s="84"/>
      <c r="AY4" s="6">
        <v>11</v>
      </c>
      <c r="AZ4" s="6">
        <v>316</v>
      </c>
      <c r="BA4" s="6">
        <v>0</v>
      </c>
      <c r="BB4" s="6">
        <v>41</v>
      </c>
      <c r="BC4" s="6">
        <v>357</v>
      </c>
      <c r="BD4" s="6">
        <v>32.454545454545453</v>
      </c>
      <c r="BE4" s="6"/>
    </row>
    <row r="5" spans="1:57" x14ac:dyDescent="0.25">
      <c r="A5" s="6" t="s">
        <v>41</v>
      </c>
      <c r="B5" s="6" t="s">
        <v>16</v>
      </c>
      <c r="C5" s="6">
        <v>74.63</v>
      </c>
      <c r="D5" s="6">
        <v>305</v>
      </c>
      <c r="E5" s="6">
        <v>5.25</v>
      </c>
      <c r="F5" s="6">
        <f t="shared" si="0"/>
        <v>-7.0507380978642037E-2</v>
      </c>
      <c r="G5" s="6">
        <v>29</v>
      </c>
      <c r="H5" s="6">
        <f t="shared" ref="H5:H54" si="4">STANDARDIZE(G5,$G$56,$G$57)</f>
        <v>0.5857109465438225</v>
      </c>
      <c r="I5" s="6">
        <v>27.5</v>
      </c>
      <c r="J5" s="6">
        <f>STANDARDIZE(I5,$I$56,$I$57)</f>
        <v>0.24654314313377637</v>
      </c>
      <c r="K5" s="6">
        <v>99</v>
      </c>
      <c r="L5" s="6">
        <f t="shared" si="1"/>
        <v>-0.51116990615666769</v>
      </c>
      <c r="M5" s="6">
        <v>4.7699999999999996</v>
      </c>
      <c r="N5" s="6">
        <f t="shared" ref="N5:N54" si="5">STANDARDIZE(M5,$M$56,$M$57)*-1</f>
        <v>7.564688341081599E-2</v>
      </c>
      <c r="O5" s="6">
        <v>8.09</v>
      </c>
      <c r="P5" s="6">
        <f t="shared" ref="P5:P54" si="6">STANDARDIZE(O5,$O$56,$O$57)*-1</f>
        <v>-1.2388380729541919</v>
      </c>
      <c r="Q5" s="6">
        <f t="shared" si="2"/>
        <v>-0.91261438700108677</v>
      </c>
      <c r="R5" s="6">
        <f t="shared" si="3"/>
        <v>-0.15210239783351445</v>
      </c>
      <c r="S5" s="6"/>
      <c r="T5" s="6"/>
      <c r="U5" s="6"/>
      <c r="V5" s="84"/>
      <c r="W5" s="6">
        <v>4</v>
      </c>
      <c r="X5" s="6">
        <v>0</v>
      </c>
      <c r="Y5" s="6">
        <v>0</v>
      </c>
      <c r="Z5" s="6">
        <v>19</v>
      </c>
      <c r="AA5" s="6">
        <v>19</v>
      </c>
      <c r="AB5" s="6">
        <v>4.75</v>
      </c>
      <c r="AC5" s="84"/>
      <c r="AD5" s="6">
        <v>1</v>
      </c>
      <c r="AE5" s="6">
        <v>0</v>
      </c>
      <c r="AF5" s="6">
        <v>0</v>
      </c>
      <c r="AG5" s="6">
        <v>5</v>
      </c>
      <c r="AH5" s="6">
        <v>5</v>
      </c>
      <c r="AI5" s="6">
        <v>5</v>
      </c>
      <c r="AJ5" s="84"/>
      <c r="AK5" s="6">
        <v>1</v>
      </c>
      <c r="AL5" s="6">
        <v>4</v>
      </c>
      <c r="AM5" s="6">
        <v>0</v>
      </c>
      <c r="AN5" s="6">
        <v>5</v>
      </c>
      <c r="AO5" s="6">
        <v>9</v>
      </c>
      <c r="AP5" s="6">
        <v>9</v>
      </c>
      <c r="AQ5" s="84"/>
      <c r="AR5" s="6"/>
      <c r="AS5" s="6"/>
      <c r="AT5" s="6"/>
      <c r="AU5" s="6"/>
      <c r="AV5" s="6">
        <v>0</v>
      </c>
      <c r="AW5" s="6" t="s">
        <v>2311</v>
      </c>
      <c r="AX5" s="84"/>
      <c r="AY5" s="6"/>
      <c r="AZ5" s="6"/>
      <c r="BA5" s="6"/>
      <c r="BB5" s="6"/>
      <c r="BC5" s="6">
        <v>0</v>
      </c>
      <c r="BD5" s="6" t="s">
        <v>2311</v>
      </c>
      <c r="BE5" s="6"/>
    </row>
    <row r="6" spans="1:57" x14ac:dyDescent="0.25">
      <c r="A6" s="6" t="s">
        <v>400</v>
      </c>
      <c r="B6" s="6" t="s">
        <v>16</v>
      </c>
      <c r="C6" s="6">
        <v>75.38</v>
      </c>
      <c r="D6" s="6">
        <v>300</v>
      </c>
      <c r="E6" s="6">
        <v>5.0599999999999996</v>
      </c>
      <c r="F6" s="6">
        <f t="shared" si="0"/>
        <v>0.88375689856788864</v>
      </c>
      <c r="G6" s="6">
        <v>24</v>
      </c>
      <c r="H6" s="6">
        <f t="shared" si="4"/>
        <v>-0.45501511549685397</v>
      </c>
      <c r="I6" s="6">
        <v>30</v>
      </c>
      <c r="J6" s="6">
        <f t="shared" ref="J6:J54" si="7">STANDARDIZE(I6,$I$56,$I$57)</f>
        <v>1.0040779404721965</v>
      </c>
      <c r="K6" s="6">
        <v>107</v>
      </c>
      <c r="L6" s="6">
        <f t="shared" si="1"/>
        <v>0.62329749847490301</v>
      </c>
      <c r="M6" s="6">
        <v>5</v>
      </c>
      <c r="N6" s="6">
        <f t="shared" si="5"/>
        <v>-1.1288842601306006</v>
      </c>
      <c r="O6" s="6">
        <v>7.77</v>
      </c>
      <c r="P6" s="6">
        <f t="shared" si="6"/>
        <v>-3.590834994069167E-3</v>
      </c>
      <c r="Q6" s="6">
        <f t="shared" si="2"/>
        <v>0.92364212689346425</v>
      </c>
      <c r="R6" s="6">
        <f t="shared" si="3"/>
        <v>0.15394035448224405</v>
      </c>
      <c r="S6" s="6">
        <v>4</v>
      </c>
      <c r="T6" s="6">
        <v>116</v>
      </c>
      <c r="U6" s="6">
        <v>102</v>
      </c>
      <c r="V6" s="84"/>
      <c r="W6" s="6"/>
      <c r="X6" s="6"/>
      <c r="Y6" s="6"/>
      <c r="Z6" s="6"/>
      <c r="AA6" s="6">
        <v>0</v>
      </c>
      <c r="AB6" s="6" t="s">
        <v>2311</v>
      </c>
      <c r="AC6" s="84"/>
      <c r="AD6" s="6">
        <v>10</v>
      </c>
      <c r="AE6" s="6">
        <v>9</v>
      </c>
      <c r="AF6" s="6">
        <v>0</v>
      </c>
      <c r="AG6" s="6">
        <v>52</v>
      </c>
      <c r="AH6" s="6">
        <v>61</v>
      </c>
      <c r="AI6" s="6">
        <v>6.1</v>
      </c>
      <c r="AJ6" s="84"/>
      <c r="AK6" s="6">
        <v>7</v>
      </c>
      <c r="AL6" s="6">
        <v>199</v>
      </c>
      <c r="AM6" s="6">
        <v>0</v>
      </c>
      <c r="AN6" s="6">
        <v>32</v>
      </c>
      <c r="AO6" s="6">
        <v>231</v>
      </c>
      <c r="AP6" s="6">
        <v>33</v>
      </c>
      <c r="AQ6" s="84"/>
      <c r="AR6" s="6">
        <v>15</v>
      </c>
      <c r="AS6" s="6">
        <v>787</v>
      </c>
      <c r="AT6" s="6">
        <v>0</v>
      </c>
      <c r="AU6" s="6">
        <v>82</v>
      </c>
      <c r="AV6" s="6">
        <v>869</v>
      </c>
      <c r="AW6" s="6">
        <v>57.93333333333333</v>
      </c>
      <c r="AX6" s="84"/>
      <c r="AY6" s="6">
        <v>10</v>
      </c>
      <c r="AZ6" s="6">
        <v>612</v>
      </c>
      <c r="BA6" s="6">
        <v>0</v>
      </c>
      <c r="BB6" s="6">
        <v>42</v>
      </c>
      <c r="BC6" s="6">
        <v>654</v>
      </c>
      <c r="BD6" s="6">
        <v>65.400000000000006</v>
      </c>
      <c r="BE6" s="6"/>
    </row>
    <row r="7" spans="1:57" x14ac:dyDescent="0.25">
      <c r="A7" s="6" t="s">
        <v>250</v>
      </c>
      <c r="B7" s="6" t="s">
        <v>16</v>
      </c>
      <c r="C7" s="6">
        <v>76.13</v>
      </c>
      <c r="D7" s="6">
        <v>317</v>
      </c>
      <c r="E7" s="6">
        <v>5.31</v>
      </c>
      <c r="F7" s="6">
        <f t="shared" si="0"/>
        <v>-0.37185399557228072</v>
      </c>
      <c r="G7" s="6">
        <v>23</v>
      </c>
      <c r="H7" s="6">
        <f t="shared" si="4"/>
        <v>-0.66316032790498936</v>
      </c>
      <c r="I7" s="6">
        <v>22.2</v>
      </c>
      <c r="J7" s="6">
        <f t="shared" si="7"/>
        <v>-1.3594306272236742</v>
      </c>
      <c r="K7" s="6">
        <v>105</v>
      </c>
      <c r="L7" s="6">
        <f t="shared" si="1"/>
        <v>0.33968064731701031</v>
      </c>
      <c r="M7" s="6">
        <v>4.6500000000000004</v>
      </c>
      <c r="N7" s="6">
        <f t="shared" si="5"/>
        <v>0.70409791482372375</v>
      </c>
      <c r="O7" s="6">
        <v>7.72</v>
      </c>
      <c r="P7" s="6">
        <f t="shared" si="6"/>
        <v>0.18941654593719914</v>
      </c>
      <c r="Q7" s="6">
        <f t="shared" si="2"/>
        <v>-1.1612498426230116</v>
      </c>
      <c r="R7" s="6">
        <f t="shared" si="3"/>
        <v>-0.19354164043716859</v>
      </c>
      <c r="S7" s="6">
        <v>4</v>
      </c>
      <c r="T7" s="6">
        <v>108</v>
      </c>
      <c r="U7" s="6">
        <v>95</v>
      </c>
      <c r="V7" s="84"/>
      <c r="W7" s="6"/>
      <c r="X7" s="6"/>
      <c r="Y7" s="6"/>
      <c r="Z7" s="6"/>
      <c r="AA7" s="6">
        <v>0</v>
      </c>
      <c r="AB7" s="6" t="s">
        <v>2311</v>
      </c>
      <c r="AC7" s="84"/>
      <c r="AD7" s="6"/>
      <c r="AE7" s="6"/>
      <c r="AF7" s="6"/>
      <c r="AG7" s="6"/>
      <c r="AH7" s="6">
        <v>0</v>
      </c>
      <c r="AI7" s="6" t="s">
        <v>2311</v>
      </c>
      <c r="AJ7" s="84"/>
      <c r="AK7" s="6"/>
      <c r="AL7" s="6"/>
      <c r="AM7" s="6"/>
      <c r="AN7" s="6"/>
      <c r="AO7" s="6">
        <v>0</v>
      </c>
      <c r="AP7" s="6" t="s">
        <v>2311</v>
      </c>
      <c r="AQ7" s="84"/>
      <c r="AR7" s="6"/>
      <c r="AS7" s="6"/>
      <c r="AT7" s="6"/>
      <c r="AU7" s="6"/>
      <c r="AV7" s="6">
        <v>0</v>
      </c>
      <c r="AW7" s="6" t="s">
        <v>2311</v>
      </c>
      <c r="AX7" s="84"/>
      <c r="AY7" s="6"/>
      <c r="AZ7" s="6"/>
      <c r="BA7" s="6"/>
      <c r="BB7" s="6"/>
      <c r="BC7" s="6">
        <v>0</v>
      </c>
      <c r="BD7" s="6" t="s">
        <v>2311</v>
      </c>
      <c r="BE7" s="6"/>
    </row>
    <row r="8" spans="1:57" x14ac:dyDescent="0.25">
      <c r="A8" s="6" t="s">
        <v>189</v>
      </c>
      <c r="B8" s="6" t="s">
        <v>16</v>
      </c>
      <c r="C8" s="6">
        <v>76.13</v>
      </c>
      <c r="D8" s="6">
        <v>320</v>
      </c>
      <c r="E8" s="6">
        <v>5.25</v>
      </c>
      <c r="F8" s="6">
        <f t="shared" si="0"/>
        <v>-7.0507380978642037E-2</v>
      </c>
      <c r="G8" s="6">
        <v>36</v>
      </c>
      <c r="H8" s="6">
        <f t="shared" si="4"/>
        <v>2.0427274334007697</v>
      </c>
      <c r="I8" s="6">
        <v>28</v>
      </c>
      <c r="J8" s="6">
        <f t="shared" si="7"/>
        <v>0.3980501026014604</v>
      </c>
      <c r="K8" s="6">
        <v>95</v>
      </c>
      <c r="L8" s="6">
        <f t="shared" si="1"/>
        <v>-1.0784036084724531</v>
      </c>
      <c r="M8" s="6">
        <v>5.09</v>
      </c>
      <c r="N8" s="6">
        <f t="shared" si="5"/>
        <v>-1.6002225336902838</v>
      </c>
      <c r="O8" s="6">
        <v>7.99</v>
      </c>
      <c r="P8" s="6">
        <f t="shared" si="6"/>
        <v>-0.85282331109165521</v>
      </c>
      <c r="Q8" s="6">
        <f t="shared" si="2"/>
        <v>-1.1611792982308042</v>
      </c>
      <c r="R8" s="6">
        <f t="shared" si="3"/>
        <v>-0.19352988303846738</v>
      </c>
      <c r="S8" s="6">
        <v>7</v>
      </c>
      <c r="T8" s="6">
        <v>225</v>
      </c>
      <c r="U8" s="6">
        <v>176</v>
      </c>
      <c r="V8" s="84"/>
      <c r="W8" s="6"/>
      <c r="X8" s="6"/>
      <c r="Y8" s="6"/>
      <c r="Z8" s="6"/>
      <c r="AA8" s="6">
        <v>0</v>
      </c>
      <c r="AB8" s="6" t="s">
        <v>2311</v>
      </c>
      <c r="AC8" s="84"/>
      <c r="AD8" s="6"/>
      <c r="AE8" s="6"/>
      <c r="AF8" s="6"/>
      <c r="AG8" s="6"/>
      <c r="AH8" s="6">
        <v>0</v>
      </c>
      <c r="AI8" s="6" t="s">
        <v>2311</v>
      </c>
      <c r="AJ8" s="84"/>
      <c r="AK8" s="6"/>
      <c r="AL8" s="6"/>
      <c r="AM8" s="6"/>
      <c r="AN8" s="6"/>
      <c r="AO8" s="6">
        <v>0</v>
      </c>
      <c r="AP8" s="6" t="s">
        <v>2311</v>
      </c>
      <c r="AQ8" s="84"/>
      <c r="AR8" s="6"/>
      <c r="AS8" s="6"/>
      <c r="AT8" s="6"/>
      <c r="AU8" s="6"/>
      <c r="AV8" s="6">
        <v>0</v>
      </c>
      <c r="AW8" s="6" t="s">
        <v>2311</v>
      </c>
      <c r="AX8" s="84"/>
      <c r="AY8" s="6"/>
      <c r="AZ8" s="6"/>
      <c r="BA8" s="6"/>
      <c r="BB8" s="6"/>
      <c r="BC8" s="6">
        <v>0</v>
      </c>
      <c r="BD8" s="6" t="s">
        <v>2311</v>
      </c>
      <c r="BE8" s="6"/>
    </row>
    <row r="9" spans="1:57" x14ac:dyDescent="0.25">
      <c r="A9" s="6" t="s">
        <v>156</v>
      </c>
      <c r="B9" s="6" t="s">
        <v>16</v>
      </c>
      <c r="C9" s="6">
        <v>77.88</v>
      </c>
      <c r="D9" s="6">
        <v>318</v>
      </c>
      <c r="E9" s="6">
        <v>5.33</v>
      </c>
      <c r="F9" s="6">
        <f t="shared" si="0"/>
        <v>-0.47230286710349662</v>
      </c>
      <c r="G9" s="6">
        <v>28</v>
      </c>
      <c r="H9" s="6">
        <f t="shared" si="4"/>
        <v>0.37756573413568723</v>
      </c>
      <c r="I9" s="6">
        <v>30</v>
      </c>
      <c r="J9" s="6">
        <f t="shared" si="7"/>
        <v>1.0040779404721965</v>
      </c>
      <c r="K9" s="6">
        <v>108</v>
      </c>
      <c r="L9" s="6">
        <f t="shared" si="1"/>
        <v>0.76510592405384936</v>
      </c>
      <c r="M9" s="6">
        <v>4.75</v>
      </c>
      <c r="N9" s="6">
        <f t="shared" si="5"/>
        <v>0.1803887219796324</v>
      </c>
      <c r="O9" s="6">
        <v>7.65</v>
      </c>
      <c r="P9" s="6">
        <f t="shared" si="6"/>
        <v>0.4596268792409734</v>
      </c>
      <c r="Q9" s="6">
        <f t="shared" si="2"/>
        <v>2.3144623327788421</v>
      </c>
      <c r="R9" s="6">
        <f t="shared" si="3"/>
        <v>0.38574372212980701</v>
      </c>
      <c r="S9" s="6">
        <v>7</v>
      </c>
      <c r="T9" s="6">
        <v>227</v>
      </c>
      <c r="U9" s="6">
        <v>178</v>
      </c>
      <c r="V9" s="84"/>
      <c r="W9" s="6">
        <v>6</v>
      </c>
      <c r="X9" s="6">
        <v>93</v>
      </c>
      <c r="Y9" s="6">
        <v>0</v>
      </c>
      <c r="Z9" s="6">
        <v>15</v>
      </c>
      <c r="AA9" s="6">
        <v>108</v>
      </c>
      <c r="AB9" s="6">
        <v>18</v>
      </c>
      <c r="AC9" s="84"/>
      <c r="AD9" s="6">
        <v>16</v>
      </c>
      <c r="AE9" s="6">
        <v>206</v>
      </c>
      <c r="AF9" s="6">
        <v>0</v>
      </c>
      <c r="AG9" s="6">
        <v>55</v>
      </c>
      <c r="AH9" s="6">
        <v>261</v>
      </c>
      <c r="AI9" s="6">
        <v>16.3125</v>
      </c>
      <c r="AJ9" s="84"/>
      <c r="AK9" s="6"/>
      <c r="AL9" s="6"/>
      <c r="AM9" s="6"/>
      <c r="AN9" s="6"/>
      <c r="AO9" s="6">
        <v>0</v>
      </c>
      <c r="AP9" s="6" t="s">
        <v>2311</v>
      </c>
      <c r="AQ9" s="84"/>
      <c r="AR9" s="6"/>
      <c r="AS9" s="6"/>
      <c r="AT9" s="6"/>
      <c r="AU9" s="6"/>
      <c r="AV9" s="6">
        <v>0</v>
      </c>
      <c r="AW9" s="6" t="s">
        <v>2311</v>
      </c>
      <c r="AX9" s="84"/>
      <c r="AY9" s="6"/>
      <c r="AZ9" s="6"/>
      <c r="BA9" s="6"/>
      <c r="BB9" s="6"/>
      <c r="BC9" s="6">
        <v>0</v>
      </c>
      <c r="BD9" s="6" t="s">
        <v>2311</v>
      </c>
      <c r="BE9" s="6"/>
    </row>
    <row r="10" spans="1:57" x14ac:dyDescent="0.25">
      <c r="A10" s="6" t="s">
        <v>384</v>
      </c>
      <c r="B10" s="6" t="s">
        <v>16</v>
      </c>
      <c r="C10" s="6">
        <v>75.25</v>
      </c>
      <c r="D10" s="6">
        <v>320</v>
      </c>
      <c r="E10" s="6">
        <v>5.1100000000000003</v>
      </c>
      <c r="F10" s="6">
        <f t="shared" si="0"/>
        <v>0.63263471973985119</v>
      </c>
      <c r="G10" s="6">
        <v>27</v>
      </c>
      <c r="H10" s="6">
        <f t="shared" si="4"/>
        <v>0.16942052172755193</v>
      </c>
      <c r="I10" s="6"/>
      <c r="J10" s="6"/>
      <c r="K10" s="6"/>
      <c r="L10" s="6"/>
      <c r="M10" s="6">
        <v>4.63</v>
      </c>
      <c r="N10" s="6">
        <f t="shared" si="5"/>
        <v>0.80883975339254488</v>
      </c>
      <c r="O10" s="6">
        <v>7.45</v>
      </c>
      <c r="P10" s="6">
        <f t="shared" si="6"/>
        <v>1.2316564029660499</v>
      </c>
      <c r="Q10" s="6">
        <f t="shared" si="2"/>
        <v>2.8425513978259982</v>
      </c>
      <c r="R10" s="6">
        <f t="shared" si="3"/>
        <v>0.71063784945649955</v>
      </c>
      <c r="S10" s="6">
        <v>3</v>
      </c>
      <c r="T10" s="6">
        <v>86</v>
      </c>
      <c r="U10" s="6">
        <v>77</v>
      </c>
      <c r="V10" s="84"/>
      <c r="W10" s="6">
        <v>14</v>
      </c>
      <c r="X10" s="6">
        <v>870</v>
      </c>
      <c r="Y10" s="6">
        <v>0</v>
      </c>
      <c r="Z10" s="6">
        <v>67</v>
      </c>
      <c r="AA10" s="6">
        <v>937</v>
      </c>
      <c r="AB10" s="6">
        <v>66.928571428571431</v>
      </c>
      <c r="AC10" s="84"/>
      <c r="AD10" s="6">
        <v>10</v>
      </c>
      <c r="AE10" s="6">
        <v>566</v>
      </c>
      <c r="AF10" s="6">
        <v>0</v>
      </c>
      <c r="AG10" s="6">
        <v>51</v>
      </c>
      <c r="AH10" s="6">
        <v>617</v>
      </c>
      <c r="AI10" s="6">
        <v>61.7</v>
      </c>
      <c r="AJ10" s="84"/>
      <c r="AK10" s="6">
        <v>13</v>
      </c>
      <c r="AL10" s="6">
        <v>800</v>
      </c>
      <c r="AM10" s="6">
        <v>0</v>
      </c>
      <c r="AN10" s="6">
        <v>54</v>
      </c>
      <c r="AO10" s="6">
        <v>854</v>
      </c>
      <c r="AP10" s="6">
        <v>65.692307692307693</v>
      </c>
      <c r="AQ10" s="84"/>
      <c r="AR10" s="6"/>
      <c r="AS10" s="6"/>
      <c r="AT10" s="6"/>
      <c r="AU10" s="6"/>
      <c r="AV10" s="6">
        <v>0</v>
      </c>
      <c r="AW10" s="6" t="s">
        <v>2311</v>
      </c>
      <c r="AX10" s="84"/>
      <c r="AY10" s="6"/>
      <c r="AZ10" s="6"/>
      <c r="BA10" s="6"/>
      <c r="BB10" s="6"/>
      <c r="BC10" s="6">
        <v>0</v>
      </c>
      <c r="BD10" s="6" t="s">
        <v>2311</v>
      </c>
      <c r="BE10" s="6"/>
    </row>
    <row r="11" spans="1:57" x14ac:dyDescent="0.25">
      <c r="A11" s="6" t="s">
        <v>386</v>
      </c>
      <c r="B11" s="6" t="s">
        <v>16</v>
      </c>
      <c r="C11" s="6">
        <v>75.63</v>
      </c>
      <c r="D11" s="6">
        <v>307</v>
      </c>
      <c r="E11" s="6">
        <v>5.09</v>
      </c>
      <c r="F11" s="6">
        <f t="shared" si="0"/>
        <v>0.73308359127106704</v>
      </c>
      <c r="G11" s="6">
        <v>29</v>
      </c>
      <c r="H11" s="6">
        <f t="shared" si="4"/>
        <v>0.5857109465438225</v>
      </c>
      <c r="I11" s="6">
        <v>29.5</v>
      </c>
      <c r="J11" s="6">
        <f t="shared" si="7"/>
        <v>0.85257098100451234</v>
      </c>
      <c r="K11" s="6">
        <v>109</v>
      </c>
      <c r="L11" s="6">
        <f t="shared" si="1"/>
        <v>0.90691434963279571</v>
      </c>
      <c r="M11" s="6">
        <v>4.6900000000000004</v>
      </c>
      <c r="N11" s="6">
        <f t="shared" si="5"/>
        <v>0.49461423768608631</v>
      </c>
      <c r="O11" s="6">
        <v>7.48</v>
      </c>
      <c r="P11" s="6">
        <f t="shared" si="6"/>
        <v>1.1158519744072877</v>
      </c>
      <c r="Q11" s="6">
        <f t="shared" si="2"/>
        <v>4.6887460805455712</v>
      </c>
      <c r="R11" s="6">
        <f t="shared" si="3"/>
        <v>0.78145768009092853</v>
      </c>
      <c r="S11" s="6"/>
      <c r="T11" s="6"/>
      <c r="U11" s="6"/>
      <c r="V11" s="84"/>
      <c r="W11" s="6"/>
      <c r="X11" s="6"/>
      <c r="Y11" s="6"/>
      <c r="Z11" s="6"/>
      <c r="AA11" s="6">
        <v>0</v>
      </c>
      <c r="AB11" s="6" t="s">
        <v>2311</v>
      </c>
      <c r="AC11" s="84"/>
      <c r="AD11" s="6">
        <v>8</v>
      </c>
      <c r="AE11" s="6">
        <v>58</v>
      </c>
      <c r="AF11" s="6">
        <v>0</v>
      </c>
      <c r="AG11" s="6">
        <v>52</v>
      </c>
      <c r="AH11" s="6">
        <v>110</v>
      </c>
      <c r="AI11" s="6">
        <v>13.75</v>
      </c>
      <c r="AJ11" s="84"/>
      <c r="AK11" s="6">
        <v>16</v>
      </c>
      <c r="AL11" s="6">
        <v>373</v>
      </c>
      <c r="AM11" s="6">
        <v>0</v>
      </c>
      <c r="AN11" s="6">
        <v>123</v>
      </c>
      <c r="AO11" s="6">
        <v>496</v>
      </c>
      <c r="AP11" s="6">
        <v>31</v>
      </c>
      <c r="AQ11" s="84"/>
      <c r="AR11" s="6">
        <v>7</v>
      </c>
      <c r="AS11" s="6">
        <v>488</v>
      </c>
      <c r="AT11" s="6">
        <v>0</v>
      </c>
      <c r="AU11" s="6">
        <v>0</v>
      </c>
      <c r="AV11" s="6">
        <v>488</v>
      </c>
      <c r="AW11" s="6">
        <v>69.714285714285708</v>
      </c>
      <c r="AX11" s="84"/>
      <c r="AY11" s="6">
        <v>16</v>
      </c>
      <c r="AZ11" s="6">
        <v>1068</v>
      </c>
      <c r="BA11" s="6">
        <v>0</v>
      </c>
      <c r="BB11" s="6">
        <v>0</v>
      </c>
      <c r="BC11" s="6">
        <v>1068</v>
      </c>
      <c r="BD11" s="6">
        <v>66.75</v>
      </c>
      <c r="BE11" s="6"/>
    </row>
    <row r="12" spans="1:57" x14ac:dyDescent="0.25">
      <c r="A12" s="6" t="s">
        <v>230</v>
      </c>
      <c r="B12" s="6" t="s">
        <v>16</v>
      </c>
      <c r="C12" s="6">
        <v>77</v>
      </c>
      <c r="D12" s="6">
        <v>313</v>
      </c>
      <c r="E12" s="6">
        <v>5.37</v>
      </c>
      <c r="F12" s="6">
        <f t="shared" si="0"/>
        <v>-0.67320061016592392</v>
      </c>
      <c r="G12" s="6">
        <v>17</v>
      </c>
      <c r="H12" s="6">
        <f t="shared" si="4"/>
        <v>-1.9120316023538011</v>
      </c>
      <c r="I12" s="6">
        <v>23</v>
      </c>
      <c r="J12" s="6">
        <f t="shared" si="7"/>
        <v>-1.1170194920753795</v>
      </c>
      <c r="K12" s="6">
        <v>92</v>
      </c>
      <c r="L12" s="6">
        <f t="shared" si="1"/>
        <v>-1.503828885209292</v>
      </c>
      <c r="M12" s="6">
        <v>4.74</v>
      </c>
      <c r="N12" s="6">
        <f t="shared" si="5"/>
        <v>0.23275964126404061</v>
      </c>
      <c r="O12" s="6">
        <v>8.1199999999999992</v>
      </c>
      <c r="P12" s="6">
        <f t="shared" si="6"/>
        <v>-1.3546425015129506</v>
      </c>
      <c r="Q12" s="6">
        <f t="shared" si="2"/>
        <v>-6.3279634500533062</v>
      </c>
      <c r="R12" s="6">
        <f t="shared" si="3"/>
        <v>-1.0546605750088844</v>
      </c>
      <c r="S12" s="6"/>
      <c r="T12" s="6"/>
      <c r="U12" s="6"/>
      <c r="V12" s="84"/>
      <c r="W12" s="6"/>
      <c r="X12" s="6"/>
      <c r="Y12" s="6"/>
      <c r="Z12" s="6"/>
      <c r="AA12" s="6">
        <v>0</v>
      </c>
      <c r="AB12" s="6" t="s">
        <v>2311</v>
      </c>
      <c r="AC12" s="84"/>
      <c r="AD12" s="6"/>
      <c r="AE12" s="6"/>
      <c r="AF12" s="6"/>
      <c r="AG12" s="6"/>
      <c r="AH12" s="6">
        <v>0</v>
      </c>
      <c r="AI12" s="6" t="s">
        <v>2311</v>
      </c>
      <c r="AJ12" s="84"/>
      <c r="AK12" s="6"/>
      <c r="AL12" s="6"/>
      <c r="AM12" s="6"/>
      <c r="AN12" s="6"/>
      <c r="AO12" s="6">
        <v>0</v>
      </c>
      <c r="AP12" s="6" t="s">
        <v>2311</v>
      </c>
      <c r="AQ12" s="84"/>
      <c r="AR12" s="6"/>
      <c r="AS12" s="6"/>
      <c r="AT12" s="6"/>
      <c r="AU12" s="6"/>
      <c r="AV12" s="6">
        <v>0</v>
      </c>
      <c r="AW12" s="6" t="s">
        <v>2311</v>
      </c>
      <c r="AX12" s="84"/>
      <c r="AY12" s="6"/>
      <c r="AZ12" s="6"/>
      <c r="BA12" s="6"/>
      <c r="BB12" s="6"/>
      <c r="BC12" s="6">
        <v>0</v>
      </c>
      <c r="BD12" s="6" t="s">
        <v>2311</v>
      </c>
      <c r="BE12" s="6"/>
    </row>
    <row r="13" spans="1:57" x14ac:dyDescent="0.25">
      <c r="A13" s="6" t="s">
        <v>30</v>
      </c>
      <c r="B13" s="6" t="s">
        <v>16</v>
      </c>
      <c r="C13" s="6">
        <v>75.38</v>
      </c>
      <c r="D13" s="6">
        <v>302</v>
      </c>
      <c r="E13" s="6">
        <v>5.03</v>
      </c>
      <c r="F13" s="6">
        <f t="shared" si="0"/>
        <v>1.0344302058647057</v>
      </c>
      <c r="G13" s="6"/>
      <c r="H13" s="6"/>
      <c r="I13" s="6">
        <v>26.5</v>
      </c>
      <c r="J13" s="6">
        <f t="shared" si="7"/>
        <v>-5.647077580159162E-2</v>
      </c>
      <c r="K13" s="6"/>
      <c r="L13" s="6"/>
      <c r="M13" s="6">
        <v>4.4400000000000004</v>
      </c>
      <c r="N13" s="6">
        <f t="shared" si="5"/>
        <v>1.8038872197963194</v>
      </c>
      <c r="O13" s="6">
        <v>7.26</v>
      </c>
      <c r="P13" s="6">
        <f t="shared" si="6"/>
        <v>1.9650844505048737</v>
      </c>
      <c r="Q13" s="6">
        <f t="shared" si="2"/>
        <v>4.7469311003643071</v>
      </c>
      <c r="R13" s="6">
        <f t="shared" si="3"/>
        <v>1.1867327750910768</v>
      </c>
      <c r="S13" s="6">
        <v>6</v>
      </c>
      <c r="T13" s="6">
        <v>196</v>
      </c>
      <c r="U13" s="6">
        <v>160</v>
      </c>
      <c r="V13" s="84"/>
      <c r="W13" s="6">
        <v>4</v>
      </c>
      <c r="X13" s="6">
        <v>4</v>
      </c>
      <c r="Y13" s="6">
        <v>0</v>
      </c>
      <c r="Z13" s="6">
        <v>26</v>
      </c>
      <c r="AA13" s="6">
        <v>30</v>
      </c>
      <c r="AB13" s="6">
        <v>7.5</v>
      </c>
      <c r="AC13" s="84"/>
      <c r="AD13" s="6"/>
      <c r="AE13" s="6"/>
      <c r="AF13" s="6"/>
      <c r="AG13" s="6"/>
      <c r="AH13" s="6">
        <v>0</v>
      </c>
      <c r="AI13" s="6" t="s">
        <v>2311</v>
      </c>
      <c r="AJ13" s="84"/>
      <c r="AK13" s="6"/>
      <c r="AL13" s="6"/>
      <c r="AM13" s="6"/>
      <c r="AN13" s="6"/>
      <c r="AO13" s="6">
        <v>0</v>
      </c>
      <c r="AP13" s="6" t="s">
        <v>2311</v>
      </c>
      <c r="AQ13" s="84"/>
      <c r="AR13" s="6"/>
      <c r="AS13" s="6"/>
      <c r="AT13" s="6"/>
      <c r="AU13" s="6"/>
      <c r="AV13" s="6">
        <v>0</v>
      </c>
      <c r="AW13" s="6" t="s">
        <v>2311</v>
      </c>
      <c r="AX13" s="84"/>
      <c r="AY13" s="6"/>
      <c r="AZ13" s="6"/>
      <c r="BA13" s="6"/>
      <c r="BB13" s="6"/>
      <c r="BC13" s="6">
        <v>0</v>
      </c>
      <c r="BD13" s="6" t="s">
        <v>2311</v>
      </c>
      <c r="BE13" s="6"/>
    </row>
    <row r="14" spans="1:57" x14ac:dyDescent="0.25">
      <c r="A14" s="6" t="s">
        <v>107</v>
      </c>
      <c r="B14" s="6" t="s">
        <v>16</v>
      </c>
      <c r="C14" s="6">
        <v>74.13</v>
      </c>
      <c r="D14" s="6">
        <v>311</v>
      </c>
      <c r="E14" s="6">
        <v>5.07</v>
      </c>
      <c r="F14" s="6">
        <f t="shared" si="0"/>
        <v>0.83353246280227844</v>
      </c>
      <c r="G14" s="6">
        <v>35</v>
      </c>
      <c r="H14" s="6">
        <f t="shared" si="4"/>
        <v>1.8345822209926343</v>
      </c>
      <c r="I14" s="6">
        <v>27</v>
      </c>
      <c r="J14" s="6">
        <f t="shared" si="7"/>
        <v>9.5036183666092372E-2</v>
      </c>
      <c r="K14" s="6">
        <v>108</v>
      </c>
      <c r="L14" s="6">
        <f t="shared" si="1"/>
        <v>0.76510592405384936</v>
      </c>
      <c r="M14" s="6">
        <v>4.84</v>
      </c>
      <c r="N14" s="6">
        <f t="shared" si="5"/>
        <v>-0.29094955158005076</v>
      </c>
      <c r="O14" s="6">
        <v>7.78</v>
      </c>
      <c r="P14" s="6">
        <f t="shared" si="6"/>
        <v>-4.219231118032557E-2</v>
      </c>
      <c r="Q14" s="6">
        <f t="shared" si="2"/>
        <v>3.195114928754478</v>
      </c>
      <c r="R14" s="6">
        <f t="shared" si="3"/>
        <v>0.53251915479241296</v>
      </c>
      <c r="S14" s="6">
        <v>1</v>
      </c>
      <c r="T14" s="6">
        <v>7</v>
      </c>
      <c r="U14" s="6">
        <v>7</v>
      </c>
      <c r="V14" s="84"/>
      <c r="W14" s="6"/>
      <c r="X14" s="6"/>
      <c r="Y14" s="6"/>
      <c r="Z14" s="6"/>
      <c r="AA14" s="6">
        <v>0</v>
      </c>
      <c r="AB14" s="6" t="s">
        <v>2311</v>
      </c>
      <c r="AC14" s="84"/>
      <c r="AD14" s="6">
        <v>10</v>
      </c>
      <c r="AE14" s="6">
        <v>184</v>
      </c>
      <c r="AF14" s="6">
        <v>0</v>
      </c>
      <c r="AG14" s="6">
        <v>25</v>
      </c>
      <c r="AH14" s="6">
        <v>209</v>
      </c>
      <c r="AI14" s="6">
        <v>20.9</v>
      </c>
      <c r="AJ14" s="84"/>
      <c r="AK14" s="6">
        <v>14</v>
      </c>
      <c r="AL14" s="6">
        <v>638</v>
      </c>
      <c r="AM14" s="6">
        <v>0</v>
      </c>
      <c r="AN14" s="6">
        <v>79</v>
      </c>
      <c r="AO14" s="6">
        <v>717</v>
      </c>
      <c r="AP14" s="6">
        <v>51.214285714285715</v>
      </c>
      <c r="AQ14" s="84"/>
      <c r="AR14" s="6">
        <v>5</v>
      </c>
      <c r="AS14" s="6">
        <v>183</v>
      </c>
      <c r="AT14" s="6">
        <v>0</v>
      </c>
      <c r="AU14" s="6">
        <v>16</v>
      </c>
      <c r="AV14" s="6">
        <v>199</v>
      </c>
      <c r="AW14" s="6">
        <v>39.799999999999997</v>
      </c>
      <c r="AX14" s="84"/>
      <c r="AY14" s="6">
        <v>13</v>
      </c>
      <c r="AZ14" s="6">
        <v>835</v>
      </c>
      <c r="BA14" s="6">
        <v>0</v>
      </c>
      <c r="BB14" s="6">
        <v>53</v>
      </c>
      <c r="BC14" s="6">
        <v>888</v>
      </c>
      <c r="BD14" s="6">
        <v>68.307692307692307</v>
      </c>
      <c r="BE14" s="6"/>
    </row>
    <row r="15" spans="1:57" x14ac:dyDescent="0.25">
      <c r="A15" s="6" t="s">
        <v>320</v>
      </c>
      <c r="B15" s="6" t="s">
        <v>16</v>
      </c>
      <c r="C15" s="6">
        <v>76.5</v>
      </c>
      <c r="D15" s="6">
        <v>307</v>
      </c>
      <c r="E15" s="6">
        <v>5.14</v>
      </c>
      <c r="F15" s="6">
        <f t="shared" si="0"/>
        <v>0.48196141244303409</v>
      </c>
      <c r="G15" s="6"/>
      <c r="H15" s="6"/>
      <c r="I15" s="6">
        <v>28.5</v>
      </c>
      <c r="J15" s="6">
        <f t="shared" si="7"/>
        <v>0.54955706206914434</v>
      </c>
      <c r="K15" s="6">
        <v>103</v>
      </c>
      <c r="L15" s="6">
        <f t="shared" si="1"/>
        <v>5.6063796159117663E-2</v>
      </c>
      <c r="M15" s="6">
        <v>4.63</v>
      </c>
      <c r="N15" s="6">
        <f t="shared" si="5"/>
        <v>0.80883975339254488</v>
      </c>
      <c r="O15" s="6">
        <v>7.45</v>
      </c>
      <c r="P15" s="6">
        <f t="shared" si="6"/>
        <v>1.2316564029660499</v>
      </c>
      <c r="Q15" s="6">
        <f t="shared" si="2"/>
        <v>3.1280784270298909</v>
      </c>
      <c r="R15" s="6">
        <f t="shared" si="3"/>
        <v>0.62561568540597823</v>
      </c>
      <c r="S15" s="6">
        <v>1</v>
      </c>
      <c r="T15" s="6">
        <v>19</v>
      </c>
      <c r="U15" s="6">
        <v>18</v>
      </c>
      <c r="V15" s="84"/>
      <c r="W15" s="6">
        <v>16</v>
      </c>
      <c r="X15" s="6">
        <v>1027</v>
      </c>
      <c r="Y15" s="6">
        <v>0</v>
      </c>
      <c r="Z15" s="6">
        <v>57</v>
      </c>
      <c r="AA15" s="6">
        <v>1084</v>
      </c>
      <c r="AB15" s="6">
        <v>67.75</v>
      </c>
      <c r="AC15" s="84"/>
      <c r="AD15" s="6">
        <v>14</v>
      </c>
      <c r="AE15" s="6">
        <v>910</v>
      </c>
      <c r="AF15" s="6">
        <v>0</v>
      </c>
      <c r="AG15" s="6">
        <v>4</v>
      </c>
      <c r="AH15" s="6">
        <v>914</v>
      </c>
      <c r="AI15" s="6">
        <v>65.285714285714292</v>
      </c>
      <c r="AJ15" s="84"/>
      <c r="AK15" s="6">
        <v>14</v>
      </c>
      <c r="AL15" s="6">
        <v>968</v>
      </c>
      <c r="AM15" s="6">
        <v>0</v>
      </c>
      <c r="AN15" s="6">
        <v>29</v>
      </c>
      <c r="AO15" s="6">
        <v>997</v>
      </c>
      <c r="AP15" s="6">
        <v>71.214285714285708</v>
      </c>
      <c r="AQ15" s="84"/>
      <c r="AR15" s="6">
        <v>11</v>
      </c>
      <c r="AS15" s="6">
        <v>687</v>
      </c>
      <c r="AT15" s="6">
        <v>0</v>
      </c>
      <c r="AU15" s="6">
        <v>39</v>
      </c>
      <c r="AV15" s="6">
        <v>726</v>
      </c>
      <c r="AW15" s="6">
        <v>66</v>
      </c>
      <c r="AX15" s="84"/>
      <c r="AY15" s="6">
        <v>8</v>
      </c>
      <c r="AZ15" s="6">
        <v>436</v>
      </c>
      <c r="BA15" s="6">
        <v>0</v>
      </c>
      <c r="BB15" s="6">
        <v>22</v>
      </c>
      <c r="BC15" s="6">
        <v>458</v>
      </c>
      <c r="BD15" s="6">
        <v>57.25</v>
      </c>
      <c r="BE15" s="6"/>
    </row>
    <row r="16" spans="1:57" x14ac:dyDescent="0.25">
      <c r="A16" s="6" t="s">
        <v>268</v>
      </c>
      <c r="B16" s="6" t="s">
        <v>16</v>
      </c>
      <c r="C16" s="6">
        <v>74</v>
      </c>
      <c r="D16" s="6">
        <v>317</v>
      </c>
      <c r="E16" s="6">
        <v>5.48</v>
      </c>
      <c r="F16" s="6">
        <f t="shared" si="0"/>
        <v>-1.2256694035875999</v>
      </c>
      <c r="G16" s="6">
        <v>35</v>
      </c>
      <c r="H16" s="6">
        <f t="shared" si="4"/>
        <v>1.8345822209926343</v>
      </c>
      <c r="I16" s="6">
        <v>23</v>
      </c>
      <c r="J16" s="6">
        <f t="shared" si="7"/>
        <v>-1.1170194920753795</v>
      </c>
      <c r="K16" s="6">
        <v>95</v>
      </c>
      <c r="L16" s="6">
        <f t="shared" si="1"/>
        <v>-1.0784036084724531</v>
      </c>
      <c r="M16" s="6">
        <v>4.82</v>
      </c>
      <c r="N16" s="6">
        <f t="shared" si="5"/>
        <v>-0.18620771301123434</v>
      </c>
      <c r="O16" s="6">
        <v>8.07</v>
      </c>
      <c r="P16" s="6">
        <f t="shared" si="6"/>
        <v>-1.1616351205816859</v>
      </c>
      <c r="Q16" s="6">
        <f t="shared" si="2"/>
        <v>-2.9343531167357186</v>
      </c>
      <c r="R16" s="6">
        <f t="shared" si="3"/>
        <v>-0.48905885278928646</v>
      </c>
      <c r="S16" s="6"/>
      <c r="T16" s="6"/>
      <c r="U16" s="6"/>
      <c r="V16" s="84"/>
      <c r="W16" s="6">
        <v>7</v>
      </c>
      <c r="X16" s="6">
        <v>95</v>
      </c>
      <c r="Y16" s="6">
        <v>0</v>
      </c>
      <c r="Z16" s="6">
        <v>19</v>
      </c>
      <c r="AA16" s="6">
        <v>114</v>
      </c>
      <c r="AB16" s="6">
        <v>16.285714285714285</v>
      </c>
      <c r="AC16" s="84"/>
      <c r="AD16" s="6"/>
      <c r="AE16" s="6"/>
      <c r="AF16" s="6"/>
      <c r="AG16" s="6"/>
      <c r="AH16" s="6">
        <v>0</v>
      </c>
      <c r="AI16" s="6" t="s">
        <v>2311</v>
      </c>
      <c r="AJ16" s="84"/>
      <c r="AK16" s="6"/>
      <c r="AL16" s="6"/>
      <c r="AM16" s="6"/>
      <c r="AN16" s="6"/>
      <c r="AO16" s="6">
        <v>0</v>
      </c>
      <c r="AP16" s="6" t="s">
        <v>2311</v>
      </c>
      <c r="AQ16" s="84"/>
      <c r="AR16" s="6"/>
      <c r="AS16" s="6"/>
      <c r="AT16" s="6"/>
      <c r="AU16" s="6"/>
      <c r="AV16" s="6">
        <v>0</v>
      </c>
      <c r="AW16" s="6" t="s">
        <v>2311</v>
      </c>
      <c r="AX16" s="84"/>
      <c r="AY16" s="6"/>
      <c r="AZ16" s="6"/>
      <c r="BA16" s="6"/>
      <c r="BB16" s="6"/>
      <c r="BC16" s="6">
        <v>0</v>
      </c>
      <c r="BD16" s="6" t="s">
        <v>2311</v>
      </c>
      <c r="BE16" s="6"/>
    </row>
    <row r="17" spans="1:57" x14ac:dyDescent="0.25">
      <c r="A17" s="6" t="s">
        <v>396</v>
      </c>
      <c r="B17" s="6" t="s">
        <v>16</v>
      </c>
      <c r="C17" s="6">
        <v>75</v>
      </c>
      <c r="D17" s="6">
        <v>332</v>
      </c>
      <c r="E17" s="6">
        <v>5.58</v>
      </c>
      <c r="F17" s="6">
        <f t="shared" si="0"/>
        <v>-1.7279137612436659</v>
      </c>
      <c r="G17" s="6">
        <v>28</v>
      </c>
      <c r="H17" s="6">
        <f t="shared" si="4"/>
        <v>0.37756573413568723</v>
      </c>
      <c r="I17" s="6">
        <v>22.5</v>
      </c>
      <c r="J17" s="6">
        <f t="shared" si="7"/>
        <v>-1.2685264515430636</v>
      </c>
      <c r="K17" s="6">
        <v>96</v>
      </c>
      <c r="L17" s="6">
        <f t="shared" si="1"/>
        <v>-0.93659518289350663</v>
      </c>
      <c r="M17" s="6">
        <v>5.0999999999999996</v>
      </c>
      <c r="N17" s="6">
        <f t="shared" si="5"/>
        <v>-1.6525934529746922</v>
      </c>
      <c r="O17" s="6">
        <v>7.78</v>
      </c>
      <c r="P17" s="6">
        <f t="shared" si="6"/>
        <v>-4.219231118032557E-2</v>
      </c>
      <c r="Q17" s="6">
        <f t="shared" si="2"/>
        <v>-5.2502554256995673</v>
      </c>
      <c r="R17" s="6">
        <f t="shared" si="3"/>
        <v>-0.87504257094992788</v>
      </c>
      <c r="S17" s="6">
        <v>3</v>
      </c>
      <c r="T17" s="6">
        <v>65</v>
      </c>
      <c r="U17" s="6">
        <v>59</v>
      </c>
      <c r="V17" s="84"/>
      <c r="W17" s="6">
        <v>16</v>
      </c>
      <c r="X17" s="6">
        <v>1135</v>
      </c>
      <c r="Y17" s="6">
        <v>0</v>
      </c>
      <c r="Z17" s="6">
        <v>71</v>
      </c>
      <c r="AA17" s="6">
        <v>1206</v>
      </c>
      <c r="AB17" s="6">
        <v>75.375</v>
      </c>
      <c r="AC17" s="84"/>
      <c r="AD17" s="6">
        <v>13</v>
      </c>
      <c r="AE17" s="6">
        <v>784</v>
      </c>
      <c r="AF17" s="6">
        <v>0</v>
      </c>
      <c r="AG17" s="6">
        <v>52</v>
      </c>
      <c r="AH17" s="6">
        <v>836</v>
      </c>
      <c r="AI17" s="6">
        <v>64.307692307692307</v>
      </c>
      <c r="AJ17" s="84"/>
      <c r="AK17" s="6">
        <v>13</v>
      </c>
      <c r="AL17" s="6">
        <v>814</v>
      </c>
      <c r="AM17" s="6">
        <v>0</v>
      </c>
      <c r="AN17" s="6">
        <v>11</v>
      </c>
      <c r="AO17" s="6">
        <v>825</v>
      </c>
      <c r="AP17" s="6">
        <v>63.46153846153846</v>
      </c>
      <c r="AQ17" s="84"/>
      <c r="AR17" s="6">
        <v>15</v>
      </c>
      <c r="AS17" s="6">
        <v>970</v>
      </c>
      <c r="AT17" s="6">
        <v>0</v>
      </c>
      <c r="AU17" s="6">
        <v>64</v>
      </c>
      <c r="AV17" s="6">
        <v>1034</v>
      </c>
      <c r="AW17" s="6">
        <v>68.933333333333337</v>
      </c>
      <c r="AX17" s="84"/>
      <c r="AY17" s="6">
        <v>14</v>
      </c>
      <c r="AZ17" s="6">
        <v>824</v>
      </c>
      <c r="BA17" s="6">
        <v>0</v>
      </c>
      <c r="BB17" s="6">
        <v>75</v>
      </c>
      <c r="BC17" s="6">
        <v>899</v>
      </c>
      <c r="BD17" s="6">
        <v>64.214285714285708</v>
      </c>
      <c r="BE17" s="6"/>
    </row>
    <row r="18" spans="1:57" x14ac:dyDescent="0.25">
      <c r="A18" s="6" t="s">
        <v>210</v>
      </c>
      <c r="B18" s="6" t="s">
        <v>16</v>
      </c>
      <c r="C18" s="6">
        <v>77.38</v>
      </c>
      <c r="D18" s="6">
        <v>328</v>
      </c>
      <c r="E18" s="6">
        <v>5.65</v>
      </c>
      <c r="F18" s="6">
        <f t="shared" si="0"/>
        <v>-2.079484811602915</v>
      </c>
      <c r="G18" s="6">
        <v>20</v>
      </c>
      <c r="H18" s="6">
        <f t="shared" si="4"/>
        <v>-1.2875959651293953</v>
      </c>
      <c r="I18" s="6">
        <v>20.5</v>
      </c>
      <c r="J18" s="6">
        <f t="shared" si="7"/>
        <v>-1.8745542894137996</v>
      </c>
      <c r="K18" s="6">
        <v>91</v>
      </c>
      <c r="L18" s="6">
        <f t="shared" si="1"/>
        <v>-1.6456373107882383</v>
      </c>
      <c r="M18" s="6">
        <v>5.03</v>
      </c>
      <c r="N18" s="6">
        <f t="shared" si="5"/>
        <v>-1.28599701798383</v>
      </c>
      <c r="O18" s="6">
        <v>8.07</v>
      </c>
      <c r="P18" s="6">
        <f t="shared" si="6"/>
        <v>-1.1616351205816859</v>
      </c>
      <c r="Q18" s="6">
        <f t="shared" si="2"/>
        <v>-9.3349045154998631</v>
      </c>
      <c r="R18" s="6">
        <f t="shared" si="3"/>
        <v>-1.5558174192499772</v>
      </c>
      <c r="S18" s="6"/>
      <c r="T18" s="6"/>
      <c r="U18" s="6"/>
      <c r="V18" s="84"/>
      <c r="W18" s="6"/>
      <c r="X18" s="6"/>
      <c r="Y18" s="6"/>
      <c r="Z18" s="6"/>
      <c r="AA18" s="6">
        <v>0</v>
      </c>
      <c r="AB18" s="6" t="s">
        <v>2311</v>
      </c>
      <c r="AC18" s="84"/>
      <c r="AD18" s="6"/>
      <c r="AE18" s="6"/>
      <c r="AF18" s="6"/>
      <c r="AG18" s="6"/>
      <c r="AH18" s="6">
        <v>0</v>
      </c>
      <c r="AI18" s="6" t="s">
        <v>2311</v>
      </c>
      <c r="AJ18" s="84"/>
      <c r="AK18" s="6"/>
      <c r="AL18" s="6"/>
      <c r="AM18" s="6"/>
      <c r="AN18" s="6"/>
      <c r="AO18" s="6">
        <v>0</v>
      </c>
      <c r="AP18" s="6" t="s">
        <v>2311</v>
      </c>
      <c r="AQ18" s="84"/>
      <c r="AR18" s="6"/>
      <c r="AS18" s="6"/>
      <c r="AT18" s="6"/>
      <c r="AU18" s="6"/>
      <c r="AV18" s="6">
        <v>0</v>
      </c>
      <c r="AW18" s="6" t="s">
        <v>2311</v>
      </c>
      <c r="AX18" s="84"/>
      <c r="AY18" s="6"/>
      <c r="AZ18" s="6"/>
      <c r="BA18" s="6"/>
      <c r="BB18" s="6"/>
      <c r="BC18" s="6">
        <v>0</v>
      </c>
      <c r="BD18" s="6" t="s">
        <v>2311</v>
      </c>
      <c r="BE18" s="6"/>
    </row>
    <row r="19" spans="1:57" x14ac:dyDescent="0.25">
      <c r="A19" s="6" t="s">
        <v>66</v>
      </c>
      <c r="B19" s="6" t="s">
        <v>16</v>
      </c>
      <c r="C19" s="6">
        <v>77.88</v>
      </c>
      <c r="D19" s="6">
        <v>329</v>
      </c>
      <c r="E19" s="6">
        <v>5.27</v>
      </c>
      <c r="F19" s="6">
        <f t="shared" si="0"/>
        <v>-0.17095625250985344</v>
      </c>
      <c r="G19" s="6">
        <v>22</v>
      </c>
      <c r="H19" s="6">
        <f t="shared" si="4"/>
        <v>-0.87130554031312457</v>
      </c>
      <c r="I19" s="6">
        <v>22.5</v>
      </c>
      <c r="J19" s="6">
        <f t="shared" si="7"/>
        <v>-1.2685264515430636</v>
      </c>
      <c r="K19" s="6">
        <v>98</v>
      </c>
      <c r="L19" s="6">
        <f t="shared" si="1"/>
        <v>-0.65297833173561404</v>
      </c>
      <c r="M19" s="6">
        <v>4.96</v>
      </c>
      <c r="N19" s="6">
        <f t="shared" si="5"/>
        <v>-0.91940058299296323</v>
      </c>
      <c r="O19" s="6">
        <v>7.85</v>
      </c>
      <c r="P19" s="6">
        <f t="shared" si="6"/>
        <v>-0.31240264448409982</v>
      </c>
      <c r="Q19" s="6">
        <f t="shared" si="2"/>
        <v>-4.195569803578719</v>
      </c>
      <c r="R19" s="6">
        <f t="shared" si="3"/>
        <v>-0.69926163392978646</v>
      </c>
      <c r="S19" s="6">
        <v>7</v>
      </c>
      <c r="T19" s="6">
        <v>214</v>
      </c>
      <c r="U19" s="6">
        <v>169</v>
      </c>
      <c r="V19" s="84"/>
      <c r="W19" s="6">
        <v>2</v>
      </c>
      <c r="X19" s="6">
        <v>4</v>
      </c>
      <c r="Y19" s="6">
        <v>0</v>
      </c>
      <c r="Z19" s="6">
        <v>2</v>
      </c>
      <c r="AA19" s="6">
        <v>6</v>
      </c>
      <c r="AB19" s="6">
        <v>3</v>
      </c>
      <c r="AC19" s="84"/>
      <c r="AD19" s="6"/>
      <c r="AE19" s="6"/>
      <c r="AF19" s="6"/>
      <c r="AG19" s="6"/>
      <c r="AH19" s="6">
        <v>0</v>
      </c>
      <c r="AI19" s="6" t="s">
        <v>2311</v>
      </c>
      <c r="AJ19" s="84"/>
      <c r="AK19" s="6"/>
      <c r="AL19" s="6"/>
      <c r="AM19" s="6"/>
      <c r="AN19" s="6"/>
      <c r="AO19" s="6">
        <v>0</v>
      </c>
      <c r="AP19" s="6" t="s">
        <v>2311</v>
      </c>
      <c r="AQ19" s="84"/>
      <c r="AR19" s="6"/>
      <c r="AS19" s="6"/>
      <c r="AT19" s="6"/>
      <c r="AU19" s="6"/>
      <c r="AV19" s="6">
        <v>0</v>
      </c>
      <c r="AW19" s="6" t="s">
        <v>2311</v>
      </c>
      <c r="AX19" s="84"/>
      <c r="AY19" s="6"/>
      <c r="AZ19" s="6"/>
      <c r="BA19" s="6"/>
      <c r="BB19" s="6"/>
      <c r="BC19" s="6">
        <v>0</v>
      </c>
      <c r="BD19" s="6" t="s">
        <v>2311</v>
      </c>
      <c r="BE19" s="6"/>
    </row>
    <row r="20" spans="1:57" x14ac:dyDescent="0.25">
      <c r="A20" s="6" t="s">
        <v>14</v>
      </c>
      <c r="B20" s="6" t="s">
        <v>16</v>
      </c>
      <c r="C20" s="6">
        <v>73.75</v>
      </c>
      <c r="D20" s="6">
        <v>332</v>
      </c>
      <c r="E20" s="6">
        <v>5.43</v>
      </c>
      <c r="F20" s="6">
        <f t="shared" si="0"/>
        <v>-0.97454722475956257</v>
      </c>
      <c r="G20" s="6">
        <v>32</v>
      </c>
      <c r="H20" s="6">
        <f t="shared" si="4"/>
        <v>1.2101465837682284</v>
      </c>
      <c r="I20" s="6"/>
      <c r="J20" s="6"/>
      <c r="K20" s="6"/>
      <c r="L20" s="6"/>
      <c r="M20" s="6"/>
      <c r="N20" s="6"/>
      <c r="O20" s="6"/>
      <c r="P20" s="6"/>
      <c r="Q20" s="6">
        <f t="shared" si="2"/>
        <v>0.2355993590086658</v>
      </c>
      <c r="R20" s="6">
        <f t="shared" si="3"/>
        <v>0.1177996795043329</v>
      </c>
      <c r="S20" s="6"/>
      <c r="T20" s="6"/>
      <c r="U20" s="6"/>
      <c r="V20" s="84"/>
      <c r="W20" s="6"/>
      <c r="X20" s="6"/>
      <c r="Y20" s="6"/>
      <c r="Z20" s="6"/>
      <c r="AA20" s="6">
        <v>0</v>
      </c>
      <c r="AB20" s="6" t="s">
        <v>2311</v>
      </c>
      <c r="AC20" s="84"/>
      <c r="AD20" s="6"/>
      <c r="AE20" s="6"/>
      <c r="AF20" s="6"/>
      <c r="AG20" s="6"/>
      <c r="AH20" s="6">
        <v>0</v>
      </c>
      <c r="AI20" s="6" t="s">
        <v>2311</v>
      </c>
      <c r="AJ20" s="84"/>
      <c r="AK20" s="6"/>
      <c r="AL20" s="6"/>
      <c r="AM20" s="6"/>
      <c r="AN20" s="6"/>
      <c r="AO20" s="6">
        <v>0</v>
      </c>
      <c r="AP20" s="6" t="s">
        <v>2311</v>
      </c>
      <c r="AQ20" s="84"/>
      <c r="AR20" s="6"/>
      <c r="AS20" s="6"/>
      <c r="AT20" s="6"/>
      <c r="AU20" s="6"/>
      <c r="AV20" s="6">
        <v>0</v>
      </c>
      <c r="AW20" s="6" t="s">
        <v>2311</v>
      </c>
      <c r="AX20" s="84"/>
      <c r="AY20" s="6"/>
      <c r="AZ20" s="6"/>
      <c r="BA20" s="6"/>
      <c r="BB20" s="6"/>
      <c r="BC20" s="6">
        <v>0</v>
      </c>
      <c r="BD20" s="6" t="s">
        <v>2311</v>
      </c>
      <c r="BE20" s="6"/>
    </row>
    <row r="21" spans="1:57" x14ac:dyDescent="0.25">
      <c r="A21" s="6" t="s">
        <v>85</v>
      </c>
      <c r="B21" s="6" t="s">
        <v>8</v>
      </c>
      <c r="C21" s="6">
        <v>77.38</v>
      </c>
      <c r="D21" s="6">
        <v>310</v>
      </c>
      <c r="E21" s="6">
        <v>5.2</v>
      </c>
      <c r="F21" s="6">
        <f t="shared" si="0"/>
        <v>0.18061479784939094</v>
      </c>
      <c r="G21" s="6">
        <v>26</v>
      </c>
      <c r="H21" s="6">
        <f t="shared" si="4"/>
        <v>-3.872469068058338E-2</v>
      </c>
      <c r="I21" s="6">
        <v>28</v>
      </c>
      <c r="J21" s="6">
        <f t="shared" si="7"/>
        <v>0.3980501026014604</v>
      </c>
      <c r="K21" s="6">
        <v>100</v>
      </c>
      <c r="L21" s="6">
        <f t="shared" si="1"/>
        <v>-0.36936148057772134</v>
      </c>
      <c r="M21" s="6">
        <v>4.7</v>
      </c>
      <c r="N21" s="6">
        <f t="shared" si="5"/>
        <v>0.44224331840167808</v>
      </c>
      <c r="O21" s="6">
        <v>7.43</v>
      </c>
      <c r="P21" s="6">
        <f t="shared" si="6"/>
        <v>1.3088593553385595</v>
      </c>
      <c r="Q21" s="6">
        <f t="shared" si="2"/>
        <v>1.921681402932784</v>
      </c>
      <c r="R21" s="6">
        <f t="shared" si="3"/>
        <v>0.32028023382213067</v>
      </c>
      <c r="S21" s="6"/>
      <c r="T21" s="6"/>
      <c r="U21" s="6"/>
      <c r="V21" s="84"/>
      <c r="W21" s="6"/>
      <c r="X21" s="6"/>
      <c r="Y21" s="6"/>
      <c r="Z21" s="6"/>
      <c r="AA21" s="6">
        <v>0</v>
      </c>
      <c r="AB21" s="6" t="s">
        <v>2311</v>
      </c>
      <c r="AC21" s="84"/>
      <c r="AD21" s="6"/>
      <c r="AE21" s="6"/>
      <c r="AF21" s="6"/>
      <c r="AG21" s="6"/>
      <c r="AH21" s="6">
        <v>0</v>
      </c>
      <c r="AI21" s="6" t="s">
        <v>2311</v>
      </c>
      <c r="AJ21" s="84"/>
      <c r="AK21" s="6"/>
      <c r="AL21" s="6"/>
      <c r="AM21" s="6"/>
      <c r="AN21" s="6"/>
      <c r="AO21" s="6">
        <v>0</v>
      </c>
      <c r="AP21" s="6" t="s">
        <v>2311</v>
      </c>
      <c r="AQ21" s="84"/>
      <c r="AR21" s="6"/>
      <c r="AS21" s="6"/>
      <c r="AT21" s="6"/>
      <c r="AU21" s="6"/>
      <c r="AV21" s="6">
        <v>0</v>
      </c>
      <c r="AW21" s="6" t="s">
        <v>2311</v>
      </c>
      <c r="AX21" s="84"/>
      <c r="AY21" s="6"/>
      <c r="AZ21" s="6"/>
      <c r="BA21" s="6"/>
      <c r="BB21" s="6"/>
      <c r="BC21" s="6">
        <v>0</v>
      </c>
      <c r="BD21" s="6" t="s">
        <v>2311</v>
      </c>
      <c r="BE21" s="6"/>
    </row>
    <row r="22" spans="1:57" x14ac:dyDescent="0.25">
      <c r="A22" s="6" t="s">
        <v>136</v>
      </c>
      <c r="B22" s="6" t="s">
        <v>8</v>
      </c>
      <c r="C22" s="6">
        <v>77.5</v>
      </c>
      <c r="D22" s="6">
        <v>331</v>
      </c>
      <c r="E22" s="6">
        <v>5.08</v>
      </c>
      <c r="F22" s="6">
        <f t="shared" si="0"/>
        <v>0.78330802703667279</v>
      </c>
      <c r="G22" s="6">
        <v>25</v>
      </c>
      <c r="H22" s="6">
        <f t="shared" si="4"/>
        <v>-0.2468699030887187</v>
      </c>
      <c r="I22" s="6"/>
      <c r="J22" s="6"/>
      <c r="K22" s="6"/>
      <c r="L22" s="6"/>
      <c r="M22" s="6"/>
      <c r="N22" s="6"/>
      <c r="O22" s="6"/>
      <c r="P22" s="6"/>
      <c r="Q22" s="6">
        <f t="shared" si="2"/>
        <v>0.53643812394795409</v>
      </c>
      <c r="R22" s="6">
        <f t="shared" si="3"/>
        <v>0.26821906197397705</v>
      </c>
      <c r="S22" s="6"/>
      <c r="T22" s="6"/>
      <c r="U22" s="6"/>
      <c r="V22" s="84"/>
      <c r="W22" s="6"/>
      <c r="X22" s="6"/>
      <c r="Y22" s="6"/>
      <c r="Z22" s="6"/>
      <c r="AA22" s="6">
        <v>0</v>
      </c>
      <c r="AB22" s="6" t="s">
        <v>2311</v>
      </c>
      <c r="AC22" s="84"/>
      <c r="AD22" s="6"/>
      <c r="AE22" s="6"/>
      <c r="AF22" s="6"/>
      <c r="AG22" s="6"/>
      <c r="AH22" s="6">
        <v>0</v>
      </c>
      <c r="AI22" s="6" t="s">
        <v>2311</v>
      </c>
      <c r="AJ22" s="84"/>
      <c r="AK22" s="6"/>
      <c r="AL22" s="6"/>
      <c r="AM22" s="6"/>
      <c r="AN22" s="6"/>
      <c r="AO22" s="6">
        <v>0</v>
      </c>
      <c r="AP22" s="6" t="s">
        <v>2311</v>
      </c>
      <c r="AQ22" s="84"/>
      <c r="AR22" s="6"/>
      <c r="AS22" s="6"/>
      <c r="AT22" s="6"/>
      <c r="AU22" s="6"/>
      <c r="AV22" s="6">
        <v>0</v>
      </c>
      <c r="AW22" s="6" t="s">
        <v>2311</v>
      </c>
      <c r="AX22" s="84"/>
      <c r="AY22" s="6"/>
      <c r="AZ22" s="6"/>
      <c r="BA22" s="6"/>
      <c r="BB22" s="6"/>
      <c r="BC22" s="6">
        <v>0</v>
      </c>
      <c r="BD22" s="6" t="s">
        <v>2311</v>
      </c>
      <c r="BE22" s="6"/>
    </row>
    <row r="23" spans="1:57" x14ac:dyDescent="0.25">
      <c r="A23" s="6" t="s">
        <v>141</v>
      </c>
      <c r="B23" s="6" t="s">
        <v>8</v>
      </c>
      <c r="C23" s="6">
        <v>76.63</v>
      </c>
      <c r="D23" s="6">
        <v>339</v>
      </c>
      <c r="E23" s="6">
        <v>5.31</v>
      </c>
      <c r="F23" s="6">
        <f t="shared" si="0"/>
        <v>-0.37185399557228072</v>
      </c>
      <c r="G23" s="6">
        <v>21</v>
      </c>
      <c r="H23" s="6">
        <f t="shared" si="4"/>
        <v>-1.07945075272126</v>
      </c>
      <c r="I23" s="6"/>
      <c r="J23" s="6"/>
      <c r="K23" s="6"/>
      <c r="L23" s="6"/>
      <c r="M23" s="6"/>
      <c r="N23" s="6"/>
      <c r="O23" s="6"/>
      <c r="P23" s="6"/>
      <c r="Q23" s="6">
        <f t="shared" si="2"/>
        <v>-1.4513047482935408</v>
      </c>
      <c r="R23" s="6">
        <f t="shared" si="3"/>
        <v>-0.72565237414677042</v>
      </c>
      <c r="S23" s="6">
        <v>1</v>
      </c>
      <c r="T23" s="6">
        <v>11</v>
      </c>
      <c r="U23" s="6">
        <v>11</v>
      </c>
      <c r="V23" s="84"/>
      <c r="W23" s="6">
        <v>15</v>
      </c>
      <c r="X23" s="6">
        <v>1045</v>
      </c>
      <c r="Y23" s="6">
        <v>0</v>
      </c>
      <c r="Z23" s="6">
        <v>44</v>
      </c>
      <c r="AA23" s="6">
        <v>1089</v>
      </c>
      <c r="AB23" s="6">
        <v>72.599999999999994</v>
      </c>
      <c r="AC23" s="84"/>
      <c r="AD23" s="6">
        <v>16</v>
      </c>
      <c r="AE23" s="6">
        <v>1020</v>
      </c>
      <c r="AF23" s="6">
        <v>0</v>
      </c>
      <c r="AG23" s="6">
        <v>47</v>
      </c>
      <c r="AH23" s="6">
        <v>1067</v>
      </c>
      <c r="AI23" s="6">
        <v>66.6875</v>
      </c>
      <c r="AJ23" s="84"/>
      <c r="AK23" s="6">
        <v>12</v>
      </c>
      <c r="AL23" s="6">
        <v>861</v>
      </c>
      <c r="AM23" s="6">
        <v>0</v>
      </c>
      <c r="AN23" s="6">
        <v>8</v>
      </c>
      <c r="AO23" s="6">
        <v>869</v>
      </c>
      <c r="AP23" s="6">
        <v>72.416666666666671</v>
      </c>
      <c r="AQ23" s="84"/>
      <c r="AR23" s="6">
        <v>16</v>
      </c>
      <c r="AS23" s="6">
        <v>991</v>
      </c>
      <c r="AT23" s="6">
        <v>0</v>
      </c>
      <c r="AU23" s="6">
        <v>79</v>
      </c>
      <c r="AV23" s="6">
        <v>1070</v>
      </c>
      <c r="AW23" s="6">
        <v>66.875</v>
      </c>
      <c r="AX23" s="84"/>
      <c r="AY23" s="6">
        <v>9</v>
      </c>
      <c r="AZ23" s="6">
        <v>446</v>
      </c>
      <c r="BA23" s="6">
        <v>0</v>
      </c>
      <c r="BB23" s="6">
        <v>29</v>
      </c>
      <c r="BC23" s="6">
        <v>475</v>
      </c>
      <c r="BD23" s="6">
        <v>52.777777777777779</v>
      </c>
      <c r="BE23" s="6"/>
    </row>
    <row r="24" spans="1:57" x14ac:dyDescent="0.25">
      <c r="A24" s="6" t="s">
        <v>35</v>
      </c>
      <c r="B24" s="6" t="s">
        <v>8</v>
      </c>
      <c r="C24" s="6">
        <v>76.25</v>
      </c>
      <c r="D24" s="6">
        <v>299</v>
      </c>
      <c r="E24" s="6">
        <v>5.18</v>
      </c>
      <c r="F24" s="6">
        <f t="shared" si="0"/>
        <v>0.28106366938060684</v>
      </c>
      <c r="G24" s="6">
        <v>28</v>
      </c>
      <c r="H24" s="6">
        <f t="shared" si="4"/>
        <v>0.37756573413568723</v>
      </c>
      <c r="I24" s="6">
        <v>25.5</v>
      </c>
      <c r="J24" s="6">
        <f t="shared" si="7"/>
        <v>-0.3594846947369596</v>
      </c>
      <c r="K24" s="6">
        <v>101</v>
      </c>
      <c r="L24" s="6">
        <f t="shared" si="1"/>
        <v>-0.22755305499877501</v>
      </c>
      <c r="M24" s="6">
        <v>4.74</v>
      </c>
      <c r="N24" s="6">
        <f t="shared" si="5"/>
        <v>0.23275964126404061</v>
      </c>
      <c r="O24" s="6">
        <v>7.7</v>
      </c>
      <c r="P24" s="6">
        <f t="shared" si="6"/>
        <v>0.26661949830970511</v>
      </c>
      <c r="Q24" s="6">
        <f t="shared" si="2"/>
        <v>0.57097079335430512</v>
      </c>
      <c r="R24" s="6">
        <f t="shared" si="3"/>
        <v>9.5161798892384186E-2</v>
      </c>
      <c r="S24" s="6">
        <v>4</v>
      </c>
      <c r="T24" s="6">
        <v>109</v>
      </c>
      <c r="U24" s="6">
        <v>96</v>
      </c>
      <c r="V24" s="84"/>
      <c r="W24" s="6">
        <v>16</v>
      </c>
      <c r="X24" s="6">
        <v>1119</v>
      </c>
      <c r="Y24" s="6">
        <v>0</v>
      </c>
      <c r="Z24" s="6">
        <v>80</v>
      </c>
      <c r="AA24" s="6">
        <v>1199</v>
      </c>
      <c r="AB24" s="6">
        <v>74.9375</v>
      </c>
      <c r="AC24" s="84"/>
      <c r="AD24" s="6">
        <v>16</v>
      </c>
      <c r="AE24" s="6">
        <v>1006</v>
      </c>
      <c r="AF24" s="6">
        <v>0</v>
      </c>
      <c r="AG24" s="6">
        <v>91</v>
      </c>
      <c r="AH24" s="6">
        <v>1097</v>
      </c>
      <c r="AI24" s="6">
        <v>68.5625</v>
      </c>
      <c r="AJ24" s="84"/>
      <c r="AK24" s="6">
        <v>14</v>
      </c>
      <c r="AL24" s="6">
        <v>956</v>
      </c>
      <c r="AM24" s="6">
        <v>0</v>
      </c>
      <c r="AN24" s="6">
        <v>32</v>
      </c>
      <c r="AO24" s="6">
        <v>988</v>
      </c>
      <c r="AP24" s="6">
        <v>70.571428571428569</v>
      </c>
      <c r="AQ24" s="84"/>
      <c r="AR24" s="6">
        <v>16</v>
      </c>
      <c r="AS24" s="6">
        <v>1055</v>
      </c>
      <c r="AT24" s="6">
        <v>0</v>
      </c>
      <c r="AU24" s="6">
        <v>65</v>
      </c>
      <c r="AV24" s="6">
        <v>1120</v>
      </c>
      <c r="AW24" s="6">
        <v>70</v>
      </c>
      <c r="AX24" s="84"/>
      <c r="AY24" s="6">
        <v>12</v>
      </c>
      <c r="AZ24" s="6">
        <v>754</v>
      </c>
      <c r="BA24" s="6">
        <v>0</v>
      </c>
      <c r="BB24" s="6">
        <v>36</v>
      </c>
      <c r="BC24" s="6">
        <v>790</v>
      </c>
      <c r="BD24" s="6">
        <v>65.833333333333329</v>
      </c>
      <c r="BE24" s="6"/>
    </row>
    <row r="25" spans="1:57" x14ac:dyDescent="0.25">
      <c r="A25" s="6" t="s">
        <v>321</v>
      </c>
      <c r="B25" s="6" t="s">
        <v>8</v>
      </c>
      <c r="C25" s="6">
        <v>76.88</v>
      </c>
      <c r="D25" s="6">
        <v>302</v>
      </c>
      <c r="E25" s="6">
        <v>5.08</v>
      </c>
      <c r="F25" s="6">
        <f t="shared" si="0"/>
        <v>0.78330802703667279</v>
      </c>
      <c r="G25" s="6">
        <v>25</v>
      </c>
      <c r="H25" s="6">
        <f t="shared" si="4"/>
        <v>-0.2468699030887187</v>
      </c>
      <c r="I25" s="6">
        <v>29.5</v>
      </c>
      <c r="J25" s="6">
        <f t="shared" si="7"/>
        <v>0.85257098100451234</v>
      </c>
      <c r="K25" s="6">
        <v>112</v>
      </c>
      <c r="L25" s="6">
        <f t="shared" si="1"/>
        <v>1.3323396263696348</v>
      </c>
      <c r="M25" s="6">
        <v>4.45</v>
      </c>
      <c r="N25" s="6">
        <f t="shared" si="5"/>
        <v>1.7515163005119112</v>
      </c>
      <c r="O25" s="6">
        <v>7.49</v>
      </c>
      <c r="P25" s="6">
        <f t="shared" si="6"/>
        <v>1.0772504982210347</v>
      </c>
      <c r="Q25" s="6">
        <f t="shared" si="2"/>
        <v>5.5501155300550469</v>
      </c>
      <c r="R25" s="6">
        <f t="shared" si="3"/>
        <v>0.92501925500917448</v>
      </c>
      <c r="S25" s="6">
        <v>6</v>
      </c>
      <c r="T25" s="6">
        <v>176</v>
      </c>
      <c r="U25" s="6">
        <v>146</v>
      </c>
      <c r="V25" s="84"/>
      <c r="W25" s="6"/>
      <c r="X25" s="6"/>
      <c r="Y25" s="6"/>
      <c r="Z25" s="6"/>
      <c r="AA25" s="6">
        <v>0</v>
      </c>
      <c r="AB25" s="6" t="s">
        <v>2311</v>
      </c>
      <c r="AC25" s="84"/>
      <c r="AD25" s="6"/>
      <c r="AE25" s="6"/>
      <c r="AF25" s="6"/>
      <c r="AG25" s="6"/>
      <c r="AH25" s="6">
        <v>0</v>
      </c>
      <c r="AI25" s="6" t="s">
        <v>2311</v>
      </c>
      <c r="AJ25" s="84"/>
      <c r="AK25" s="6"/>
      <c r="AL25" s="6"/>
      <c r="AM25" s="6"/>
      <c r="AN25" s="6"/>
      <c r="AO25" s="6">
        <v>0</v>
      </c>
      <c r="AP25" s="6" t="s">
        <v>2311</v>
      </c>
      <c r="AQ25" s="84"/>
      <c r="AR25" s="6"/>
      <c r="AS25" s="6"/>
      <c r="AT25" s="6"/>
      <c r="AU25" s="6"/>
      <c r="AV25" s="6">
        <v>0</v>
      </c>
      <c r="AW25" s="6" t="s">
        <v>2311</v>
      </c>
      <c r="AX25" s="84"/>
      <c r="AY25" s="6">
        <v>2</v>
      </c>
      <c r="AZ25" s="6">
        <v>28</v>
      </c>
      <c r="BA25" s="6">
        <v>0</v>
      </c>
      <c r="BB25" s="6">
        <v>4</v>
      </c>
      <c r="BC25" s="6">
        <v>32</v>
      </c>
      <c r="BD25" s="6">
        <v>16</v>
      </c>
      <c r="BE25" s="6"/>
    </row>
    <row r="26" spans="1:57" x14ac:dyDescent="0.25">
      <c r="A26" s="6" t="s">
        <v>101</v>
      </c>
      <c r="B26" s="6" t="s">
        <v>8</v>
      </c>
      <c r="C26" s="6">
        <v>78.88</v>
      </c>
      <c r="D26" s="6">
        <v>316</v>
      </c>
      <c r="E26" s="6">
        <v>5.21</v>
      </c>
      <c r="F26" s="6">
        <f t="shared" si="0"/>
        <v>0.13039036208378524</v>
      </c>
      <c r="G26" s="6">
        <v>24</v>
      </c>
      <c r="H26" s="6">
        <f t="shared" si="4"/>
        <v>-0.45501511549685397</v>
      </c>
      <c r="I26" s="6">
        <v>28.5</v>
      </c>
      <c r="J26" s="6">
        <f t="shared" si="7"/>
        <v>0.54955706206914434</v>
      </c>
      <c r="K26" s="6">
        <v>108</v>
      </c>
      <c r="L26" s="6">
        <f t="shared" si="1"/>
        <v>0.76510592405384936</v>
      </c>
      <c r="M26" s="6">
        <v>4.7</v>
      </c>
      <c r="N26" s="6">
        <f t="shared" si="5"/>
        <v>0.44224331840167808</v>
      </c>
      <c r="O26" s="6">
        <v>7.81</v>
      </c>
      <c r="P26" s="6">
        <f t="shared" si="6"/>
        <v>-0.15799673973908449</v>
      </c>
      <c r="Q26" s="6">
        <f t="shared" si="2"/>
        <v>1.2742848113725187</v>
      </c>
      <c r="R26" s="6">
        <f t="shared" si="3"/>
        <v>0.21238080189541977</v>
      </c>
      <c r="S26" s="6"/>
      <c r="T26" s="6"/>
      <c r="U26" s="6"/>
      <c r="V26" s="84"/>
      <c r="W26" s="6"/>
      <c r="X26" s="6"/>
      <c r="Y26" s="6"/>
      <c r="Z26" s="6"/>
      <c r="AA26" s="6">
        <v>0</v>
      </c>
      <c r="AB26" s="6" t="s">
        <v>2311</v>
      </c>
      <c r="AC26" s="84"/>
      <c r="AD26" s="6"/>
      <c r="AE26" s="6"/>
      <c r="AF26" s="6"/>
      <c r="AG26" s="6"/>
      <c r="AH26" s="6">
        <v>0</v>
      </c>
      <c r="AI26" s="6" t="s">
        <v>2311</v>
      </c>
      <c r="AJ26" s="84"/>
      <c r="AK26" s="6"/>
      <c r="AL26" s="6"/>
      <c r="AM26" s="6"/>
      <c r="AN26" s="6"/>
      <c r="AO26" s="6">
        <v>0</v>
      </c>
      <c r="AP26" s="6" t="s">
        <v>2311</v>
      </c>
      <c r="AQ26" s="84"/>
      <c r="AR26" s="6">
        <v>13</v>
      </c>
      <c r="AS26" s="6">
        <v>76</v>
      </c>
      <c r="AT26" s="6">
        <v>0</v>
      </c>
      <c r="AU26" s="6">
        <v>61</v>
      </c>
      <c r="AV26" s="6">
        <v>137</v>
      </c>
      <c r="AW26" s="6">
        <v>10.538461538461538</v>
      </c>
      <c r="AX26" s="84"/>
      <c r="AY26" s="6">
        <v>7</v>
      </c>
      <c r="AZ26" s="6">
        <v>60</v>
      </c>
      <c r="BA26" s="6">
        <v>0</v>
      </c>
      <c r="BB26" s="6">
        <v>51</v>
      </c>
      <c r="BC26" s="6">
        <v>111</v>
      </c>
      <c r="BD26" s="6">
        <v>15.857142857142858</v>
      </c>
      <c r="BE26" s="6"/>
    </row>
    <row r="27" spans="1:57" x14ac:dyDescent="0.25">
      <c r="A27" s="6" t="s">
        <v>138</v>
      </c>
      <c r="B27" s="6" t="s">
        <v>8</v>
      </c>
      <c r="C27" s="6">
        <v>79.25</v>
      </c>
      <c r="D27" s="6">
        <v>306</v>
      </c>
      <c r="E27" s="6">
        <v>5.05</v>
      </c>
      <c r="F27" s="6">
        <f t="shared" si="0"/>
        <v>0.9339813343334944</v>
      </c>
      <c r="G27" s="6">
        <v>27</v>
      </c>
      <c r="H27" s="6">
        <f t="shared" si="4"/>
        <v>0.16942052172755193</v>
      </c>
      <c r="I27" s="6">
        <v>28.5</v>
      </c>
      <c r="J27" s="6">
        <f t="shared" si="7"/>
        <v>0.54955706206914434</v>
      </c>
      <c r="K27" s="6">
        <v>116</v>
      </c>
      <c r="L27" s="6">
        <f t="shared" si="1"/>
        <v>1.8995733286854199</v>
      </c>
      <c r="M27" s="6">
        <v>4.4400000000000004</v>
      </c>
      <c r="N27" s="6">
        <f t="shared" si="5"/>
        <v>1.8038872197963194</v>
      </c>
      <c r="O27" s="6">
        <v>7.59</v>
      </c>
      <c r="P27" s="6">
        <f t="shared" si="6"/>
        <v>0.69123573635849811</v>
      </c>
      <c r="Q27" s="6">
        <f t="shared" si="2"/>
        <v>6.0476552029704287</v>
      </c>
      <c r="R27" s="6">
        <f t="shared" si="3"/>
        <v>1.0079425338284047</v>
      </c>
      <c r="S27" s="6">
        <v>1</v>
      </c>
      <c r="T27" s="6">
        <v>1</v>
      </c>
      <c r="U27" s="6">
        <v>1</v>
      </c>
      <c r="V27" s="84"/>
      <c r="W27" s="6">
        <v>14</v>
      </c>
      <c r="X27" s="6">
        <v>789</v>
      </c>
      <c r="Y27" s="6">
        <v>0</v>
      </c>
      <c r="Z27" s="6">
        <v>61</v>
      </c>
      <c r="AA27" s="6">
        <v>850</v>
      </c>
      <c r="AB27" s="6">
        <v>60.714285714285715</v>
      </c>
      <c r="AC27" s="84"/>
      <c r="AD27" s="6">
        <v>16</v>
      </c>
      <c r="AE27" s="6">
        <v>1006</v>
      </c>
      <c r="AF27" s="6">
        <v>0</v>
      </c>
      <c r="AG27" s="6">
        <v>69</v>
      </c>
      <c r="AH27" s="6">
        <v>1075</v>
      </c>
      <c r="AI27" s="6">
        <v>67.1875</v>
      </c>
      <c r="AJ27" s="84"/>
      <c r="AK27" s="6">
        <v>16</v>
      </c>
      <c r="AL27" s="6">
        <v>826</v>
      </c>
      <c r="AM27" s="6">
        <v>0</v>
      </c>
      <c r="AN27" s="6">
        <v>77</v>
      </c>
      <c r="AO27" s="6">
        <v>903</v>
      </c>
      <c r="AP27" s="6">
        <v>56.4375</v>
      </c>
      <c r="AQ27" s="84"/>
      <c r="AR27" s="6">
        <v>16</v>
      </c>
      <c r="AS27" s="6">
        <v>1022</v>
      </c>
      <c r="AT27" s="6">
        <v>0</v>
      </c>
      <c r="AU27" s="6">
        <v>75</v>
      </c>
      <c r="AV27" s="6">
        <v>1097</v>
      </c>
      <c r="AW27" s="6">
        <v>68.5625</v>
      </c>
      <c r="AX27" s="84"/>
      <c r="AY27" s="6">
        <v>16</v>
      </c>
      <c r="AZ27" s="6">
        <v>961</v>
      </c>
      <c r="BA27" s="6">
        <v>0</v>
      </c>
      <c r="BB27" s="6">
        <v>86</v>
      </c>
      <c r="BC27" s="6">
        <v>1047</v>
      </c>
      <c r="BD27" s="6">
        <v>65.4375</v>
      </c>
      <c r="BE27" s="6"/>
    </row>
    <row r="28" spans="1:57" x14ac:dyDescent="0.25">
      <c r="A28" s="6" t="s">
        <v>403</v>
      </c>
      <c r="B28" s="6" t="s">
        <v>8</v>
      </c>
      <c r="C28" s="6">
        <v>76.38</v>
      </c>
      <c r="D28" s="6">
        <v>313</v>
      </c>
      <c r="E28" s="6">
        <v>5.44</v>
      </c>
      <c r="F28" s="6">
        <f t="shared" si="0"/>
        <v>-1.0247716605251727</v>
      </c>
      <c r="G28" s="6">
        <v>23</v>
      </c>
      <c r="H28" s="6">
        <f t="shared" si="4"/>
        <v>-0.66316032790498936</v>
      </c>
      <c r="I28" s="6">
        <v>21</v>
      </c>
      <c r="J28" s="6">
        <f t="shared" si="7"/>
        <v>-1.7230473299461155</v>
      </c>
      <c r="K28" s="6">
        <v>94</v>
      </c>
      <c r="L28" s="6">
        <f t="shared" si="1"/>
        <v>-1.2202120340513993</v>
      </c>
      <c r="M28" s="6">
        <v>5.07</v>
      </c>
      <c r="N28" s="6">
        <f t="shared" si="5"/>
        <v>-1.4954806951214674</v>
      </c>
      <c r="O28" s="6">
        <v>8.23</v>
      </c>
      <c r="P28" s="6">
        <f t="shared" si="6"/>
        <v>-1.7792587395617472</v>
      </c>
      <c r="Q28" s="6">
        <f t="shared" si="2"/>
        <v>-7.9059307871108917</v>
      </c>
      <c r="R28" s="6">
        <f t="shared" si="3"/>
        <v>-1.3176551311851485</v>
      </c>
      <c r="S28" s="6"/>
      <c r="T28" s="6"/>
      <c r="U28" s="6"/>
      <c r="V28" s="84"/>
      <c r="W28" s="6"/>
      <c r="X28" s="6"/>
      <c r="Y28" s="6"/>
      <c r="Z28" s="6"/>
      <c r="AA28" s="6">
        <v>0</v>
      </c>
      <c r="AB28" s="6" t="s">
        <v>2311</v>
      </c>
      <c r="AC28" s="84"/>
      <c r="AD28" s="6"/>
      <c r="AE28" s="6"/>
      <c r="AF28" s="6"/>
      <c r="AG28" s="6"/>
      <c r="AH28" s="6">
        <v>0</v>
      </c>
      <c r="AI28" s="6" t="s">
        <v>2311</v>
      </c>
      <c r="AJ28" s="84"/>
      <c r="AK28" s="6"/>
      <c r="AL28" s="6"/>
      <c r="AM28" s="6"/>
      <c r="AN28" s="6"/>
      <c r="AO28" s="6">
        <v>0</v>
      </c>
      <c r="AP28" s="6" t="s">
        <v>2311</v>
      </c>
      <c r="AQ28" s="84"/>
      <c r="AR28" s="6"/>
      <c r="AS28" s="6"/>
      <c r="AT28" s="6"/>
      <c r="AU28" s="6"/>
      <c r="AV28" s="6">
        <v>0</v>
      </c>
      <c r="AW28" s="6" t="s">
        <v>2311</v>
      </c>
      <c r="AX28" s="84"/>
      <c r="AY28" s="6"/>
      <c r="AZ28" s="6"/>
      <c r="BA28" s="6"/>
      <c r="BB28" s="6"/>
      <c r="BC28" s="6">
        <v>0</v>
      </c>
      <c r="BD28" s="6" t="s">
        <v>2311</v>
      </c>
      <c r="BE28" s="6"/>
    </row>
    <row r="29" spans="1:57" x14ac:dyDescent="0.25">
      <c r="A29" s="6" t="s">
        <v>408</v>
      </c>
      <c r="B29" s="6" t="s">
        <v>8</v>
      </c>
      <c r="C29" s="6">
        <v>79</v>
      </c>
      <c r="D29" s="6">
        <v>315</v>
      </c>
      <c r="E29" s="6">
        <v>5.46</v>
      </c>
      <c r="F29" s="6">
        <f t="shared" si="0"/>
        <v>-1.1252205320563842</v>
      </c>
      <c r="G29" s="6">
        <v>22</v>
      </c>
      <c r="H29" s="6">
        <f t="shared" si="4"/>
        <v>-0.87130554031312457</v>
      </c>
      <c r="I29" s="6">
        <v>25</v>
      </c>
      <c r="J29" s="6">
        <f t="shared" si="7"/>
        <v>-0.51099165420464365</v>
      </c>
      <c r="K29" s="6">
        <v>105</v>
      </c>
      <c r="L29" s="6">
        <f t="shared" si="1"/>
        <v>0.33968064731701031</v>
      </c>
      <c r="M29" s="6">
        <v>4.8099999999999996</v>
      </c>
      <c r="N29" s="6">
        <f t="shared" si="5"/>
        <v>-0.1338367937268215</v>
      </c>
      <c r="O29" s="6">
        <v>7.9</v>
      </c>
      <c r="P29" s="6">
        <f t="shared" si="6"/>
        <v>-0.50541002541537161</v>
      </c>
      <c r="Q29" s="6">
        <f t="shared" si="2"/>
        <v>-2.8070838983993354</v>
      </c>
      <c r="R29" s="6">
        <f t="shared" si="3"/>
        <v>-0.46784731639988925</v>
      </c>
      <c r="S29" s="6"/>
      <c r="T29" s="6"/>
      <c r="U29" s="6"/>
      <c r="V29" s="84"/>
      <c r="W29" s="6"/>
      <c r="X29" s="6"/>
      <c r="Y29" s="6"/>
      <c r="Z29" s="6"/>
      <c r="AA29" s="6">
        <v>0</v>
      </c>
      <c r="AB29" s="6" t="s">
        <v>2311</v>
      </c>
      <c r="AC29" s="84"/>
      <c r="AD29" s="6"/>
      <c r="AE29" s="6"/>
      <c r="AF29" s="6"/>
      <c r="AG29" s="6"/>
      <c r="AH29" s="6">
        <v>0</v>
      </c>
      <c r="AI29" s="6" t="s">
        <v>2311</v>
      </c>
      <c r="AJ29" s="84"/>
      <c r="AK29" s="6"/>
      <c r="AL29" s="6"/>
      <c r="AM29" s="6"/>
      <c r="AN29" s="6"/>
      <c r="AO29" s="6">
        <v>0</v>
      </c>
      <c r="AP29" s="6" t="s">
        <v>2311</v>
      </c>
      <c r="AQ29" s="84"/>
      <c r="AR29" s="6">
        <v>16</v>
      </c>
      <c r="AS29" s="6">
        <v>646</v>
      </c>
      <c r="AT29" s="6">
        <v>0</v>
      </c>
      <c r="AU29" s="6">
        <v>78</v>
      </c>
      <c r="AV29" s="6">
        <v>724</v>
      </c>
      <c r="AW29" s="6">
        <v>45.25</v>
      </c>
      <c r="AX29" s="84"/>
      <c r="AY29" s="6">
        <v>16</v>
      </c>
      <c r="AZ29" s="6">
        <v>916</v>
      </c>
      <c r="BA29" s="6">
        <v>0</v>
      </c>
      <c r="BB29" s="6">
        <v>68</v>
      </c>
      <c r="BC29" s="6">
        <v>984</v>
      </c>
      <c r="BD29" s="6">
        <v>61.5</v>
      </c>
      <c r="BE29" s="6"/>
    </row>
    <row r="30" spans="1:57" x14ac:dyDescent="0.25">
      <c r="A30" s="6" t="s">
        <v>119</v>
      </c>
      <c r="B30" s="6" t="s">
        <v>8</v>
      </c>
      <c r="C30" s="6">
        <v>78.63</v>
      </c>
      <c r="D30" s="6">
        <v>317</v>
      </c>
      <c r="E30" s="6">
        <v>5.25</v>
      </c>
      <c r="F30" s="6">
        <f t="shared" si="0"/>
        <v>-7.0507380978642037E-2</v>
      </c>
      <c r="G30" s="6">
        <v>21</v>
      </c>
      <c r="H30" s="6">
        <f t="shared" si="4"/>
        <v>-1.07945075272126</v>
      </c>
      <c r="I30" s="6">
        <v>24</v>
      </c>
      <c r="J30" s="6">
        <f t="shared" si="7"/>
        <v>-0.81400557314001165</v>
      </c>
      <c r="K30" s="6">
        <v>98</v>
      </c>
      <c r="L30" s="6">
        <f t="shared" si="1"/>
        <v>-0.65297833173561404</v>
      </c>
      <c r="M30" s="6">
        <v>4.7699999999999996</v>
      </c>
      <c r="N30" s="6">
        <f t="shared" si="5"/>
        <v>7.564688341081599E-2</v>
      </c>
      <c r="O30" s="6">
        <v>7.91</v>
      </c>
      <c r="P30" s="6">
        <f t="shared" si="6"/>
        <v>-0.54401150160162448</v>
      </c>
      <c r="Q30" s="6">
        <f t="shared" si="2"/>
        <v>-3.0853066567663365</v>
      </c>
      <c r="R30" s="6">
        <f t="shared" si="3"/>
        <v>-0.51421777612772279</v>
      </c>
      <c r="S30" s="6"/>
      <c r="T30" s="6"/>
      <c r="U30" s="6"/>
      <c r="V30" s="84"/>
      <c r="W30" s="6"/>
      <c r="X30" s="6"/>
      <c r="Y30" s="6"/>
      <c r="Z30" s="6"/>
      <c r="AA30" s="6">
        <v>0</v>
      </c>
      <c r="AB30" s="6" t="s">
        <v>2311</v>
      </c>
      <c r="AC30" s="84"/>
      <c r="AD30" s="6">
        <v>7</v>
      </c>
      <c r="AE30" s="6">
        <v>296</v>
      </c>
      <c r="AF30" s="6">
        <v>0</v>
      </c>
      <c r="AG30" s="6">
        <v>39</v>
      </c>
      <c r="AH30" s="6">
        <v>335</v>
      </c>
      <c r="AI30" s="6">
        <v>47.857142857142854</v>
      </c>
      <c r="AJ30" s="84"/>
      <c r="AK30" s="6">
        <v>15</v>
      </c>
      <c r="AL30" s="6">
        <v>388</v>
      </c>
      <c r="AM30" s="6">
        <v>0</v>
      </c>
      <c r="AN30" s="6">
        <v>45</v>
      </c>
      <c r="AO30" s="6">
        <v>433</v>
      </c>
      <c r="AP30" s="6">
        <v>28.866666666666667</v>
      </c>
      <c r="AQ30" s="84"/>
      <c r="AR30" s="6">
        <v>1</v>
      </c>
      <c r="AS30" s="6">
        <v>63</v>
      </c>
      <c r="AT30" s="6">
        <v>0</v>
      </c>
      <c r="AU30" s="6">
        <v>4</v>
      </c>
      <c r="AV30" s="6">
        <v>67</v>
      </c>
      <c r="AW30" s="6">
        <v>67</v>
      </c>
      <c r="AX30" s="84"/>
      <c r="AY30" s="6">
        <v>9</v>
      </c>
      <c r="AZ30" s="6">
        <v>147</v>
      </c>
      <c r="BA30" s="6">
        <v>0</v>
      </c>
      <c r="BB30" s="6">
        <v>54</v>
      </c>
      <c r="BC30" s="6">
        <v>201</v>
      </c>
      <c r="BD30" s="6">
        <v>22.333333333333332</v>
      </c>
      <c r="BE30" s="6"/>
    </row>
    <row r="31" spans="1:57" x14ac:dyDescent="0.25">
      <c r="A31" s="6" t="s">
        <v>296</v>
      </c>
      <c r="B31" s="6" t="s">
        <v>8</v>
      </c>
      <c r="C31" s="6">
        <v>77</v>
      </c>
      <c r="D31" s="6">
        <v>316</v>
      </c>
      <c r="E31" s="6">
        <v>5.37</v>
      </c>
      <c r="F31" s="6">
        <f t="shared" si="0"/>
        <v>-0.67320061016592392</v>
      </c>
      <c r="G31" s="6">
        <v>20</v>
      </c>
      <c r="H31" s="6">
        <f t="shared" si="4"/>
        <v>-1.2875959651293953</v>
      </c>
      <c r="I31" s="6">
        <v>28.5</v>
      </c>
      <c r="J31" s="6">
        <f t="shared" si="7"/>
        <v>0.54955706206914434</v>
      </c>
      <c r="K31" s="6">
        <v>101</v>
      </c>
      <c r="L31" s="6">
        <f t="shared" si="1"/>
        <v>-0.22755305499877501</v>
      </c>
      <c r="M31" s="6">
        <v>4.88</v>
      </c>
      <c r="N31" s="6">
        <f t="shared" si="5"/>
        <v>-0.50043322871768825</v>
      </c>
      <c r="O31" s="6">
        <v>8.1</v>
      </c>
      <c r="P31" s="6">
        <f t="shared" si="6"/>
        <v>-1.2774395491404449</v>
      </c>
      <c r="Q31" s="6">
        <f t="shared" si="2"/>
        <v>-3.4166653460830827</v>
      </c>
      <c r="R31" s="6">
        <f t="shared" si="3"/>
        <v>-0.56944422434718045</v>
      </c>
      <c r="S31" s="6">
        <v>5</v>
      </c>
      <c r="T31" s="6">
        <v>163</v>
      </c>
      <c r="U31" s="6">
        <v>137</v>
      </c>
      <c r="V31" s="84"/>
      <c r="W31" s="6"/>
      <c r="X31" s="6"/>
      <c r="Y31" s="6"/>
      <c r="Z31" s="6"/>
      <c r="AA31" s="6">
        <v>0</v>
      </c>
      <c r="AB31" s="6" t="s">
        <v>2311</v>
      </c>
      <c r="AC31" s="84"/>
      <c r="AD31" s="6">
        <v>13</v>
      </c>
      <c r="AE31" s="6">
        <v>813</v>
      </c>
      <c r="AF31" s="6">
        <v>0</v>
      </c>
      <c r="AG31" s="6">
        <v>40</v>
      </c>
      <c r="AH31" s="6">
        <v>853</v>
      </c>
      <c r="AI31" s="6">
        <v>65.615384615384613</v>
      </c>
      <c r="AJ31" s="84"/>
      <c r="AK31" s="6">
        <v>10</v>
      </c>
      <c r="AL31" s="6">
        <v>355</v>
      </c>
      <c r="AM31" s="6">
        <v>0</v>
      </c>
      <c r="AN31" s="6">
        <v>43</v>
      </c>
      <c r="AO31" s="6">
        <v>398</v>
      </c>
      <c r="AP31" s="6">
        <v>39.799999999999997</v>
      </c>
      <c r="AQ31" s="84"/>
      <c r="AR31" s="6">
        <v>16</v>
      </c>
      <c r="AS31" s="6">
        <v>1033</v>
      </c>
      <c r="AT31" s="6">
        <v>0</v>
      </c>
      <c r="AU31" s="6">
        <v>71</v>
      </c>
      <c r="AV31" s="6">
        <v>1104</v>
      </c>
      <c r="AW31" s="6">
        <v>69</v>
      </c>
      <c r="AX31" s="84"/>
      <c r="AY31" s="6">
        <v>16</v>
      </c>
      <c r="AZ31" s="6">
        <v>1023</v>
      </c>
      <c r="BA31" s="6">
        <v>0</v>
      </c>
      <c r="BB31" s="6">
        <v>62</v>
      </c>
      <c r="BC31" s="6">
        <v>1085</v>
      </c>
      <c r="BD31" s="6">
        <v>67.8125</v>
      </c>
      <c r="BE31" s="6"/>
    </row>
    <row r="32" spans="1:57" x14ac:dyDescent="0.25">
      <c r="A32" s="6" t="s">
        <v>262</v>
      </c>
      <c r="B32" s="6" t="s">
        <v>8</v>
      </c>
      <c r="C32" s="6">
        <v>78.13</v>
      </c>
      <c r="D32" s="6">
        <v>313</v>
      </c>
      <c r="E32" s="6">
        <v>4.9400000000000004</v>
      </c>
      <c r="F32" s="6">
        <f t="shared" si="0"/>
        <v>1.4864501277551661</v>
      </c>
      <c r="G32" s="6"/>
      <c r="H32" s="6"/>
      <c r="I32" s="6">
        <v>28</v>
      </c>
      <c r="J32" s="6">
        <f t="shared" si="7"/>
        <v>0.3980501026014604</v>
      </c>
      <c r="K32" s="6">
        <v>107</v>
      </c>
      <c r="L32" s="6">
        <f t="shared" si="1"/>
        <v>0.62329749847490301</v>
      </c>
      <c r="M32" s="6">
        <v>4.63</v>
      </c>
      <c r="N32" s="6">
        <f t="shared" si="5"/>
        <v>0.80883975339254488</v>
      </c>
      <c r="O32" s="6">
        <v>7.83</v>
      </c>
      <c r="P32" s="6">
        <f t="shared" si="6"/>
        <v>-0.23519969211159389</v>
      </c>
      <c r="Q32" s="6">
        <f t="shared" si="2"/>
        <v>3.0814377901124801</v>
      </c>
      <c r="R32" s="6">
        <f t="shared" si="3"/>
        <v>0.61628755802249602</v>
      </c>
      <c r="S32" s="6">
        <v>1</v>
      </c>
      <c r="T32" s="6">
        <v>20</v>
      </c>
      <c r="U32" s="6">
        <v>19</v>
      </c>
      <c r="V32" s="84"/>
      <c r="W32" s="6">
        <v>16</v>
      </c>
      <c r="X32" s="6">
        <v>1058</v>
      </c>
      <c r="Y32" s="6">
        <v>0</v>
      </c>
      <c r="Z32" s="6">
        <v>76</v>
      </c>
      <c r="AA32" s="6">
        <v>1134</v>
      </c>
      <c r="AB32" s="6">
        <v>70.875</v>
      </c>
      <c r="AC32" s="84"/>
      <c r="AD32" s="6">
        <v>15</v>
      </c>
      <c r="AE32" s="6">
        <v>994</v>
      </c>
      <c r="AF32" s="6">
        <v>0</v>
      </c>
      <c r="AG32" s="6">
        <v>57</v>
      </c>
      <c r="AH32" s="6">
        <v>1051</v>
      </c>
      <c r="AI32" s="6">
        <v>70.066666666666663</v>
      </c>
      <c r="AJ32" s="84"/>
      <c r="AK32" s="6">
        <v>16</v>
      </c>
      <c r="AL32" s="6">
        <v>1080</v>
      </c>
      <c r="AM32" s="6">
        <v>0</v>
      </c>
      <c r="AN32" s="6">
        <v>68</v>
      </c>
      <c r="AO32" s="6">
        <v>1148</v>
      </c>
      <c r="AP32" s="6">
        <v>71.75</v>
      </c>
      <c r="AQ32" s="84"/>
      <c r="AR32" s="6">
        <v>8</v>
      </c>
      <c r="AS32" s="6">
        <v>430</v>
      </c>
      <c r="AT32" s="6">
        <v>0</v>
      </c>
      <c r="AU32" s="6">
        <v>24</v>
      </c>
      <c r="AV32" s="6">
        <v>454</v>
      </c>
      <c r="AW32" s="6">
        <v>56.75</v>
      </c>
      <c r="AX32" s="84"/>
      <c r="AY32" s="6">
        <v>10</v>
      </c>
      <c r="AZ32" s="6">
        <v>447</v>
      </c>
      <c r="BA32" s="6">
        <v>0</v>
      </c>
      <c r="BB32" s="6">
        <v>16</v>
      </c>
      <c r="BC32" s="6">
        <v>463</v>
      </c>
      <c r="BD32" s="6">
        <v>46.3</v>
      </c>
      <c r="BE32" s="6"/>
    </row>
    <row r="33" spans="1:57" x14ac:dyDescent="0.25">
      <c r="A33" s="6" t="s">
        <v>227</v>
      </c>
      <c r="B33" s="6" t="s">
        <v>8</v>
      </c>
      <c r="C33" s="6">
        <v>78</v>
      </c>
      <c r="D33" s="6">
        <v>303</v>
      </c>
      <c r="E33" s="6">
        <v>4.72</v>
      </c>
      <c r="F33" s="6">
        <f t="shared" si="0"/>
        <v>2.5913877145985182</v>
      </c>
      <c r="G33" s="6">
        <v>28</v>
      </c>
      <c r="H33" s="6">
        <f t="shared" si="4"/>
        <v>0.37756573413568723</v>
      </c>
      <c r="I33" s="6">
        <v>34</v>
      </c>
      <c r="J33" s="6">
        <f t="shared" si="7"/>
        <v>2.2161336162136682</v>
      </c>
      <c r="K33" s="6">
        <v>118</v>
      </c>
      <c r="L33" s="6">
        <f t="shared" si="1"/>
        <v>2.1831901798433129</v>
      </c>
      <c r="M33" s="6">
        <v>4.5199999999999996</v>
      </c>
      <c r="N33" s="6">
        <f t="shared" si="5"/>
        <v>1.3849198655210491</v>
      </c>
      <c r="O33" s="6">
        <v>7.31</v>
      </c>
      <c r="P33" s="6">
        <f t="shared" si="6"/>
        <v>1.7720770695736054</v>
      </c>
      <c r="Q33" s="6">
        <f t="shared" si="2"/>
        <v>10.525274179885841</v>
      </c>
      <c r="R33" s="6">
        <f t="shared" si="3"/>
        <v>1.7542123633143067</v>
      </c>
      <c r="S33" s="6">
        <v>1</v>
      </c>
      <c r="T33" s="6">
        <v>4</v>
      </c>
      <c r="U33" s="6">
        <v>4</v>
      </c>
      <c r="V33" s="84"/>
      <c r="W33" s="6">
        <v>16</v>
      </c>
      <c r="X33" s="6">
        <v>1102</v>
      </c>
      <c r="Y33" s="6">
        <v>0</v>
      </c>
      <c r="Z33" s="6">
        <v>76</v>
      </c>
      <c r="AA33" s="6">
        <v>1178</v>
      </c>
      <c r="AB33" s="6">
        <v>73.625</v>
      </c>
      <c r="AC33" s="84"/>
      <c r="AD33" s="6">
        <v>12</v>
      </c>
      <c r="AE33" s="6">
        <v>889</v>
      </c>
      <c r="AF33" s="6">
        <v>0</v>
      </c>
      <c r="AG33" s="6">
        <v>67</v>
      </c>
      <c r="AH33" s="6">
        <v>956</v>
      </c>
      <c r="AI33" s="6">
        <v>79.666666666666671</v>
      </c>
      <c r="AJ33" s="84"/>
      <c r="AK33" s="6">
        <v>16</v>
      </c>
      <c r="AL33" s="6">
        <v>1156</v>
      </c>
      <c r="AM33" s="6">
        <v>0</v>
      </c>
      <c r="AN33" s="6">
        <v>15</v>
      </c>
      <c r="AO33" s="6">
        <v>1171</v>
      </c>
      <c r="AP33" s="6">
        <v>73.1875</v>
      </c>
      <c r="AQ33" s="84"/>
      <c r="AR33" s="6">
        <v>6</v>
      </c>
      <c r="AS33" s="6">
        <v>407</v>
      </c>
      <c r="AT33" s="6">
        <v>0</v>
      </c>
      <c r="AU33" s="6">
        <v>33</v>
      </c>
      <c r="AV33" s="6">
        <v>440</v>
      </c>
      <c r="AW33" s="6">
        <v>73.333333333333329</v>
      </c>
      <c r="AX33" s="84"/>
      <c r="AY33" s="6">
        <v>15</v>
      </c>
      <c r="AZ33" s="6">
        <v>964</v>
      </c>
      <c r="BA33" s="6">
        <v>0</v>
      </c>
      <c r="BB33" s="6">
        <v>69</v>
      </c>
      <c r="BC33" s="6">
        <v>1033</v>
      </c>
      <c r="BD33" s="6">
        <v>68.86666666666666</v>
      </c>
      <c r="BE33" s="6"/>
    </row>
    <row r="34" spans="1:57" x14ac:dyDescent="0.25">
      <c r="A34" s="6" t="s">
        <v>221</v>
      </c>
      <c r="B34" s="6" t="s">
        <v>8</v>
      </c>
      <c r="C34" s="6">
        <v>78</v>
      </c>
      <c r="D34" s="6">
        <v>306</v>
      </c>
      <c r="E34" s="6">
        <v>5.3</v>
      </c>
      <c r="F34" s="6">
        <f t="shared" si="0"/>
        <v>-0.32162955980667501</v>
      </c>
      <c r="G34" s="6">
        <v>27</v>
      </c>
      <c r="H34" s="6">
        <f t="shared" si="4"/>
        <v>0.16942052172755193</v>
      </c>
      <c r="I34" s="6">
        <v>28.5</v>
      </c>
      <c r="J34" s="6">
        <f t="shared" si="7"/>
        <v>0.54955706206914434</v>
      </c>
      <c r="K34" s="6">
        <v>106</v>
      </c>
      <c r="L34" s="6">
        <f t="shared" si="1"/>
        <v>0.48148907289595666</v>
      </c>
      <c r="M34" s="6">
        <v>4.68</v>
      </c>
      <c r="N34" s="6">
        <f t="shared" si="5"/>
        <v>0.54698515697049921</v>
      </c>
      <c r="O34" s="6">
        <v>7.4</v>
      </c>
      <c r="P34" s="6">
        <f t="shared" si="6"/>
        <v>1.4246637838973184</v>
      </c>
      <c r="Q34" s="6">
        <f t="shared" si="2"/>
        <v>2.8504860377537957</v>
      </c>
      <c r="R34" s="6">
        <f t="shared" si="3"/>
        <v>0.47508100629229927</v>
      </c>
      <c r="S34" s="6">
        <v>1</v>
      </c>
      <c r="T34" s="6">
        <v>2</v>
      </c>
      <c r="U34" s="6">
        <v>2</v>
      </c>
      <c r="V34" s="84"/>
      <c r="W34" s="6">
        <v>5</v>
      </c>
      <c r="X34" s="6">
        <v>272</v>
      </c>
      <c r="Y34" s="6">
        <v>0</v>
      </c>
      <c r="Z34" s="6">
        <v>6</v>
      </c>
      <c r="AA34" s="6">
        <v>278</v>
      </c>
      <c r="AB34" s="6">
        <v>55.6</v>
      </c>
      <c r="AC34" s="84"/>
      <c r="AD34" s="6">
        <v>16</v>
      </c>
      <c r="AE34" s="6">
        <v>982</v>
      </c>
      <c r="AF34" s="6">
        <v>0</v>
      </c>
      <c r="AG34" s="6">
        <v>47</v>
      </c>
      <c r="AH34" s="6">
        <v>1029</v>
      </c>
      <c r="AI34" s="6">
        <v>64.3125</v>
      </c>
      <c r="AJ34" s="84"/>
      <c r="AK34" s="6">
        <v>14</v>
      </c>
      <c r="AL34" s="6">
        <v>900</v>
      </c>
      <c r="AM34" s="6">
        <v>0</v>
      </c>
      <c r="AN34" s="6">
        <v>61</v>
      </c>
      <c r="AO34" s="6">
        <v>961</v>
      </c>
      <c r="AP34" s="6">
        <v>68.642857142857139</v>
      </c>
      <c r="AQ34" s="84"/>
      <c r="AR34" s="6">
        <v>4</v>
      </c>
      <c r="AS34" s="6">
        <v>221</v>
      </c>
      <c r="AT34" s="6">
        <v>0</v>
      </c>
      <c r="AU34" s="6">
        <v>13</v>
      </c>
      <c r="AV34" s="6">
        <v>234</v>
      </c>
      <c r="AW34" s="6">
        <v>58.5</v>
      </c>
      <c r="AX34" s="84"/>
      <c r="AY34" s="6">
        <v>11</v>
      </c>
      <c r="AZ34" s="6">
        <v>702</v>
      </c>
      <c r="BA34" s="6">
        <v>0</v>
      </c>
      <c r="BB34" s="6">
        <v>44</v>
      </c>
      <c r="BC34" s="6">
        <v>746</v>
      </c>
      <c r="BD34" s="6">
        <v>67.818181818181813</v>
      </c>
      <c r="BE34" s="6"/>
    </row>
    <row r="35" spans="1:57" x14ac:dyDescent="0.25">
      <c r="A35" s="6" t="s">
        <v>273</v>
      </c>
      <c r="B35" s="6" t="s">
        <v>8</v>
      </c>
      <c r="C35" s="6">
        <v>80.5</v>
      </c>
      <c r="D35" s="6">
        <v>315</v>
      </c>
      <c r="E35" s="6">
        <v>5.34</v>
      </c>
      <c r="F35" s="6">
        <f t="shared" si="0"/>
        <v>-0.52252730286910232</v>
      </c>
      <c r="G35" s="6">
        <v>31</v>
      </c>
      <c r="H35" s="6">
        <f t="shared" si="4"/>
        <v>1.0020013713600933</v>
      </c>
      <c r="I35" s="6"/>
      <c r="J35" s="6"/>
      <c r="K35" s="6"/>
      <c r="L35" s="6"/>
      <c r="M35" s="6"/>
      <c r="N35" s="6"/>
      <c r="O35" s="6"/>
      <c r="P35" s="6"/>
      <c r="Q35" s="6">
        <f t="shared" si="2"/>
        <v>0.47947406849099095</v>
      </c>
      <c r="R35" s="6">
        <f t="shared" si="3"/>
        <v>0.23973703424549547</v>
      </c>
      <c r="S35" s="6"/>
      <c r="T35" s="6"/>
      <c r="U35" s="6"/>
      <c r="V35" s="84"/>
      <c r="W35" s="6"/>
      <c r="X35" s="6"/>
      <c r="Y35" s="6"/>
      <c r="Z35" s="6"/>
      <c r="AA35" s="6">
        <v>0</v>
      </c>
      <c r="AB35" s="6" t="s">
        <v>2311</v>
      </c>
      <c r="AC35" s="84"/>
      <c r="AD35" s="6"/>
      <c r="AE35" s="6"/>
      <c r="AF35" s="6"/>
      <c r="AG35" s="6"/>
      <c r="AH35" s="6">
        <v>0</v>
      </c>
      <c r="AI35" s="6" t="s">
        <v>2311</v>
      </c>
      <c r="AJ35" s="84"/>
      <c r="AK35" s="6"/>
      <c r="AL35" s="6"/>
      <c r="AM35" s="6"/>
      <c r="AN35" s="6"/>
      <c r="AO35" s="6">
        <v>0</v>
      </c>
      <c r="AP35" s="6" t="s">
        <v>2311</v>
      </c>
      <c r="AQ35" s="84"/>
      <c r="AR35" s="6"/>
      <c r="AS35" s="6"/>
      <c r="AT35" s="6"/>
      <c r="AU35" s="6"/>
      <c r="AV35" s="6">
        <v>0</v>
      </c>
      <c r="AW35" s="6" t="s">
        <v>2311</v>
      </c>
      <c r="AX35" s="84"/>
      <c r="AY35" s="6"/>
      <c r="AZ35" s="6"/>
      <c r="BA35" s="6"/>
      <c r="BB35" s="6"/>
      <c r="BC35" s="6">
        <v>0</v>
      </c>
      <c r="BD35" s="6" t="s">
        <v>2311</v>
      </c>
      <c r="BE35" s="6"/>
    </row>
    <row r="36" spans="1:57" x14ac:dyDescent="0.25">
      <c r="A36" s="6" t="s">
        <v>143</v>
      </c>
      <c r="B36" s="6" t="s">
        <v>8</v>
      </c>
      <c r="C36" s="6">
        <v>76.75</v>
      </c>
      <c r="D36" s="6">
        <v>318</v>
      </c>
      <c r="E36" s="6">
        <v>5.3</v>
      </c>
      <c r="F36" s="6">
        <f t="shared" si="0"/>
        <v>-0.32162955980667501</v>
      </c>
      <c r="G36" s="6">
        <v>25</v>
      </c>
      <c r="H36" s="6">
        <f t="shared" si="4"/>
        <v>-0.2468699030887187</v>
      </c>
      <c r="I36" s="6">
        <v>23.5</v>
      </c>
      <c r="J36" s="6">
        <f t="shared" si="7"/>
        <v>-0.96551253260769565</v>
      </c>
      <c r="K36" s="6">
        <v>102</v>
      </c>
      <c r="L36" s="6">
        <f t="shared" si="1"/>
        <v>-8.5744629419828675E-2</v>
      </c>
      <c r="M36" s="6">
        <v>5.0599999999999996</v>
      </c>
      <c r="N36" s="6">
        <f t="shared" si="5"/>
        <v>-1.4431097758370546</v>
      </c>
      <c r="O36" s="6">
        <v>8.11</v>
      </c>
      <c r="P36" s="6">
        <f t="shared" si="6"/>
        <v>-1.3160410253266976</v>
      </c>
      <c r="Q36" s="6">
        <f t="shared" si="2"/>
        <v>-4.3789074260866698</v>
      </c>
      <c r="R36" s="6">
        <f t="shared" si="3"/>
        <v>-0.72981790434777827</v>
      </c>
      <c r="S36" s="6"/>
      <c r="T36" s="6"/>
      <c r="U36" s="6"/>
      <c r="V36" s="84"/>
      <c r="W36" s="6"/>
      <c r="X36" s="6"/>
      <c r="Y36" s="6"/>
      <c r="Z36" s="6"/>
      <c r="AA36" s="6">
        <v>0</v>
      </c>
      <c r="AB36" s="6" t="s">
        <v>2311</v>
      </c>
      <c r="AC36" s="84"/>
      <c r="AD36" s="6"/>
      <c r="AE36" s="6"/>
      <c r="AF36" s="6"/>
      <c r="AG36" s="6"/>
      <c r="AH36" s="6">
        <v>0</v>
      </c>
      <c r="AI36" s="6" t="s">
        <v>2311</v>
      </c>
      <c r="AJ36" s="84"/>
      <c r="AK36" s="6"/>
      <c r="AL36" s="6"/>
      <c r="AM36" s="6"/>
      <c r="AN36" s="6"/>
      <c r="AO36" s="6">
        <v>0</v>
      </c>
      <c r="AP36" s="6" t="s">
        <v>2311</v>
      </c>
      <c r="AQ36" s="84"/>
      <c r="AR36" s="6"/>
      <c r="AS36" s="6"/>
      <c r="AT36" s="6"/>
      <c r="AU36" s="6"/>
      <c r="AV36" s="6">
        <v>0</v>
      </c>
      <c r="AW36" s="6" t="s">
        <v>2311</v>
      </c>
      <c r="AX36" s="84"/>
      <c r="AY36" s="6"/>
      <c r="AZ36" s="6"/>
      <c r="BA36" s="6"/>
      <c r="BB36" s="6"/>
      <c r="BC36" s="6">
        <v>0</v>
      </c>
      <c r="BD36" s="6" t="s">
        <v>2311</v>
      </c>
      <c r="BE36" s="6"/>
    </row>
    <row r="37" spans="1:57" x14ac:dyDescent="0.25">
      <c r="A37" s="6" t="s">
        <v>402</v>
      </c>
      <c r="B37" s="6" t="s">
        <v>8</v>
      </c>
      <c r="C37" s="6">
        <v>77.13</v>
      </c>
      <c r="D37" s="6">
        <v>310</v>
      </c>
      <c r="E37" s="6">
        <v>5.29</v>
      </c>
      <c r="F37" s="6">
        <f t="shared" si="0"/>
        <v>-0.27140512404106931</v>
      </c>
      <c r="G37" s="6"/>
      <c r="H37" s="6"/>
      <c r="I37" s="6">
        <v>24.5</v>
      </c>
      <c r="J37" s="6">
        <f t="shared" si="7"/>
        <v>-0.66249861367232765</v>
      </c>
      <c r="K37" s="6">
        <v>103</v>
      </c>
      <c r="L37" s="6">
        <f t="shared" si="1"/>
        <v>5.6063796159117663E-2</v>
      </c>
      <c r="M37" s="6">
        <v>5.01</v>
      </c>
      <c r="N37" s="6">
        <f t="shared" si="5"/>
        <v>-1.181255179415009</v>
      </c>
      <c r="O37" s="6">
        <v>8.31</v>
      </c>
      <c r="P37" s="6">
        <f t="shared" si="6"/>
        <v>-2.0880705490517779</v>
      </c>
      <c r="Q37" s="6">
        <f t="shared" si="2"/>
        <v>-4.1471656700210655</v>
      </c>
      <c r="R37" s="6">
        <f t="shared" si="3"/>
        <v>-0.82943313400421315</v>
      </c>
      <c r="S37" s="6">
        <v>2</v>
      </c>
      <c r="T37" s="6">
        <v>42</v>
      </c>
      <c r="U37" s="6">
        <v>39</v>
      </c>
      <c r="V37" s="84"/>
      <c r="W37" s="6">
        <v>5</v>
      </c>
      <c r="X37" s="6">
        <v>173</v>
      </c>
      <c r="Y37" s="6">
        <v>0</v>
      </c>
      <c r="Z37" s="6">
        <v>6</v>
      </c>
      <c r="AA37" s="6">
        <v>179</v>
      </c>
      <c r="AB37" s="6">
        <v>35.799999999999997</v>
      </c>
      <c r="AC37" s="84"/>
      <c r="AD37" s="6">
        <v>12</v>
      </c>
      <c r="AE37" s="6">
        <v>486</v>
      </c>
      <c r="AF37" s="6">
        <v>0</v>
      </c>
      <c r="AG37" s="6">
        <v>34</v>
      </c>
      <c r="AH37" s="6">
        <v>520</v>
      </c>
      <c r="AI37" s="6">
        <v>43.333333333333336</v>
      </c>
      <c r="AJ37" s="84"/>
      <c r="AK37" s="6"/>
      <c r="AL37" s="6"/>
      <c r="AM37" s="6"/>
      <c r="AN37" s="6"/>
      <c r="AO37" s="6">
        <v>0</v>
      </c>
      <c r="AP37" s="6" t="s">
        <v>2311</v>
      </c>
      <c r="AQ37" s="84"/>
      <c r="AR37" s="6">
        <v>10</v>
      </c>
      <c r="AS37" s="6">
        <v>255</v>
      </c>
      <c r="AT37" s="6">
        <v>0</v>
      </c>
      <c r="AU37" s="6">
        <v>30</v>
      </c>
      <c r="AV37" s="6">
        <v>285</v>
      </c>
      <c r="AW37" s="6">
        <v>28.5</v>
      </c>
      <c r="AX37" s="84"/>
      <c r="AY37" s="6">
        <v>7</v>
      </c>
      <c r="AZ37" s="6">
        <v>447</v>
      </c>
      <c r="BA37" s="6">
        <v>0</v>
      </c>
      <c r="BB37" s="6">
        <v>33</v>
      </c>
      <c r="BC37" s="6">
        <v>480</v>
      </c>
      <c r="BD37" s="6">
        <v>68.571428571428569</v>
      </c>
      <c r="BE37" s="6"/>
    </row>
    <row r="38" spans="1:57" x14ac:dyDescent="0.25">
      <c r="A38" s="6" t="s">
        <v>58</v>
      </c>
      <c r="B38" s="6" t="s">
        <v>8</v>
      </c>
      <c r="C38" s="6">
        <v>77.25</v>
      </c>
      <c r="D38" s="6">
        <v>323</v>
      </c>
      <c r="E38" s="6">
        <v>5.2</v>
      </c>
      <c r="F38" s="6">
        <f t="shared" si="0"/>
        <v>0.18061479784939094</v>
      </c>
      <c r="G38" s="6">
        <v>19</v>
      </c>
      <c r="H38" s="6">
        <f t="shared" si="4"/>
        <v>-1.4957411775375304</v>
      </c>
      <c r="I38" s="6">
        <v>29.5</v>
      </c>
      <c r="J38" s="6">
        <f t="shared" si="7"/>
        <v>0.85257098100451234</v>
      </c>
      <c r="K38" s="6">
        <v>109</v>
      </c>
      <c r="L38" s="6">
        <f t="shared" si="1"/>
        <v>0.90691434963279571</v>
      </c>
      <c r="M38" s="6">
        <v>4.57</v>
      </c>
      <c r="N38" s="6">
        <f t="shared" si="5"/>
        <v>1.1230652690989988</v>
      </c>
      <c r="O38" s="6">
        <v>7.77</v>
      </c>
      <c r="P38" s="6">
        <f t="shared" si="6"/>
        <v>-3.590834994069167E-3</v>
      </c>
      <c r="Q38" s="6">
        <f t="shared" si="2"/>
        <v>1.5638333850540984</v>
      </c>
      <c r="R38" s="6">
        <f t="shared" si="3"/>
        <v>0.26063889750901642</v>
      </c>
      <c r="S38" s="6"/>
      <c r="T38" s="6"/>
      <c r="U38" s="6"/>
      <c r="V38" s="84"/>
      <c r="W38" s="6">
        <v>1</v>
      </c>
      <c r="X38" s="6">
        <v>13</v>
      </c>
      <c r="Y38" s="6">
        <v>0</v>
      </c>
      <c r="Z38" s="6">
        <v>1</v>
      </c>
      <c r="AA38" s="6">
        <v>14</v>
      </c>
      <c r="AB38" s="6">
        <v>14</v>
      </c>
      <c r="AC38" s="84"/>
      <c r="AD38" s="6"/>
      <c r="AE38" s="6"/>
      <c r="AF38" s="6"/>
      <c r="AG38" s="6"/>
      <c r="AH38" s="6">
        <v>0</v>
      </c>
      <c r="AI38" s="6" t="s">
        <v>2311</v>
      </c>
      <c r="AJ38" s="84"/>
      <c r="AK38" s="6">
        <v>5</v>
      </c>
      <c r="AL38" s="6">
        <v>0</v>
      </c>
      <c r="AM38" s="6">
        <v>0</v>
      </c>
      <c r="AN38" s="6">
        <v>22</v>
      </c>
      <c r="AO38" s="6">
        <v>22</v>
      </c>
      <c r="AP38" s="6">
        <v>4.4000000000000004</v>
      </c>
      <c r="AQ38" s="84"/>
      <c r="AR38" s="6"/>
      <c r="AS38" s="6"/>
      <c r="AT38" s="6"/>
      <c r="AU38" s="6"/>
      <c r="AV38" s="6">
        <v>0</v>
      </c>
      <c r="AW38" s="6" t="s">
        <v>2311</v>
      </c>
      <c r="AX38" s="84"/>
      <c r="AY38" s="6"/>
      <c r="AZ38" s="6"/>
      <c r="BA38" s="6"/>
      <c r="BB38" s="6"/>
      <c r="BC38" s="6">
        <v>0</v>
      </c>
      <c r="BD38" s="6" t="s">
        <v>2311</v>
      </c>
      <c r="BE38" s="6"/>
    </row>
    <row r="39" spans="1:57" x14ac:dyDescent="0.25">
      <c r="A39" s="6" t="s">
        <v>6</v>
      </c>
      <c r="B39" s="6" t="s">
        <v>8</v>
      </c>
      <c r="C39" s="6">
        <v>77.38</v>
      </c>
      <c r="D39" s="6">
        <v>308</v>
      </c>
      <c r="E39" s="6">
        <v>5.45</v>
      </c>
      <c r="F39" s="6">
        <f t="shared" si="0"/>
        <v>-1.0749960962907785</v>
      </c>
      <c r="G39" s="6">
        <v>17</v>
      </c>
      <c r="H39" s="6">
        <f t="shared" si="4"/>
        <v>-1.9120316023538011</v>
      </c>
      <c r="I39" s="6">
        <v>23.5</v>
      </c>
      <c r="J39" s="6">
        <f t="shared" si="7"/>
        <v>-0.96551253260769565</v>
      </c>
      <c r="K39" s="6">
        <v>100</v>
      </c>
      <c r="L39" s="6">
        <f t="shared" si="1"/>
        <v>-0.36936148057772134</v>
      </c>
      <c r="M39" s="6">
        <v>4.84</v>
      </c>
      <c r="N39" s="6">
        <f t="shared" si="5"/>
        <v>-0.29094955158005076</v>
      </c>
      <c r="O39" s="6">
        <v>7.92</v>
      </c>
      <c r="P39" s="6">
        <f t="shared" si="6"/>
        <v>-0.58261297778787746</v>
      </c>
      <c r="Q39" s="6">
        <f t="shared" si="2"/>
        <v>-5.195464241197925</v>
      </c>
      <c r="R39" s="6">
        <f t="shared" si="3"/>
        <v>-0.86591070686632088</v>
      </c>
      <c r="S39" s="6">
        <v>5</v>
      </c>
      <c r="T39" s="6">
        <v>141</v>
      </c>
      <c r="U39" s="6">
        <v>122</v>
      </c>
      <c r="V39" s="84"/>
      <c r="W39" s="6"/>
      <c r="X39" s="6"/>
      <c r="Y39" s="6"/>
      <c r="Z39" s="6"/>
      <c r="AA39" s="6">
        <v>0</v>
      </c>
      <c r="AB39" s="6" t="s">
        <v>2311</v>
      </c>
      <c r="AC39" s="84"/>
      <c r="AD39" s="6">
        <v>15</v>
      </c>
      <c r="AE39" s="6">
        <v>722</v>
      </c>
      <c r="AF39" s="6">
        <v>0</v>
      </c>
      <c r="AG39" s="6">
        <v>59</v>
      </c>
      <c r="AH39" s="6">
        <v>781</v>
      </c>
      <c r="AI39" s="6">
        <v>52.06666666666667</v>
      </c>
      <c r="AJ39" s="84"/>
      <c r="AK39" s="6">
        <v>7</v>
      </c>
      <c r="AL39" s="6">
        <v>398</v>
      </c>
      <c r="AM39" s="6">
        <v>0</v>
      </c>
      <c r="AN39" s="6">
        <v>26</v>
      </c>
      <c r="AO39" s="6">
        <v>424</v>
      </c>
      <c r="AP39" s="6">
        <v>60.571428571428569</v>
      </c>
      <c r="AQ39" s="84"/>
      <c r="AR39" s="6">
        <v>4</v>
      </c>
      <c r="AS39" s="6">
        <v>268</v>
      </c>
      <c r="AT39" s="6">
        <v>0</v>
      </c>
      <c r="AU39" s="6">
        <v>4</v>
      </c>
      <c r="AV39" s="6">
        <v>272</v>
      </c>
      <c r="AW39" s="6">
        <v>68</v>
      </c>
      <c r="AX39" s="84"/>
      <c r="AY39" s="6">
        <v>8</v>
      </c>
      <c r="AZ39" s="6">
        <v>557</v>
      </c>
      <c r="BA39" s="6">
        <v>0</v>
      </c>
      <c r="BB39" s="6">
        <v>39</v>
      </c>
      <c r="BC39" s="6">
        <v>596</v>
      </c>
      <c r="BD39" s="6">
        <v>74.5</v>
      </c>
      <c r="BE39" s="6"/>
    </row>
    <row r="40" spans="1:57" x14ac:dyDescent="0.25">
      <c r="A40" s="6" t="s">
        <v>228</v>
      </c>
      <c r="B40" s="6" t="s">
        <v>8</v>
      </c>
      <c r="C40" s="6">
        <v>77.25</v>
      </c>
      <c r="D40" s="6">
        <v>331</v>
      </c>
      <c r="E40" s="6">
        <v>5.49</v>
      </c>
      <c r="F40" s="6">
        <f t="shared" si="0"/>
        <v>-1.2758938393532058</v>
      </c>
      <c r="G40" s="6"/>
      <c r="H40" s="6">
        <f t="shared" si="4"/>
        <v>-5.4505002132921012</v>
      </c>
      <c r="I40" s="6">
        <v>22</v>
      </c>
      <c r="J40" s="6">
        <f t="shared" si="7"/>
        <v>-1.4200334110107475</v>
      </c>
      <c r="K40" s="6">
        <v>88</v>
      </c>
      <c r="L40" s="6">
        <f t="shared" si="1"/>
        <v>-2.0710625875250774</v>
      </c>
      <c r="M40" s="6">
        <v>5.0599999999999996</v>
      </c>
      <c r="N40" s="6">
        <f t="shared" si="5"/>
        <v>-1.4431097758370546</v>
      </c>
      <c r="O40" s="6">
        <v>8.06</v>
      </c>
      <c r="P40" s="6">
        <f t="shared" si="6"/>
        <v>-1.123033644395433</v>
      </c>
      <c r="Q40" s="6">
        <f t="shared" si="2"/>
        <v>-12.783633471413619</v>
      </c>
      <c r="R40" s="6">
        <f t="shared" si="3"/>
        <v>-2.1306055785689364</v>
      </c>
      <c r="S40" s="6"/>
      <c r="T40" s="6"/>
      <c r="U40" s="6"/>
      <c r="V40" s="84"/>
      <c r="W40" s="6"/>
      <c r="X40" s="6"/>
      <c r="Y40" s="6"/>
      <c r="Z40" s="6"/>
      <c r="AA40" s="6">
        <v>0</v>
      </c>
      <c r="AB40" s="6" t="s">
        <v>2311</v>
      </c>
      <c r="AC40" s="84"/>
      <c r="AD40" s="6"/>
      <c r="AE40" s="6"/>
      <c r="AF40" s="6"/>
      <c r="AG40" s="6"/>
      <c r="AH40" s="6">
        <v>0</v>
      </c>
      <c r="AI40" s="6" t="s">
        <v>2311</v>
      </c>
      <c r="AJ40" s="84"/>
      <c r="AK40" s="6"/>
      <c r="AL40" s="6"/>
      <c r="AM40" s="6"/>
      <c r="AN40" s="6"/>
      <c r="AO40" s="6">
        <v>0</v>
      </c>
      <c r="AP40" s="6" t="s">
        <v>2311</v>
      </c>
      <c r="AQ40" s="84"/>
      <c r="AR40" s="6"/>
      <c r="AS40" s="6"/>
      <c r="AT40" s="6"/>
      <c r="AU40" s="6"/>
      <c r="AV40" s="6">
        <v>0</v>
      </c>
      <c r="AW40" s="6" t="s">
        <v>2311</v>
      </c>
      <c r="AX40" s="84"/>
      <c r="AY40" s="6"/>
      <c r="AZ40" s="6"/>
      <c r="BA40" s="6"/>
      <c r="BB40" s="6"/>
      <c r="BC40" s="6">
        <v>0</v>
      </c>
      <c r="BD40" s="6" t="s">
        <v>2311</v>
      </c>
      <c r="BE40" s="6"/>
    </row>
    <row r="41" spans="1:57" x14ac:dyDescent="0.25">
      <c r="A41" s="6" t="s">
        <v>146</v>
      </c>
      <c r="B41" s="6" t="s">
        <v>8</v>
      </c>
      <c r="C41" s="6">
        <v>79.63</v>
      </c>
      <c r="D41" s="6">
        <v>308</v>
      </c>
      <c r="E41" s="6">
        <v>5.14</v>
      </c>
      <c r="F41" s="6">
        <f t="shared" si="0"/>
        <v>0.48196141244303409</v>
      </c>
      <c r="G41" s="6">
        <v>33</v>
      </c>
      <c r="H41" s="6">
        <f t="shared" si="4"/>
        <v>1.4182917961763637</v>
      </c>
      <c r="I41" s="6">
        <v>30</v>
      </c>
      <c r="J41" s="6">
        <f t="shared" si="7"/>
        <v>1.0040779404721965</v>
      </c>
      <c r="K41" s="6">
        <v>113</v>
      </c>
      <c r="L41" s="6">
        <f t="shared" si="1"/>
        <v>1.474148051948581</v>
      </c>
      <c r="M41" s="6">
        <v>4.68</v>
      </c>
      <c r="N41" s="6">
        <f t="shared" si="5"/>
        <v>0.54698515697049921</v>
      </c>
      <c r="O41" s="6">
        <v>7.62</v>
      </c>
      <c r="P41" s="6">
        <f t="shared" si="6"/>
        <v>0.57543130779973573</v>
      </c>
      <c r="Q41" s="6">
        <f t="shared" si="2"/>
        <v>5.5008956658104102</v>
      </c>
      <c r="R41" s="6">
        <f t="shared" si="3"/>
        <v>0.91681594430173508</v>
      </c>
      <c r="S41" s="6">
        <v>7</v>
      </c>
      <c r="T41" s="6">
        <v>240</v>
      </c>
      <c r="U41" s="6">
        <v>189</v>
      </c>
      <c r="V41" s="84"/>
      <c r="W41" s="6"/>
      <c r="X41" s="6"/>
      <c r="Y41" s="6"/>
      <c r="Z41" s="6"/>
      <c r="AA41" s="6">
        <v>0</v>
      </c>
      <c r="AB41" s="6" t="s">
        <v>2311</v>
      </c>
      <c r="AC41" s="84"/>
      <c r="AD41" s="6"/>
      <c r="AE41" s="6"/>
      <c r="AF41" s="6"/>
      <c r="AG41" s="6"/>
      <c r="AH41" s="6">
        <v>0</v>
      </c>
      <c r="AI41" s="6" t="s">
        <v>2311</v>
      </c>
      <c r="AJ41" s="84"/>
      <c r="AK41" s="6">
        <v>1</v>
      </c>
      <c r="AL41" s="6">
        <v>28</v>
      </c>
      <c r="AM41" s="6">
        <v>0</v>
      </c>
      <c r="AN41" s="6">
        <v>6</v>
      </c>
      <c r="AO41" s="6">
        <v>34</v>
      </c>
      <c r="AP41" s="6">
        <v>34</v>
      </c>
      <c r="AQ41" s="84"/>
      <c r="AR41" s="6"/>
      <c r="AS41" s="6"/>
      <c r="AT41" s="6"/>
      <c r="AU41" s="6"/>
      <c r="AV41" s="6">
        <v>0</v>
      </c>
      <c r="AW41" s="6" t="s">
        <v>2311</v>
      </c>
      <c r="AX41" s="84"/>
      <c r="AY41" s="6"/>
      <c r="AZ41" s="6"/>
      <c r="BA41" s="6"/>
      <c r="BB41" s="6"/>
      <c r="BC41" s="6">
        <v>0</v>
      </c>
      <c r="BD41" s="6" t="s">
        <v>2311</v>
      </c>
      <c r="BE41" s="6"/>
    </row>
    <row r="42" spans="1:57" x14ac:dyDescent="0.25">
      <c r="A42" s="6" t="s">
        <v>395</v>
      </c>
      <c r="B42" s="6" t="s">
        <v>8</v>
      </c>
      <c r="C42" s="6">
        <v>77.88</v>
      </c>
      <c r="D42" s="6">
        <v>308</v>
      </c>
      <c r="E42" s="6">
        <v>5.17</v>
      </c>
      <c r="F42" s="6">
        <f t="shared" si="0"/>
        <v>0.33128810514621254</v>
      </c>
      <c r="G42" s="6">
        <v>20</v>
      </c>
      <c r="H42" s="6">
        <f t="shared" si="4"/>
        <v>-1.2875959651293953</v>
      </c>
      <c r="I42" s="6">
        <v>31.5</v>
      </c>
      <c r="J42" s="6">
        <f t="shared" si="7"/>
        <v>1.4585988188752483</v>
      </c>
      <c r="K42" s="6">
        <v>101</v>
      </c>
      <c r="L42" s="6">
        <f t="shared" si="1"/>
        <v>-0.22755305499877501</v>
      </c>
      <c r="M42" s="6">
        <v>4.91</v>
      </c>
      <c r="N42" s="6">
        <f t="shared" si="5"/>
        <v>-0.65754598657091756</v>
      </c>
      <c r="O42" s="6">
        <v>7.94</v>
      </c>
      <c r="P42" s="6">
        <f t="shared" si="6"/>
        <v>-0.65981593016038687</v>
      </c>
      <c r="Q42" s="6">
        <f t="shared" si="2"/>
        <v>-1.0426240128380138</v>
      </c>
      <c r="R42" s="6">
        <f t="shared" si="3"/>
        <v>-0.17377066880633563</v>
      </c>
      <c r="S42" s="6">
        <v>5</v>
      </c>
      <c r="T42" s="6">
        <v>168</v>
      </c>
      <c r="U42" s="6">
        <v>140</v>
      </c>
      <c r="V42" s="84"/>
      <c r="W42" s="6">
        <v>16</v>
      </c>
      <c r="X42" s="6">
        <v>131</v>
      </c>
      <c r="Y42" s="6">
        <v>0</v>
      </c>
      <c r="Z42" s="6">
        <v>67</v>
      </c>
      <c r="AA42" s="6">
        <v>198</v>
      </c>
      <c r="AB42" s="6">
        <v>12.375</v>
      </c>
      <c r="AC42" s="84"/>
      <c r="AD42" s="6">
        <v>15</v>
      </c>
      <c r="AE42" s="6">
        <v>969</v>
      </c>
      <c r="AF42" s="6">
        <v>0</v>
      </c>
      <c r="AG42" s="6">
        <v>73</v>
      </c>
      <c r="AH42" s="6">
        <v>1042</v>
      </c>
      <c r="AI42" s="6">
        <v>69.466666666666669</v>
      </c>
      <c r="AJ42" s="84"/>
      <c r="AK42" s="6">
        <v>16</v>
      </c>
      <c r="AL42" s="6">
        <v>1128</v>
      </c>
      <c r="AM42" s="6">
        <v>0</v>
      </c>
      <c r="AN42" s="6">
        <v>69</v>
      </c>
      <c r="AO42" s="6">
        <v>1197</v>
      </c>
      <c r="AP42" s="6">
        <v>74.8125</v>
      </c>
      <c r="AQ42" s="84"/>
      <c r="AR42" s="6">
        <v>15</v>
      </c>
      <c r="AS42" s="6">
        <v>924</v>
      </c>
      <c r="AT42" s="6">
        <v>0</v>
      </c>
      <c r="AU42" s="6">
        <v>68</v>
      </c>
      <c r="AV42" s="6">
        <v>992</v>
      </c>
      <c r="AW42" s="6">
        <v>66.13333333333334</v>
      </c>
      <c r="AX42" s="84"/>
      <c r="AY42" s="6">
        <v>13</v>
      </c>
      <c r="AZ42" s="6">
        <v>791</v>
      </c>
      <c r="BA42" s="6">
        <v>0</v>
      </c>
      <c r="BB42" s="6">
        <v>62</v>
      </c>
      <c r="BC42" s="6">
        <v>853</v>
      </c>
      <c r="BD42" s="6">
        <v>65.615384615384613</v>
      </c>
      <c r="BE42" s="6"/>
    </row>
    <row r="43" spans="1:57" x14ac:dyDescent="0.25">
      <c r="A43" s="6" t="s">
        <v>152</v>
      </c>
      <c r="B43" s="6" t="s">
        <v>8</v>
      </c>
      <c r="C43" s="6">
        <v>78.25</v>
      </c>
      <c r="D43" s="6">
        <v>334</v>
      </c>
      <c r="E43" s="6">
        <v>5.24</v>
      </c>
      <c r="F43" s="6">
        <f t="shared" si="0"/>
        <v>-2.0282945213036332E-2</v>
      </c>
      <c r="G43" s="6">
        <v>28</v>
      </c>
      <c r="H43" s="6">
        <f t="shared" si="4"/>
        <v>0.37756573413568723</v>
      </c>
      <c r="I43" s="6">
        <v>23</v>
      </c>
      <c r="J43" s="6">
        <f t="shared" si="7"/>
        <v>-1.1170194920753795</v>
      </c>
      <c r="K43" s="6"/>
      <c r="L43" s="6"/>
      <c r="M43" s="6">
        <v>5.24</v>
      </c>
      <c r="N43" s="6">
        <f t="shared" si="5"/>
        <v>-2.3857863229564256</v>
      </c>
      <c r="O43" s="6"/>
      <c r="P43" s="6"/>
      <c r="Q43" s="6">
        <f t="shared" si="2"/>
        <v>-3.1455230261091542</v>
      </c>
      <c r="R43" s="6">
        <f t="shared" si="3"/>
        <v>-0.78638075652728856</v>
      </c>
      <c r="S43" s="6"/>
      <c r="T43" s="6"/>
      <c r="U43" s="6"/>
      <c r="V43" s="84"/>
      <c r="W43" s="6"/>
      <c r="X43" s="6"/>
      <c r="Y43" s="6"/>
      <c r="Z43" s="6"/>
      <c r="AA43" s="6">
        <v>0</v>
      </c>
      <c r="AB43" s="6" t="s">
        <v>2311</v>
      </c>
      <c r="AC43" s="84"/>
      <c r="AD43" s="6"/>
      <c r="AE43" s="6"/>
      <c r="AF43" s="6"/>
      <c r="AG43" s="6"/>
      <c r="AH43" s="6">
        <v>0</v>
      </c>
      <c r="AI43" s="6" t="s">
        <v>2311</v>
      </c>
      <c r="AJ43" s="84"/>
      <c r="AK43" s="6"/>
      <c r="AL43" s="6"/>
      <c r="AM43" s="6"/>
      <c r="AN43" s="6"/>
      <c r="AO43" s="6">
        <v>0</v>
      </c>
      <c r="AP43" s="6" t="s">
        <v>2311</v>
      </c>
      <c r="AQ43" s="84"/>
      <c r="AR43" s="6"/>
      <c r="AS43" s="6"/>
      <c r="AT43" s="6"/>
      <c r="AU43" s="6"/>
      <c r="AV43" s="6">
        <v>0</v>
      </c>
      <c r="AW43" s="6" t="s">
        <v>2311</v>
      </c>
      <c r="AX43" s="84"/>
      <c r="AY43" s="6"/>
      <c r="AZ43" s="6"/>
      <c r="BA43" s="6"/>
      <c r="BB43" s="6"/>
      <c r="BC43" s="6">
        <v>0</v>
      </c>
      <c r="BD43" s="6" t="s">
        <v>2311</v>
      </c>
      <c r="BE43" s="6"/>
    </row>
    <row r="44" spans="1:57" x14ac:dyDescent="0.25">
      <c r="A44" s="6" t="s">
        <v>293</v>
      </c>
      <c r="B44" s="6" t="s">
        <v>8</v>
      </c>
      <c r="C44" s="6">
        <v>75.75</v>
      </c>
      <c r="D44" s="6">
        <v>314</v>
      </c>
      <c r="E44" s="6">
        <v>5.23</v>
      </c>
      <c r="F44" s="6">
        <f t="shared" si="0"/>
        <v>2.994149055256937E-2</v>
      </c>
      <c r="G44" s="6"/>
      <c r="H44" s="6"/>
      <c r="I44" s="6">
        <v>28.5</v>
      </c>
      <c r="J44" s="6">
        <f t="shared" si="7"/>
        <v>0.54955706206914434</v>
      </c>
      <c r="K44" s="6">
        <v>104</v>
      </c>
      <c r="L44" s="6">
        <f t="shared" si="1"/>
        <v>0.19787222173806399</v>
      </c>
      <c r="M44" s="6">
        <v>4.87</v>
      </c>
      <c r="N44" s="6">
        <f t="shared" si="5"/>
        <v>-0.44806230943328007</v>
      </c>
      <c r="O44" s="6"/>
      <c r="P44" s="6"/>
      <c r="Q44" s="6">
        <f t="shared" si="2"/>
        <v>0.32930846492649757</v>
      </c>
      <c r="R44" s="6">
        <f t="shared" si="3"/>
        <v>8.2327116231624392E-2</v>
      </c>
      <c r="S44" s="6"/>
      <c r="T44" s="6"/>
      <c r="U44" s="6"/>
      <c r="V44" s="84"/>
      <c r="W44" s="6"/>
      <c r="X44" s="6"/>
      <c r="Y44" s="6"/>
      <c r="Z44" s="6"/>
      <c r="AA44" s="6">
        <v>0</v>
      </c>
      <c r="AB44" s="6" t="s">
        <v>2311</v>
      </c>
      <c r="AC44" s="84"/>
      <c r="AD44" s="6"/>
      <c r="AE44" s="6"/>
      <c r="AF44" s="6"/>
      <c r="AG44" s="6"/>
      <c r="AH44" s="6">
        <v>0</v>
      </c>
      <c r="AI44" s="6" t="s">
        <v>2311</v>
      </c>
      <c r="AJ44" s="84"/>
      <c r="AK44" s="6"/>
      <c r="AL44" s="6"/>
      <c r="AM44" s="6"/>
      <c r="AN44" s="6"/>
      <c r="AO44" s="6">
        <v>0</v>
      </c>
      <c r="AP44" s="6" t="s">
        <v>2311</v>
      </c>
      <c r="AQ44" s="84"/>
      <c r="AR44" s="6"/>
      <c r="AS44" s="6"/>
      <c r="AT44" s="6"/>
      <c r="AU44" s="6"/>
      <c r="AV44" s="6">
        <v>0</v>
      </c>
      <c r="AW44" s="6" t="s">
        <v>2311</v>
      </c>
      <c r="AX44" s="84"/>
      <c r="AY44" s="6"/>
      <c r="AZ44" s="6"/>
      <c r="BA44" s="6"/>
      <c r="BB44" s="6"/>
      <c r="BC44" s="6">
        <v>0</v>
      </c>
      <c r="BD44" s="6" t="s">
        <v>2311</v>
      </c>
      <c r="BE44" s="6"/>
    </row>
    <row r="45" spans="1:57" x14ac:dyDescent="0.25">
      <c r="A45" s="6" t="s">
        <v>184</v>
      </c>
      <c r="B45" s="6" t="s">
        <v>8</v>
      </c>
      <c r="C45" s="6">
        <v>77.25</v>
      </c>
      <c r="D45" s="6">
        <v>298</v>
      </c>
      <c r="E45" s="6">
        <v>5.07</v>
      </c>
      <c r="F45" s="6">
        <f t="shared" si="0"/>
        <v>0.83353246280227844</v>
      </c>
      <c r="G45" s="6"/>
      <c r="H45" s="6"/>
      <c r="I45" s="6">
        <v>28.5</v>
      </c>
      <c r="J45" s="6">
        <f t="shared" si="7"/>
        <v>0.54955706206914434</v>
      </c>
      <c r="K45" s="6">
        <v>112</v>
      </c>
      <c r="L45" s="6">
        <f t="shared" si="1"/>
        <v>1.3323396263696348</v>
      </c>
      <c r="M45" s="6">
        <v>4.51</v>
      </c>
      <c r="N45" s="6">
        <f t="shared" si="5"/>
        <v>1.4372907848054572</v>
      </c>
      <c r="O45" s="6">
        <v>7.52</v>
      </c>
      <c r="P45" s="6">
        <f t="shared" si="6"/>
        <v>0.96144606966227575</v>
      </c>
      <c r="Q45" s="6">
        <f t="shared" si="2"/>
        <v>5.1141660057087899</v>
      </c>
      <c r="R45" s="6">
        <f t="shared" si="3"/>
        <v>1.022833201141758</v>
      </c>
      <c r="S45" s="6">
        <v>5</v>
      </c>
      <c r="T45" s="6">
        <v>156</v>
      </c>
      <c r="U45" s="6">
        <v>132</v>
      </c>
      <c r="V45" s="84"/>
      <c r="W45" s="6">
        <v>1</v>
      </c>
      <c r="X45" s="6">
        <v>5</v>
      </c>
      <c r="Y45" s="6">
        <v>0</v>
      </c>
      <c r="Z45" s="6">
        <v>1</v>
      </c>
      <c r="AA45" s="6">
        <v>6</v>
      </c>
      <c r="AB45" s="6">
        <v>6</v>
      </c>
      <c r="AC45" s="84"/>
      <c r="AD45" s="6">
        <v>3</v>
      </c>
      <c r="AE45" s="6">
        <v>5</v>
      </c>
      <c r="AF45" s="6">
        <v>0</v>
      </c>
      <c r="AG45" s="6">
        <v>5</v>
      </c>
      <c r="AH45" s="6">
        <v>10</v>
      </c>
      <c r="AI45" s="6">
        <v>3.3333333333333335</v>
      </c>
      <c r="AJ45" s="84"/>
      <c r="AK45" s="6"/>
      <c r="AL45" s="6"/>
      <c r="AM45" s="6"/>
      <c r="AN45" s="6"/>
      <c r="AO45" s="6">
        <v>0</v>
      </c>
      <c r="AP45" s="6" t="s">
        <v>2311</v>
      </c>
      <c r="AQ45" s="84"/>
      <c r="AR45" s="6"/>
      <c r="AS45" s="6"/>
      <c r="AT45" s="6"/>
      <c r="AU45" s="6"/>
      <c r="AV45" s="6">
        <v>0</v>
      </c>
      <c r="AW45" s="6" t="s">
        <v>2311</v>
      </c>
      <c r="AX45" s="84"/>
      <c r="AY45" s="6"/>
      <c r="AZ45" s="6"/>
      <c r="BA45" s="6"/>
      <c r="BB45" s="6"/>
      <c r="BC45" s="6">
        <v>0</v>
      </c>
      <c r="BD45" s="6" t="s">
        <v>2311</v>
      </c>
      <c r="BE45" s="6"/>
    </row>
    <row r="46" spans="1:57" x14ac:dyDescent="0.25">
      <c r="A46" s="6" t="s">
        <v>25</v>
      </c>
      <c r="B46" s="6" t="s">
        <v>8</v>
      </c>
      <c r="C46" s="6">
        <v>76.75</v>
      </c>
      <c r="D46" s="6">
        <v>306</v>
      </c>
      <c r="E46" s="6">
        <v>4.71</v>
      </c>
      <c r="F46" s="6">
        <f t="shared" si="0"/>
        <v>2.6416121503641241</v>
      </c>
      <c r="G46" s="6">
        <v>31</v>
      </c>
      <c r="H46" s="6">
        <f t="shared" si="4"/>
        <v>1.0020013713600933</v>
      </c>
      <c r="I46" s="6">
        <v>34.5</v>
      </c>
      <c r="J46" s="6">
        <f t="shared" si="7"/>
        <v>2.3676405756813526</v>
      </c>
      <c r="K46" s="6">
        <v>112</v>
      </c>
      <c r="L46" s="6">
        <f t="shared" si="1"/>
        <v>1.3323396263696348</v>
      </c>
      <c r="M46" s="6">
        <v>4.72</v>
      </c>
      <c r="N46" s="6">
        <f t="shared" si="5"/>
        <v>0.33750147983286166</v>
      </c>
      <c r="O46" s="6">
        <v>7.62</v>
      </c>
      <c r="P46" s="6">
        <f t="shared" si="6"/>
        <v>0.57543130779973573</v>
      </c>
      <c r="Q46" s="6">
        <f t="shared" si="2"/>
        <v>8.2565265114078024</v>
      </c>
      <c r="R46" s="6">
        <f t="shared" si="3"/>
        <v>1.3760877519013004</v>
      </c>
      <c r="S46" s="6">
        <v>3</v>
      </c>
      <c r="T46" s="6">
        <v>75</v>
      </c>
      <c r="U46" s="6">
        <v>68</v>
      </c>
      <c r="V46" s="84"/>
      <c r="W46" s="6">
        <v>6</v>
      </c>
      <c r="X46" s="6">
        <v>137</v>
      </c>
      <c r="Y46" s="6">
        <v>0</v>
      </c>
      <c r="Z46" s="6">
        <v>27</v>
      </c>
      <c r="AA46" s="6">
        <v>164</v>
      </c>
      <c r="AB46" s="6">
        <v>27.333333333333332</v>
      </c>
      <c r="AC46" s="84"/>
      <c r="AD46" s="6">
        <v>14</v>
      </c>
      <c r="AE46" s="6">
        <v>836</v>
      </c>
      <c r="AF46" s="6">
        <v>0</v>
      </c>
      <c r="AG46" s="6">
        <v>35</v>
      </c>
      <c r="AH46" s="6">
        <v>871</v>
      </c>
      <c r="AI46" s="6">
        <v>62.214285714285715</v>
      </c>
      <c r="AJ46" s="84"/>
      <c r="AK46" s="6">
        <v>13</v>
      </c>
      <c r="AL46" s="6">
        <v>928</v>
      </c>
      <c r="AM46" s="6">
        <v>0</v>
      </c>
      <c r="AN46" s="6">
        <v>12</v>
      </c>
      <c r="AO46" s="6">
        <v>940</v>
      </c>
      <c r="AP46" s="6">
        <v>72.307692307692307</v>
      </c>
      <c r="AQ46" s="84"/>
      <c r="AR46" s="6">
        <v>7</v>
      </c>
      <c r="AS46" s="6">
        <v>398</v>
      </c>
      <c r="AT46" s="6">
        <v>0</v>
      </c>
      <c r="AU46" s="6">
        <v>9</v>
      </c>
      <c r="AV46" s="6">
        <v>407</v>
      </c>
      <c r="AW46" s="6">
        <v>58.142857142857146</v>
      </c>
      <c r="AX46" s="84"/>
      <c r="AY46" s="6">
        <v>10</v>
      </c>
      <c r="AZ46" s="6">
        <v>541</v>
      </c>
      <c r="BA46" s="6">
        <v>0</v>
      </c>
      <c r="BB46" s="6">
        <v>0</v>
      </c>
      <c r="BC46" s="6">
        <v>541</v>
      </c>
      <c r="BD46" s="6">
        <v>54.1</v>
      </c>
      <c r="BE46" s="6"/>
    </row>
    <row r="47" spans="1:57" x14ac:dyDescent="0.25">
      <c r="A47" s="6" t="s">
        <v>308</v>
      </c>
      <c r="B47" s="6" t="s">
        <v>8</v>
      </c>
      <c r="C47" s="6">
        <v>76.25</v>
      </c>
      <c r="D47" s="6">
        <v>306</v>
      </c>
      <c r="E47" s="6">
        <v>4.95</v>
      </c>
      <c r="F47" s="6">
        <f t="shared" si="0"/>
        <v>1.4362256919895604</v>
      </c>
      <c r="G47" s="6">
        <v>32</v>
      </c>
      <c r="H47" s="6">
        <f t="shared" si="4"/>
        <v>1.2101465837682284</v>
      </c>
      <c r="I47" s="6">
        <v>30.5</v>
      </c>
      <c r="J47" s="6">
        <f t="shared" si="7"/>
        <v>1.1555848999398803</v>
      </c>
      <c r="K47" s="6">
        <v>97</v>
      </c>
      <c r="L47" s="6">
        <f t="shared" si="1"/>
        <v>-0.79478675731456039</v>
      </c>
      <c r="M47" s="6">
        <v>4.5599999999999996</v>
      </c>
      <c r="N47" s="6">
        <f t="shared" si="5"/>
        <v>1.1754361883834117</v>
      </c>
      <c r="O47" s="6">
        <v>7.71</v>
      </c>
      <c r="P47" s="6">
        <f t="shared" si="6"/>
        <v>0.22801802212345212</v>
      </c>
      <c r="Q47" s="6">
        <f t="shared" si="2"/>
        <v>4.4106246288899715</v>
      </c>
      <c r="R47" s="6">
        <f t="shared" si="3"/>
        <v>0.73510410481499522</v>
      </c>
      <c r="S47" s="6">
        <v>6</v>
      </c>
      <c r="T47" s="6">
        <v>173</v>
      </c>
      <c r="U47" s="6">
        <v>144</v>
      </c>
      <c r="V47" s="84"/>
      <c r="W47" s="6"/>
      <c r="X47" s="6"/>
      <c r="Y47" s="6"/>
      <c r="Z47" s="6"/>
      <c r="AA47" s="6">
        <v>0</v>
      </c>
      <c r="AB47" s="6" t="s">
        <v>2311</v>
      </c>
      <c r="AC47" s="84"/>
      <c r="AD47" s="6">
        <v>3</v>
      </c>
      <c r="AE47" s="6">
        <v>0</v>
      </c>
      <c r="AF47" s="6">
        <v>0</v>
      </c>
      <c r="AG47" s="6">
        <v>9</v>
      </c>
      <c r="AH47" s="6">
        <v>9</v>
      </c>
      <c r="AI47" s="6">
        <v>3</v>
      </c>
      <c r="AJ47" s="84"/>
      <c r="AK47" s="6"/>
      <c r="AL47" s="6"/>
      <c r="AM47" s="6"/>
      <c r="AN47" s="6"/>
      <c r="AO47" s="6">
        <v>0</v>
      </c>
      <c r="AP47" s="6" t="s">
        <v>2311</v>
      </c>
      <c r="AQ47" s="84"/>
      <c r="AR47" s="6">
        <v>5</v>
      </c>
      <c r="AS47" s="6">
        <v>10</v>
      </c>
      <c r="AT47" s="6">
        <v>0</v>
      </c>
      <c r="AU47" s="6">
        <v>28</v>
      </c>
      <c r="AV47" s="6">
        <v>38</v>
      </c>
      <c r="AW47" s="6">
        <v>7.6</v>
      </c>
      <c r="AX47" s="84"/>
      <c r="AY47" s="6">
        <v>6</v>
      </c>
      <c r="AZ47" s="6">
        <v>2</v>
      </c>
      <c r="BA47" s="6">
        <v>0</v>
      </c>
      <c r="BB47" s="6">
        <v>28</v>
      </c>
      <c r="BC47" s="6">
        <v>30</v>
      </c>
      <c r="BD47" s="6">
        <v>5</v>
      </c>
      <c r="BE47" s="6"/>
    </row>
    <row r="48" spans="1:57" x14ac:dyDescent="0.25">
      <c r="A48" s="6" t="s">
        <v>98</v>
      </c>
      <c r="B48" s="6" t="s">
        <v>100</v>
      </c>
      <c r="C48" s="6">
        <v>75.25</v>
      </c>
      <c r="D48" s="6">
        <v>303</v>
      </c>
      <c r="E48" s="6">
        <v>5.33</v>
      </c>
      <c r="F48" s="6">
        <f t="shared" si="0"/>
        <v>-0.47230286710349662</v>
      </c>
      <c r="G48" s="6"/>
      <c r="H48" s="6"/>
      <c r="I48" s="6">
        <v>25.5</v>
      </c>
      <c r="J48" s="6">
        <f t="shared" si="7"/>
        <v>-0.3594846947369596</v>
      </c>
      <c r="K48" s="6">
        <v>98</v>
      </c>
      <c r="L48" s="6">
        <f t="shared" si="1"/>
        <v>-0.65297833173561404</v>
      </c>
      <c r="M48" s="6">
        <v>4.71</v>
      </c>
      <c r="N48" s="6">
        <f t="shared" si="5"/>
        <v>0.3898723991172699</v>
      </c>
      <c r="O48" s="6">
        <v>7.81</v>
      </c>
      <c r="P48" s="6">
        <f t="shared" si="6"/>
        <v>-0.15799673973908449</v>
      </c>
      <c r="Q48" s="6">
        <f t="shared" si="2"/>
        <v>-1.2528902341978849</v>
      </c>
      <c r="R48" s="6">
        <f t="shared" si="3"/>
        <v>-0.25057804683957696</v>
      </c>
      <c r="S48" s="6"/>
      <c r="T48" s="6"/>
      <c r="U48" s="6"/>
      <c r="V48" s="84"/>
      <c r="W48" s="6"/>
      <c r="X48" s="6"/>
      <c r="Y48" s="6"/>
      <c r="Z48" s="6"/>
      <c r="AA48" s="6">
        <v>0</v>
      </c>
      <c r="AB48" s="6" t="s">
        <v>2311</v>
      </c>
      <c r="AC48" s="84"/>
      <c r="AD48" s="6"/>
      <c r="AE48" s="6"/>
      <c r="AF48" s="6"/>
      <c r="AG48" s="6"/>
      <c r="AH48" s="6">
        <v>0</v>
      </c>
      <c r="AI48" s="6" t="s">
        <v>2311</v>
      </c>
      <c r="AJ48" s="84"/>
      <c r="AK48" s="6"/>
      <c r="AL48" s="6"/>
      <c r="AM48" s="6"/>
      <c r="AN48" s="6"/>
      <c r="AO48" s="6">
        <v>0</v>
      </c>
      <c r="AP48" s="6" t="s">
        <v>2311</v>
      </c>
      <c r="AQ48" s="84"/>
      <c r="AR48" s="6"/>
      <c r="AS48" s="6"/>
      <c r="AT48" s="6"/>
      <c r="AU48" s="6"/>
      <c r="AV48" s="6">
        <v>0</v>
      </c>
      <c r="AW48" s="6" t="s">
        <v>2311</v>
      </c>
      <c r="AX48" s="84"/>
      <c r="AY48" s="6"/>
      <c r="AZ48" s="6"/>
      <c r="BA48" s="6"/>
      <c r="BB48" s="6"/>
      <c r="BC48" s="6">
        <v>0</v>
      </c>
      <c r="BD48" s="6" t="s">
        <v>2311</v>
      </c>
      <c r="BE48" s="6"/>
    </row>
    <row r="49" spans="1:57" x14ac:dyDescent="0.25">
      <c r="A49" s="6" t="s">
        <v>346</v>
      </c>
      <c r="B49" s="6" t="s">
        <v>100</v>
      </c>
      <c r="C49" s="6">
        <v>75</v>
      </c>
      <c r="D49" s="6">
        <v>314</v>
      </c>
      <c r="E49" s="6">
        <v>4.99</v>
      </c>
      <c r="F49" s="6">
        <f t="shared" si="0"/>
        <v>1.2353279489271329</v>
      </c>
      <c r="G49" s="6">
        <v>31</v>
      </c>
      <c r="H49" s="6">
        <f t="shared" si="4"/>
        <v>1.0020013713600933</v>
      </c>
      <c r="I49" s="6">
        <v>26.5</v>
      </c>
      <c r="J49" s="6">
        <f t="shared" si="7"/>
        <v>-5.647077580159162E-2</v>
      </c>
      <c r="K49" s="6">
        <v>108</v>
      </c>
      <c r="L49" s="6">
        <f t="shared" si="1"/>
        <v>0.76510592405384936</v>
      </c>
      <c r="M49" s="6">
        <v>4.74</v>
      </c>
      <c r="N49" s="6">
        <f t="shared" si="5"/>
        <v>0.23275964126404061</v>
      </c>
      <c r="O49" s="6">
        <v>7.31</v>
      </c>
      <c r="P49" s="6">
        <f t="shared" si="6"/>
        <v>1.7720770695736054</v>
      </c>
      <c r="Q49" s="6">
        <f t="shared" si="2"/>
        <v>4.9508011793771303</v>
      </c>
      <c r="R49" s="6">
        <f t="shared" si="3"/>
        <v>0.82513352989618838</v>
      </c>
      <c r="S49" s="6">
        <v>4</v>
      </c>
      <c r="T49" s="6">
        <v>107</v>
      </c>
      <c r="U49" s="6">
        <v>94</v>
      </c>
      <c r="V49" s="84"/>
      <c r="W49" s="6">
        <v>9</v>
      </c>
      <c r="X49" s="6">
        <v>567</v>
      </c>
      <c r="Y49" s="6">
        <v>0</v>
      </c>
      <c r="Z49" s="6">
        <v>0</v>
      </c>
      <c r="AA49" s="6">
        <v>567</v>
      </c>
      <c r="AB49" s="6">
        <v>63</v>
      </c>
      <c r="AC49" s="84"/>
      <c r="AD49" s="6">
        <v>11</v>
      </c>
      <c r="AE49" s="6">
        <v>648</v>
      </c>
      <c r="AF49" s="6">
        <v>0</v>
      </c>
      <c r="AG49" s="6">
        <v>36</v>
      </c>
      <c r="AH49" s="6">
        <v>684</v>
      </c>
      <c r="AI49" s="6">
        <v>62.18181818181818</v>
      </c>
      <c r="AJ49" s="84"/>
      <c r="AK49" s="6">
        <v>5</v>
      </c>
      <c r="AL49" s="6">
        <v>305</v>
      </c>
      <c r="AM49" s="6">
        <v>0</v>
      </c>
      <c r="AN49" s="6">
        <v>17</v>
      </c>
      <c r="AO49" s="6">
        <v>322</v>
      </c>
      <c r="AP49" s="6">
        <v>64.400000000000006</v>
      </c>
      <c r="AQ49" s="84"/>
      <c r="AR49" s="6">
        <v>16</v>
      </c>
      <c r="AS49" s="6">
        <v>247</v>
      </c>
      <c r="AT49" s="6">
        <v>0</v>
      </c>
      <c r="AU49" s="6">
        <v>67</v>
      </c>
      <c r="AV49" s="6">
        <v>314</v>
      </c>
      <c r="AW49" s="6">
        <v>19.625</v>
      </c>
      <c r="AX49" s="84"/>
      <c r="AY49" s="6">
        <v>16</v>
      </c>
      <c r="AZ49" s="6">
        <v>148</v>
      </c>
      <c r="BA49" s="6">
        <v>0</v>
      </c>
      <c r="BB49" s="6">
        <v>74</v>
      </c>
      <c r="BC49" s="6">
        <v>222</v>
      </c>
      <c r="BD49" s="6">
        <v>13.875</v>
      </c>
      <c r="BE49" s="6"/>
    </row>
    <row r="50" spans="1:57" x14ac:dyDescent="0.25">
      <c r="A50" s="6" t="s">
        <v>267</v>
      </c>
      <c r="B50" s="6" t="s">
        <v>100</v>
      </c>
      <c r="C50" s="6">
        <v>75.38</v>
      </c>
      <c r="D50" s="6">
        <v>310</v>
      </c>
      <c r="E50" s="6">
        <v>5.2</v>
      </c>
      <c r="F50" s="6">
        <f t="shared" si="0"/>
        <v>0.18061479784939094</v>
      </c>
      <c r="G50" s="6">
        <v>25</v>
      </c>
      <c r="H50" s="6">
        <f t="shared" si="4"/>
        <v>-0.2468699030887187</v>
      </c>
      <c r="I50" s="6">
        <v>25</v>
      </c>
      <c r="J50" s="6">
        <f t="shared" si="7"/>
        <v>-0.51099165420464365</v>
      </c>
      <c r="K50" s="6">
        <v>98</v>
      </c>
      <c r="L50" s="6">
        <f t="shared" si="1"/>
        <v>-0.65297833173561404</v>
      </c>
      <c r="M50" s="6">
        <v>4.83</v>
      </c>
      <c r="N50" s="6">
        <f t="shared" si="5"/>
        <v>-0.23857863229564255</v>
      </c>
      <c r="O50" s="6">
        <v>7.6</v>
      </c>
      <c r="P50" s="6">
        <f t="shared" si="6"/>
        <v>0.65263426017224513</v>
      </c>
      <c r="Q50" s="6">
        <f t="shared" si="2"/>
        <v>-0.8161694633029829</v>
      </c>
      <c r="R50" s="6">
        <f t="shared" si="3"/>
        <v>-0.13602824388383047</v>
      </c>
      <c r="S50" s="6"/>
      <c r="T50" s="6"/>
      <c r="U50" s="6"/>
      <c r="V50" s="84"/>
      <c r="W50" s="6"/>
      <c r="X50" s="6"/>
      <c r="Y50" s="6"/>
      <c r="Z50" s="6"/>
      <c r="AA50" s="6">
        <v>0</v>
      </c>
      <c r="AB50" s="6" t="s">
        <v>2311</v>
      </c>
      <c r="AC50" s="84"/>
      <c r="AD50" s="6"/>
      <c r="AE50" s="6"/>
      <c r="AF50" s="6"/>
      <c r="AG50" s="6"/>
      <c r="AH50" s="6">
        <v>0</v>
      </c>
      <c r="AI50" s="6" t="s">
        <v>2311</v>
      </c>
      <c r="AJ50" s="84"/>
      <c r="AK50" s="6"/>
      <c r="AL50" s="6"/>
      <c r="AM50" s="6"/>
      <c r="AN50" s="6"/>
      <c r="AO50" s="6">
        <v>0</v>
      </c>
      <c r="AP50" s="6" t="s">
        <v>2311</v>
      </c>
      <c r="AQ50" s="84"/>
      <c r="AR50" s="6"/>
      <c r="AS50" s="6"/>
      <c r="AT50" s="6"/>
      <c r="AU50" s="6"/>
      <c r="AV50" s="6">
        <v>0</v>
      </c>
      <c r="AW50" s="6" t="s">
        <v>2311</v>
      </c>
      <c r="AX50" s="84"/>
      <c r="AY50" s="6"/>
      <c r="AZ50" s="6"/>
      <c r="BA50" s="6"/>
      <c r="BB50" s="6"/>
      <c r="BC50" s="6">
        <v>0</v>
      </c>
      <c r="BD50" s="6" t="s">
        <v>2311</v>
      </c>
      <c r="BE50" s="6"/>
    </row>
    <row r="51" spans="1:57" x14ac:dyDescent="0.25">
      <c r="A51" s="6" t="s">
        <v>364</v>
      </c>
      <c r="B51" s="6" t="s">
        <v>100</v>
      </c>
      <c r="C51" s="6">
        <v>75</v>
      </c>
      <c r="D51" s="6">
        <v>302</v>
      </c>
      <c r="E51" s="6">
        <v>5.43</v>
      </c>
      <c r="F51" s="6">
        <f t="shared" si="0"/>
        <v>-0.97454722475956257</v>
      </c>
      <c r="G51" s="6">
        <v>27</v>
      </c>
      <c r="H51" s="6">
        <f t="shared" si="4"/>
        <v>0.16942052172755193</v>
      </c>
      <c r="I51" s="6">
        <v>24</v>
      </c>
      <c r="J51" s="6">
        <f t="shared" si="7"/>
        <v>-0.81400557314001165</v>
      </c>
      <c r="K51" s="6">
        <v>92</v>
      </c>
      <c r="L51" s="6">
        <f t="shared" si="1"/>
        <v>-1.503828885209292</v>
      </c>
      <c r="M51" s="6">
        <v>4.96</v>
      </c>
      <c r="N51" s="6">
        <f t="shared" si="5"/>
        <v>-0.91940058299296323</v>
      </c>
      <c r="O51" s="6">
        <v>7.9</v>
      </c>
      <c r="P51" s="6">
        <f t="shared" si="6"/>
        <v>-0.50541002541537161</v>
      </c>
      <c r="Q51" s="6">
        <f t="shared" si="2"/>
        <v>-4.5477717697896489</v>
      </c>
      <c r="R51" s="6">
        <f t="shared" si="3"/>
        <v>-0.75796196163160812</v>
      </c>
      <c r="S51" s="6"/>
      <c r="T51" s="6"/>
      <c r="U51" s="6"/>
      <c r="V51" s="84"/>
      <c r="W51" s="6"/>
      <c r="X51" s="6"/>
      <c r="Y51" s="6"/>
      <c r="Z51" s="6"/>
      <c r="AA51" s="6">
        <v>0</v>
      </c>
      <c r="AB51" s="6" t="s">
        <v>2311</v>
      </c>
      <c r="AC51" s="84"/>
      <c r="AD51" s="6"/>
      <c r="AE51" s="6"/>
      <c r="AF51" s="6"/>
      <c r="AG51" s="6"/>
      <c r="AH51" s="6">
        <v>0</v>
      </c>
      <c r="AI51" s="6" t="s">
        <v>2311</v>
      </c>
      <c r="AJ51" s="84"/>
      <c r="AK51" s="6"/>
      <c r="AL51" s="6"/>
      <c r="AM51" s="6"/>
      <c r="AN51" s="6"/>
      <c r="AO51" s="6">
        <v>0</v>
      </c>
      <c r="AP51" s="6" t="s">
        <v>2311</v>
      </c>
      <c r="AQ51" s="84"/>
      <c r="AR51" s="6"/>
      <c r="AS51" s="6"/>
      <c r="AT51" s="6"/>
      <c r="AU51" s="6"/>
      <c r="AV51" s="6">
        <v>0</v>
      </c>
      <c r="AW51" s="6" t="s">
        <v>2311</v>
      </c>
      <c r="AX51" s="84"/>
      <c r="AY51" s="6"/>
      <c r="AZ51" s="6"/>
      <c r="BA51" s="6"/>
      <c r="BB51" s="6"/>
      <c r="BC51" s="6">
        <v>0</v>
      </c>
      <c r="BD51" s="6" t="s">
        <v>2311</v>
      </c>
      <c r="BE51" s="6"/>
    </row>
    <row r="52" spans="1:57" x14ac:dyDescent="0.25">
      <c r="A52" s="6" t="s">
        <v>261</v>
      </c>
      <c r="B52" s="6" t="s">
        <v>100</v>
      </c>
      <c r="C52" s="6">
        <v>75.25</v>
      </c>
      <c r="D52" s="6">
        <v>304</v>
      </c>
      <c r="E52" s="6">
        <v>5.38</v>
      </c>
      <c r="F52" s="6">
        <f t="shared" si="0"/>
        <v>-0.72342504593152956</v>
      </c>
      <c r="G52" s="6">
        <v>25</v>
      </c>
      <c r="H52" s="6">
        <f t="shared" si="4"/>
        <v>-0.2468699030887187</v>
      </c>
      <c r="I52" s="6"/>
      <c r="J52" s="6"/>
      <c r="K52" s="6"/>
      <c r="L52" s="6"/>
      <c r="M52" s="6"/>
      <c r="N52" s="6"/>
      <c r="O52" s="6"/>
      <c r="P52" s="6"/>
      <c r="Q52" s="6">
        <f t="shared" si="2"/>
        <v>-0.97029494902024827</v>
      </c>
      <c r="R52" s="6">
        <f t="shared" si="3"/>
        <v>-0.48514747451012413</v>
      </c>
      <c r="S52" s="6"/>
      <c r="T52" s="6"/>
      <c r="U52" s="6"/>
      <c r="V52" s="84"/>
      <c r="W52" s="6"/>
      <c r="X52" s="6"/>
      <c r="Y52" s="6"/>
      <c r="Z52" s="6"/>
      <c r="AA52" s="6">
        <v>0</v>
      </c>
      <c r="AB52" s="6" t="s">
        <v>2311</v>
      </c>
      <c r="AC52" s="84"/>
      <c r="AD52" s="6"/>
      <c r="AE52" s="6"/>
      <c r="AF52" s="6"/>
      <c r="AG52" s="6"/>
      <c r="AH52" s="6">
        <v>0</v>
      </c>
      <c r="AI52" s="6" t="s">
        <v>2311</v>
      </c>
      <c r="AJ52" s="84"/>
      <c r="AK52" s="6"/>
      <c r="AL52" s="6"/>
      <c r="AM52" s="6"/>
      <c r="AN52" s="6"/>
      <c r="AO52" s="6">
        <v>0</v>
      </c>
      <c r="AP52" s="6" t="s">
        <v>2311</v>
      </c>
      <c r="AQ52" s="84"/>
      <c r="AR52" s="6"/>
      <c r="AS52" s="6"/>
      <c r="AT52" s="6"/>
      <c r="AU52" s="6"/>
      <c r="AV52" s="6">
        <v>0</v>
      </c>
      <c r="AW52" s="6" t="s">
        <v>2311</v>
      </c>
      <c r="AX52" s="84"/>
      <c r="AY52" s="6"/>
      <c r="AZ52" s="6"/>
      <c r="BA52" s="6"/>
      <c r="BB52" s="6"/>
      <c r="BC52" s="6">
        <v>0</v>
      </c>
      <c r="BD52" s="6" t="s">
        <v>2311</v>
      </c>
      <c r="BE52" s="6"/>
    </row>
    <row r="53" spans="1:57" x14ac:dyDescent="0.25">
      <c r="A53" s="6" t="s">
        <v>229</v>
      </c>
      <c r="B53" s="6" t="s">
        <v>100</v>
      </c>
      <c r="C53" s="6">
        <v>76.25</v>
      </c>
      <c r="D53" s="6">
        <v>310</v>
      </c>
      <c r="E53" s="6">
        <v>5.33</v>
      </c>
      <c r="F53" s="6">
        <f t="shared" si="0"/>
        <v>-0.47230286710349662</v>
      </c>
      <c r="G53" s="6">
        <v>32</v>
      </c>
      <c r="H53" s="6">
        <f t="shared" si="4"/>
        <v>1.2101465837682284</v>
      </c>
      <c r="I53" s="6">
        <v>25.5</v>
      </c>
      <c r="J53" s="6">
        <f t="shared" si="7"/>
        <v>-0.3594846947369596</v>
      </c>
      <c r="K53" s="6">
        <v>96</v>
      </c>
      <c r="L53" s="6">
        <f t="shared" si="1"/>
        <v>-0.93659518289350663</v>
      </c>
      <c r="M53" s="6">
        <v>4.74</v>
      </c>
      <c r="N53" s="6">
        <f t="shared" si="5"/>
        <v>0.23275964126404061</v>
      </c>
      <c r="O53" s="6">
        <v>7.83</v>
      </c>
      <c r="P53" s="6">
        <f t="shared" si="6"/>
        <v>-0.23519969211159389</v>
      </c>
      <c r="Q53" s="6">
        <f t="shared" si="2"/>
        <v>-0.56067621181328775</v>
      </c>
      <c r="R53" s="6">
        <f t="shared" si="3"/>
        <v>-9.3446035302214625E-2</v>
      </c>
      <c r="S53" s="6">
        <v>7</v>
      </c>
      <c r="T53" s="6">
        <v>251</v>
      </c>
      <c r="U53" s="6">
        <v>195</v>
      </c>
      <c r="V53" s="84"/>
      <c r="W53" s="6"/>
      <c r="X53" s="6"/>
      <c r="Y53" s="6"/>
      <c r="Z53" s="6"/>
      <c r="AA53" s="6">
        <v>0</v>
      </c>
      <c r="AB53" s="6" t="s">
        <v>2311</v>
      </c>
      <c r="AC53" s="84"/>
      <c r="AD53" s="6">
        <v>4</v>
      </c>
      <c r="AE53" s="6">
        <v>6</v>
      </c>
      <c r="AF53" s="6">
        <v>0</v>
      </c>
      <c r="AG53" s="6">
        <v>5</v>
      </c>
      <c r="AH53" s="6">
        <v>11</v>
      </c>
      <c r="AI53" s="6">
        <v>2.75</v>
      </c>
      <c r="AJ53" s="84"/>
      <c r="AK53" s="6">
        <v>12</v>
      </c>
      <c r="AL53" s="6">
        <v>16</v>
      </c>
      <c r="AM53" s="6">
        <v>0</v>
      </c>
      <c r="AN53" s="6">
        <v>43</v>
      </c>
      <c r="AO53" s="6">
        <v>59</v>
      </c>
      <c r="AP53" s="6">
        <v>4.916666666666667</v>
      </c>
      <c r="AQ53" s="84"/>
      <c r="AR53" s="6">
        <v>16</v>
      </c>
      <c r="AS53" s="6">
        <v>99</v>
      </c>
      <c r="AT53" s="6">
        <v>0</v>
      </c>
      <c r="AU53" s="6">
        <v>70</v>
      </c>
      <c r="AV53" s="6">
        <v>169</v>
      </c>
      <c r="AW53" s="6">
        <v>10.5625</v>
      </c>
      <c r="AX53" s="84"/>
      <c r="AY53" s="6">
        <v>13</v>
      </c>
      <c r="AZ53" s="6">
        <v>236</v>
      </c>
      <c r="BA53" s="6">
        <v>0</v>
      </c>
      <c r="BB53" s="6">
        <v>42</v>
      </c>
      <c r="BC53" s="6">
        <v>278</v>
      </c>
      <c r="BD53" s="6">
        <v>21.384615384615383</v>
      </c>
      <c r="BE53" s="6"/>
    </row>
    <row r="54" spans="1:57" x14ac:dyDescent="0.25">
      <c r="A54" s="6" t="s">
        <v>148</v>
      </c>
      <c r="B54" s="6" t="s">
        <v>100</v>
      </c>
      <c r="C54" s="6">
        <v>75.63</v>
      </c>
      <c r="D54" s="6">
        <v>312</v>
      </c>
      <c r="E54" s="6">
        <v>5.58</v>
      </c>
      <c r="F54" s="6">
        <f t="shared" si="0"/>
        <v>-1.7279137612436659</v>
      </c>
      <c r="G54" s="6">
        <v>21</v>
      </c>
      <c r="H54" s="6">
        <f t="shared" si="4"/>
        <v>-1.07945075272126</v>
      </c>
      <c r="I54" s="6">
        <v>28.5</v>
      </c>
      <c r="J54" s="6">
        <f t="shared" si="7"/>
        <v>0.54955706206914434</v>
      </c>
      <c r="K54" s="6">
        <v>97</v>
      </c>
      <c r="L54" s="6">
        <f t="shared" si="1"/>
        <v>-0.79478675731456039</v>
      </c>
      <c r="M54" s="6">
        <v>4.76</v>
      </c>
      <c r="N54" s="6">
        <f t="shared" si="5"/>
        <v>0.1280178026952242</v>
      </c>
      <c r="O54" s="6">
        <v>7.81</v>
      </c>
      <c r="P54" s="6">
        <f t="shared" si="6"/>
        <v>-0.15799673973908449</v>
      </c>
      <c r="Q54" s="6">
        <f t="shared" si="2"/>
        <v>-3.0825731462542025</v>
      </c>
      <c r="R54" s="6">
        <f t="shared" si="3"/>
        <v>-0.51376219104236709</v>
      </c>
      <c r="S54" s="6">
        <v>1</v>
      </c>
      <c r="T54" s="6">
        <v>31</v>
      </c>
      <c r="U54" s="6">
        <v>30</v>
      </c>
      <c r="V54" s="84"/>
      <c r="W54" s="6">
        <v>16</v>
      </c>
      <c r="X54" s="6">
        <v>998</v>
      </c>
      <c r="Y54" s="6">
        <v>0</v>
      </c>
      <c r="Z54" s="6">
        <v>58</v>
      </c>
      <c r="AA54" s="6">
        <v>1056</v>
      </c>
      <c r="AB54" s="6">
        <v>66</v>
      </c>
      <c r="AC54" s="84"/>
      <c r="AD54" s="6">
        <v>16</v>
      </c>
      <c r="AE54" s="6">
        <v>1060</v>
      </c>
      <c r="AF54" s="6">
        <v>0</v>
      </c>
      <c r="AG54" s="6">
        <v>85</v>
      </c>
      <c r="AH54" s="6">
        <v>1145</v>
      </c>
      <c r="AI54" s="6">
        <v>71.5625</v>
      </c>
      <c r="AJ54" s="84"/>
      <c r="AK54" s="6">
        <v>16</v>
      </c>
      <c r="AL54" s="6">
        <v>1029</v>
      </c>
      <c r="AM54" s="6">
        <v>0</v>
      </c>
      <c r="AN54" s="6">
        <v>57</v>
      </c>
      <c r="AO54" s="6">
        <v>1086</v>
      </c>
      <c r="AP54" s="6">
        <v>67.875</v>
      </c>
      <c r="AQ54" s="84"/>
      <c r="AR54" s="6">
        <v>16</v>
      </c>
      <c r="AS54" s="6">
        <v>1058</v>
      </c>
      <c r="AT54" s="6">
        <v>0</v>
      </c>
      <c r="AU54" s="6">
        <v>79</v>
      </c>
      <c r="AV54" s="6">
        <v>1137</v>
      </c>
      <c r="AW54" s="6">
        <v>71.0625</v>
      </c>
      <c r="AX54" s="84"/>
      <c r="AY54" s="6">
        <v>16</v>
      </c>
      <c r="AZ54" s="6">
        <v>1065</v>
      </c>
      <c r="BA54" s="6">
        <v>0</v>
      </c>
      <c r="BB54" s="6">
        <v>68</v>
      </c>
      <c r="BC54" s="6">
        <v>1133</v>
      </c>
      <c r="BD54" s="6">
        <v>70.8125</v>
      </c>
      <c r="BE54" s="6"/>
    </row>
    <row r="56" spans="1:57" x14ac:dyDescent="0.25">
      <c r="B56" s="6" t="s">
        <v>2313</v>
      </c>
      <c r="C56">
        <f>AVERAGE(C3:C54)</f>
        <v>76.632115384615417</v>
      </c>
      <c r="D56">
        <f t="shared" ref="D56:O56" si="8">AVERAGE(D3:D54)</f>
        <v>313.59615384615387</v>
      </c>
      <c r="E56">
        <f t="shared" si="8"/>
        <v>5.2359615384615381</v>
      </c>
      <c r="G56">
        <f>AVERAGE(G3:G54)</f>
        <v>26.186046511627907</v>
      </c>
      <c r="I56">
        <f t="shared" si="8"/>
        <v>26.686363636363637</v>
      </c>
      <c r="J56" s="89"/>
      <c r="K56">
        <f t="shared" si="8"/>
        <v>102.6046511627907</v>
      </c>
      <c r="M56">
        <f t="shared" si="8"/>
        <v>4.7844444444444445</v>
      </c>
      <c r="O56">
        <f t="shared" si="8"/>
        <v>7.7690697674418603</v>
      </c>
    </row>
    <row r="57" spans="1:57" x14ac:dyDescent="0.25">
      <c r="B57" s="6" t="s">
        <v>541</v>
      </c>
      <c r="C57">
        <f>_xlfn.STDEV.P(C3:C54)</f>
        <v>1.5180672638113304</v>
      </c>
      <c r="D57">
        <f t="shared" ref="D57:O57" si="9">_xlfn.STDEV.P(D3:D54)</f>
        <v>9.7788225171789058</v>
      </c>
      <c r="E57">
        <f t="shared" si="9"/>
        <v>0.19910626864319911</v>
      </c>
      <c r="G57">
        <f t="shared" si="9"/>
        <v>4.8043382234474841</v>
      </c>
      <c r="I57">
        <f t="shared" si="9"/>
        <v>3.3001784324412409</v>
      </c>
      <c r="K57">
        <f t="shared" si="9"/>
        <v>7.0517671705147649</v>
      </c>
      <c r="M57">
        <f t="shared" si="9"/>
        <v>0.19094566482007452</v>
      </c>
      <c r="O57">
        <f t="shared" si="9"/>
        <v>0.2590574503355666</v>
      </c>
    </row>
  </sheetData>
  <mergeCells count="6">
    <mergeCell ref="AY1:BD1"/>
    <mergeCell ref="A1:U1"/>
    <mergeCell ref="W1:AB1"/>
    <mergeCell ref="AD1:AI1"/>
    <mergeCell ref="AK1:AP1"/>
    <mergeCell ref="AR1:AW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E20"/>
  <sheetViews>
    <sheetView zoomScale="85" zoomScaleNormal="85" workbookViewId="0">
      <selection activeCell="P25" sqref="P25"/>
    </sheetView>
  </sheetViews>
  <sheetFormatPr defaultRowHeight="15" x14ac:dyDescent="0.25"/>
  <cols>
    <col min="1" max="1" width="18" bestFit="1" customWidth="1"/>
    <col min="2" max="2" width="4.5703125" bestFit="1" customWidth="1"/>
    <col min="3" max="3" width="6.140625" bestFit="1" customWidth="1"/>
    <col min="4" max="5" width="8.140625" bestFit="1" customWidth="1"/>
    <col min="6" max="6" width="5.140625" bestFit="1" customWidth="1"/>
    <col min="8" max="8" width="6.85546875" customWidth="1"/>
    <col min="9" max="9" width="10.28515625" customWidth="1"/>
    <col min="10" max="10" width="10.42578125" customWidth="1"/>
    <col min="11" max="11" width="8.28515625" bestFit="1" customWidth="1"/>
    <col min="12" max="12" width="14.28515625" bestFit="1" customWidth="1"/>
    <col min="13" max="13" width="8.28515625" bestFit="1" customWidth="1"/>
    <col min="14" max="14" width="7.42578125" bestFit="1" customWidth="1"/>
    <col min="15" max="15" width="8.28515625" bestFit="1" customWidth="1"/>
    <col min="16" max="16" width="8.28515625" customWidth="1"/>
  </cols>
  <sheetData>
    <row r="1" spans="1:57" x14ac:dyDescent="0.25">
      <c r="A1" s="91" t="s">
        <v>2312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86"/>
      <c r="W1" s="91">
        <v>2013</v>
      </c>
      <c r="X1" s="91"/>
      <c r="Y1" s="91"/>
      <c r="Z1" s="91"/>
      <c r="AA1" s="91"/>
      <c r="AB1" s="91"/>
      <c r="AC1" s="86"/>
      <c r="AD1" s="91">
        <v>2014</v>
      </c>
      <c r="AE1" s="91"/>
      <c r="AF1" s="91"/>
      <c r="AG1" s="91"/>
      <c r="AH1" s="91"/>
      <c r="AI1" s="91"/>
      <c r="AJ1" s="86"/>
      <c r="AK1" s="91">
        <v>2015</v>
      </c>
      <c r="AL1" s="91"/>
      <c r="AM1" s="91"/>
      <c r="AN1" s="91"/>
      <c r="AO1" s="91"/>
      <c r="AP1" s="91"/>
      <c r="AQ1" s="86"/>
      <c r="AR1" s="91">
        <v>2016</v>
      </c>
      <c r="AS1" s="91"/>
      <c r="AT1" s="91"/>
      <c r="AU1" s="91"/>
      <c r="AV1" s="91"/>
      <c r="AW1" s="91"/>
      <c r="AX1" s="86"/>
      <c r="AY1" s="91">
        <v>2017</v>
      </c>
      <c r="AZ1" s="91"/>
      <c r="BA1" s="91"/>
      <c r="BB1" s="91"/>
      <c r="BC1" s="91"/>
      <c r="BD1" s="91"/>
      <c r="BE1" s="6"/>
    </row>
    <row r="2" spans="1:57" x14ac:dyDescent="0.25">
      <c r="A2" s="28" t="s">
        <v>1</v>
      </c>
      <c r="B2" s="28" t="s">
        <v>3</v>
      </c>
      <c r="C2" s="28" t="s">
        <v>447</v>
      </c>
      <c r="D2" s="28" t="s">
        <v>436</v>
      </c>
      <c r="E2" s="28" t="s">
        <v>437</v>
      </c>
      <c r="F2" s="28" t="s">
        <v>438</v>
      </c>
      <c r="G2" s="28" t="s">
        <v>439</v>
      </c>
      <c r="H2" s="28" t="s">
        <v>440</v>
      </c>
      <c r="I2" s="28" t="s">
        <v>441</v>
      </c>
      <c r="J2" s="28" t="s">
        <v>442</v>
      </c>
      <c r="K2" s="28" t="s">
        <v>446</v>
      </c>
      <c r="L2" s="28" t="s">
        <v>443</v>
      </c>
      <c r="M2" s="28" t="s">
        <v>4</v>
      </c>
      <c r="N2" s="28" t="s">
        <v>444</v>
      </c>
      <c r="O2" s="28" t="s">
        <v>5</v>
      </c>
      <c r="P2" s="28" t="s">
        <v>445</v>
      </c>
      <c r="Q2" s="28" t="s">
        <v>448</v>
      </c>
      <c r="R2" s="28" t="s">
        <v>449</v>
      </c>
      <c r="S2" s="28" t="s">
        <v>450</v>
      </c>
      <c r="T2" s="28" t="s">
        <v>451</v>
      </c>
      <c r="U2" s="28" t="s">
        <v>452</v>
      </c>
      <c r="V2" s="86"/>
      <c r="W2" s="28" t="s">
        <v>537</v>
      </c>
      <c r="X2" s="28" t="s">
        <v>2307</v>
      </c>
      <c r="Y2" s="28" t="s">
        <v>2308</v>
      </c>
      <c r="Z2" s="28" t="s">
        <v>2309</v>
      </c>
      <c r="AA2" s="28" t="s">
        <v>2305</v>
      </c>
      <c r="AB2" s="28" t="s">
        <v>2306</v>
      </c>
      <c r="AC2" s="86"/>
      <c r="AD2" s="28" t="s">
        <v>537</v>
      </c>
      <c r="AE2" s="28" t="s">
        <v>2307</v>
      </c>
      <c r="AF2" s="28" t="s">
        <v>2308</v>
      </c>
      <c r="AG2" s="28" t="s">
        <v>2309</v>
      </c>
      <c r="AH2" s="28" t="s">
        <v>2305</v>
      </c>
      <c r="AI2" s="28" t="s">
        <v>2306</v>
      </c>
      <c r="AJ2" s="86"/>
      <c r="AK2" s="28" t="s">
        <v>537</v>
      </c>
      <c r="AL2" s="28" t="s">
        <v>2307</v>
      </c>
      <c r="AM2" s="28" t="s">
        <v>2308</v>
      </c>
      <c r="AN2" s="28" t="s">
        <v>2309</v>
      </c>
      <c r="AO2" s="28" t="s">
        <v>2305</v>
      </c>
      <c r="AP2" s="28" t="s">
        <v>2306</v>
      </c>
      <c r="AQ2" s="86"/>
      <c r="AR2" s="28" t="s">
        <v>537</v>
      </c>
      <c r="AS2" s="28" t="s">
        <v>2307</v>
      </c>
      <c r="AT2" s="28" t="s">
        <v>2308</v>
      </c>
      <c r="AU2" s="28" t="s">
        <v>2309</v>
      </c>
      <c r="AV2" s="28" t="s">
        <v>2305</v>
      </c>
      <c r="AW2" s="28" t="s">
        <v>2306</v>
      </c>
      <c r="AX2" s="86"/>
      <c r="AY2" s="28" t="s">
        <v>537</v>
      </c>
      <c r="AZ2" s="28" t="s">
        <v>2307</v>
      </c>
      <c r="BA2" s="28" t="s">
        <v>2308</v>
      </c>
      <c r="BB2" s="28" t="s">
        <v>2309</v>
      </c>
      <c r="BC2" s="28" t="s">
        <v>2305</v>
      </c>
      <c r="BD2" s="28" t="s">
        <v>2306</v>
      </c>
      <c r="BE2" s="6"/>
    </row>
    <row r="3" spans="1:57" x14ac:dyDescent="0.25">
      <c r="A3" s="6" t="s">
        <v>356</v>
      </c>
      <c r="B3" s="6" t="s">
        <v>45</v>
      </c>
      <c r="C3" s="6">
        <v>76.5</v>
      </c>
      <c r="D3" s="6">
        <v>229</v>
      </c>
      <c r="E3" s="6">
        <v>4.97</v>
      </c>
      <c r="F3" s="6">
        <f>STANDARDIZE(E3,$E$19,$E$20)*-1</f>
        <v>-0.63611358226824932</v>
      </c>
      <c r="G3" s="6"/>
      <c r="H3" s="6"/>
      <c r="I3" s="6">
        <v>29</v>
      </c>
      <c r="J3" s="6">
        <f>STANDARDIZE(I3,$I$19,$I$20)</f>
        <v>-0.60548207572800861</v>
      </c>
      <c r="K3" s="6">
        <v>112</v>
      </c>
      <c r="L3" s="6">
        <f>STANDARDIZE(K3,$K$19,$K$20)</f>
        <v>-1.2481486523728404E-2</v>
      </c>
      <c r="M3" s="6">
        <v>4.55</v>
      </c>
      <c r="N3" s="6">
        <f>STANDARDIZE(M3,$M$19,$M$20)*-1</f>
        <v>-1.0094079630377404</v>
      </c>
      <c r="O3" s="6">
        <v>7.17</v>
      </c>
      <c r="P3" s="6">
        <f>STANDARDIZE(O3,$O$19,$O$20)*-1</f>
        <v>-0.20886232130648896</v>
      </c>
      <c r="Q3" s="6">
        <f>F3+H3+J3+L3+N3+P3</f>
        <v>-2.4723474288642153</v>
      </c>
      <c r="R3" s="6">
        <f>AVERAGE(F3,H3,J3,L3,N3,P3)</f>
        <v>-0.49446948577284305</v>
      </c>
      <c r="S3" s="6">
        <v>7</v>
      </c>
      <c r="T3" s="6">
        <v>221</v>
      </c>
      <c r="U3" s="6">
        <v>173</v>
      </c>
      <c r="V3" s="84"/>
      <c r="W3" s="6"/>
      <c r="X3" s="6"/>
      <c r="Y3" s="6"/>
      <c r="Z3" s="6"/>
      <c r="AA3" s="6">
        <v>0</v>
      </c>
      <c r="AB3" s="6" t="s">
        <v>2311</v>
      </c>
      <c r="AC3" s="84"/>
      <c r="AD3" s="6"/>
      <c r="AE3" s="6"/>
      <c r="AF3" s="6"/>
      <c r="AG3" s="6"/>
      <c r="AH3" s="6">
        <v>0</v>
      </c>
      <c r="AI3" s="6" t="s">
        <v>2311</v>
      </c>
      <c r="AJ3" s="84"/>
      <c r="AK3" s="6"/>
      <c r="AL3" s="6"/>
      <c r="AM3" s="6"/>
      <c r="AN3" s="6"/>
      <c r="AO3" s="6">
        <v>0</v>
      </c>
      <c r="AP3" s="6" t="s">
        <v>2311</v>
      </c>
      <c r="AQ3" s="84"/>
      <c r="AR3" s="6"/>
      <c r="AS3" s="6"/>
      <c r="AT3" s="6"/>
      <c r="AU3" s="6"/>
      <c r="AV3" s="6">
        <v>0</v>
      </c>
      <c r="AW3" s="6" t="s">
        <v>2311</v>
      </c>
      <c r="AX3" s="84"/>
      <c r="AY3" s="6"/>
      <c r="AZ3" s="6"/>
      <c r="BA3" s="6"/>
      <c r="BB3" s="6"/>
      <c r="BC3" s="6">
        <v>0</v>
      </c>
      <c r="BD3" s="6" t="s">
        <v>2311</v>
      </c>
      <c r="BE3" s="6"/>
    </row>
    <row r="4" spans="1:57" x14ac:dyDescent="0.25">
      <c r="A4" s="6" t="s">
        <v>94</v>
      </c>
      <c r="B4" s="6" t="s">
        <v>45</v>
      </c>
      <c r="C4" s="6">
        <v>74.13</v>
      </c>
      <c r="D4" s="6">
        <v>212</v>
      </c>
      <c r="E4" s="6">
        <v>4.78</v>
      </c>
      <c r="F4" s="6">
        <f t="shared" ref="F4:F16" si="0">STANDARDIZE(E4,$E$19,$E$20)*-1</f>
        <v>0.5900183951473672</v>
      </c>
      <c r="G4" s="6"/>
      <c r="H4" s="6"/>
      <c r="I4" s="6">
        <v>30.5</v>
      </c>
      <c r="J4" s="6">
        <f t="shared" ref="J4:J15" si="1">STANDARDIZE(I4,$I$19,$I$20)</f>
        <v>8.3514769065933067E-2</v>
      </c>
      <c r="K4" s="6">
        <v>112</v>
      </c>
      <c r="L4" s="6">
        <f t="shared" ref="L4:L15" si="2">STANDARDIZE(K4,$K$19,$K$20)</f>
        <v>-1.2481486523728404E-2</v>
      </c>
      <c r="M4" s="6">
        <v>4.28</v>
      </c>
      <c r="N4" s="6">
        <f t="shared" ref="N4:N15" si="3">STANDARDIZE(M4,$M$19,$M$20)*-1</f>
        <v>0.61110103708230701</v>
      </c>
      <c r="O4" s="6">
        <v>6.98</v>
      </c>
      <c r="P4" s="6">
        <f t="shared" ref="P4:P15" si="4">STANDARDIZE(O4,$O$19,$O$20)*-1</f>
        <v>0.74009909506429172</v>
      </c>
      <c r="Q4" s="6">
        <f t="shared" ref="Q4:Q16" si="5">F4+H4+J4+L4+N4+P4</f>
        <v>2.0122518098361706</v>
      </c>
      <c r="R4" s="6">
        <f t="shared" ref="R4:R16" si="6">AVERAGE(F4,H4,J4,L4,N4,P4)</f>
        <v>0.4024503619672341</v>
      </c>
      <c r="S4" s="6"/>
      <c r="T4" s="6"/>
      <c r="U4" s="6"/>
      <c r="V4" s="84"/>
      <c r="W4" s="6"/>
      <c r="X4" s="6"/>
      <c r="Y4" s="6"/>
      <c r="Z4" s="6"/>
      <c r="AA4" s="6">
        <v>0</v>
      </c>
      <c r="AB4" s="6" t="s">
        <v>2311</v>
      </c>
      <c r="AC4" s="84"/>
      <c r="AD4" s="6"/>
      <c r="AE4" s="6"/>
      <c r="AF4" s="6"/>
      <c r="AG4" s="6"/>
      <c r="AH4" s="6">
        <v>0</v>
      </c>
      <c r="AI4" s="6" t="s">
        <v>2311</v>
      </c>
      <c r="AJ4" s="84"/>
      <c r="AK4" s="6"/>
      <c r="AL4" s="6"/>
      <c r="AM4" s="6"/>
      <c r="AN4" s="6"/>
      <c r="AO4" s="6">
        <v>0</v>
      </c>
      <c r="AP4" s="6" t="s">
        <v>2311</v>
      </c>
      <c r="AQ4" s="84"/>
      <c r="AR4" s="6"/>
      <c r="AS4" s="6"/>
      <c r="AT4" s="6"/>
      <c r="AU4" s="6"/>
      <c r="AV4" s="6">
        <v>0</v>
      </c>
      <c r="AW4" s="6" t="s">
        <v>2311</v>
      </c>
      <c r="AX4" s="84"/>
      <c r="AY4" s="6"/>
      <c r="AZ4" s="6"/>
      <c r="BA4" s="6"/>
      <c r="BB4" s="6"/>
      <c r="BC4" s="6">
        <v>0</v>
      </c>
      <c r="BD4" s="6" t="s">
        <v>2311</v>
      </c>
      <c r="BE4" s="6"/>
    </row>
    <row r="5" spans="1:57" x14ac:dyDescent="0.25">
      <c r="A5" s="6" t="s">
        <v>247</v>
      </c>
      <c r="B5" s="6" t="s">
        <v>45</v>
      </c>
      <c r="C5" s="6">
        <v>76.88</v>
      </c>
      <c r="D5" s="6">
        <v>226</v>
      </c>
      <c r="E5" s="6">
        <v>4.78</v>
      </c>
      <c r="F5" s="6">
        <f t="shared" si="0"/>
        <v>0.5900183951473672</v>
      </c>
      <c r="G5" s="6"/>
      <c r="H5" s="6"/>
      <c r="I5" s="6">
        <v>29</v>
      </c>
      <c r="J5" s="6">
        <f t="shared" si="1"/>
        <v>-0.60548207572800861</v>
      </c>
      <c r="K5" s="6">
        <v>111</v>
      </c>
      <c r="L5" s="6">
        <f t="shared" si="2"/>
        <v>-0.16225932480847777</v>
      </c>
      <c r="M5" s="6">
        <v>4.4000000000000004</v>
      </c>
      <c r="N5" s="6">
        <f t="shared" si="3"/>
        <v>-0.10912518519327138</v>
      </c>
      <c r="O5" s="6">
        <v>7.17</v>
      </c>
      <c r="P5" s="6">
        <f t="shared" si="4"/>
        <v>-0.20886232130648896</v>
      </c>
      <c r="Q5" s="6">
        <f t="shared" si="5"/>
        <v>-0.49571051188887949</v>
      </c>
      <c r="R5" s="6">
        <f t="shared" si="6"/>
        <v>-9.9142102377775904E-2</v>
      </c>
      <c r="S5" s="6"/>
      <c r="T5" s="6"/>
      <c r="U5" s="6"/>
      <c r="V5" s="84"/>
      <c r="W5" s="6"/>
      <c r="X5" s="6"/>
      <c r="Y5" s="6"/>
      <c r="Z5" s="6"/>
      <c r="AA5" s="6">
        <v>0</v>
      </c>
      <c r="AB5" s="6" t="s">
        <v>2311</v>
      </c>
      <c r="AC5" s="84"/>
      <c r="AD5" s="6"/>
      <c r="AE5" s="6"/>
      <c r="AF5" s="6"/>
      <c r="AG5" s="6"/>
      <c r="AH5" s="6">
        <v>0</v>
      </c>
      <c r="AI5" s="6" t="s">
        <v>2311</v>
      </c>
      <c r="AJ5" s="84"/>
      <c r="AK5" s="6"/>
      <c r="AL5" s="6"/>
      <c r="AM5" s="6"/>
      <c r="AN5" s="6"/>
      <c r="AO5" s="6">
        <v>0</v>
      </c>
      <c r="AP5" s="6" t="s">
        <v>2311</v>
      </c>
      <c r="AQ5" s="84"/>
      <c r="AR5" s="6"/>
      <c r="AS5" s="6"/>
      <c r="AT5" s="6"/>
      <c r="AU5" s="6"/>
      <c r="AV5" s="6">
        <v>0</v>
      </c>
      <c r="AW5" s="6" t="s">
        <v>2311</v>
      </c>
      <c r="AX5" s="84"/>
      <c r="AY5" s="6"/>
      <c r="AZ5" s="6"/>
      <c r="BA5" s="6"/>
      <c r="BB5" s="6"/>
      <c r="BC5" s="6">
        <v>0</v>
      </c>
      <c r="BD5" s="6" t="s">
        <v>2311</v>
      </c>
      <c r="BE5" s="6"/>
    </row>
    <row r="6" spans="1:57" x14ac:dyDescent="0.25">
      <c r="A6" s="6" t="s">
        <v>271</v>
      </c>
      <c r="B6" s="6" t="s">
        <v>45</v>
      </c>
      <c r="C6" s="6">
        <v>76.63</v>
      </c>
      <c r="D6" s="6">
        <v>237</v>
      </c>
      <c r="E6" s="6">
        <v>4.6500000000000004</v>
      </c>
      <c r="F6" s="6">
        <f t="shared" si="0"/>
        <v>1.4289508007475273</v>
      </c>
      <c r="G6" s="6"/>
      <c r="H6" s="6"/>
      <c r="I6" s="6">
        <v>34</v>
      </c>
      <c r="J6" s="6">
        <f t="shared" si="1"/>
        <v>1.6911740735851304</v>
      </c>
      <c r="K6" s="6">
        <v>118</v>
      </c>
      <c r="L6" s="6">
        <f t="shared" si="2"/>
        <v>0.88618554318476772</v>
      </c>
      <c r="M6" s="6">
        <v>4.21</v>
      </c>
      <c r="N6" s="6">
        <f t="shared" si="3"/>
        <v>1.0312330000763956</v>
      </c>
      <c r="O6" s="6">
        <v>7.08</v>
      </c>
      <c r="P6" s="6">
        <f t="shared" si="4"/>
        <v>0.24064571802703921</v>
      </c>
      <c r="Q6" s="6">
        <f t="shared" si="5"/>
        <v>5.2781891356208597</v>
      </c>
      <c r="R6" s="6">
        <f t="shared" si="6"/>
        <v>1.055637827124172</v>
      </c>
      <c r="S6" s="6">
        <v>1</v>
      </c>
      <c r="T6" s="6">
        <v>16</v>
      </c>
      <c r="U6" s="6">
        <v>15</v>
      </c>
      <c r="V6" s="84"/>
      <c r="W6" s="6"/>
      <c r="X6" s="6"/>
      <c r="Y6" s="6"/>
      <c r="Z6" s="6"/>
      <c r="AA6" s="6">
        <v>0</v>
      </c>
      <c r="AB6" s="6" t="s">
        <v>2311</v>
      </c>
      <c r="AC6" s="84"/>
      <c r="AD6" s="6"/>
      <c r="AE6" s="6"/>
      <c r="AF6" s="6"/>
      <c r="AG6" s="6"/>
      <c r="AH6" s="6">
        <v>0</v>
      </c>
      <c r="AI6" s="6" t="s">
        <v>2311</v>
      </c>
      <c r="AJ6" s="84"/>
      <c r="AK6" s="6"/>
      <c r="AL6" s="6"/>
      <c r="AM6" s="6"/>
      <c r="AN6" s="6"/>
      <c r="AO6" s="6">
        <v>0</v>
      </c>
      <c r="AP6" s="6" t="s">
        <v>2311</v>
      </c>
      <c r="AQ6" s="84"/>
      <c r="AR6" s="6"/>
      <c r="AS6" s="6"/>
      <c r="AT6" s="6"/>
      <c r="AU6" s="6"/>
      <c r="AV6" s="6">
        <v>0</v>
      </c>
      <c r="AW6" s="6" t="s">
        <v>2311</v>
      </c>
      <c r="AX6" s="84"/>
      <c r="AY6" s="6"/>
      <c r="AZ6" s="6"/>
      <c r="BA6" s="6"/>
      <c r="BB6" s="6"/>
      <c r="BC6" s="6">
        <v>0</v>
      </c>
      <c r="BD6" s="6" t="s">
        <v>2311</v>
      </c>
      <c r="BE6" s="6"/>
    </row>
    <row r="7" spans="1:57" x14ac:dyDescent="0.25">
      <c r="A7" s="6" t="s">
        <v>352</v>
      </c>
      <c r="B7" s="6" t="s">
        <v>45</v>
      </c>
      <c r="C7" s="6">
        <v>74.38</v>
      </c>
      <c r="D7" s="6">
        <v>218</v>
      </c>
      <c r="E7" s="6">
        <v>4.58</v>
      </c>
      <c r="F7" s="6">
        <f t="shared" si="0"/>
        <v>1.8806836345322313</v>
      </c>
      <c r="G7" s="6"/>
      <c r="H7" s="6"/>
      <c r="I7" s="6">
        <v>33.5</v>
      </c>
      <c r="J7" s="6">
        <f t="shared" si="1"/>
        <v>1.4615084586538165</v>
      </c>
      <c r="K7" s="6">
        <v>124</v>
      </c>
      <c r="L7" s="6">
        <f t="shared" si="2"/>
        <v>1.7848525728932638</v>
      </c>
      <c r="M7" s="6"/>
      <c r="N7" s="6"/>
      <c r="O7" s="6"/>
      <c r="P7" s="6"/>
      <c r="Q7" s="6">
        <f t="shared" si="5"/>
        <v>5.1270446660793123</v>
      </c>
      <c r="R7" s="6">
        <f t="shared" si="6"/>
        <v>1.709014888693104</v>
      </c>
      <c r="S7" s="6">
        <v>2</v>
      </c>
      <c r="T7" s="6">
        <v>39</v>
      </c>
      <c r="U7" s="6">
        <v>37</v>
      </c>
      <c r="V7" s="84"/>
      <c r="W7" s="6">
        <v>16</v>
      </c>
      <c r="X7" s="6">
        <v>985</v>
      </c>
      <c r="Y7" s="6">
        <v>0</v>
      </c>
      <c r="Z7" s="6">
        <v>0</v>
      </c>
      <c r="AA7" s="6">
        <v>985</v>
      </c>
      <c r="AB7" s="6">
        <v>61.5625</v>
      </c>
      <c r="AC7" s="84"/>
      <c r="AD7" s="6">
        <v>14</v>
      </c>
      <c r="AE7" s="6">
        <v>816</v>
      </c>
      <c r="AF7" s="6">
        <v>0</v>
      </c>
      <c r="AG7" s="6">
        <v>0</v>
      </c>
      <c r="AH7" s="6">
        <v>816</v>
      </c>
      <c r="AI7" s="6">
        <v>58.285714285714285</v>
      </c>
      <c r="AJ7" s="84"/>
      <c r="AK7" s="6">
        <v>1</v>
      </c>
      <c r="AL7" s="6">
        <v>65</v>
      </c>
      <c r="AM7" s="6">
        <v>0</v>
      </c>
      <c r="AN7" s="6">
        <v>0</v>
      </c>
      <c r="AO7" s="6">
        <v>65</v>
      </c>
      <c r="AP7" s="6">
        <v>65</v>
      </c>
      <c r="AQ7" s="84"/>
      <c r="AR7" s="6">
        <v>2</v>
      </c>
      <c r="AS7" s="6">
        <v>33</v>
      </c>
      <c r="AT7" s="6">
        <v>0</v>
      </c>
      <c r="AU7" s="6">
        <v>0</v>
      </c>
      <c r="AV7" s="6">
        <v>33</v>
      </c>
      <c r="AW7" s="6">
        <v>16.5</v>
      </c>
      <c r="AX7" s="84"/>
      <c r="AY7" s="6">
        <v>2</v>
      </c>
      <c r="AZ7" s="6">
        <v>66</v>
      </c>
      <c r="BA7" s="6">
        <v>0</v>
      </c>
      <c r="BB7" s="6">
        <v>0</v>
      </c>
      <c r="BC7" s="6">
        <v>66</v>
      </c>
      <c r="BD7" s="6">
        <v>33</v>
      </c>
      <c r="BE7" s="6"/>
    </row>
    <row r="8" spans="1:57" x14ac:dyDescent="0.25">
      <c r="A8" s="6" t="s">
        <v>392</v>
      </c>
      <c r="B8" s="6" t="s">
        <v>45</v>
      </c>
      <c r="C8" s="6">
        <v>74.75</v>
      </c>
      <c r="D8" s="6">
        <v>226</v>
      </c>
      <c r="E8" s="6">
        <v>4.92</v>
      </c>
      <c r="F8" s="6">
        <f t="shared" si="0"/>
        <v>-0.31344727242203474</v>
      </c>
      <c r="G8" s="6"/>
      <c r="H8" s="6"/>
      <c r="I8" s="6">
        <v>32</v>
      </c>
      <c r="J8" s="6">
        <f t="shared" si="1"/>
        <v>0.77251161385987477</v>
      </c>
      <c r="K8" s="6">
        <v>116</v>
      </c>
      <c r="L8" s="6">
        <f t="shared" si="2"/>
        <v>0.58662986661526906</v>
      </c>
      <c r="M8" s="6">
        <v>4.5199999999999996</v>
      </c>
      <c r="N8" s="6">
        <f t="shared" si="3"/>
        <v>-0.82935140746884439</v>
      </c>
      <c r="O8" s="6">
        <v>6.95</v>
      </c>
      <c r="P8" s="6">
        <f t="shared" si="4"/>
        <v>0.88993510817546928</v>
      </c>
      <c r="Q8" s="6">
        <f t="shared" si="5"/>
        <v>1.1062779087597341</v>
      </c>
      <c r="R8" s="6">
        <f t="shared" si="6"/>
        <v>0.22125558175194682</v>
      </c>
      <c r="S8" s="6"/>
      <c r="T8" s="6"/>
      <c r="U8" s="6"/>
      <c r="V8" s="84"/>
      <c r="W8" s="6"/>
      <c r="X8" s="6"/>
      <c r="Y8" s="6"/>
      <c r="Z8" s="6"/>
      <c r="AA8" s="6">
        <v>0</v>
      </c>
      <c r="AB8" s="6" t="s">
        <v>2311</v>
      </c>
      <c r="AC8" s="84"/>
      <c r="AD8" s="6"/>
      <c r="AE8" s="6"/>
      <c r="AF8" s="6"/>
      <c r="AG8" s="6"/>
      <c r="AH8" s="6">
        <v>0</v>
      </c>
      <c r="AI8" s="6" t="s">
        <v>2311</v>
      </c>
      <c r="AJ8" s="84"/>
      <c r="AK8" s="6"/>
      <c r="AL8" s="6"/>
      <c r="AM8" s="6"/>
      <c r="AN8" s="6"/>
      <c r="AO8" s="6">
        <v>0</v>
      </c>
      <c r="AP8" s="6" t="s">
        <v>2311</v>
      </c>
      <c r="AQ8" s="84"/>
      <c r="AR8" s="6"/>
      <c r="AS8" s="6"/>
      <c r="AT8" s="6"/>
      <c r="AU8" s="6"/>
      <c r="AV8" s="6">
        <v>0</v>
      </c>
      <c r="AW8" s="6" t="s">
        <v>2311</v>
      </c>
      <c r="AX8" s="84"/>
      <c r="AY8" s="6"/>
      <c r="AZ8" s="6"/>
      <c r="BA8" s="6"/>
      <c r="BB8" s="6"/>
      <c r="BC8" s="6">
        <v>0</v>
      </c>
      <c r="BD8" s="6" t="s">
        <v>2311</v>
      </c>
      <c r="BE8" s="6"/>
    </row>
    <row r="9" spans="1:57" x14ac:dyDescent="0.25">
      <c r="A9" s="6" t="s">
        <v>237</v>
      </c>
      <c r="B9" s="6" t="s">
        <v>45</v>
      </c>
      <c r="C9" s="6">
        <v>76.13</v>
      </c>
      <c r="D9" s="6">
        <v>225</v>
      </c>
      <c r="E9" s="6">
        <v>5.1100000000000003</v>
      </c>
      <c r="F9" s="6">
        <f t="shared" si="0"/>
        <v>-1.539579249837657</v>
      </c>
      <c r="G9" s="6"/>
      <c r="H9" s="6"/>
      <c r="I9" s="6">
        <v>31</v>
      </c>
      <c r="J9" s="6">
        <f t="shared" si="1"/>
        <v>0.31318038399724696</v>
      </c>
      <c r="K9" s="6">
        <v>115</v>
      </c>
      <c r="L9" s="6">
        <f t="shared" si="2"/>
        <v>0.43685202833051967</v>
      </c>
      <c r="M9" s="6">
        <v>4.3</v>
      </c>
      <c r="N9" s="6">
        <f t="shared" si="3"/>
        <v>0.49106333336971325</v>
      </c>
      <c r="O9" s="6">
        <v>7.12</v>
      </c>
      <c r="P9" s="6">
        <f t="shared" si="4"/>
        <v>4.0864367212137313E-2</v>
      </c>
      <c r="Q9" s="6">
        <f t="shared" si="5"/>
        <v>-0.25761913692803984</v>
      </c>
      <c r="R9" s="6">
        <f t="shared" si="6"/>
        <v>-5.152382738560797E-2</v>
      </c>
      <c r="S9" s="6">
        <v>4</v>
      </c>
      <c r="T9" s="6">
        <v>115</v>
      </c>
      <c r="U9" s="6">
        <v>101</v>
      </c>
      <c r="V9" s="84"/>
      <c r="W9" s="6"/>
      <c r="X9" s="6"/>
      <c r="Y9" s="6"/>
      <c r="Z9" s="6"/>
      <c r="AA9" s="6">
        <v>0</v>
      </c>
      <c r="AB9" s="6" t="s">
        <v>2311</v>
      </c>
      <c r="AC9" s="84"/>
      <c r="AD9" s="6"/>
      <c r="AE9" s="6"/>
      <c r="AF9" s="6"/>
      <c r="AG9" s="6"/>
      <c r="AH9" s="6">
        <v>0</v>
      </c>
      <c r="AI9" s="6" t="s">
        <v>2311</v>
      </c>
      <c r="AJ9" s="84"/>
      <c r="AK9" s="6">
        <v>7</v>
      </c>
      <c r="AL9" s="6">
        <v>109</v>
      </c>
      <c r="AM9" s="6">
        <v>0</v>
      </c>
      <c r="AN9" s="6">
        <v>1</v>
      </c>
      <c r="AO9" s="6">
        <v>110</v>
      </c>
      <c r="AP9" s="6">
        <v>15.714285714285714</v>
      </c>
      <c r="AQ9" s="84"/>
      <c r="AR9" s="6">
        <v>8</v>
      </c>
      <c r="AS9" s="6">
        <v>161</v>
      </c>
      <c r="AT9" s="6">
        <v>0</v>
      </c>
      <c r="AU9" s="6">
        <v>0</v>
      </c>
      <c r="AV9" s="6">
        <v>161</v>
      </c>
      <c r="AW9" s="6">
        <v>20.125</v>
      </c>
      <c r="AX9" s="84"/>
      <c r="AY9" s="6">
        <v>3</v>
      </c>
      <c r="AZ9" s="6">
        <v>70</v>
      </c>
      <c r="BA9" s="6">
        <v>0</v>
      </c>
      <c r="BB9" s="6">
        <v>0</v>
      </c>
      <c r="BC9" s="6">
        <v>70</v>
      </c>
      <c r="BD9" s="6">
        <v>23.333333333333332</v>
      </c>
      <c r="BE9" s="6"/>
    </row>
    <row r="10" spans="1:57" x14ac:dyDescent="0.25">
      <c r="A10" s="6" t="s">
        <v>43</v>
      </c>
      <c r="B10" s="6" t="s">
        <v>45</v>
      </c>
      <c r="C10" s="6">
        <v>74</v>
      </c>
      <c r="D10" s="6">
        <v>230</v>
      </c>
      <c r="E10" s="6">
        <v>4.91</v>
      </c>
      <c r="F10" s="6">
        <f t="shared" si="0"/>
        <v>-0.24891401045279296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>
        <f t="shared" si="5"/>
        <v>-0.24891401045279296</v>
      </c>
      <c r="R10" s="6">
        <f t="shared" si="6"/>
        <v>-0.24891401045279296</v>
      </c>
      <c r="S10" s="6">
        <v>4</v>
      </c>
      <c r="T10" s="6">
        <v>98</v>
      </c>
      <c r="U10" s="6">
        <v>87</v>
      </c>
      <c r="V10" s="84"/>
      <c r="W10" s="6">
        <v>3</v>
      </c>
      <c r="X10" s="6">
        <v>76</v>
      </c>
      <c r="Y10" s="6">
        <v>0</v>
      </c>
      <c r="Z10" s="6">
        <v>0</v>
      </c>
      <c r="AA10" s="6">
        <v>76</v>
      </c>
      <c r="AB10" s="6">
        <v>25.333333333333332</v>
      </c>
      <c r="AC10" s="84"/>
      <c r="AD10" s="6">
        <v>1</v>
      </c>
      <c r="AE10" s="6">
        <v>6</v>
      </c>
      <c r="AF10" s="6">
        <v>0</v>
      </c>
      <c r="AG10" s="6">
        <v>0</v>
      </c>
      <c r="AH10" s="6">
        <v>6</v>
      </c>
      <c r="AI10" s="6">
        <v>6</v>
      </c>
      <c r="AJ10" s="84"/>
      <c r="AK10" s="6"/>
      <c r="AL10" s="6"/>
      <c r="AM10" s="6"/>
      <c r="AN10" s="6"/>
      <c r="AO10" s="6">
        <v>0</v>
      </c>
      <c r="AP10" s="6" t="s">
        <v>2311</v>
      </c>
      <c r="AQ10" s="84"/>
      <c r="AR10" s="6">
        <v>7</v>
      </c>
      <c r="AS10" s="6">
        <v>412</v>
      </c>
      <c r="AT10" s="6">
        <v>0</v>
      </c>
      <c r="AU10" s="6">
        <v>0</v>
      </c>
      <c r="AV10" s="6">
        <v>412</v>
      </c>
      <c r="AW10" s="6">
        <v>58.857142857142854</v>
      </c>
      <c r="AX10" s="84"/>
      <c r="AY10" s="6"/>
      <c r="AZ10" s="6"/>
      <c r="BA10" s="6"/>
      <c r="BB10" s="6"/>
      <c r="BC10" s="6">
        <v>0</v>
      </c>
      <c r="BD10" s="6" t="s">
        <v>2311</v>
      </c>
      <c r="BE10" s="6"/>
    </row>
    <row r="11" spans="1:57" x14ac:dyDescent="0.25">
      <c r="A11" s="6" t="s">
        <v>347</v>
      </c>
      <c r="B11" s="6" t="s">
        <v>45</v>
      </c>
      <c r="C11" s="6">
        <v>74.13</v>
      </c>
      <c r="D11" s="6">
        <v>213</v>
      </c>
      <c r="E11" s="6">
        <v>4.6900000000000004</v>
      </c>
      <c r="F11" s="6">
        <f t="shared" si="0"/>
        <v>1.1708177528705546</v>
      </c>
      <c r="G11" s="6"/>
      <c r="H11" s="6"/>
      <c r="I11" s="6">
        <v>31</v>
      </c>
      <c r="J11" s="6">
        <f t="shared" si="1"/>
        <v>0.31318038399724696</v>
      </c>
      <c r="K11" s="6">
        <v>118</v>
      </c>
      <c r="L11" s="6">
        <f t="shared" si="2"/>
        <v>0.88618554318476772</v>
      </c>
      <c r="M11" s="6">
        <v>3.99</v>
      </c>
      <c r="N11" s="6">
        <f t="shared" si="3"/>
        <v>2.3516477409149532</v>
      </c>
      <c r="O11" s="6">
        <v>6.69</v>
      </c>
      <c r="P11" s="6">
        <f t="shared" si="4"/>
        <v>2.1885138884723294</v>
      </c>
      <c r="Q11" s="6">
        <f t="shared" si="5"/>
        <v>6.910345309439851</v>
      </c>
      <c r="R11" s="6">
        <f t="shared" si="6"/>
        <v>1.3820690618879703</v>
      </c>
      <c r="S11" s="6"/>
      <c r="T11" s="6"/>
      <c r="U11" s="6"/>
      <c r="V11" s="84"/>
      <c r="W11" s="6"/>
      <c r="X11" s="6"/>
      <c r="Y11" s="6"/>
      <c r="Z11" s="6"/>
      <c r="AA11" s="6">
        <v>0</v>
      </c>
      <c r="AB11" s="6" t="s">
        <v>2311</v>
      </c>
      <c r="AC11" s="84"/>
      <c r="AD11" s="6"/>
      <c r="AE11" s="6"/>
      <c r="AF11" s="6"/>
      <c r="AG11" s="6"/>
      <c r="AH11" s="6">
        <v>0</v>
      </c>
      <c r="AI11" s="6" t="s">
        <v>2311</v>
      </c>
      <c r="AJ11" s="84"/>
      <c r="AK11" s="6"/>
      <c r="AL11" s="6"/>
      <c r="AM11" s="6"/>
      <c r="AN11" s="6"/>
      <c r="AO11" s="6">
        <v>0</v>
      </c>
      <c r="AP11" s="6" t="s">
        <v>2311</v>
      </c>
      <c r="AQ11" s="84"/>
      <c r="AR11" s="6"/>
      <c r="AS11" s="6"/>
      <c r="AT11" s="6"/>
      <c r="AU11" s="6"/>
      <c r="AV11" s="6">
        <v>0</v>
      </c>
      <c r="AW11" s="6" t="s">
        <v>2311</v>
      </c>
      <c r="AX11" s="84"/>
      <c r="AY11" s="6"/>
      <c r="AZ11" s="6"/>
      <c r="BA11" s="6"/>
      <c r="BB11" s="6"/>
      <c r="BC11" s="6">
        <v>0</v>
      </c>
      <c r="BD11" s="6" t="s">
        <v>2311</v>
      </c>
      <c r="BE11" s="6"/>
    </row>
    <row r="12" spans="1:57" x14ac:dyDescent="0.25">
      <c r="A12" s="6" t="s">
        <v>159</v>
      </c>
      <c r="B12" s="6" t="s">
        <v>45</v>
      </c>
      <c r="C12" s="6">
        <v>79.13</v>
      </c>
      <c r="D12" s="6">
        <v>225</v>
      </c>
      <c r="E12" s="6">
        <v>4.9400000000000004</v>
      </c>
      <c r="F12" s="6">
        <f t="shared" si="0"/>
        <v>-0.44251379636052396</v>
      </c>
      <c r="G12" s="6"/>
      <c r="H12" s="6"/>
      <c r="I12" s="6">
        <v>26.5</v>
      </c>
      <c r="J12" s="6">
        <f t="shared" si="1"/>
        <v>-1.753810150384578</v>
      </c>
      <c r="K12" s="6">
        <v>102</v>
      </c>
      <c r="L12" s="6">
        <f t="shared" si="2"/>
        <v>-1.5102598693712219</v>
      </c>
      <c r="M12" s="6">
        <v>4.5199999999999996</v>
      </c>
      <c r="N12" s="6">
        <f t="shared" si="3"/>
        <v>-0.82935140746884439</v>
      </c>
      <c r="O12" s="6">
        <v>7.49</v>
      </c>
      <c r="P12" s="6">
        <f t="shared" si="4"/>
        <v>-1.8071131278257042</v>
      </c>
      <c r="Q12" s="6">
        <f t="shared" si="5"/>
        <v>-6.3430483514108724</v>
      </c>
      <c r="R12" s="6">
        <f t="shared" si="6"/>
        <v>-1.2686096702821745</v>
      </c>
      <c r="S12" s="6">
        <v>3</v>
      </c>
      <c r="T12" s="6">
        <v>73</v>
      </c>
      <c r="U12" s="6">
        <v>66</v>
      </c>
      <c r="V12" s="84"/>
      <c r="W12" s="6">
        <v>13</v>
      </c>
      <c r="X12" s="6">
        <v>842</v>
      </c>
      <c r="Y12" s="6">
        <v>0</v>
      </c>
      <c r="Z12" s="6">
        <v>0</v>
      </c>
      <c r="AA12" s="6">
        <v>842</v>
      </c>
      <c r="AB12" s="6">
        <v>64.769230769230774</v>
      </c>
      <c r="AC12" s="84"/>
      <c r="AD12" s="6">
        <v>6</v>
      </c>
      <c r="AE12" s="6">
        <v>364</v>
      </c>
      <c r="AF12" s="6">
        <v>0</v>
      </c>
      <c r="AG12" s="6">
        <v>0</v>
      </c>
      <c r="AH12" s="6">
        <v>364</v>
      </c>
      <c r="AI12" s="6">
        <v>60.666666666666664</v>
      </c>
      <c r="AJ12" s="84"/>
      <c r="AK12" s="6"/>
      <c r="AL12" s="6"/>
      <c r="AM12" s="6"/>
      <c r="AN12" s="6"/>
      <c r="AO12" s="6">
        <v>0</v>
      </c>
      <c r="AP12" s="6" t="s">
        <v>2311</v>
      </c>
      <c r="AQ12" s="84"/>
      <c r="AR12" s="6">
        <v>2</v>
      </c>
      <c r="AS12" s="6">
        <v>15</v>
      </c>
      <c r="AT12" s="6">
        <v>0</v>
      </c>
      <c r="AU12" s="6">
        <v>0</v>
      </c>
      <c r="AV12" s="6">
        <v>15</v>
      </c>
      <c r="AW12" s="6">
        <v>7.5</v>
      </c>
      <c r="AX12" s="84"/>
      <c r="AY12" s="6">
        <v>4</v>
      </c>
      <c r="AZ12" s="6">
        <v>264</v>
      </c>
      <c r="BA12" s="6">
        <v>0</v>
      </c>
      <c r="BB12" s="6">
        <v>0</v>
      </c>
      <c r="BC12" s="6">
        <v>264</v>
      </c>
      <c r="BD12" s="6">
        <v>66</v>
      </c>
      <c r="BE12" s="6"/>
    </row>
    <row r="13" spans="1:57" x14ac:dyDescent="0.25">
      <c r="A13" s="6" t="s">
        <v>305</v>
      </c>
      <c r="B13" s="6" t="s">
        <v>45</v>
      </c>
      <c r="C13" s="6">
        <v>74.13</v>
      </c>
      <c r="D13" s="6">
        <v>227</v>
      </c>
      <c r="E13" s="6">
        <v>5.0599999999999996</v>
      </c>
      <c r="F13" s="6">
        <f t="shared" si="0"/>
        <v>-1.2169129399914367</v>
      </c>
      <c r="G13" s="6"/>
      <c r="H13" s="6"/>
      <c r="I13" s="6">
        <v>28.5</v>
      </c>
      <c r="J13" s="6">
        <f t="shared" si="1"/>
        <v>-0.83514769065932248</v>
      </c>
      <c r="K13" s="6">
        <v>105</v>
      </c>
      <c r="L13" s="6">
        <f t="shared" si="2"/>
        <v>-1.0609263545169738</v>
      </c>
      <c r="M13" s="6">
        <v>4.53</v>
      </c>
      <c r="N13" s="6">
        <f t="shared" si="3"/>
        <v>-0.88937025932514668</v>
      </c>
      <c r="O13" s="6">
        <v>7.34</v>
      </c>
      <c r="P13" s="6">
        <f t="shared" si="4"/>
        <v>-1.0579330622698209</v>
      </c>
      <c r="Q13" s="6">
        <f t="shared" si="5"/>
        <v>-5.0602903067626999</v>
      </c>
      <c r="R13" s="6">
        <f t="shared" si="6"/>
        <v>-1.0120580613525401</v>
      </c>
      <c r="S13" s="6">
        <v>4</v>
      </c>
      <c r="T13" s="6">
        <v>110</v>
      </c>
      <c r="U13" s="6">
        <v>97</v>
      </c>
      <c r="V13" s="84"/>
      <c r="W13" s="6"/>
      <c r="X13" s="6"/>
      <c r="Y13" s="6"/>
      <c r="Z13" s="6"/>
      <c r="AA13" s="6">
        <v>0</v>
      </c>
      <c r="AB13" s="6" t="s">
        <v>2311</v>
      </c>
      <c r="AC13" s="84"/>
      <c r="AD13" s="6">
        <v>4</v>
      </c>
      <c r="AE13" s="6">
        <v>19</v>
      </c>
      <c r="AF13" s="6">
        <v>0</v>
      </c>
      <c r="AG13" s="6">
        <v>0</v>
      </c>
      <c r="AH13" s="6">
        <v>19</v>
      </c>
      <c r="AI13" s="6">
        <v>4.75</v>
      </c>
      <c r="AJ13" s="84"/>
      <c r="AK13" s="6">
        <v>1</v>
      </c>
      <c r="AL13" s="6">
        <v>6</v>
      </c>
      <c r="AM13" s="6">
        <v>0</v>
      </c>
      <c r="AN13" s="6">
        <v>0</v>
      </c>
      <c r="AO13" s="6">
        <v>6</v>
      </c>
      <c r="AP13" s="6">
        <v>6</v>
      </c>
      <c r="AQ13" s="84"/>
      <c r="AR13" s="6"/>
      <c r="AS13" s="6"/>
      <c r="AT13" s="6"/>
      <c r="AU13" s="6"/>
      <c r="AV13" s="6">
        <v>0</v>
      </c>
      <c r="AW13" s="6" t="s">
        <v>2311</v>
      </c>
      <c r="AX13" s="84"/>
      <c r="AY13" s="6"/>
      <c r="AZ13" s="6"/>
      <c r="BA13" s="6"/>
      <c r="BB13" s="6"/>
      <c r="BC13" s="6">
        <v>0</v>
      </c>
      <c r="BD13" s="6" t="s">
        <v>2311</v>
      </c>
      <c r="BE13" s="6"/>
    </row>
    <row r="14" spans="1:57" x14ac:dyDescent="0.25">
      <c r="A14" s="6" t="s">
        <v>78</v>
      </c>
      <c r="B14" s="6" t="s">
        <v>45</v>
      </c>
      <c r="C14" s="6">
        <v>78.13</v>
      </c>
      <c r="D14" s="6">
        <v>232</v>
      </c>
      <c r="E14" s="6">
        <v>5.05</v>
      </c>
      <c r="F14" s="6">
        <f t="shared" si="0"/>
        <v>-1.1523796780221949</v>
      </c>
      <c r="G14" s="6"/>
      <c r="H14" s="6"/>
      <c r="I14" s="6"/>
      <c r="J14" s="6"/>
      <c r="K14" s="6">
        <v>100</v>
      </c>
      <c r="L14" s="6">
        <f t="shared" si="2"/>
        <v>-1.8098155459407208</v>
      </c>
      <c r="M14" s="6">
        <v>4.51</v>
      </c>
      <c r="N14" s="6">
        <f t="shared" si="3"/>
        <v>-0.76933255561254754</v>
      </c>
      <c r="O14" s="6">
        <v>7.2</v>
      </c>
      <c r="P14" s="6">
        <f t="shared" si="4"/>
        <v>-0.35869833441766646</v>
      </c>
      <c r="Q14" s="6">
        <f t="shared" si="5"/>
        <v>-4.09022611399313</v>
      </c>
      <c r="R14" s="6">
        <f t="shared" si="6"/>
        <v>-1.0225565284982825</v>
      </c>
      <c r="S14" s="6"/>
      <c r="T14" s="6"/>
      <c r="U14" s="6"/>
      <c r="V14" s="84"/>
      <c r="W14" s="6"/>
      <c r="X14" s="6"/>
      <c r="Y14" s="6"/>
      <c r="Z14" s="6"/>
      <c r="AA14" s="6">
        <v>0</v>
      </c>
      <c r="AB14" s="6" t="s">
        <v>2311</v>
      </c>
      <c r="AC14" s="84"/>
      <c r="AD14" s="6"/>
      <c r="AE14" s="6"/>
      <c r="AF14" s="6"/>
      <c r="AG14" s="6"/>
      <c r="AH14" s="6">
        <v>0</v>
      </c>
      <c r="AI14" s="6" t="s">
        <v>2311</v>
      </c>
      <c r="AJ14" s="84"/>
      <c r="AK14" s="6"/>
      <c r="AL14" s="6"/>
      <c r="AM14" s="6"/>
      <c r="AN14" s="6"/>
      <c r="AO14" s="6">
        <v>0</v>
      </c>
      <c r="AP14" s="6" t="s">
        <v>2311</v>
      </c>
      <c r="AQ14" s="84"/>
      <c r="AR14" s="6"/>
      <c r="AS14" s="6"/>
      <c r="AT14" s="6"/>
      <c r="AU14" s="6"/>
      <c r="AV14" s="6">
        <v>0</v>
      </c>
      <c r="AW14" s="6" t="s">
        <v>2311</v>
      </c>
      <c r="AX14" s="84"/>
      <c r="AY14" s="6">
        <v>1</v>
      </c>
      <c r="AZ14" s="6">
        <v>4</v>
      </c>
      <c r="BA14" s="6">
        <v>0</v>
      </c>
      <c r="BB14" s="6">
        <v>0</v>
      </c>
      <c r="BC14" s="6">
        <v>4</v>
      </c>
      <c r="BD14" s="6">
        <v>4</v>
      </c>
      <c r="BE14" s="6"/>
    </row>
    <row r="15" spans="1:57" ht="14.25" customHeight="1" x14ac:dyDescent="0.25">
      <c r="A15" s="6" t="s">
        <v>428</v>
      </c>
      <c r="B15" s="6" t="s">
        <v>45</v>
      </c>
      <c r="C15" s="6">
        <v>74</v>
      </c>
      <c r="D15" s="6">
        <v>215</v>
      </c>
      <c r="E15" s="6">
        <v>4.95</v>
      </c>
      <c r="F15" s="6">
        <f t="shared" si="0"/>
        <v>-0.50704705832976571</v>
      </c>
      <c r="G15" s="6"/>
      <c r="H15" s="6"/>
      <c r="I15" s="6">
        <v>28.5</v>
      </c>
      <c r="J15" s="6">
        <f t="shared" si="1"/>
        <v>-0.83514769065932248</v>
      </c>
      <c r="K15" s="6">
        <v>112</v>
      </c>
      <c r="L15" s="6">
        <f t="shared" si="2"/>
        <v>-1.2481486523728404E-2</v>
      </c>
      <c r="M15" s="6">
        <v>4.3899999999999997</v>
      </c>
      <c r="N15" s="6">
        <f t="shared" si="3"/>
        <v>-4.9106333336969191E-2</v>
      </c>
      <c r="O15" s="6">
        <v>7.22</v>
      </c>
      <c r="P15" s="6">
        <f t="shared" si="4"/>
        <v>-0.45858900982511519</v>
      </c>
      <c r="Q15" s="6">
        <f t="shared" si="5"/>
        <v>-1.8623715786749009</v>
      </c>
      <c r="R15" s="6">
        <f t="shared" si="6"/>
        <v>-0.37247431573498019</v>
      </c>
      <c r="S15" s="6">
        <v>4</v>
      </c>
      <c r="T15" s="6">
        <v>112</v>
      </c>
      <c r="U15" s="6">
        <v>99</v>
      </c>
      <c r="V15" s="84"/>
      <c r="W15" s="6"/>
      <c r="X15" s="6"/>
      <c r="Y15" s="6"/>
      <c r="Z15" s="6"/>
      <c r="AA15" s="6">
        <v>0</v>
      </c>
      <c r="AB15" s="6" t="s">
        <v>2311</v>
      </c>
      <c r="AC15" s="84"/>
      <c r="AD15" s="6"/>
      <c r="AE15" s="6"/>
      <c r="AF15" s="6"/>
      <c r="AG15" s="6"/>
      <c r="AH15" s="6">
        <v>0</v>
      </c>
      <c r="AI15" s="6" t="s">
        <v>2311</v>
      </c>
      <c r="AJ15" s="84"/>
      <c r="AK15" s="6"/>
      <c r="AL15" s="6"/>
      <c r="AM15" s="6"/>
      <c r="AN15" s="6"/>
      <c r="AO15" s="6">
        <v>0</v>
      </c>
      <c r="AP15" s="6" t="s">
        <v>2311</v>
      </c>
      <c r="AQ15" s="84"/>
      <c r="AR15" s="6"/>
      <c r="AS15" s="6"/>
      <c r="AT15" s="6"/>
      <c r="AU15" s="6"/>
      <c r="AV15" s="6">
        <v>0</v>
      </c>
      <c r="AW15" s="6" t="s">
        <v>2311</v>
      </c>
      <c r="AX15" s="84"/>
      <c r="AY15" s="6"/>
      <c r="AZ15" s="6"/>
      <c r="BA15" s="6"/>
      <c r="BB15" s="6"/>
      <c r="BC15" s="6">
        <v>0</v>
      </c>
      <c r="BD15" s="6" t="s">
        <v>2311</v>
      </c>
    </row>
    <row r="16" spans="1:57" x14ac:dyDescent="0.25">
      <c r="A16" s="6" t="s">
        <v>121</v>
      </c>
      <c r="B16" s="6" t="s">
        <v>45</v>
      </c>
      <c r="C16" s="6">
        <v>75</v>
      </c>
      <c r="D16" s="6">
        <v>227</v>
      </c>
      <c r="E16" s="6">
        <v>4.8099999999999996</v>
      </c>
      <c r="F16" s="6">
        <f t="shared" si="0"/>
        <v>0.39641860923964189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>
        <f t="shared" si="5"/>
        <v>0.39641860923964189</v>
      </c>
      <c r="R16" s="6">
        <f t="shared" si="6"/>
        <v>0.39641860923964189</v>
      </c>
      <c r="S16" s="6">
        <v>7</v>
      </c>
      <c r="T16" s="6">
        <v>234</v>
      </c>
      <c r="U16" s="6">
        <v>185</v>
      </c>
      <c r="V16" s="84"/>
      <c r="W16" s="6"/>
      <c r="X16" s="6"/>
      <c r="Y16" s="6"/>
      <c r="Z16" s="6"/>
      <c r="AA16" s="6">
        <v>0</v>
      </c>
      <c r="AB16" s="6" t="s">
        <v>2311</v>
      </c>
      <c r="AC16" s="84"/>
      <c r="AD16" s="6"/>
      <c r="AE16" s="6"/>
      <c r="AF16" s="6"/>
      <c r="AG16" s="6"/>
      <c r="AH16" s="6">
        <v>0</v>
      </c>
      <c r="AI16" s="6" t="s">
        <v>2311</v>
      </c>
      <c r="AJ16" s="84"/>
      <c r="AK16" s="6"/>
      <c r="AL16" s="6"/>
      <c r="AM16" s="6"/>
      <c r="AN16" s="6"/>
      <c r="AO16" s="6">
        <v>0</v>
      </c>
      <c r="AP16" s="6" t="s">
        <v>2311</v>
      </c>
      <c r="AQ16" s="84"/>
      <c r="AR16" s="6"/>
      <c r="AS16" s="6"/>
      <c r="AT16" s="6"/>
      <c r="AU16" s="6"/>
      <c r="AV16" s="6">
        <v>0</v>
      </c>
      <c r="AW16" s="6" t="s">
        <v>2311</v>
      </c>
      <c r="AX16" s="84"/>
      <c r="AY16" s="6"/>
      <c r="AZ16" s="6"/>
      <c r="BA16" s="6"/>
      <c r="BB16" s="6"/>
      <c r="BC16" s="6">
        <v>0</v>
      </c>
      <c r="BD16" s="6" t="s">
        <v>2311</v>
      </c>
    </row>
    <row r="17" spans="1:34" ht="16.5" thickBot="1" x14ac:dyDescent="0.3">
      <c r="A17" s="5"/>
      <c r="D17" s="1"/>
      <c r="E17" s="1"/>
      <c r="F17" s="1"/>
      <c r="G17" s="2"/>
      <c r="H17" s="1"/>
      <c r="I17" s="2"/>
      <c r="J17" s="1"/>
      <c r="K17" s="2"/>
      <c r="L17" s="1"/>
      <c r="M17" s="2"/>
      <c r="N17" s="1"/>
      <c r="O17" s="2"/>
      <c r="P17" s="1"/>
      <c r="Q17" s="2"/>
      <c r="R17" s="2"/>
      <c r="S17" s="2"/>
      <c r="T17" s="6"/>
      <c r="U17" s="88"/>
      <c r="AE17" s="6"/>
      <c r="AF17" s="18"/>
      <c r="AG17" s="11"/>
      <c r="AH17" s="12"/>
    </row>
    <row r="19" spans="1:34" x14ac:dyDescent="0.25">
      <c r="B19" t="s">
        <v>540</v>
      </c>
      <c r="C19" s="30">
        <f>AVERAGE(C3:C16)</f>
        <v>75.565714285714293</v>
      </c>
      <c r="D19" s="30">
        <f>AVERAGE(D3:D16)</f>
        <v>224.42857142857142</v>
      </c>
      <c r="E19" s="30">
        <f>AVERAGE(E3:E16)</f>
        <v>4.8714285714285719</v>
      </c>
      <c r="F19" s="30"/>
      <c r="G19" s="30"/>
      <c r="H19" s="30"/>
      <c r="I19" s="30">
        <f t="shared" ref="I19" si="7">AVERAGE(I3:I16)</f>
        <v>30.318181818181817</v>
      </c>
      <c r="J19" s="30"/>
      <c r="K19" s="30">
        <f t="shared" ref="K19:O19" si="8">AVERAGE(K3:K16)</f>
        <v>112.08333333333333</v>
      </c>
      <c r="L19" s="30"/>
      <c r="M19" s="30">
        <f t="shared" si="8"/>
        <v>4.3818181818181818</v>
      </c>
      <c r="N19" s="30"/>
      <c r="O19" s="30">
        <f t="shared" si="8"/>
        <v>7.128181818181818</v>
      </c>
      <c r="P19" s="30"/>
    </row>
    <row r="20" spans="1:34" x14ac:dyDescent="0.25">
      <c r="B20" t="s">
        <v>541</v>
      </c>
      <c r="C20" s="30">
        <f>_xlfn.STDEV.P(C3:C16)</f>
        <v>1.621488356355332</v>
      </c>
      <c r="D20" s="30">
        <f>_xlfn.STDEV.P(D3:D16)</f>
        <v>7.0782795096214262</v>
      </c>
      <c r="E20" s="30">
        <f>_xlfn.STDEV.P(E3:E16)</f>
        <v>0.15495884904696197</v>
      </c>
      <c r="F20" s="30"/>
      <c r="G20" s="30"/>
      <c r="H20" s="30"/>
      <c r="I20" s="30">
        <f t="shared" ref="I20:K20" si="9">_xlfn.STDEV.P(I3:I16)</f>
        <v>2.1770781845141904</v>
      </c>
      <c r="J20" s="30"/>
      <c r="K20" s="30">
        <f t="shared" si="9"/>
        <v>6.6765551663180984</v>
      </c>
      <c r="L20" s="30"/>
      <c r="M20" s="30">
        <f>_xlfn.STDEV.P(M3:M16)</f>
        <v>0.16661431684735967</v>
      </c>
      <c r="N20" s="30"/>
      <c r="O20" s="30">
        <f>_xlfn.STDEV.P(O3:O16)</f>
        <v>0.2002188884840416</v>
      </c>
      <c r="P20" s="30"/>
    </row>
  </sheetData>
  <mergeCells count="6">
    <mergeCell ref="AY1:BD1"/>
    <mergeCell ref="A1:U1"/>
    <mergeCell ref="W1:AB1"/>
    <mergeCell ref="AD1:AI1"/>
    <mergeCell ref="AK1:AP1"/>
    <mergeCell ref="AR1:AW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E42"/>
  <sheetViews>
    <sheetView zoomScale="70" zoomScaleNormal="70" workbookViewId="0">
      <selection activeCell="Q46" sqref="Q46"/>
    </sheetView>
  </sheetViews>
  <sheetFormatPr defaultRowHeight="15" x14ac:dyDescent="0.25"/>
  <cols>
    <col min="1" max="1" width="17.42578125" bestFit="1" customWidth="1"/>
  </cols>
  <sheetData>
    <row r="1" spans="1:57" x14ac:dyDescent="0.25">
      <c r="A1" s="91" t="s">
        <v>2312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86"/>
      <c r="W1" s="91">
        <v>2013</v>
      </c>
      <c r="X1" s="91"/>
      <c r="Y1" s="91"/>
      <c r="Z1" s="91"/>
      <c r="AA1" s="91"/>
      <c r="AB1" s="91"/>
      <c r="AC1" s="86"/>
      <c r="AD1" s="91">
        <v>2014</v>
      </c>
      <c r="AE1" s="91"/>
      <c r="AF1" s="91"/>
      <c r="AG1" s="91"/>
      <c r="AH1" s="91"/>
      <c r="AI1" s="91"/>
      <c r="AJ1" s="86"/>
      <c r="AK1" s="91">
        <v>2015</v>
      </c>
      <c r="AL1" s="91"/>
      <c r="AM1" s="91"/>
      <c r="AN1" s="91"/>
      <c r="AO1" s="91"/>
      <c r="AP1" s="91"/>
      <c r="AQ1" s="86"/>
      <c r="AR1" s="91">
        <v>2016</v>
      </c>
      <c r="AS1" s="91"/>
      <c r="AT1" s="91"/>
      <c r="AU1" s="91"/>
      <c r="AV1" s="91"/>
      <c r="AW1" s="91"/>
      <c r="AX1" s="86"/>
      <c r="AY1" s="91">
        <v>2017</v>
      </c>
      <c r="AZ1" s="91"/>
      <c r="BA1" s="91"/>
      <c r="BB1" s="91"/>
      <c r="BC1" s="91"/>
      <c r="BD1" s="91"/>
      <c r="BE1" s="6"/>
    </row>
    <row r="2" spans="1:57" x14ac:dyDescent="0.25">
      <c r="A2" s="85" t="s">
        <v>1</v>
      </c>
      <c r="B2" s="85" t="s">
        <v>3</v>
      </c>
      <c r="C2" s="85" t="s">
        <v>447</v>
      </c>
      <c r="D2" s="85" t="s">
        <v>436</v>
      </c>
      <c r="E2" s="85" t="s">
        <v>437</v>
      </c>
      <c r="F2" s="85" t="s">
        <v>438</v>
      </c>
      <c r="G2" s="85" t="s">
        <v>439</v>
      </c>
      <c r="H2" s="85" t="s">
        <v>440</v>
      </c>
      <c r="I2" s="85" t="s">
        <v>441</v>
      </c>
      <c r="J2" s="85" t="s">
        <v>442</v>
      </c>
      <c r="K2" s="85" t="s">
        <v>446</v>
      </c>
      <c r="L2" s="85" t="s">
        <v>443</v>
      </c>
      <c r="M2" s="85" t="s">
        <v>4</v>
      </c>
      <c r="N2" s="85" t="s">
        <v>444</v>
      </c>
      <c r="O2" s="85" t="s">
        <v>5</v>
      </c>
      <c r="P2" s="85" t="s">
        <v>445</v>
      </c>
      <c r="Q2" s="85" t="s">
        <v>448</v>
      </c>
      <c r="R2" s="85" t="s">
        <v>449</v>
      </c>
      <c r="S2" s="85" t="s">
        <v>450</v>
      </c>
      <c r="T2" s="85" t="s">
        <v>451</v>
      </c>
      <c r="U2" s="85" t="s">
        <v>452</v>
      </c>
      <c r="V2" s="86"/>
      <c r="W2" s="85" t="s">
        <v>537</v>
      </c>
      <c r="X2" s="85" t="s">
        <v>2307</v>
      </c>
      <c r="Y2" s="85" t="s">
        <v>2308</v>
      </c>
      <c r="Z2" s="85" t="s">
        <v>2309</v>
      </c>
      <c r="AA2" s="85" t="s">
        <v>2305</v>
      </c>
      <c r="AB2" s="85" t="s">
        <v>2306</v>
      </c>
      <c r="AC2" s="86"/>
      <c r="AD2" s="85" t="s">
        <v>537</v>
      </c>
      <c r="AE2" s="85" t="s">
        <v>2307</v>
      </c>
      <c r="AF2" s="85" t="s">
        <v>2308</v>
      </c>
      <c r="AG2" s="85" t="s">
        <v>2309</v>
      </c>
      <c r="AH2" s="85" t="s">
        <v>2305</v>
      </c>
      <c r="AI2" s="85" t="s">
        <v>2306</v>
      </c>
      <c r="AJ2" s="86"/>
      <c r="AK2" s="85" t="s">
        <v>537</v>
      </c>
      <c r="AL2" s="85" t="s">
        <v>2307</v>
      </c>
      <c r="AM2" s="85" t="s">
        <v>2308</v>
      </c>
      <c r="AN2" s="85" t="s">
        <v>2309</v>
      </c>
      <c r="AO2" s="85" t="s">
        <v>2305</v>
      </c>
      <c r="AP2" s="85" t="s">
        <v>2306</v>
      </c>
      <c r="AQ2" s="86"/>
      <c r="AR2" s="85" t="s">
        <v>537</v>
      </c>
      <c r="AS2" s="85" t="s">
        <v>2307</v>
      </c>
      <c r="AT2" s="85" t="s">
        <v>2308</v>
      </c>
      <c r="AU2" s="85" t="s">
        <v>2309</v>
      </c>
      <c r="AV2" s="85" t="s">
        <v>2305</v>
      </c>
      <c r="AW2" s="85" t="s">
        <v>2306</v>
      </c>
      <c r="AX2" s="86"/>
      <c r="AY2" s="85" t="s">
        <v>537</v>
      </c>
      <c r="AZ2" s="85" t="s">
        <v>2307</v>
      </c>
      <c r="BA2" s="85" t="s">
        <v>2308</v>
      </c>
      <c r="BB2" s="85" t="s">
        <v>2309</v>
      </c>
      <c r="BC2" s="85" t="s">
        <v>2305</v>
      </c>
      <c r="BD2" s="85" t="s">
        <v>2306</v>
      </c>
      <c r="BE2" s="6"/>
    </row>
    <row r="3" spans="1:57" x14ac:dyDescent="0.25">
      <c r="A3" s="6" t="s">
        <v>425</v>
      </c>
      <c r="B3" s="6" t="s">
        <v>65</v>
      </c>
      <c r="C3" s="6">
        <v>76</v>
      </c>
      <c r="D3" s="6">
        <v>251</v>
      </c>
      <c r="E3" s="6">
        <v>4.8099999999999996</v>
      </c>
      <c r="F3" s="6">
        <f>STANDARDIZE(E3,$E$41,$E$42)*-1</f>
        <v>-1.3558675961595366</v>
      </c>
      <c r="G3" s="6">
        <v>22</v>
      </c>
      <c r="H3" s="6">
        <f>STANDARDIZE(G3,$G$41,$G$42)</f>
        <v>0.245521070518366</v>
      </c>
      <c r="I3" s="6"/>
      <c r="J3" s="6"/>
      <c r="K3" s="6"/>
      <c r="L3" s="6"/>
      <c r="M3" s="6"/>
      <c r="N3" s="6"/>
      <c r="O3" s="6"/>
      <c r="P3" s="6"/>
      <c r="Q3" s="6">
        <f>F3+H3+J3+L3+N3+P3</f>
        <v>-1.1103465256411706</v>
      </c>
      <c r="R3" s="6">
        <f>AVERAGE(F3,H3,J3,L3,N3,P3)</f>
        <v>-0.55517326282058532</v>
      </c>
      <c r="S3" s="6">
        <v>6</v>
      </c>
      <c r="T3" s="6">
        <v>204</v>
      </c>
      <c r="U3" s="6">
        <v>165</v>
      </c>
      <c r="V3" s="84"/>
      <c r="W3" s="6"/>
      <c r="X3" s="6"/>
      <c r="Y3" s="6"/>
      <c r="Z3" s="6"/>
      <c r="AA3" s="6">
        <v>0</v>
      </c>
      <c r="AB3" s="6" t="s">
        <v>2311</v>
      </c>
      <c r="AC3" s="84"/>
      <c r="AD3" s="6"/>
      <c r="AE3" s="6"/>
      <c r="AF3" s="6"/>
      <c r="AG3" s="6"/>
      <c r="AH3" s="6">
        <v>0</v>
      </c>
      <c r="AI3" s="6" t="s">
        <v>2311</v>
      </c>
      <c r="AJ3" s="84"/>
      <c r="AK3" s="6"/>
      <c r="AL3" s="6"/>
      <c r="AM3" s="6"/>
      <c r="AN3" s="6"/>
      <c r="AO3" s="6">
        <v>0</v>
      </c>
      <c r="AP3" s="6" t="s">
        <v>2311</v>
      </c>
      <c r="AQ3" s="84"/>
      <c r="AR3" s="6"/>
      <c r="AS3" s="6"/>
      <c r="AT3" s="6"/>
      <c r="AU3" s="6"/>
      <c r="AV3" s="6">
        <v>0</v>
      </c>
      <c r="AW3" s="6" t="s">
        <v>2311</v>
      </c>
      <c r="AX3" s="84"/>
      <c r="AY3" s="6"/>
      <c r="AZ3" s="6"/>
      <c r="BA3" s="6"/>
      <c r="BB3" s="6"/>
      <c r="BC3" s="6">
        <v>0</v>
      </c>
      <c r="BD3" s="6" t="s">
        <v>2311</v>
      </c>
      <c r="BE3" s="6"/>
    </row>
    <row r="4" spans="1:57" x14ac:dyDescent="0.25">
      <c r="A4" s="6" t="s">
        <v>319</v>
      </c>
      <c r="B4" s="6" t="s">
        <v>65</v>
      </c>
      <c r="C4" s="6">
        <v>71.38</v>
      </c>
      <c r="D4" s="6">
        <v>227</v>
      </c>
      <c r="E4" s="6">
        <v>4.7</v>
      </c>
      <c r="F4" s="6">
        <f t="shared" ref="F4:F39" si="0">STANDARDIZE(E4,$E$41,$E$42)*-1</f>
        <v>-0.56299674610647399</v>
      </c>
      <c r="G4" s="6">
        <v>17</v>
      </c>
      <c r="H4" s="6">
        <f t="shared" ref="H4:H39" si="1">STANDARDIZE(G4,$G$41,$G$42)</f>
        <v>-0.73026779949052467</v>
      </c>
      <c r="I4" s="6">
        <v>30</v>
      </c>
      <c r="J4" s="6">
        <f t="shared" ref="J4:J39" si="2">STANDARDIZE(I4,$I$41,$I$42)</f>
        <v>-1.2526092170929721</v>
      </c>
      <c r="K4" s="6">
        <v>114</v>
      </c>
      <c r="L4" s="6">
        <f t="shared" ref="L4:L39" si="3">STANDARDIZE(K4,$K$41,$K$42)</f>
        <v>-0.86483396366518106</v>
      </c>
      <c r="M4" s="6">
        <v>4.55</v>
      </c>
      <c r="N4" s="6">
        <f t="shared" ref="N4:N39" si="4">STANDARDIZE(M4,$M$41,$M$42)*-1</f>
        <v>-1.6083924037518049</v>
      </c>
      <c r="O4" s="6">
        <v>7.28</v>
      </c>
      <c r="P4" s="6">
        <f t="shared" ref="P4:P39" si="5">STANDARDIZE(O4,$O$41,$O$42)*-1</f>
        <v>-1.5508206838857543</v>
      </c>
      <c r="Q4" s="6">
        <f t="shared" ref="Q4:Q39" si="6">F4+H4+J4+L4+N4+P4</f>
        <v>-6.5699208139927112</v>
      </c>
      <c r="R4" s="6">
        <f t="shared" ref="R4:R39" si="7">AVERAGE(F4,H4,J4,L4,N4,P4)</f>
        <v>-1.0949868023321185</v>
      </c>
      <c r="S4" s="6"/>
      <c r="T4" s="6"/>
      <c r="U4" s="6"/>
      <c r="V4" s="84"/>
      <c r="W4" s="6"/>
      <c r="X4" s="6"/>
      <c r="Y4" s="6"/>
      <c r="Z4" s="6"/>
      <c r="AA4" s="6">
        <v>0</v>
      </c>
      <c r="AB4" s="6" t="s">
        <v>2311</v>
      </c>
      <c r="AC4" s="84"/>
      <c r="AD4" s="6"/>
      <c r="AE4" s="6"/>
      <c r="AF4" s="6"/>
      <c r="AG4" s="6"/>
      <c r="AH4" s="6">
        <v>0</v>
      </c>
      <c r="AI4" s="6" t="s">
        <v>2311</v>
      </c>
      <c r="AJ4" s="84"/>
      <c r="AK4" s="6"/>
      <c r="AL4" s="6"/>
      <c r="AM4" s="6"/>
      <c r="AN4" s="6"/>
      <c r="AO4" s="6">
        <v>0</v>
      </c>
      <c r="AP4" s="6" t="s">
        <v>2311</v>
      </c>
      <c r="AQ4" s="84"/>
      <c r="AR4" s="6"/>
      <c r="AS4" s="6"/>
      <c r="AT4" s="6"/>
      <c r="AU4" s="6"/>
      <c r="AV4" s="6">
        <v>0</v>
      </c>
      <c r="AW4" s="6" t="s">
        <v>2311</v>
      </c>
      <c r="AX4" s="84"/>
      <c r="AY4" s="6"/>
      <c r="AZ4" s="6"/>
      <c r="BA4" s="6"/>
      <c r="BB4" s="6"/>
      <c r="BC4" s="6">
        <v>0</v>
      </c>
      <c r="BD4" s="6" t="s">
        <v>2311</v>
      </c>
      <c r="BE4" s="6"/>
    </row>
    <row r="5" spans="1:57" x14ac:dyDescent="0.25">
      <c r="A5" s="6" t="s">
        <v>63</v>
      </c>
      <c r="B5" s="6" t="s">
        <v>65</v>
      </c>
      <c r="C5" s="6">
        <v>73</v>
      </c>
      <c r="D5" s="6">
        <v>246</v>
      </c>
      <c r="E5" s="6">
        <v>4.88</v>
      </c>
      <c r="F5" s="6">
        <f t="shared" si="0"/>
        <v>-1.8604217734660358</v>
      </c>
      <c r="G5" s="6">
        <v>36</v>
      </c>
      <c r="H5" s="6">
        <f t="shared" si="1"/>
        <v>2.9777299065432596</v>
      </c>
      <c r="I5" s="6">
        <v>35</v>
      </c>
      <c r="J5" s="6">
        <f t="shared" si="2"/>
        <v>0.47512763406974806</v>
      </c>
      <c r="K5" s="6">
        <v>119</v>
      </c>
      <c r="L5" s="6">
        <f t="shared" si="3"/>
        <v>0.16015443771577426</v>
      </c>
      <c r="M5" s="6">
        <v>4.42</v>
      </c>
      <c r="N5" s="6">
        <f t="shared" si="4"/>
        <v>-0.76641517225757128</v>
      </c>
      <c r="O5" s="6">
        <v>7.27</v>
      </c>
      <c r="P5" s="6">
        <f t="shared" si="5"/>
        <v>-1.4946492260442195</v>
      </c>
      <c r="Q5" s="6">
        <f t="shared" si="6"/>
        <v>-0.50847419343904454</v>
      </c>
      <c r="R5" s="6">
        <f t="shared" si="7"/>
        <v>-8.4745698906507419E-2</v>
      </c>
      <c r="S5" s="6">
        <v>7</v>
      </c>
      <c r="T5" s="6">
        <v>215</v>
      </c>
      <c r="U5" s="6">
        <v>170</v>
      </c>
      <c r="V5" s="84"/>
      <c r="W5" s="6">
        <v>16</v>
      </c>
      <c r="X5" s="6">
        <v>371</v>
      </c>
      <c r="Y5" s="6">
        <v>0</v>
      </c>
      <c r="Z5" s="6">
        <v>85</v>
      </c>
      <c r="AA5" s="6">
        <v>456</v>
      </c>
      <c r="AB5" s="6">
        <v>28.5</v>
      </c>
      <c r="AC5" s="84"/>
      <c r="AD5" s="6">
        <v>4</v>
      </c>
      <c r="AE5" s="6">
        <v>54</v>
      </c>
      <c r="AF5" s="6">
        <v>0</v>
      </c>
      <c r="AG5" s="6">
        <v>12</v>
      </c>
      <c r="AH5" s="6">
        <v>66</v>
      </c>
      <c r="AI5" s="6">
        <v>16.5</v>
      </c>
      <c r="AJ5" s="84"/>
      <c r="AK5" s="6">
        <v>16</v>
      </c>
      <c r="AL5" s="6">
        <v>268</v>
      </c>
      <c r="AM5" s="6">
        <v>0</v>
      </c>
      <c r="AN5" s="6">
        <v>234</v>
      </c>
      <c r="AO5" s="6">
        <v>502</v>
      </c>
      <c r="AP5" s="6">
        <v>31.375</v>
      </c>
      <c r="AQ5" s="84"/>
      <c r="AR5" s="6"/>
      <c r="AS5" s="6"/>
      <c r="AT5" s="6"/>
      <c r="AU5" s="6"/>
      <c r="AV5" s="6">
        <v>0</v>
      </c>
      <c r="AW5" s="6" t="s">
        <v>2311</v>
      </c>
      <c r="AX5" s="84"/>
      <c r="AY5" s="6">
        <v>16</v>
      </c>
      <c r="AZ5" s="6">
        <v>273</v>
      </c>
      <c r="BA5" s="6">
        <v>0</v>
      </c>
      <c r="BB5" s="6">
        <v>181</v>
      </c>
      <c r="BC5" s="6">
        <v>454</v>
      </c>
      <c r="BD5" s="6">
        <v>28.375</v>
      </c>
      <c r="BE5" s="6"/>
    </row>
    <row r="6" spans="1:57" x14ac:dyDescent="0.25">
      <c r="A6" s="6" t="s">
        <v>69</v>
      </c>
      <c r="B6" s="6" t="s">
        <v>65</v>
      </c>
      <c r="C6" s="6">
        <v>71.5</v>
      </c>
      <c r="D6" s="6">
        <v>238</v>
      </c>
      <c r="E6" s="6">
        <v>5</v>
      </c>
      <c r="F6" s="6">
        <f t="shared" si="0"/>
        <v>-2.7253717917057454</v>
      </c>
      <c r="G6" s="6">
        <v>15</v>
      </c>
      <c r="H6" s="6">
        <f t="shared" si="1"/>
        <v>-1.120583347494081</v>
      </c>
      <c r="I6" s="6">
        <v>32</v>
      </c>
      <c r="J6" s="6">
        <f t="shared" si="2"/>
        <v>-0.56151447662788412</v>
      </c>
      <c r="K6" s="6">
        <v>109</v>
      </c>
      <c r="L6" s="6">
        <f t="shared" si="3"/>
        <v>-1.8898223650461363</v>
      </c>
      <c r="M6" s="6">
        <v>4.4400000000000004</v>
      </c>
      <c r="N6" s="6">
        <f t="shared" si="4"/>
        <v>-0.89595013094899489</v>
      </c>
      <c r="O6" s="6">
        <v>7.28</v>
      </c>
      <c r="P6" s="6">
        <f t="shared" si="5"/>
        <v>-1.5508206838857543</v>
      </c>
      <c r="Q6" s="6">
        <f t="shared" si="6"/>
        <v>-8.7440627957085955</v>
      </c>
      <c r="R6" s="6">
        <f t="shared" si="7"/>
        <v>-1.457343799284766</v>
      </c>
      <c r="S6" s="6"/>
      <c r="T6" s="6"/>
      <c r="U6" s="6"/>
      <c r="V6" s="84"/>
      <c r="W6" s="6"/>
      <c r="X6" s="6"/>
      <c r="Y6" s="6"/>
      <c r="Z6" s="6"/>
      <c r="AA6" s="6">
        <v>0</v>
      </c>
      <c r="AB6" s="6" t="s">
        <v>2311</v>
      </c>
      <c r="AC6" s="84"/>
      <c r="AD6" s="6"/>
      <c r="AE6" s="6"/>
      <c r="AF6" s="6"/>
      <c r="AG6" s="6"/>
      <c r="AH6" s="6">
        <v>0</v>
      </c>
      <c r="AI6" s="6" t="s">
        <v>2311</v>
      </c>
      <c r="AJ6" s="84"/>
      <c r="AK6" s="6"/>
      <c r="AL6" s="6"/>
      <c r="AM6" s="6"/>
      <c r="AN6" s="6"/>
      <c r="AO6" s="6">
        <v>0</v>
      </c>
      <c r="AP6" s="6" t="s">
        <v>2311</v>
      </c>
      <c r="AQ6" s="84"/>
      <c r="AR6" s="6"/>
      <c r="AS6" s="6"/>
      <c r="AT6" s="6"/>
      <c r="AU6" s="6"/>
      <c r="AV6" s="6">
        <v>0</v>
      </c>
      <c r="AW6" s="6" t="s">
        <v>2311</v>
      </c>
      <c r="AX6" s="84"/>
      <c r="AY6" s="6"/>
      <c r="AZ6" s="6"/>
      <c r="BA6" s="6"/>
      <c r="BB6" s="6"/>
      <c r="BC6" s="6">
        <v>0</v>
      </c>
      <c r="BD6" s="6" t="s">
        <v>2311</v>
      </c>
      <c r="BE6" s="6"/>
    </row>
    <row r="7" spans="1:57" x14ac:dyDescent="0.25">
      <c r="A7" s="6" t="s">
        <v>259</v>
      </c>
      <c r="B7" s="6" t="s">
        <v>65</v>
      </c>
      <c r="C7" s="6">
        <v>72.5</v>
      </c>
      <c r="D7" s="6">
        <v>232</v>
      </c>
      <c r="E7" s="6">
        <v>4.7699999999999996</v>
      </c>
      <c r="F7" s="6">
        <f t="shared" si="0"/>
        <v>-1.0675509234129668</v>
      </c>
      <c r="G7" s="6">
        <v>26</v>
      </c>
      <c r="H7" s="6">
        <f t="shared" si="1"/>
        <v>1.0261521665254785</v>
      </c>
      <c r="I7" s="6">
        <v>30.5</v>
      </c>
      <c r="J7" s="6">
        <f t="shared" si="2"/>
        <v>-1.0798355319767001</v>
      </c>
      <c r="K7" s="6">
        <v>111</v>
      </c>
      <c r="L7" s="6">
        <f t="shared" si="3"/>
        <v>-1.4798270044937543</v>
      </c>
      <c r="M7" s="6"/>
      <c r="N7" s="6"/>
      <c r="O7" s="6"/>
      <c r="P7" s="6"/>
      <c r="Q7" s="6">
        <f t="shared" si="6"/>
        <v>-2.6010612933579429</v>
      </c>
      <c r="R7" s="6">
        <f t="shared" si="7"/>
        <v>-0.65026532333948572</v>
      </c>
      <c r="S7" s="6"/>
      <c r="T7" s="6"/>
      <c r="U7" s="6"/>
      <c r="V7" s="84"/>
      <c r="W7" s="6">
        <v>3</v>
      </c>
      <c r="X7" s="6">
        <v>68</v>
      </c>
      <c r="Y7" s="6">
        <v>0</v>
      </c>
      <c r="Z7" s="6">
        <v>25</v>
      </c>
      <c r="AA7" s="6">
        <v>93</v>
      </c>
      <c r="AB7" s="6">
        <v>31</v>
      </c>
      <c r="AC7" s="84"/>
      <c r="AD7" s="6">
        <v>1</v>
      </c>
      <c r="AE7" s="6">
        <v>0</v>
      </c>
      <c r="AF7" s="6">
        <v>0</v>
      </c>
      <c r="AG7" s="6">
        <v>9</v>
      </c>
      <c r="AH7" s="6">
        <v>9</v>
      </c>
      <c r="AI7" s="6">
        <v>9</v>
      </c>
      <c r="AJ7" s="84"/>
      <c r="AK7" s="6">
        <v>16</v>
      </c>
      <c r="AL7" s="6">
        <v>220</v>
      </c>
      <c r="AM7" s="6">
        <v>0</v>
      </c>
      <c r="AN7" s="6">
        <v>128</v>
      </c>
      <c r="AO7" s="6">
        <v>348</v>
      </c>
      <c r="AP7" s="6">
        <v>21.75</v>
      </c>
      <c r="AQ7" s="84"/>
      <c r="AR7" s="6">
        <v>15</v>
      </c>
      <c r="AS7" s="6">
        <v>210</v>
      </c>
      <c r="AT7" s="6">
        <v>0</v>
      </c>
      <c r="AU7" s="6">
        <v>130</v>
      </c>
      <c r="AV7" s="6">
        <v>340</v>
      </c>
      <c r="AW7" s="6">
        <v>22.666666666666668</v>
      </c>
      <c r="AX7" s="84"/>
      <c r="AY7" s="6">
        <v>12</v>
      </c>
      <c r="AZ7" s="6">
        <v>168</v>
      </c>
      <c r="BA7" s="6">
        <v>0</v>
      </c>
      <c r="BB7" s="6">
        <v>126</v>
      </c>
      <c r="BC7" s="6">
        <v>294</v>
      </c>
      <c r="BD7" s="6">
        <v>24.5</v>
      </c>
      <c r="BE7" s="6"/>
    </row>
    <row r="8" spans="1:57" x14ac:dyDescent="0.25">
      <c r="A8" s="6" t="s">
        <v>129</v>
      </c>
      <c r="B8" s="6" t="s">
        <v>20</v>
      </c>
      <c r="C8" s="6">
        <v>69.25</v>
      </c>
      <c r="D8" s="6">
        <v>199</v>
      </c>
      <c r="E8" s="6">
        <v>4.6100000000000003</v>
      </c>
      <c r="F8" s="6">
        <f t="shared" si="0"/>
        <v>8.5715767573306831E-2</v>
      </c>
      <c r="G8" s="6"/>
      <c r="H8" s="6"/>
      <c r="I8" s="6">
        <v>34</v>
      </c>
      <c r="J8" s="6">
        <f t="shared" si="2"/>
        <v>0.12958026383720403</v>
      </c>
      <c r="K8" s="6">
        <v>122</v>
      </c>
      <c r="L8" s="6">
        <f t="shared" si="3"/>
        <v>0.7751474785443474</v>
      </c>
      <c r="M8" s="6"/>
      <c r="N8" s="6"/>
      <c r="O8" s="6"/>
      <c r="P8" s="6"/>
      <c r="Q8" s="6">
        <f t="shared" si="6"/>
        <v>0.9904435099548583</v>
      </c>
      <c r="R8" s="6">
        <f t="shared" si="7"/>
        <v>0.33014783665161945</v>
      </c>
      <c r="S8" s="6">
        <v>6</v>
      </c>
      <c r="T8" s="6">
        <v>187</v>
      </c>
      <c r="U8" s="6">
        <v>153</v>
      </c>
      <c r="V8" s="84"/>
      <c r="W8" s="6">
        <v>15</v>
      </c>
      <c r="X8" s="6">
        <v>405</v>
      </c>
      <c r="Y8" s="6">
        <v>0</v>
      </c>
      <c r="Z8" s="6">
        <v>5</v>
      </c>
      <c r="AA8" s="6">
        <v>410</v>
      </c>
      <c r="AB8" s="6">
        <v>27.333333333333332</v>
      </c>
      <c r="AC8" s="84"/>
      <c r="AD8" s="6">
        <v>12</v>
      </c>
      <c r="AE8" s="6">
        <v>528</v>
      </c>
      <c r="AF8" s="6">
        <v>0</v>
      </c>
      <c r="AG8" s="6">
        <v>0</v>
      </c>
      <c r="AH8" s="6">
        <v>528</v>
      </c>
      <c r="AI8" s="6">
        <v>44</v>
      </c>
      <c r="AJ8" s="84"/>
      <c r="AK8" s="6">
        <v>10</v>
      </c>
      <c r="AL8" s="6">
        <v>213</v>
      </c>
      <c r="AM8" s="6">
        <v>0</v>
      </c>
      <c r="AN8" s="6">
        <v>0</v>
      </c>
      <c r="AO8" s="6">
        <v>213</v>
      </c>
      <c r="AP8" s="6">
        <v>21.3</v>
      </c>
      <c r="AQ8" s="84"/>
      <c r="AR8" s="6">
        <v>16</v>
      </c>
      <c r="AS8" s="6">
        <v>150</v>
      </c>
      <c r="AT8" s="6">
        <v>0</v>
      </c>
      <c r="AU8" s="6">
        <v>74</v>
      </c>
      <c r="AV8" s="6">
        <v>224</v>
      </c>
      <c r="AW8" s="6">
        <v>14</v>
      </c>
      <c r="AX8" s="84"/>
      <c r="AY8" s="6">
        <v>12</v>
      </c>
      <c r="AZ8" s="6">
        <v>315</v>
      </c>
      <c r="BA8" s="6">
        <v>0</v>
      </c>
      <c r="BB8" s="6">
        <v>0</v>
      </c>
      <c r="BC8" s="6">
        <v>315</v>
      </c>
      <c r="BD8" s="6">
        <v>26.25</v>
      </c>
      <c r="BE8" s="6"/>
    </row>
    <row r="9" spans="1:57" x14ac:dyDescent="0.25">
      <c r="A9" s="6" t="s">
        <v>18</v>
      </c>
      <c r="B9" s="6" t="s">
        <v>20</v>
      </c>
      <c r="C9" s="6">
        <v>68.13</v>
      </c>
      <c r="D9" s="6">
        <v>224</v>
      </c>
      <c r="E9" s="6">
        <v>4.5999999999999996</v>
      </c>
      <c r="F9" s="6">
        <f t="shared" si="0"/>
        <v>0.15779493575995412</v>
      </c>
      <c r="G9" s="6">
        <v>17</v>
      </c>
      <c r="H9" s="6">
        <f t="shared" si="1"/>
        <v>-0.73026779949052467</v>
      </c>
      <c r="I9" s="6">
        <v>32</v>
      </c>
      <c r="J9" s="6">
        <f t="shared" si="2"/>
        <v>-0.56151447662788412</v>
      </c>
      <c r="K9" s="6">
        <v>119</v>
      </c>
      <c r="L9" s="6">
        <f t="shared" si="3"/>
        <v>0.16015443771577426</v>
      </c>
      <c r="M9" s="6">
        <v>4.12</v>
      </c>
      <c r="N9" s="6">
        <f t="shared" si="4"/>
        <v>1.1766092081137376</v>
      </c>
      <c r="O9" s="6">
        <v>7.15</v>
      </c>
      <c r="P9" s="6">
        <f t="shared" si="5"/>
        <v>-0.82059173194585167</v>
      </c>
      <c r="Q9" s="6">
        <f t="shared" si="6"/>
        <v>-0.61781542647479448</v>
      </c>
      <c r="R9" s="6">
        <f t="shared" si="7"/>
        <v>-0.10296923774579908</v>
      </c>
      <c r="S9" s="6"/>
      <c r="T9" s="6"/>
      <c r="U9" s="6"/>
      <c r="V9" s="84"/>
      <c r="W9" s="6">
        <v>5</v>
      </c>
      <c r="X9" s="6">
        <v>21</v>
      </c>
      <c r="Y9" s="6">
        <v>0</v>
      </c>
      <c r="Z9" s="6">
        <v>37</v>
      </c>
      <c r="AA9" s="6">
        <v>58</v>
      </c>
      <c r="AB9" s="6">
        <v>11.6</v>
      </c>
      <c r="AC9" s="84"/>
      <c r="AD9" s="6">
        <v>15</v>
      </c>
      <c r="AE9" s="6">
        <v>496</v>
      </c>
      <c r="AF9" s="6">
        <v>0</v>
      </c>
      <c r="AG9" s="6">
        <v>31</v>
      </c>
      <c r="AH9" s="6">
        <v>527</v>
      </c>
      <c r="AI9" s="6">
        <v>35.133333333333333</v>
      </c>
      <c r="AJ9" s="84"/>
      <c r="AK9" s="6">
        <v>15</v>
      </c>
      <c r="AL9" s="6">
        <v>495</v>
      </c>
      <c r="AM9" s="6">
        <v>0</v>
      </c>
      <c r="AN9" s="6">
        <v>2</v>
      </c>
      <c r="AO9" s="6">
        <v>497</v>
      </c>
      <c r="AP9" s="6">
        <v>33.133333333333333</v>
      </c>
      <c r="AQ9" s="84"/>
      <c r="AR9" s="6">
        <v>7</v>
      </c>
      <c r="AS9" s="6">
        <v>314</v>
      </c>
      <c r="AT9" s="6">
        <v>0</v>
      </c>
      <c r="AU9" s="6">
        <v>0</v>
      </c>
      <c r="AV9" s="6">
        <v>314</v>
      </c>
      <c r="AW9" s="6">
        <v>44.857142857142854</v>
      </c>
      <c r="AX9" s="84"/>
      <c r="AY9" s="6">
        <v>16</v>
      </c>
      <c r="AZ9" s="6">
        <v>618</v>
      </c>
      <c r="BA9" s="6">
        <v>0</v>
      </c>
      <c r="BB9" s="6">
        <v>0</v>
      </c>
      <c r="BC9" s="6">
        <v>618</v>
      </c>
      <c r="BD9" s="6">
        <v>38.625</v>
      </c>
      <c r="BE9" s="6"/>
    </row>
    <row r="10" spans="1:57" x14ac:dyDescent="0.25">
      <c r="A10" s="6" t="s">
        <v>383</v>
      </c>
      <c r="B10" s="6" t="s">
        <v>20</v>
      </c>
      <c r="C10" s="6">
        <v>67.13</v>
      </c>
      <c r="D10" s="6">
        <v>192</v>
      </c>
      <c r="E10" s="6">
        <v>4.42</v>
      </c>
      <c r="F10" s="6">
        <f t="shared" si="0"/>
        <v>1.4552199631195157</v>
      </c>
      <c r="G10" s="6">
        <v>21</v>
      </c>
      <c r="H10" s="6">
        <f t="shared" si="1"/>
        <v>5.0363296516587858E-2</v>
      </c>
      <c r="I10" s="6"/>
      <c r="J10" s="6"/>
      <c r="K10" s="6"/>
      <c r="L10" s="6"/>
      <c r="M10" s="6"/>
      <c r="N10" s="6"/>
      <c r="O10" s="6"/>
      <c r="P10" s="6"/>
      <c r="Q10" s="6">
        <f t="shared" si="6"/>
        <v>1.5055832596361036</v>
      </c>
      <c r="R10" s="6">
        <f t="shared" si="7"/>
        <v>0.75279162981805181</v>
      </c>
      <c r="S10" s="6">
        <v>5</v>
      </c>
      <c r="T10" s="6">
        <v>154</v>
      </c>
      <c r="U10" s="6">
        <v>131</v>
      </c>
      <c r="V10" s="84"/>
      <c r="W10" s="6">
        <v>4</v>
      </c>
      <c r="X10" s="6">
        <v>0</v>
      </c>
      <c r="Y10" s="6">
        <v>0</v>
      </c>
      <c r="Z10" s="6">
        <v>37</v>
      </c>
      <c r="AA10" s="6">
        <v>37</v>
      </c>
      <c r="AB10" s="6">
        <v>9.25</v>
      </c>
      <c r="AC10" s="84"/>
      <c r="AD10" s="6">
        <v>2</v>
      </c>
      <c r="AE10" s="6">
        <v>30</v>
      </c>
      <c r="AF10" s="6">
        <v>0</v>
      </c>
      <c r="AG10" s="6">
        <v>1</v>
      </c>
      <c r="AH10" s="6">
        <v>31</v>
      </c>
      <c r="AI10" s="6">
        <v>15.5</v>
      </c>
      <c r="AJ10" s="84"/>
      <c r="AK10" s="6">
        <v>13</v>
      </c>
      <c r="AL10" s="6">
        <v>273</v>
      </c>
      <c r="AM10" s="6">
        <v>0</v>
      </c>
      <c r="AN10" s="6">
        <v>100</v>
      </c>
      <c r="AO10" s="6">
        <v>373</v>
      </c>
      <c r="AP10" s="6">
        <v>28.692307692307693</v>
      </c>
      <c r="AQ10" s="84"/>
      <c r="AR10" s="6">
        <v>16</v>
      </c>
      <c r="AS10" s="6">
        <v>487</v>
      </c>
      <c r="AT10" s="6">
        <v>0</v>
      </c>
      <c r="AU10" s="6">
        <v>83</v>
      </c>
      <c r="AV10" s="6">
        <v>570</v>
      </c>
      <c r="AW10" s="6">
        <v>35.625</v>
      </c>
      <c r="AX10" s="84"/>
      <c r="AY10" s="6">
        <v>10</v>
      </c>
      <c r="AZ10" s="6">
        <v>338</v>
      </c>
      <c r="BA10" s="6">
        <v>0</v>
      </c>
      <c r="BB10" s="6">
        <v>41</v>
      </c>
      <c r="BC10" s="6">
        <v>379</v>
      </c>
      <c r="BD10" s="6">
        <v>37.9</v>
      </c>
      <c r="BE10" s="6"/>
    </row>
    <row r="11" spans="1:57" x14ac:dyDescent="0.25">
      <c r="A11" s="6" t="s">
        <v>290</v>
      </c>
      <c r="B11" s="6" t="s">
        <v>20</v>
      </c>
      <c r="C11" s="6">
        <v>70</v>
      </c>
      <c r="D11" s="6">
        <v>220</v>
      </c>
      <c r="E11" s="6">
        <v>4.54</v>
      </c>
      <c r="F11" s="6">
        <f t="shared" si="0"/>
        <v>0.59026994487980589</v>
      </c>
      <c r="G11" s="6">
        <v>27</v>
      </c>
      <c r="H11" s="6">
        <f t="shared" si="1"/>
        <v>1.2213099405272567</v>
      </c>
      <c r="I11" s="6">
        <v>43</v>
      </c>
      <c r="J11" s="6">
        <f t="shared" si="2"/>
        <v>3.2395065959301004</v>
      </c>
      <c r="K11" s="6">
        <v>125</v>
      </c>
      <c r="L11" s="6">
        <f t="shared" si="3"/>
        <v>1.3901405193729206</v>
      </c>
      <c r="M11" s="6">
        <v>4.0199999999999996</v>
      </c>
      <c r="N11" s="6">
        <f t="shared" si="4"/>
        <v>1.8242840015708441</v>
      </c>
      <c r="O11" s="6">
        <v>6.69</v>
      </c>
      <c r="P11" s="6">
        <f t="shared" si="5"/>
        <v>1.763295328764575</v>
      </c>
      <c r="Q11" s="6">
        <f t="shared" si="6"/>
        <v>10.028806331045502</v>
      </c>
      <c r="R11" s="6">
        <f t="shared" si="7"/>
        <v>1.6714677218409169</v>
      </c>
      <c r="S11" s="6">
        <v>2</v>
      </c>
      <c r="T11" s="6">
        <v>62</v>
      </c>
      <c r="U11" s="6">
        <v>56</v>
      </c>
      <c r="V11" s="84"/>
      <c r="W11" s="6">
        <v>4</v>
      </c>
      <c r="X11" s="6">
        <v>26</v>
      </c>
      <c r="Y11" s="6">
        <v>0</v>
      </c>
      <c r="Z11" s="6">
        <v>8</v>
      </c>
      <c r="AA11" s="6">
        <v>34</v>
      </c>
      <c r="AB11" s="6">
        <v>8.5</v>
      </c>
      <c r="AC11" s="84"/>
      <c r="AD11" s="6">
        <v>10</v>
      </c>
      <c r="AE11" s="6">
        <v>73</v>
      </c>
      <c r="AF11" s="6">
        <v>0</v>
      </c>
      <c r="AG11" s="6">
        <v>0</v>
      </c>
      <c r="AH11" s="6">
        <v>73</v>
      </c>
      <c r="AI11" s="6">
        <v>7.3</v>
      </c>
      <c r="AJ11" s="84"/>
      <c r="AK11" s="6">
        <v>8</v>
      </c>
      <c r="AL11" s="6">
        <v>101</v>
      </c>
      <c r="AM11" s="6">
        <v>0</v>
      </c>
      <c r="AN11" s="6">
        <v>0</v>
      </c>
      <c r="AO11" s="6">
        <v>101</v>
      </c>
      <c r="AP11" s="6">
        <v>12.625</v>
      </c>
      <c r="AQ11" s="84"/>
      <c r="AR11" s="6">
        <v>15</v>
      </c>
      <c r="AS11" s="6">
        <v>398</v>
      </c>
      <c r="AT11" s="6">
        <v>0</v>
      </c>
      <c r="AU11" s="6">
        <v>10</v>
      </c>
      <c r="AV11" s="6">
        <v>408</v>
      </c>
      <c r="AW11" s="6">
        <v>27.2</v>
      </c>
      <c r="AX11" s="84"/>
      <c r="AY11" s="6"/>
      <c r="AZ11" s="6"/>
      <c r="BA11" s="6"/>
      <c r="BB11" s="6"/>
      <c r="BC11" s="6">
        <v>0</v>
      </c>
      <c r="BD11" s="6" t="s">
        <v>2311</v>
      </c>
      <c r="BE11" s="6"/>
    </row>
    <row r="12" spans="1:57" x14ac:dyDescent="0.25">
      <c r="A12" s="6" t="s">
        <v>431</v>
      </c>
      <c r="B12" s="6" t="s">
        <v>20</v>
      </c>
      <c r="C12" s="6">
        <v>71</v>
      </c>
      <c r="D12" s="6">
        <v>213</v>
      </c>
      <c r="E12" s="6">
        <v>4.5599999999999996</v>
      </c>
      <c r="F12" s="6">
        <f t="shared" si="0"/>
        <v>0.44611160850652409</v>
      </c>
      <c r="G12" s="6">
        <v>16</v>
      </c>
      <c r="H12" s="6">
        <f t="shared" si="1"/>
        <v>-0.92542557349230281</v>
      </c>
      <c r="I12" s="6">
        <v>37.5</v>
      </c>
      <c r="J12" s="6">
        <f t="shared" si="2"/>
        <v>1.3389960596511081</v>
      </c>
      <c r="K12" s="6">
        <v>124</v>
      </c>
      <c r="L12" s="6">
        <f t="shared" si="3"/>
        <v>1.1851428390967296</v>
      </c>
      <c r="M12" s="6"/>
      <c r="N12" s="6"/>
      <c r="O12" s="6"/>
      <c r="P12" s="6"/>
      <c r="Q12" s="6">
        <f t="shared" si="6"/>
        <v>2.044824933762059</v>
      </c>
      <c r="R12" s="6">
        <f t="shared" si="7"/>
        <v>0.51120623344051475</v>
      </c>
      <c r="S12" s="6"/>
      <c r="T12" s="6"/>
      <c r="U12" s="6"/>
      <c r="V12" s="84"/>
      <c r="W12" s="6">
        <v>3</v>
      </c>
      <c r="X12" s="6">
        <v>3</v>
      </c>
      <c r="Y12" s="6">
        <v>0</v>
      </c>
      <c r="Z12" s="6">
        <v>8</v>
      </c>
      <c r="AA12" s="6">
        <v>11</v>
      </c>
      <c r="AB12" s="6">
        <v>3.6666666666666665</v>
      </c>
      <c r="AC12" s="84"/>
      <c r="AD12" s="6"/>
      <c r="AE12" s="6"/>
      <c r="AF12" s="6"/>
      <c r="AG12" s="6"/>
      <c r="AH12" s="6">
        <v>0</v>
      </c>
      <c r="AI12" s="6" t="s">
        <v>2311</v>
      </c>
      <c r="AJ12" s="84"/>
      <c r="AK12" s="6">
        <v>2</v>
      </c>
      <c r="AL12" s="6">
        <v>10</v>
      </c>
      <c r="AM12" s="6">
        <v>0</v>
      </c>
      <c r="AN12" s="6">
        <v>0</v>
      </c>
      <c r="AO12" s="6">
        <v>10</v>
      </c>
      <c r="AP12" s="6">
        <v>5</v>
      </c>
      <c r="AQ12" s="84"/>
      <c r="AR12" s="6"/>
      <c r="AS12" s="6"/>
      <c r="AT12" s="6"/>
      <c r="AU12" s="6"/>
      <c r="AV12" s="6">
        <v>0</v>
      </c>
      <c r="AW12" s="6" t="s">
        <v>2311</v>
      </c>
      <c r="AX12" s="84"/>
      <c r="AY12" s="6"/>
      <c r="AZ12" s="6"/>
      <c r="BA12" s="6"/>
      <c r="BB12" s="6"/>
      <c r="BC12" s="6">
        <v>0</v>
      </c>
      <c r="BD12" s="6" t="s">
        <v>2311</v>
      </c>
      <c r="BE12" s="6"/>
    </row>
    <row r="13" spans="1:57" x14ac:dyDescent="0.25">
      <c r="A13" s="6" t="s">
        <v>179</v>
      </c>
      <c r="B13" s="6" t="s">
        <v>20</v>
      </c>
      <c r="C13" s="6">
        <v>69.13</v>
      </c>
      <c r="D13" s="6">
        <v>211</v>
      </c>
      <c r="E13" s="6">
        <v>4.5199999999999996</v>
      </c>
      <c r="F13" s="6">
        <f t="shared" si="0"/>
        <v>0.73442828125309412</v>
      </c>
      <c r="G13" s="6">
        <v>23</v>
      </c>
      <c r="H13" s="6">
        <f t="shared" si="1"/>
        <v>0.44067884452014411</v>
      </c>
      <c r="I13" s="6">
        <v>33.5</v>
      </c>
      <c r="J13" s="6">
        <f t="shared" si="2"/>
        <v>-4.3193421279068007E-2</v>
      </c>
      <c r="K13" s="6">
        <v>120</v>
      </c>
      <c r="L13" s="6">
        <f t="shared" si="3"/>
        <v>0.36515211799196534</v>
      </c>
      <c r="M13" s="6">
        <v>4.3499999999999996</v>
      </c>
      <c r="N13" s="6">
        <f t="shared" si="4"/>
        <v>-0.3130428168375971</v>
      </c>
      <c r="O13" s="6">
        <v>7.07</v>
      </c>
      <c r="P13" s="6">
        <f t="shared" si="5"/>
        <v>-0.37122006921360312</v>
      </c>
      <c r="Q13" s="6">
        <f t="shared" si="6"/>
        <v>0.81280293643493495</v>
      </c>
      <c r="R13" s="6">
        <f t="shared" si="7"/>
        <v>0.13546715607248916</v>
      </c>
      <c r="S13" s="6"/>
      <c r="T13" s="6"/>
      <c r="U13" s="6"/>
      <c r="V13" s="84"/>
      <c r="W13" s="6"/>
      <c r="X13" s="6"/>
      <c r="Y13" s="6"/>
      <c r="Z13" s="6"/>
      <c r="AA13" s="6">
        <v>0</v>
      </c>
      <c r="AB13" s="6" t="s">
        <v>2311</v>
      </c>
      <c r="AC13" s="84"/>
      <c r="AD13" s="6"/>
      <c r="AE13" s="6"/>
      <c r="AF13" s="6"/>
      <c r="AG13" s="6"/>
      <c r="AH13" s="6">
        <v>0</v>
      </c>
      <c r="AI13" s="6" t="s">
        <v>2311</v>
      </c>
      <c r="AJ13" s="84"/>
      <c r="AK13" s="6"/>
      <c r="AL13" s="6"/>
      <c r="AM13" s="6"/>
      <c r="AN13" s="6"/>
      <c r="AO13" s="6">
        <v>0</v>
      </c>
      <c r="AP13" s="6" t="s">
        <v>2311</v>
      </c>
      <c r="AQ13" s="84"/>
      <c r="AR13" s="6"/>
      <c r="AS13" s="6"/>
      <c r="AT13" s="6"/>
      <c r="AU13" s="6"/>
      <c r="AV13" s="6">
        <v>0</v>
      </c>
      <c r="AW13" s="6" t="s">
        <v>2311</v>
      </c>
      <c r="AX13" s="84"/>
      <c r="AY13" s="6"/>
      <c r="AZ13" s="6"/>
      <c r="BA13" s="6"/>
      <c r="BB13" s="6"/>
      <c r="BC13" s="6">
        <v>0</v>
      </c>
      <c r="BD13" s="6" t="s">
        <v>2311</v>
      </c>
      <c r="BE13" s="6"/>
    </row>
    <row r="14" spans="1:57" x14ac:dyDescent="0.25">
      <c r="A14" s="6" t="s">
        <v>252</v>
      </c>
      <c r="B14" s="6" t="s">
        <v>20</v>
      </c>
      <c r="C14" s="6">
        <v>73</v>
      </c>
      <c r="D14" s="6">
        <v>220</v>
      </c>
      <c r="E14" s="6">
        <v>4.55</v>
      </c>
      <c r="F14" s="6">
        <f t="shared" si="0"/>
        <v>0.51819077669316504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>
        <f t="shared" si="6"/>
        <v>0.51819077669316504</v>
      </c>
      <c r="R14" s="6">
        <f t="shared" si="7"/>
        <v>0.51819077669316504</v>
      </c>
      <c r="S14" s="6">
        <v>2</v>
      </c>
      <c r="T14" s="6">
        <v>61</v>
      </c>
      <c r="U14" s="6">
        <v>55</v>
      </c>
      <c r="V14" s="84"/>
      <c r="W14" s="6">
        <v>15</v>
      </c>
      <c r="X14" s="6">
        <v>679</v>
      </c>
      <c r="Y14" s="6">
        <v>0</v>
      </c>
      <c r="Z14" s="6">
        <v>0</v>
      </c>
      <c r="AA14" s="6">
        <v>679</v>
      </c>
      <c r="AB14" s="6">
        <v>45.266666666666666</v>
      </c>
      <c r="AC14" s="84"/>
      <c r="AD14" s="6">
        <v>16</v>
      </c>
      <c r="AE14" s="6">
        <v>687</v>
      </c>
      <c r="AF14" s="6">
        <v>0</v>
      </c>
      <c r="AG14" s="6">
        <v>0</v>
      </c>
      <c r="AH14" s="6">
        <v>687</v>
      </c>
      <c r="AI14" s="6">
        <v>42.9375</v>
      </c>
      <c r="AJ14" s="84"/>
      <c r="AK14" s="6">
        <v>15</v>
      </c>
      <c r="AL14" s="6">
        <v>470</v>
      </c>
      <c r="AM14" s="6">
        <v>0</v>
      </c>
      <c r="AN14" s="6">
        <v>0</v>
      </c>
      <c r="AO14" s="6">
        <v>470</v>
      </c>
      <c r="AP14" s="6">
        <v>31.333333333333332</v>
      </c>
      <c r="AQ14" s="84"/>
      <c r="AR14" s="6">
        <v>5</v>
      </c>
      <c r="AS14" s="6">
        <v>166</v>
      </c>
      <c r="AT14" s="6">
        <v>0</v>
      </c>
      <c r="AU14" s="6">
        <v>0</v>
      </c>
      <c r="AV14" s="6">
        <v>166</v>
      </c>
      <c r="AW14" s="6">
        <v>33.200000000000003</v>
      </c>
      <c r="AX14" s="84"/>
      <c r="AY14" s="6">
        <v>9</v>
      </c>
      <c r="AZ14" s="6">
        <v>137</v>
      </c>
      <c r="BA14" s="6">
        <v>0</v>
      </c>
      <c r="BB14" s="6">
        <v>0</v>
      </c>
      <c r="BC14" s="6">
        <v>137</v>
      </c>
      <c r="BD14" s="6">
        <v>15.222222222222221</v>
      </c>
      <c r="BE14" s="6"/>
    </row>
    <row r="15" spans="1:57" x14ac:dyDescent="0.25">
      <c r="A15" s="6" t="s">
        <v>429</v>
      </c>
      <c r="B15" s="6" t="s">
        <v>20</v>
      </c>
      <c r="C15" s="6">
        <v>70.5</v>
      </c>
      <c r="D15" s="6">
        <v>218</v>
      </c>
      <c r="E15" s="6">
        <v>4.75</v>
      </c>
      <c r="F15" s="6">
        <f t="shared" si="0"/>
        <v>-0.92339258703968485</v>
      </c>
      <c r="G15" s="6">
        <v>22</v>
      </c>
      <c r="H15" s="6">
        <f t="shared" si="1"/>
        <v>0.245521070518366</v>
      </c>
      <c r="I15" s="6">
        <v>34.5</v>
      </c>
      <c r="J15" s="6">
        <f t="shared" si="2"/>
        <v>0.30235394895347606</v>
      </c>
      <c r="K15" s="6">
        <v>119</v>
      </c>
      <c r="L15" s="6">
        <f t="shared" si="3"/>
        <v>0.16015443771577426</v>
      </c>
      <c r="M15" s="6"/>
      <c r="N15" s="6"/>
      <c r="O15" s="6"/>
      <c r="P15" s="6"/>
      <c r="Q15" s="6">
        <f t="shared" si="6"/>
        <v>-0.21536312985206851</v>
      </c>
      <c r="R15" s="6">
        <f t="shared" si="7"/>
        <v>-5.3840782463017128E-2</v>
      </c>
      <c r="S15" s="6"/>
      <c r="T15" s="6"/>
      <c r="U15" s="6"/>
      <c r="V15" s="84"/>
      <c r="W15" s="6"/>
      <c r="X15" s="6"/>
      <c r="Y15" s="6"/>
      <c r="Z15" s="6"/>
      <c r="AA15" s="6">
        <v>0</v>
      </c>
      <c r="AB15" s="6" t="s">
        <v>2311</v>
      </c>
      <c r="AC15" s="84"/>
      <c r="AD15" s="6">
        <v>12</v>
      </c>
      <c r="AE15" s="6">
        <v>55</v>
      </c>
      <c r="AF15" s="6">
        <v>0</v>
      </c>
      <c r="AG15" s="6">
        <v>154</v>
      </c>
      <c r="AH15" s="6">
        <v>209</v>
      </c>
      <c r="AI15" s="6">
        <v>17.416666666666668</v>
      </c>
      <c r="AJ15" s="84"/>
      <c r="AK15" s="6">
        <v>7</v>
      </c>
      <c r="AL15" s="6">
        <v>7</v>
      </c>
      <c r="AM15" s="6">
        <v>0</v>
      </c>
      <c r="AN15" s="6">
        <v>143</v>
      </c>
      <c r="AO15" s="6">
        <v>150</v>
      </c>
      <c r="AP15" s="6">
        <v>21.428571428571427</v>
      </c>
      <c r="AQ15" s="84"/>
      <c r="AR15" s="6"/>
      <c r="AS15" s="6"/>
      <c r="AT15" s="6"/>
      <c r="AU15" s="6"/>
      <c r="AV15" s="6">
        <v>0</v>
      </c>
      <c r="AW15" s="6" t="s">
        <v>2311</v>
      </c>
      <c r="AX15" s="84"/>
      <c r="AY15" s="6"/>
      <c r="AZ15" s="6"/>
      <c r="BA15" s="6"/>
      <c r="BB15" s="6"/>
      <c r="BC15" s="6">
        <v>0</v>
      </c>
      <c r="BD15" s="6" t="s">
        <v>2311</v>
      </c>
      <c r="BE15" s="6"/>
    </row>
    <row r="16" spans="1:57" x14ac:dyDescent="0.25">
      <c r="A16" s="6" t="s">
        <v>61</v>
      </c>
      <c r="B16" s="6" t="s">
        <v>20</v>
      </c>
      <c r="C16" s="6">
        <v>68.38</v>
      </c>
      <c r="D16" s="6">
        <v>202</v>
      </c>
      <c r="E16" s="6">
        <v>4.53</v>
      </c>
      <c r="F16" s="6">
        <f t="shared" si="0"/>
        <v>0.66234911306644673</v>
      </c>
      <c r="G16" s="6">
        <v>19</v>
      </c>
      <c r="H16" s="6">
        <f t="shared" si="1"/>
        <v>-0.33995225148696839</v>
      </c>
      <c r="I16" s="6">
        <v>33.5</v>
      </c>
      <c r="J16" s="6">
        <f t="shared" si="2"/>
        <v>-4.3193421279068007E-2</v>
      </c>
      <c r="K16" s="6">
        <v>122</v>
      </c>
      <c r="L16" s="6">
        <f t="shared" si="3"/>
        <v>0.7751474785443474</v>
      </c>
      <c r="M16" s="6">
        <v>4.12</v>
      </c>
      <c r="N16" s="6">
        <f t="shared" si="4"/>
        <v>1.1766092081137376</v>
      </c>
      <c r="O16" s="6">
        <v>6.91</v>
      </c>
      <c r="P16" s="6">
        <f t="shared" si="5"/>
        <v>0.52752325625089391</v>
      </c>
      <c r="Q16" s="6">
        <f t="shared" si="6"/>
        <v>2.7584833832093891</v>
      </c>
      <c r="R16" s="6">
        <f t="shared" si="7"/>
        <v>0.45974723053489819</v>
      </c>
      <c r="S16" s="6">
        <v>2</v>
      </c>
      <c r="T16" s="6">
        <v>37</v>
      </c>
      <c r="U16" s="6">
        <v>35</v>
      </c>
      <c r="V16" s="84"/>
      <c r="W16" s="6">
        <v>16</v>
      </c>
      <c r="X16" s="6">
        <v>613</v>
      </c>
      <c r="Y16" s="6">
        <v>0</v>
      </c>
      <c r="Z16" s="6">
        <v>3</v>
      </c>
      <c r="AA16" s="6">
        <v>616</v>
      </c>
      <c r="AB16" s="6">
        <v>38.5</v>
      </c>
      <c r="AC16" s="84"/>
      <c r="AD16" s="6">
        <v>13</v>
      </c>
      <c r="AE16" s="6">
        <v>510</v>
      </c>
      <c r="AF16" s="6">
        <v>0</v>
      </c>
      <c r="AG16" s="6">
        <v>1</v>
      </c>
      <c r="AH16" s="6">
        <v>511</v>
      </c>
      <c r="AI16" s="6">
        <v>39.307692307692307</v>
      </c>
      <c r="AJ16" s="84"/>
      <c r="AK16" s="6">
        <v>16</v>
      </c>
      <c r="AL16" s="6">
        <v>580</v>
      </c>
      <c r="AM16" s="6">
        <v>0</v>
      </c>
      <c r="AN16" s="6">
        <v>2</v>
      </c>
      <c r="AO16" s="6">
        <v>582</v>
      </c>
      <c r="AP16" s="6">
        <v>36.375</v>
      </c>
      <c r="AQ16" s="84"/>
      <c r="AR16" s="6">
        <v>10</v>
      </c>
      <c r="AS16" s="6">
        <v>394</v>
      </c>
      <c r="AT16" s="6">
        <v>0</v>
      </c>
      <c r="AU16" s="6">
        <v>0</v>
      </c>
      <c r="AV16" s="6">
        <v>394</v>
      </c>
      <c r="AW16" s="6">
        <v>39.4</v>
      </c>
      <c r="AX16" s="84"/>
      <c r="AY16" s="6">
        <v>16</v>
      </c>
      <c r="AZ16" s="6">
        <v>482</v>
      </c>
      <c r="BA16" s="6">
        <v>0</v>
      </c>
      <c r="BB16" s="6">
        <v>25</v>
      </c>
      <c r="BC16" s="6">
        <v>507</v>
      </c>
      <c r="BD16" s="6">
        <v>31.6875</v>
      </c>
      <c r="BE16" s="6"/>
    </row>
    <row r="17" spans="1:57" x14ac:dyDescent="0.25">
      <c r="A17" s="6" t="s">
        <v>214</v>
      </c>
      <c r="B17" s="6" t="s">
        <v>20</v>
      </c>
      <c r="C17" s="6">
        <v>67.38</v>
      </c>
      <c r="D17" s="6">
        <v>203</v>
      </c>
      <c r="E17" s="6">
        <v>4.68</v>
      </c>
      <c r="F17" s="6">
        <f t="shared" si="0"/>
        <v>-0.41883840973318581</v>
      </c>
      <c r="G17" s="6">
        <v>20</v>
      </c>
      <c r="H17" s="6">
        <f t="shared" si="1"/>
        <v>-0.14479447748519028</v>
      </c>
      <c r="I17" s="6">
        <v>29</v>
      </c>
      <c r="J17" s="6">
        <f t="shared" si="2"/>
        <v>-1.5981565873255161</v>
      </c>
      <c r="K17" s="6">
        <v>110</v>
      </c>
      <c r="L17" s="6">
        <f t="shared" si="3"/>
        <v>-1.6848246847699453</v>
      </c>
      <c r="M17" s="6"/>
      <c r="N17" s="6"/>
      <c r="O17" s="6"/>
      <c r="P17" s="6"/>
      <c r="Q17" s="6">
        <f t="shared" si="6"/>
        <v>-3.8466141593138374</v>
      </c>
      <c r="R17" s="6">
        <f t="shared" si="7"/>
        <v>-0.96165353982845936</v>
      </c>
      <c r="S17" s="6">
        <v>7</v>
      </c>
      <c r="T17" s="6">
        <v>228</v>
      </c>
      <c r="U17" s="6">
        <v>179</v>
      </c>
      <c r="V17" s="84"/>
      <c r="W17" s="6"/>
      <c r="X17" s="6"/>
      <c r="Y17" s="6"/>
      <c r="Z17" s="6"/>
      <c r="AA17" s="6">
        <v>0</v>
      </c>
      <c r="AB17" s="6" t="s">
        <v>2311</v>
      </c>
      <c r="AC17" s="84"/>
      <c r="AD17" s="6"/>
      <c r="AE17" s="6"/>
      <c r="AF17" s="6"/>
      <c r="AG17" s="6"/>
      <c r="AH17" s="6">
        <v>0</v>
      </c>
      <c r="AI17" s="6" t="s">
        <v>2311</v>
      </c>
      <c r="AJ17" s="84"/>
      <c r="AK17" s="6"/>
      <c r="AL17" s="6"/>
      <c r="AM17" s="6"/>
      <c r="AN17" s="6"/>
      <c r="AO17" s="6">
        <v>0</v>
      </c>
      <c r="AP17" s="6" t="s">
        <v>2311</v>
      </c>
      <c r="AQ17" s="84"/>
      <c r="AR17" s="6"/>
      <c r="AS17" s="6"/>
      <c r="AT17" s="6"/>
      <c r="AU17" s="6"/>
      <c r="AV17" s="6">
        <v>0</v>
      </c>
      <c r="AW17" s="6" t="s">
        <v>2311</v>
      </c>
      <c r="AX17" s="84"/>
      <c r="AY17" s="6"/>
      <c r="AZ17" s="6"/>
      <c r="BA17" s="6"/>
      <c r="BB17" s="6"/>
      <c r="BC17" s="6">
        <v>0</v>
      </c>
      <c r="BD17" s="6" t="s">
        <v>2311</v>
      </c>
      <c r="BE17" s="6"/>
    </row>
    <row r="18" spans="1:57" x14ac:dyDescent="0.25">
      <c r="A18" s="6" t="s">
        <v>147</v>
      </c>
      <c r="B18" s="6" t="s">
        <v>20</v>
      </c>
      <c r="C18" s="6">
        <v>70</v>
      </c>
      <c r="D18" s="6">
        <v>205</v>
      </c>
      <c r="E18" s="6">
        <v>4.49</v>
      </c>
      <c r="F18" s="6">
        <f t="shared" si="0"/>
        <v>0.95066578581301675</v>
      </c>
      <c r="G18" s="6">
        <v>18</v>
      </c>
      <c r="H18" s="6">
        <f t="shared" si="1"/>
        <v>-0.53511002548874653</v>
      </c>
      <c r="I18" s="6">
        <v>31.5</v>
      </c>
      <c r="J18" s="6">
        <f t="shared" si="2"/>
        <v>-0.73428816174415612</v>
      </c>
      <c r="K18" s="6">
        <v>115</v>
      </c>
      <c r="L18" s="6">
        <f t="shared" si="3"/>
        <v>-0.65983628338898992</v>
      </c>
      <c r="M18" s="6">
        <v>4.3099999999999996</v>
      </c>
      <c r="N18" s="6">
        <f t="shared" si="4"/>
        <v>-5.3972899454755537E-2</v>
      </c>
      <c r="O18" s="6">
        <v>6.89</v>
      </c>
      <c r="P18" s="6">
        <f t="shared" si="5"/>
        <v>0.63986617193395856</v>
      </c>
      <c r="Q18" s="6">
        <f t="shared" si="6"/>
        <v>-0.39267541232967285</v>
      </c>
      <c r="R18" s="6">
        <f t="shared" si="7"/>
        <v>-6.5445902054945479E-2</v>
      </c>
      <c r="S18" s="6">
        <v>4</v>
      </c>
      <c r="T18" s="6">
        <v>125</v>
      </c>
      <c r="U18" s="6">
        <v>108</v>
      </c>
      <c r="V18" s="84"/>
      <c r="W18" s="6">
        <v>11</v>
      </c>
      <c r="X18" s="6">
        <v>62</v>
      </c>
      <c r="Y18" s="6">
        <v>0</v>
      </c>
      <c r="Z18" s="6">
        <v>71</v>
      </c>
      <c r="AA18" s="6">
        <v>133</v>
      </c>
      <c r="AB18" s="6">
        <v>12.090909090909092</v>
      </c>
      <c r="AC18" s="84"/>
      <c r="AD18" s="6"/>
      <c r="AE18" s="6"/>
      <c r="AF18" s="6"/>
      <c r="AG18" s="6"/>
      <c r="AH18" s="6">
        <v>0</v>
      </c>
      <c r="AI18" s="6" t="s">
        <v>2311</v>
      </c>
      <c r="AJ18" s="84"/>
      <c r="AK18" s="6"/>
      <c r="AL18" s="6"/>
      <c r="AM18" s="6"/>
      <c r="AN18" s="6"/>
      <c r="AO18" s="6">
        <v>0</v>
      </c>
      <c r="AP18" s="6" t="s">
        <v>2311</v>
      </c>
      <c r="AQ18" s="84"/>
      <c r="AR18" s="6"/>
      <c r="AS18" s="6"/>
      <c r="AT18" s="6"/>
      <c r="AU18" s="6"/>
      <c r="AV18" s="6">
        <v>0</v>
      </c>
      <c r="AW18" s="6" t="s">
        <v>2311</v>
      </c>
      <c r="AX18" s="84"/>
      <c r="AY18" s="6"/>
      <c r="AZ18" s="6"/>
      <c r="BA18" s="6"/>
      <c r="BB18" s="6"/>
      <c r="BC18" s="6">
        <v>0</v>
      </c>
      <c r="BD18" s="6" t="s">
        <v>2311</v>
      </c>
      <c r="BE18" s="6"/>
    </row>
    <row r="19" spans="1:57" x14ac:dyDescent="0.25">
      <c r="A19" s="6" t="s">
        <v>324</v>
      </c>
      <c r="B19" s="6" t="s">
        <v>20</v>
      </c>
      <c r="C19" s="6">
        <v>72</v>
      </c>
      <c r="D19" s="6">
        <v>204</v>
      </c>
      <c r="E19" s="6">
        <v>4.63</v>
      </c>
      <c r="F19" s="6">
        <f t="shared" si="0"/>
        <v>-5.8442568799974948E-2</v>
      </c>
      <c r="G19" s="6"/>
      <c r="H19" s="6"/>
      <c r="I19" s="6">
        <v>35</v>
      </c>
      <c r="J19" s="6">
        <f t="shared" si="2"/>
        <v>0.47512763406974806</v>
      </c>
      <c r="K19" s="6">
        <v>123</v>
      </c>
      <c r="L19" s="6">
        <f t="shared" si="3"/>
        <v>0.98014515882053843</v>
      </c>
      <c r="M19" s="6"/>
      <c r="N19" s="6"/>
      <c r="O19" s="6"/>
      <c r="P19" s="6"/>
      <c r="Q19" s="6">
        <f t="shared" si="6"/>
        <v>1.3968302240903117</v>
      </c>
      <c r="R19" s="6">
        <f t="shared" si="7"/>
        <v>0.46561007469677057</v>
      </c>
      <c r="S19" s="6">
        <v>5</v>
      </c>
      <c r="T19" s="6">
        <v>151</v>
      </c>
      <c r="U19" s="6">
        <v>129</v>
      </c>
      <c r="V19" s="84"/>
      <c r="W19" s="6">
        <v>13</v>
      </c>
      <c r="X19" s="6">
        <v>119</v>
      </c>
      <c r="Y19" s="6">
        <v>0</v>
      </c>
      <c r="Z19" s="6">
        <v>51</v>
      </c>
      <c r="AA19" s="6">
        <v>170</v>
      </c>
      <c r="AB19" s="6">
        <v>13.076923076923077</v>
      </c>
      <c r="AC19" s="84"/>
      <c r="AD19" s="6">
        <v>16</v>
      </c>
      <c r="AE19" s="6">
        <v>94</v>
      </c>
      <c r="AF19" s="6">
        <v>0</v>
      </c>
      <c r="AG19" s="6">
        <v>111</v>
      </c>
      <c r="AH19" s="6">
        <v>205</v>
      </c>
      <c r="AI19" s="6">
        <v>12.8125</v>
      </c>
      <c r="AJ19" s="84"/>
      <c r="AK19" s="6">
        <v>6</v>
      </c>
      <c r="AL19" s="6">
        <v>143</v>
      </c>
      <c r="AM19" s="6">
        <v>0</v>
      </c>
      <c r="AN19" s="6">
        <v>0</v>
      </c>
      <c r="AO19" s="6">
        <v>143</v>
      </c>
      <c r="AP19" s="6">
        <v>23.833333333333332</v>
      </c>
      <c r="AQ19" s="84"/>
      <c r="AR19" s="6"/>
      <c r="AS19" s="6"/>
      <c r="AT19" s="6"/>
      <c r="AU19" s="6"/>
      <c r="AV19" s="6">
        <v>0</v>
      </c>
      <c r="AW19" s="6" t="s">
        <v>2311</v>
      </c>
      <c r="AX19" s="84"/>
      <c r="AY19" s="6"/>
      <c r="AZ19" s="6"/>
      <c r="BA19" s="6"/>
      <c r="BB19" s="6"/>
      <c r="BC19" s="6">
        <v>0</v>
      </c>
      <c r="BD19" s="6" t="s">
        <v>2311</v>
      </c>
      <c r="BE19" s="6"/>
    </row>
    <row r="20" spans="1:57" x14ac:dyDescent="0.25">
      <c r="A20" s="6" t="s">
        <v>46</v>
      </c>
      <c r="B20" s="6" t="s">
        <v>20</v>
      </c>
      <c r="C20" s="6">
        <v>69.25</v>
      </c>
      <c r="D20" s="6">
        <v>196</v>
      </c>
      <c r="E20" s="6">
        <v>4.5199999999999996</v>
      </c>
      <c r="F20" s="6">
        <f t="shared" si="0"/>
        <v>0.73442828125309412</v>
      </c>
      <c r="G20" s="6">
        <v>20</v>
      </c>
      <c r="H20" s="6">
        <f t="shared" si="1"/>
        <v>-0.14479447748519028</v>
      </c>
      <c r="I20" s="6">
        <v>35.5</v>
      </c>
      <c r="J20" s="6">
        <f t="shared" si="2"/>
        <v>0.64790131918602012</v>
      </c>
      <c r="K20" s="6">
        <v>122</v>
      </c>
      <c r="L20" s="6">
        <f t="shared" si="3"/>
        <v>0.7751474785443474</v>
      </c>
      <c r="M20" s="6">
        <v>4.2</v>
      </c>
      <c r="N20" s="6">
        <f t="shared" si="4"/>
        <v>0.65846937334805444</v>
      </c>
      <c r="O20" s="6">
        <v>6.87</v>
      </c>
      <c r="P20" s="6">
        <f t="shared" si="5"/>
        <v>0.75220908761701821</v>
      </c>
      <c r="Q20" s="6">
        <f t="shared" si="6"/>
        <v>3.4233610624633442</v>
      </c>
      <c r="R20" s="6">
        <f t="shared" si="7"/>
        <v>0.57056017707722406</v>
      </c>
      <c r="S20" s="6">
        <v>6</v>
      </c>
      <c r="T20" s="6">
        <v>182</v>
      </c>
      <c r="U20" s="6">
        <v>150</v>
      </c>
      <c r="V20" s="84"/>
      <c r="W20" s="6">
        <v>8</v>
      </c>
      <c r="X20" s="6">
        <v>24</v>
      </c>
      <c r="Y20" s="6">
        <v>0</v>
      </c>
      <c r="Z20" s="6">
        <v>28</v>
      </c>
      <c r="AA20" s="6">
        <v>52</v>
      </c>
      <c r="AB20" s="6">
        <v>6.5</v>
      </c>
      <c r="AC20" s="84"/>
      <c r="AD20" s="6"/>
      <c r="AE20" s="6"/>
      <c r="AF20" s="6"/>
      <c r="AG20" s="6"/>
      <c r="AH20" s="6">
        <v>0</v>
      </c>
      <c r="AI20" s="6" t="s">
        <v>2311</v>
      </c>
      <c r="AJ20" s="84"/>
      <c r="AK20" s="6">
        <v>11</v>
      </c>
      <c r="AL20" s="6">
        <v>79</v>
      </c>
      <c r="AM20" s="6">
        <v>0</v>
      </c>
      <c r="AN20" s="6">
        <v>77</v>
      </c>
      <c r="AO20" s="6">
        <v>156</v>
      </c>
      <c r="AP20" s="6">
        <v>14.181818181818182</v>
      </c>
      <c r="AQ20" s="84"/>
      <c r="AR20" s="6">
        <v>13</v>
      </c>
      <c r="AS20" s="6">
        <v>99</v>
      </c>
      <c r="AT20" s="6">
        <v>1</v>
      </c>
      <c r="AU20" s="6">
        <v>100</v>
      </c>
      <c r="AV20" s="6">
        <v>200</v>
      </c>
      <c r="AW20" s="6">
        <v>15.384615384615385</v>
      </c>
      <c r="AX20" s="84"/>
      <c r="AY20" s="6">
        <v>13</v>
      </c>
      <c r="AZ20" s="6">
        <v>77</v>
      </c>
      <c r="BA20" s="6">
        <v>0</v>
      </c>
      <c r="BB20" s="6">
        <v>125</v>
      </c>
      <c r="BC20" s="6">
        <v>202</v>
      </c>
      <c r="BD20" s="6">
        <v>15.538461538461538</v>
      </c>
      <c r="BE20" s="6"/>
    </row>
    <row r="21" spans="1:57" x14ac:dyDescent="0.25">
      <c r="A21" s="6" t="s">
        <v>415</v>
      </c>
      <c r="B21" s="6" t="s">
        <v>20</v>
      </c>
      <c r="C21" s="6">
        <v>68.13</v>
      </c>
      <c r="D21" s="6">
        <v>196</v>
      </c>
      <c r="E21" s="6">
        <v>4.4800000000000004</v>
      </c>
      <c r="F21" s="6">
        <f t="shared" si="0"/>
        <v>1.0227449539996576</v>
      </c>
      <c r="G21" s="6">
        <v>17</v>
      </c>
      <c r="H21" s="6">
        <f t="shared" si="1"/>
        <v>-0.73026779949052467</v>
      </c>
      <c r="I21" s="6">
        <v>35</v>
      </c>
      <c r="J21" s="6">
        <f t="shared" si="2"/>
        <v>0.47512763406974806</v>
      </c>
      <c r="K21" s="6">
        <v>118</v>
      </c>
      <c r="L21" s="6">
        <f t="shared" si="3"/>
        <v>-4.4843242560416795E-2</v>
      </c>
      <c r="M21" s="6">
        <v>4.1500000000000004</v>
      </c>
      <c r="N21" s="6">
        <f t="shared" si="4"/>
        <v>0.98230677007660494</v>
      </c>
      <c r="O21" s="6">
        <v>7.15</v>
      </c>
      <c r="P21" s="6">
        <f t="shared" si="5"/>
        <v>-0.82059173194585167</v>
      </c>
      <c r="Q21" s="6">
        <f t="shared" si="6"/>
        <v>0.88447658414921737</v>
      </c>
      <c r="R21" s="6">
        <f t="shared" si="7"/>
        <v>0.14741276402486955</v>
      </c>
      <c r="S21" s="6">
        <v>7</v>
      </c>
      <c r="T21" s="6">
        <v>230</v>
      </c>
      <c r="U21" s="6">
        <v>181</v>
      </c>
      <c r="V21" s="84"/>
      <c r="W21" s="6">
        <v>2</v>
      </c>
      <c r="X21" s="6">
        <v>0</v>
      </c>
      <c r="Y21" s="6">
        <v>0</v>
      </c>
      <c r="Z21" s="6">
        <v>9</v>
      </c>
      <c r="AA21" s="6">
        <v>9</v>
      </c>
      <c r="AB21" s="6">
        <v>4.5</v>
      </c>
      <c r="AC21" s="84"/>
      <c r="AD21" s="6">
        <v>5</v>
      </c>
      <c r="AE21" s="6">
        <v>89</v>
      </c>
      <c r="AF21" s="6">
        <v>0</v>
      </c>
      <c r="AG21" s="6">
        <v>3</v>
      </c>
      <c r="AH21" s="6">
        <v>92</v>
      </c>
      <c r="AI21" s="6">
        <v>18.399999999999999</v>
      </c>
      <c r="AJ21" s="84"/>
      <c r="AK21" s="6">
        <v>6</v>
      </c>
      <c r="AL21" s="6">
        <v>51</v>
      </c>
      <c r="AM21" s="6">
        <v>0</v>
      </c>
      <c r="AN21" s="6">
        <v>51</v>
      </c>
      <c r="AO21" s="6">
        <v>102</v>
      </c>
      <c r="AP21" s="6">
        <v>17</v>
      </c>
      <c r="AQ21" s="84"/>
      <c r="AR21" s="6">
        <v>10</v>
      </c>
      <c r="AS21" s="6">
        <v>51</v>
      </c>
      <c r="AT21" s="6">
        <v>0</v>
      </c>
      <c r="AU21" s="6">
        <v>150</v>
      </c>
      <c r="AV21" s="6">
        <v>201</v>
      </c>
      <c r="AW21" s="6">
        <v>20.100000000000001</v>
      </c>
      <c r="AX21" s="84"/>
      <c r="AY21" s="6">
        <v>16</v>
      </c>
      <c r="AZ21" s="6">
        <v>240</v>
      </c>
      <c r="BA21" s="6">
        <v>0</v>
      </c>
      <c r="BB21" s="6">
        <v>123</v>
      </c>
      <c r="BC21" s="6">
        <v>363</v>
      </c>
      <c r="BD21" s="6">
        <v>22.6875</v>
      </c>
      <c r="BE21" s="6"/>
    </row>
    <row r="22" spans="1:57" x14ac:dyDescent="0.25">
      <c r="A22" s="6" t="s">
        <v>114</v>
      </c>
      <c r="B22" s="6" t="s">
        <v>20</v>
      </c>
      <c r="C22" s="6">
        <v>71.38</v>
      </c>
      <c r="D22" s="6">
        <v>227</v>
      </c>
      <c r="E22" s="6">
        <v>4.37</v>
      </c>
      <c r="F22" s="6">
        <f t="shared" si="0"/>
        <v>1.8156158040527266</v>
      </c>
      <c r="G22" s="6">
        <v>31</v>
      </c>
      <c r="H22" s="6">
        <f t="shared" si="1"/>
        <v>2.0019410365343693</v>
      </c>
      <c r="I22" s="6">
        <v>33.5</v>
      </c>
      <c r="J22" s="6">
        <f t="shared" si="2"/>
        <v>-4.3193421279068007E-2</v>
      </c>
      <c r="K22" s="6">
        <v>121</v>
      </c>
      <c r="L22" s="6">
        <f t="shared" si="3"/>
        <v>0.57014979826815637</v>
      </c>
      <c r="M22" s="6">
        <v>4.38</v>
      </c>
      <c r="N22" s="6">
        <f t="shared" si="4"/>
        <v>-0.5073452548747297</v>
      </c>
      <c r="O22" s="6">
        <v>6.96</v>
      </c>
      <c r="P22" s="6">
        <f t="shared" si="5"/>
        <v>0.24666596704323987</v>
      </c>
      <c r="Q22" s="6">
        <f t="shared" si="6"/>
        <v>4.0838339297446939</v>
      </c>
      <c r="R22" s="6">
        <f t="shared" si="7"/>
        <v>0.68063898829078229</v>
      </c>
      <c r="S22" s="6">
        <v>3</v>
      </c>
      <c r="T22" s="6">
        <v>96</v>
      </c>
      <c r="U22" s="6">
        <v>85</v>
      </c>
      <c r="V22" s="84"/>
      <c r="W22" s="6">
        <v>16</v>
      </c>
      <c r="X22" s="6">
        <v>170</v>
      </c>
      <c r="Y22" s="6">
        <v>0</v>
      </c>
      <c r="Z22" s="6">
        <v>30</v>
      </c>
      <c r="AA22" s="6">
        <v>200</v>
      </c>
      <c r="AB22" s="6">
        <v>12.5</v>
      </c>
      <c r="AC22" s="84"/>
      <c r="AD22" s="6">
        <v>16</v>
      </c>
      <c r="AE22" s="6">
        <v>306</v>
      </c>
      <c r="AF22" s="6">
        <v>0</v>
      </c>
      <c r="AG22" s="6">
        <v>49</v>
      </c>
      <c r="AH22" s="6">
        <v>355</v>
      </c>
      <c r="AI22" s="6">
        <v>22.1875</v>
      </c>
      <c r="AJ22" s="84"/>
      <c r="AK22" s="6">
        <v>14</v>
      </c>
      <c r="AL22" s="6">
        <v>79</v>
      </c>
      <c r="AM22" s="6">
        <v>0</v>
      </c>
      <c r="AN22" s="6">
        <v>82</v>
      </c>
      <c r="AO22" s="6">
        <v>161</v>
      </c>
      <c r="AP22" s="6">
        <v>11.5</v>
      </c>
      <c r="AQ22" s="84"/>
      <c r="AR22" s="6">
        <v>11</v>
      </c>
      <c r="AS22" s="6">
        <v>59</v>
      </c>
      <c r="AT22" s="6">
        <v>0</v>
      </c>
      <c r="AU22" s="6">
        <v>36</v>
      </c>
      <c r="AV22" s="6">
        <v>95</v>
      </c>
      <c r="AW22" s="6">
        <v>8.6363636363636367</v>
      </c>
      <c r="AX22" s="84"/>
      <c r="AY22" s="6"/>
      <c r="AZ22" s="6"/>
      <c r="BA22" s="6"/>
      <c r="BB22" s="6"/>
      <c r="BC22" s="6">
        <v>0</v>
      </c>
      <c r="BD22" s="6" t="s">
        <v>2311</v>
      </c>
      <c r="BE22" s="6"/>
    </row>
    <row r="23" spans="1:57" x14ac:dyDescent="0.25">
      <c r="A23" s="6" t="s">
        <v>60</v>
      </c>
      <c r="B23" s="6" t="s">
        <v>20</v>
      </c>
      <c r="C23" s="6">
        <v>73.38</v>
      </c>
      <c r="D23" s="6">
        <v>230</v>
      </c>
      <c r="E23" s="6">
        <v>4.5999999999999996</v>
      </c>
      <c r="F23" s="6">
        <f t="shared" si="0"/>
        <v>0.15779493575995412</v>
      </c>
      <c r="G23" s="6">
        <v>24</v>
      </c>
      <c r="H23" s="6">
        <f t="shared" si="1"/>
        <v>0.6358366185219223</v>
      </c>
      <c r="I23" s="6">
        <v>31.5</v>
      </c>
      <c r="J23" s="6">
        <f t="shared" si="2"/>
        <v>-0.73428816174415612</v>
      </c>
      <c r="K23" s="6">
        <v>118</v>
      </c>
      <c r="L23" s="6">
        <f t="shared" si="3"/>
        <v>-4.4843242560416795E-2</v>
      </c>
      <c r="M23" s="6">
        <v>4.24</v>
      </c>
      <c r="N23" s="6">
        <f t="shared" si="4"/>
        <v>0.39939945596521287</v>
      </c>
      <c r="O23" s="6">
        <v>6.75</v>
      </c>
      <c r="P23" s="6">
        <f t="shared" si="5"/>
        <v>1.426266581715391</v>
      </c>
      <c r="Q23" s="6">
        <f t="shared" si="6"/>
        <v>1.8401661876579074</v>
      </c>
      <c r="R23" s="6">
        <f t="shared" si="7"/>
        <v>0.30669436460965122</v>
      </c>
      <c r="S23" s="6">
        <v>2</v>
      </c>
      <c r="T23" s="6">
        <v>48</v>
      </c>
      <c r="U23" s="6">
        <v>43</v>
      </c>
      <c r="V23" s="84"/>
      <c r="W23" s="6">
        <v>13</v>
      </c>
      <c r="X23" s="6">
        <v>677</v>
      </c>
      <c r="Y23" s="6">
        <v>0</v>
      </c>
      <c r="Z23" s="6">
        <v>0</v>
      </c>
      <c r="AA23" s="6">
        <v>677</v>
      </c>
      <c r="AB23" s="6">
        <v>52.07692307692308</v>
      </c>
      <c r="AC23" s="84"/>
      <c r="AD23" s="6">
        <v>16</v>
      </c>
      <c r="AE23" s="6">
        <v>927</v>
      </c>
      <c r="AF23" s="6">
        <v>0</v>
      </c>
      <c r="AG23" s="6">
        <v>4</v>
      </c>
      <c r="AH23" s="6">
        <v>931</v>
      </c>
      <c r="AI23" s="6">
        <v>58.1875</v>
      </c>
      <c r="AJ23" s="84"/>
      <c r="AK23" s="6">
        <v>6</v>
      </c>
      <c r="AL23" s="6">
        <v>301</v>
      </c>
      <c r="AM23" s="6">
        <v>0</v>
      </c>
      <c r="AN23" s="6">
        <v>0</v>
      </c>
      <c r="AO23" s="6">
        <v>301</v>
      </c>
      <c r="AP23" s="6">
        <v>50.166666666666664</v>
      </c>
      <c r="AQ23" s="84"/>
      <c r="AR23" s="6">
        <v>12</v>
      </c>
      <c r="AS23" s="6">
        <v>781</v>
      </c>
      <c r="AT23" s="6">
        <v>0</v>
      </c>
      <c r="AU23" s="6">
        <v>5</v>
      </c>
      <c r="AV23" s="6">
        <v>786</v>
      </c>
      <c r="AW23" s="6">
        <v>65.5</v>
      </c>
      <c r="AX23" s="84"/>
      <c r="AY23" s="6">
        <v>15</v>
      </c>
      <c r="AZ23" s="6">
        <v>943</v>
      </c>
      <c r="BA23" s="6">
        <v>0</v>
      </c>
      <c r="BB23" s="6">
        <v>2</v>
      </c>
      <c r="BC23" s="6">
        <v>945</v>
      </c>
      <c r="BD23" s="6">
        <v>63</v>
      </c>
      <c r="BE23" s="6"/>
    </row>
    <row r="24" spans="1:57" x14ac:dyDescent="0.25">
      <c r="A24" s="6" t="s">
        <v>253</v>
      </c>
      <c r="B24" s="6" t="s">
        <v>20</v>
      </c>
      <c r="C24" s="6">
        <v>71</v>
      </c>
      <c r="D24" s="6">
        <v>219</v>
      </c>
      <c r="E24" s="6">
        <v>4.6500000000000004</v>
      </c>
      <c r="F24" s="6">
        <f t="shared" si="0"/>
        <v>-0.20260090517326312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>
        <f t="shared" si="6"/>
        <v>-0.20260090517326312</v>
      </c>
      <c r="R24" s="6">
        <f t="shared" si="7"/>
        <v>-0.20260090517326312</v>
      </c>
      <c r="S24" s="6">
        <v>4</v>
      </c>
      <c r="T24" s="6">
        <v>131</v>
      </c>
      <c r="U24" s="6">
        <v>112</v>
      </c>
      <c r="V24" s="84"/>
      <c r="W24" s="6"/>
      <c r="X24" s="6"/>
      <c r="Y24" s="6"/>
      <c r="Z24" s="6"/>
      <c r="AA24" s="6">
        <v>0</v>
      </c>
      <c r="AB24" s="6" t="s">
        <v>2311</v>
      </c>
      <c r="AC24" s="84"/>
      <c r="AD24" s="6"/>
      <c r="AE24" s="6"/>
      <c r="AF24" s="6"/>
      <c r="AG24" s="6"/>
      <c r="AH24" s="6">
        <v>0</v>
      </c>
      <c r="AI24" s="6" t="s">
        <v>2311</v>
      </c>
      <c r="AJ24" s="84"/>
      <c r="AK24" s="6"/>
      <c r="AL24" s="6"/>
      <c r="AM24" s="6"/>
      <c r="AN24" s="6"/>
      <c r="AO24" s="6">
        <v>0</v>
      </c>
      <c r="AP24" s="6" t="s">
        <v>2311</v>
      </c>
      <c r="AQ24" s="84"/>
      <c r="AR24" s="6"/>
      <c r="AS24" s="6"/>
      <c r="AT24" s="6"/>
      <c r="AU24" s="6"/>
      <c r="AV24" s="6">
        <v>0</v>
      </c>
      <c r="AW24" s="6" t="s">
        <v>2311</v>
      </c>
      <c r="AX24" s="84"/>
      <c r="AY24" s="6"/>
      <c r="AZ24" s="6"/>
      <c r="BA24" s="6"/>
      <c r="BB24" s="6"/>
      <c r="BC24" s="6">
        <v>0</v>
      </c>
      <c r="BD24" s="6" t="s">
        <v>2311</v>
      </c>
      <c r="BE24" s="6"/>
    </row>
    <row r="25" spans="1:57" x14ac:dyDescent="0.25">
      <c r="A25" s="6" t="s">
        <v>390</v>
      </c>
      <c r="B25" s="6" t="s">
        <v>20</v>
      </c>
      <c r="C25" s="6">
        <v>72.38</v>
      </c>
      <c r="D25" s="6">
        <v>221</v>
      </c>
      <c r="E25" s="6">
        <v>4.55</v>
      </c>
      <c r="F25" s="6">
        <f t="shared" si="0"/>
        <v>0.51819077669316504</v>
      </c>
      <c r="G25" s="6">
        <v>17</v>
      </c>
      <c r="H25" s="6">
        <f t="shared" si="1"/>
        <v>-0.73026779949052467</v>
      </c>
      <c r="I25" s="6">
        <v>35.5</v>
      </c>
      <c r="J25" s="6">
        <f t="shared" si="2"/>
        <v>0.64790131918602012</v>
      </c>
      <c r="K25" s="6">
        <v>118</v>
      </c>
      <c r="L25" s="6">
        <f t="shared" si="3"/>
        <v>-4.4843242560416795E-2</v>
      </c>
      <c r="M25" s="6"/>
      <c r="N25" s="6"/>
      <c r="O25" s="6"/>
      <c r="P25" s="6"/>
      <c r="Q25" s="6">
        <f t="shared" si="6"/>
        <v>0.39098105382824372</v>
      </c>
      <c r="R25" s="6">
        <f t="shared" si="7"/>
        <v>9.774526345706093E-2</v>
      </c>
      <c r="S25" s="6"/>
      <c r="T25" s="6"/>
      <c r="U25" s="6"/>
      <c r="V25" s="84"/>
      <c r="W25" s="6">
        <v>2</v>
      </c>
      <c r="X25" s="6">
        <v>0</v>
      </c>
      <c r="Y25" s="6">
        <v>0</v>
      </c>
      <c r="Z25" s="6">
        <v>5</v>
      </c>
      <c r="AA25" s="6">
        <v>5</v>
      </c>
      <c r="AB25" s="6">
        <v>2.5</v>
      </c>
      <c r="AC25" s="84"/>
      <c r="AD25" s="6"/>
      <c r="AE25" s="6"/>
      <c r="AF25" s="6"/>
      <c r="AG25" s="6"/>
      <c r="AH25" s="6">
        <v>0</v>
      </c>
      <c r="AI25" s="6" t="s">
        <v>2311</v>
      </c>
      <c r="AJ25" s="84"/>
      <c r="AK25" s="6"/>
      <c r="AL25" s="6"/>
      <c r="AM25" s="6"/>
      <c r="AN25" s="6"/>
      <c r="AO25" s="6">
        <v>0</v>
      </c>
      <c r="AP25" s="6" t="s">
        <v>2311</v>
      </c>
      <c r="AQ25" s="84"/>
      <c r="AR25" s="6"/>
      <c r="AS25" s="6"/>
      <c r="AT25" s="6"/>
      <c r="AU25" s="6"/>
      <c r="AV25" s="6">
        <v>0</v>
      </c>
      <c r="AW25" s="6" t="s">
        <v>2311</v>
      </c>
      <c r="AX25" s="84"/>
      <c r="AY25" s="6"/>
      <c r="AZ25" s="6"/>
      <c r="BA25" s="6"/>
      <c r="BB25" s="6"/>
      <c r="BC25" s="6">
        <v>0</v>
      </c>
      <c r="BD25" s="6" t="s">
        <v>2311</v>
      </c>
      <c r="BE25" s="6"/>
    </row>
    <row r="26" spans="1:57" x14ac:dyDescent="0.25">
      <c r="A26" s="6" t="s">
        <v>145</v>
      </c>
      <c r="B26" s="6" t="s">
        <v>20</v>
      </c>
      <c r="C26" s="6">
        <v>69.5</v>
      </c>
      <c r="D26" s="6">
        <v>210</v>
      </c>
      <c r="E26" s="6">
        <v>4.5</v>
      </c>
      <c r="F26" s="6">
        <f t="shared" si="0"/>
        <v>0.87858661762637591</v>
      </c>
      <c r="G26" s="6">
        <v>25</v>
      </c>
      <c r="H26" s="6">
        <f t="shared" si="1"/>
        <v>0.83099439252370044</v>
      </c>
      <c r="I26" s="6">
        <v>38.5</v>
      </c>
      <c r="J26" s="6">
        <f t="shared" si="2"/>
        <v>1.6845434298836521</v>
      </c>
      <c r="K26" s="6">
        <v>130</v>
      </c>
      <c r="L26" s="6">
        <f t="shared" si="3"/>
        <v>2.415128920753876</v>
      </c>
      <c r="M26" s="6">
        <v>4.25</v>
      </c>
      <c r="N26" s="6">
        <f t="shared" si="4"/>
        <v>0.33463197661950389</v>
      </c>
      <c r="O26" s="6">
        <v>6.87</v>
      </c>
      <c r="P26" s="6">
        <f t="shared" si="5"/>
        <v>0.75220908761701821</v>
      </c>
      <c r="Q26" s="6">
        <f t="shared" si="6"/>
        <v>6.8960944250241267</v>
      </c>
      <c r="R26" s="6">
        <f t="shared" si="7"/>
        <v>1.1493490708373544</v>
      </c>
      <c r="S26" s="6"/>
      <c r="T26" s="6"/>
      <c r="U26" s="6"/>
      <c r="V26" s="84"/>
      <c r="W26" s="6"/>
      <c r="X26" s="6"/>
      <c r="Y26" s="6"/>
      <c r="Z26" s="6"/>
      <c r="AA26" s="6">
        <v>0</v>
      </c>
      <c r="AB26" s="6" t="s">
        <v>2311</v>
      </c>
      <c r="AC26" s="84"/>
      <c r="AD26" s="6"/>
      <c r="AE26" s="6"/>
      <c r="AF26" s="6"/>
      <c r="AG26" s="6"/>
      <c r="AH26" s="6">
        <v>0</v>
      </c>
      <c r="AI26" s="6" t="s">
        <v>2311</v>
      </c>
      <c r="AJ26" s="84"/>
      <c r="AK26" s="6"/>
      <c r="AL26" s="6"/>
      <c r="AM26" s="6"/>
      <c r="AN26" s="6"/>
      <c r="AO26" s="6">
        <v>0</v>
      </c>
      <c r="AP26" s="6" t="s">
        <v>2311</v>
      </c>
      <c r="AQ26" s="84"/>
      <c r="AR26" s="6"/>
      <c r="AS26" s="6"/>
      <c r="AT26" s="6"/>
      <c r="AU26" s="6"/>
      <c r="AV26" s="6">
        <v>0</v>
      </c>
      <c r="AW26" s="6" t="s">
        <v>2311</v>
      </c>
      <c r="AX26" s="84"/>
      <c r="AY26" s="6"/>
      <c r="AZ26" s="6"/>
      <c r="BA26" s="6"/>
      <c r="BB26" s="6"/>
      <c r="BC26" s="6">
        <v>0</v>
      </c>
      <c r="BD26" s="6" t="s">
        <v>2311</v>
      </c>
      <c r="BE26" s="6"/>
    </row>
    <row r="27" spans="1:57" x14ac:dyDescent="0.25">
      <c r="A27" s="6" t="s">
        <v>277</v>
      </c>
      <c r="B27" s="6" t="s">
        <v>20</v>
      </c>
      <c r="C27" s="6">
        <v>69</v>
      </c>
      <c r="D27" s="6">
        <v>209</v>
      </c>
      <c r="E27" s="6">
        <v>4.54</v>
      </c>
      <c r="F27" s="6">
        <f t="shared" si="0"/>
        <v>0.59026994487980589</v>
      </c>
      <c r="G27" s="6">
        <v>20</v>
      </c>
      <c r="H27" s="6">
        <f t="shared" si="1"/>
        <v>-0.14479447748519028</v>
      </c>
      <c r="I27" s="6"/>
      <c r="J27" s="6"/>
      <c r="K27" s="6"/>
      <c r="L27" s="6"/>
      <c r="M27" s="6">
        <v>4.43</v>
      </c>
      <c r="N27" s="6">
        <f t="shared" si="4"/>
        <v>-0.8311826516032802</v>
      </c>
      <c r="O27" s="6">
        <v>7.21</v>
      </c>
      <c r="P27" s="6">
        <f t="shared" si="5"/>
        <v>-1.1576204789950355</v>
      </c>
      <c r="Q27" s="6">
        <f t="shared" si="6"/>
        <v>-1.5433276632037001</v>
      </c>
      <c r="R27" s="6">
        <f t="shared" si="7"/>
        <v>-0.38583191580092502</v>
      </c>
      <c r="S27" s="6"/>
      <c r="T27" s="6"/>
      <c r="U27" s="6"/>
      <c r="V27" s="84"/>
      <c r="W27" s="6"/>
      <c r="X27" s="6"/>
      <c r="Y27" s="6"/>
      <c r="Z27" s="6"/>
      <c r="AA27" s="6">
        <v>0</v>
      </c>
      <c r="AB27" s="6" t="s">
        <v>2311</v>
      </c>
      <c r="AC27" s="84"/>
      <c r="AD27" s="6"/>
      <c r="AE27" s="6"/>
      <c r="AF27" s="6"/>
      <c r="AG27" s="6"/>
      <c r="AH27" s="6">
        <v>0</v>
      </c>
      <c r="AI27" s="6" t="s">
        <v>2311</v>
      </c>
      <c r="AJ27" s="84"/>
      <c r="AK27" s="6"/>
      <c r="AL27" s="6"/>
      <c r="AM27" s="6"/>
      <c r="AN27" s="6"/>
      <c r="AO27" s="6">
        <v>0</v>
      </c>
      <c r="AP27" s="6" t="s">
        <v>2311</v>
      </c>
      <c r="AQ27" s="84"/>
      <c r="AR27" s="6"/>
      <c r="AS27" s="6"/>
      <c r="AT27" s="6"/>
      <c r="AU27" s="6"/>
      <c r="AV27" s="6">
        <v>0</v>
      </c>
      <c r="AW27" s="6" t="s">
        <v>2311</v>
      </c>
      <c r="AX27" s="84"/>
      <c r="AY27" s="6"/>
      <c r="AZ27" s="6"/>
      <c r="BA27" s="6"/>
      <c r="BB27" s="6"/>
      <c r="BC27" s="6">
        <v>0</v>
      </c>
      <c r="BD27" s="6" t="s">
        <v>2311</v>
      </c>
      <c r="BE27" s="6"/>
    </row>
    <row r="28" spans="1:57" x14ac:dyDescent="0.25">
      <c r="A28" s="6" t="s">
        <v>158</v>
      </c>
      <c r="B28" s="6" t="s">
        <v>20</v>
      </c>
      <c r="C28" s="6">
        <v>71.13</v>
      </c>
      <c r="D28" s="6">
        <v>208</v>
      </c>
      <c r="E28" s="6">
        <v>4.55</v>
      </c>
      <c r="F28" s="6">
        <f t="shared" si="0"/>
        <v>0.51819077669316504</v>
      </c>
      <c r="G28" s="6">
        <v>15</v>
      </c>
      <c r="H28" s="6">
        <f t="shared" si="1"/>
        <v>-1.120583347494081</v>
      </c>
      <c r="I28" s="6">
        <v>30.5</v>
      </c>
      <c r="J28" s="6">
        <f t="shared" si="2"/>
        <v>-1.0798355319767001</v>
      </c>
      <c r="K28" s="6">
        <v>119</v>
      </c>
      <c r="L28" s="6">
        <f t="shared" si="3"/>
        <v>0.16015443771577426</v>
      </c>
      <c r="M28" s="6">
        <v>4.4000000000000004</v>
      </c>
      <c r="N28" s="6">
        <f t="shared" si="4"/>
        <v>-0.63688021356615332</v>
      </c>
      <c r="O28" s="6">
        <v>7.12</v>
      </c>
      <c r="P28" s="6">
        <f t="shared" si="5"/>
        <v>-0.65207735842125725</v>
      </c>
      <c r="Q28" s="6">
        <f t="shared" si="6"/>
        <v>-2.8110312370492525</v>
      </c>
      <c r="R28" s="6">
        <f t="shared" si="7"/>
        <v>-0.4685052061748754</v>
      </c>
      <c r="S28" s="6">
        <v>5</v>
      </c>
      <c r="T28" s="6">
        <v>164</v>
      </c>
      <c r="U28" s="6">
        <v>138</v>
      </c>
      <c r="V28" s="84"/>
      <c r="W28" s="6">
        <v>3</v>
      </c>
      <c r="X28" s="6">
        <v>9</v>
      </c>
      <c r="Y28" s="6">
        <v>0</v>
      </c>
      <c r="Z28" s="6">
        <v>30</v>
      </c>
      <c r="AA28" s="6">
        <v>39</v>
      </c>
      <c r="AB28" s="6">
        <v>13</v>
      </c>
      <c r="AC28" s="84"/>
      <c r="AD28" s="6"/>
      <c r="AE28" s="6"/>
      <c r="AF28" s="6"/>
      <c r="AG28" s="6"/>
      <c r="AH28" s="6">
        <v>0</v>
      </c>
      <c r="AI28" s="6" t="s">
        <v>2311</v>
      </c>
      <c r="AJ28" s="84"/>
      <c r="AK28" s="6">
        <v>5</v>
      </c>
      <c r="AL28" s="6">
        <v>112</v>
      </c>
      <c r="AM28" s="6">
        <v>0</v>
      </c>
      <c r="AN28" s="6">
        <v>14</v>
      </c>
      <c r="AO28" s="6">
        <v>126</v>
      </c>
      <c r="AP28" s="6">
        <v>25.2</v>
      </c>
      <c r="AQ28" s="84"/>
      <c r="AR28" s="6">
        <v>15</v>
      </c>
      <c r="AS28" s="6">
        <v>283</v>
      </c>
      <c r="AT28" s="6">
        <v>0</v>
      </c>
      <c r="AU28" s="6">
        <v>164</v>
      </c>
      <c r="AV28" s="6">
        <v>447</v>
      </c>
      <c r="AW28" s="6">
        <v>29.8</v>
      </c>
      <c r="AX28" s="84"/>
      <c r="AY28" s="6">
        <v>9</v>
      </c>
      <c r="AZ28" s="6">
        <v>171</v>
      </c>
      <c r="BA28" s="6">
        <v>0</v>
      </c>
      <c r="BB28" s="6">
        <v>0</v>
      </c>
      <c r="BC28" s="6">
        <v>171</v>
      </c>
      <c r="BD28" s="6">
        <v>19</v>
      </c>
      <c r="BE28" s="6"/>
    </row>
    <row r="29" spans="1:57" x14ac:dyDescent="0.25">
      <c r="A29" s="6" t="s">
        <v>212</v>
      </c>
      <c r="B29" s="6" t="s">
        <v>20</v>
      </c>
      <c r="C29" s="6">
        <v>70.5</v>
      </c>
      <c r="D29" s="6">
        <v>223</v>
      </c>
      <c r="E29" s="6">
        <v>4.53</v>
      </c>
      <c r="F29" s="6">
        <f t="shared" si="0"/>
        <v>0.66234911306644673</v>
      </c>
      <c r="G29" s="6">
        <v>28</v>
      </c>
      <c r="H29" s="6">
        <f t="shared" si="1"/>
        <v>1.4164677145290347</v>
      </c>
      <c r="I29" s="6">
        <v>35</v>
      </c>
      <c r="J29" s="6">
        <f t="shared" si="2"/>
        <v>0.47512763406974806</v>
      </c>
      <c r="K29" s="6">
        <v>115</v>
      </c>
      <c r="L29" s="6">
        <f t="shared" si="3"/>
        <v>-0.65983628338898992</v>
      </c>
      <c r="M29" s="6">
        <v>4.62</v>
      </c>
      <c r="N29" s="6">
        <f t="shared" si="4"/>
        <v>-2.0617647591717789</v>
      </c>
      <c r="O29" s="6"/>
      <c r="P29" s="6"/>
      <c r="Q29" s="6">
        <f t="shared" si="6"/>
        <v>-0.16765658089553925</v>
      </c>
      <c r="R29" s="6">
        <f t="shared" si="7"/>
        <v>-3.3531316179107852E-2</v>
      </c>
      <c r="S29" s="6">
        <v>6</v>
      </c>
      <c r="T29" s="6">
        <v>189</v>
      </c>
      <c r="U29" s="6">
        <v>155</v>
      </c>
      <c r="V29" s="84"/>
      <c r="W29" s="6">
        <v>8</v>
      </c>
      <c r="X29" s="6">
        <v>155</v>
      </c>
      <c r="Y29" s="6">
        <v>0</v>
      </c>
      <c r="Z29" s="6">
        <v>20</v>
      </c>
      <c r="AA29" s="6">
        <v>175</v>
      </c>
      <c r="AB29" s="6">
        <v>21.875</v>
      </c>
      <c r="AC29" s="84"/>
      <c r="AD29" s="6">
        <v>11</v>
      </c>
      <c r="AE29" s="6">
        <v>49</v>
      </c>
      <c r="AF29" s="6">
        <v>0</v>
      </c>
      <c r="AG29" s="6">
        <v>73</v>
      </c>
      <c r="AH29" s="6">
        <v>122</v>
      </c>
      <c r="AI29" s="6">
        <v>11.090909090909092</v>
      </c>
      <c r="AJ29" s="84"/>
      <c r="AK29" s="6"/>
      <c r="AL29" s="6"/>
      <c r="AM29" s="6"/>
      <c r="AN29" s="6"/>
      <c r="AO29" s="6">
        <v>0</v>
      </c>
      <c r="AP29" s="6" t="s">
        <v>2311</v>
      </c>
      <c r="AQ29" s="84"/>
      <c r="AR29" s="6">
        <v>4</v>
      </c>
      <c r="AS29" s="6">
        <v>49</v>
      </c>
      <c r="AT29" s="6">
        <v>0</v>
      </c>
      <c r="AU29" s="6">
        <v>61</v>
      </c>
      <c r="AV29" s="6">
        <v>110</v>
      </c>
      <c r="AW29" s="6">
        <v>27.5</v>
      </c>
      <c r="AX29" s="84"/>
      <c r="AY29" s="6"/>
      <c r="AZ29" s="6"/>
      <c r="BA29" s="6"/>
      <c r="BB29" s="6"/>
      <c r="BC29" s="6">
        <v>0</v>
      </c>
      <c r="BD29" s="6" t="s">
        <v>2311</v>
      </c>
      <c r="BE29" s="6"/>
    </row>
    <row r="30" spans="1:57" x14ac:dyDescent="0.25">
      <c r="A30" s="6" t="s">
        <v>37</v>
      </c>
      <c r="B30" s="6" t="s">
        <v>20</v>
      </c>
      <c r="C30" s="6">
        <v>70.5</v>
      </c>
      <c r="D30" s="6">
        <v>214</v>
      </c>
      <c r="E30" s="6">
        <v>4.66</v>
      </c>
      <c r="F30" s="6">
        <f t="shared" si="0"/>
        <v>-0.27468007335990402</v>
      </c>
      <c r="G30" s="6">
        <v>15</v>
      </c>
      <c r="H30" s="6">
        <f t="shared" si="1"/>
        <v>-1.120583347494081</v>
      </c>
      <c r="I30" s="6">
        <v>32</v>
      </c>
      <c r="J30" s="6">
        <f t="shared" si="2"/>
        <v>-0.56151447662788412</v>
      </c>
      <c r="K30" s="6">
        <v>118</v>
      </c>
      <c r="L30" s="6">
        <f t="shared" si="3"/>
        <v>-4.4843242560416795E-2</v>
      </c>
      <c r="M30" s="6">
        <v>4.4000000000000004</v>
      </c>
      <c r="N30" s="6">
        <f t="shared" si="4"/>
        <v>-0.63688021356615332</v>
      </c>
      <c r="O30" s="6">
        <v>6.88</v>
      </c>
      <c r="P30" s="6">
        <f t="shared" si="5"/>
        <v>0.69603762977548844</v>
      </c>
      <c r="Q30" s="6">
        <f t="shared" si="6"/>
        <v>-1.9424637238329507</v>
      </c>
      <c r="R30" s="6">
        <f t="shared" si="7"/>
        <v>-0.32374395397215844</v>
      </c>
      <c r="S30" s="6">
        <v>2</v>
      </c>
      <c r="T30" s="6">
        <v>58</v>
      </c>
      <c r="U30" s="6">
        <v>53</v>
      </c>
      <c r="V30" s="84"/>
      <c r="W30" s="6">
        <v>16</v>
      </c>
      <c r="X30" s="6">
        <v>312</v>
      </c>
      <c r="Y30" s="6">
        <v>0</v>
      </c>
      <c r="Z30" s="6">
        <v>128</v>
      </c>
      <c r="AA30" s="6">
        <v>440</v>
      </c>
      <c r="AB30" s="6">
        <v>27.5</v>
      </c>
      <c r="AC30" s="84"/>
      <c r="AD30" s="6">
        <v>5</v>
      </c>
      <c r="AE30" s="6">
        <v>191</v>
      </c>
      <c r="AF30" s="6">
        <v>0</v>
      </c>
      <c r="AG30" s="6">
        <v>0</v>
      </c>
      <c r="AH30" s="6">
        <v>191</v>
      </c>
      <c r="AI30" s="6">
        <v>38.200000000000003</v>
      </c>
      <c r="AJ30" s="84"/>
      <c r="AK30" s="6"/>
      <c r="AL30" s="6"/>
      <c r="AM30" s="6"/>
      <c r="AN30" s="6"/>
      <c r="AO30" s="6">
        <v>0</v>
      </c>
      <c r="AP30" s="6" t="s">
        <v>2311</v>
      </c>
      <c r="AQ30" s="84"/>
      <c r="AR30" s="6"/>
      <c r="AS30" s="6"/>
      <c r="AT30" s="6"/>
      <c r="AU30" s="6"/>
      <c r="AV30" s="6">
        <v>0</v>
      </c>
      <c r="AW30" s="6" t="s">
        <v>2311</v>
      </c>
      <c r="AX30" s="84"/>
      <c r="AY30" s="6"/>
      <c r="AZ30" s="6"/>
      <c r="BA30" s="6"/>
      <c r="BB30" s="6"/>
      <c r="BC30" s="6">
        <v>0</v>
      </c>
      <c r="BD30" s="6" t="s">
        <v>2311</v>
      </c>
      <c r="BE30" s="6"/>
    </row>
    <row r="31" spans="1:57" x14ac:dyDescent="0.25">
      <c r="A31" s="6" t="s">
        <v>181</v>
      </c>
      <c r="B31" s="6" t="s">
        <v>20</v>
      </c>
      <c r="C31" s="6">
        <v>68.25</v>
      </c>
      <c r="D31" s="6">
        <v>208</v>
      </c>
      <c r="E31" s="6">
        <v>4.68</v>
      </c>
      <c r="F31" s="6">
        <f t="shared" si="0"/>
        <v>-0.41883840973318581</v>
      </c>
      <c r="G31" s="6">
        <v>19</v>
      </c>
      <c r="H31" s="6">
        <f t="shared" si="1"/>
        <v>-0.33995225148696839</v>
      </c>
      <c r="I31" s="6">
        <v>32.5</v>
      </c>
      <c r="J31" s="6">
        <f t="shared" si="2"/>
        <v>-0.38874079151161206</v>
      </c>
      <c r="K31" s="6">
        <v>113</v>
      </c>
      <c r="L31" s="6">
        <f t="shared" si="3"/>
        <v>-1.069831643941372</v>
      </c>
      <c r="M31" s="6">
        <v>4.18</v>
      </c>
      <c r="N31" s="6">
        <f t="shared" si="4"/>
        <v>0.78800433203947806</v>
      </c>
      <c r="O31" s="6">
        <v>6.95</v>
      </c>
      <c r="P31" s="6">
        <f t="shared" si="5"/>
        <v>0.30283742488476967</v>
      </c>
      <c r="Q31" s="6">
        <f t="shared" si="6"/>
        <v>-1.1265213397488909</v>
      </c>
      <c r="R31" s="6">
        <f t="shared" si="7"/>
        <v>-0.18775355662481516</v>
      </c>
      <c r="S31" s="6"/>
      <c r="T31" s="6"/>
      <c r="U31" s="6"/>
      <c r="V31" s="84"/>
      <c r="W31" s="6"/>
      <c r="X31" s="6"/>
      <c r="Y31" s="6"/>
      <c r="Z31" s="6"/>
      <c r="AA31" s="6">
        <v>0</v>
      </c>
      <c r="AB31" s="6" t="s">
        <v>2311</v>
      </c>
      <c r="AC31" s="84"/>
      <c r="AD31" s="6"/>
      <c r="AE31" s="6"/>
      <c r="AF31" s="6"/>
      <c r="AG31" s="6"/>
      <c r="AH31" s="6">
        <v>0</v>
      </c>
      <c r="AI31" s="6" t="s">
        <v>2311</v>
      </c>
      <c r="AJ31" s="84"/>
      <c r="AK31" s="6"/>
      <c r="AL31" s="6"/>
      <c r="AM31" s="6"/>
      <c r="AN31" s="6"/>
      <c r="AO31" s="6">
        <v>0</v>
      </c>
      <c r="AP31" s="6" t="s">
        <v>2311</v>
      </c>
      <c r="AQ31" s="84"/>
      <c r="AR31" s="6"/>
      <c r="AS31" s="6"/>
      <c r="AT31" s="6"/>
      <c r="AU31" s="6"/>
      <c r="AV31" s="6">
        <v>0</v>
      </c>
      <c r="AW31" s="6" t="s">
        <v>2311</v>
      </c>
      <c r="AX31" s="84"/>
      <c r="AY31" s="6"/>
      <c r="AZ31" s="6"/>
      <c r="BA31" s="6"/>
      <c r="BB31" s="6"/>
      <c r="BC31" s="6">
        <v>0</v>
      </c>
      <c r="BD31" s="6" t="s">
        <v>2311</v>
      </c>
      <c r="BE31" s="6"/>
    </row>
    <row r="32" spans="1:57" x14ac:dyDescent="0.25">
      <c r="A32" s="6" t="s">
        <v>279</v>
      </c>
      <c r="B32" s="6" t="s">
        <v>20</v>
      </c>
      <c r="C32" s="6">
        <v>70.25</v>
      </c>
      <c r="D32" s="6">
        <v>168</v>
      </c>
      <c r="E32" s="6">
        <v>4.34</v>
      </c>
      <c r="F32" s="6">
        <f t="shared" si="0"/>
        <v>2.0318533086126558</v>
      </c>
      <c r="G32" s="6"/>
      <c r="H32" s="6"/>
      <c r="I32" s="6">
        <v>34</v>
      </c>
      <c r="J32" s="6">
        <f t="shared" si="2"/>
        <v>0.12958026383720403</v>
      </c>
      <c r="K32" s="6">
        <v>121</v>
      </c>
      <c r="L32" s="6">
        <f t="shared" si="3"/>
        <v>0.57014979826815637</v>
      </c>
      <c r="M32" s="6"/>
      <c r="N32" s="6"/>
      <c r="O32" s="6"/>
      <c r="P32" s="6"/>
      <c r="Q32" s="6">
        <f t="shared" si="6"/>
        <v>2.7315833707180159</v>
      </c>
      <c r="R32" s="6">
        <f t="shared" si="7"/>
        <v>0.91052779023933861</v>
      </c>
      <c r="S32" s="6"/>
      <c r="T32" s="6"/>
      <c r="U32" s="6"/>
      <c r="V32" s="84"/>
      <c r="W32" s="6"/>
      <c r="X32" s="6"/>
      <c r="Y32" s="6"/>
      <c r="Z32" s="6"/>
      <c r="AA32" s="6">
        <v>0</v>
      </c>
      <c r="AB32" s="6" t="s">
        <v>2311</v>
      </c>
      <c r="AC32" s="84"/>
      <c r="AD32" s="6">
        <v>1</v>
      </c>
      <c r="AE32" s="6">
        <v>0</v>
      </c>
      <c r="AF32" s="6">
        <v>0</v>
      </c>
      <c r="AG32" s="6">
        <v>5</v>
      </c>
      <c r="AH32" s="6">
        <v>5</v>
      </c>
      <c r="AI32" s="6">
        <v>5</v>
      </c>
      <c r="AJ32" s="84"/>
      <c r="AK32" s="6"/>
      <c r="AL32" s="6"/>
      <c r="AM32" s="6"/>
      <c r="AN32" s="6"/>
      <c r="AO32" s="6">
        <v>0</v>
      </c>
      <c r="AP32" s="6" t="s">
        <v>2311</v>
      </c>
      <c r="AQ32" s="84"/>
      <c r="AR32" s="6"/>
      <c r="AS32" s="6"/>
      <c r="AT32" s="6"/>
      <c r="AU32" s="6"/>
      <c r="AV32" s="6">
        <v>0</v>
      </c>
      <c r="AW32" s="6" t="s">
        <v>2311</v>
      </c>
      <c r="AX32" s="84"/>
      <c r="AY32" s="6"/>
      <c r="AZ32" s="6"/>
      <c r="BA32" s="6"/>
      <c r="BB32" s="6"/>
      <c r="BC32" s="6">
        <v>0</v>
      </c>
      <c r="BD32" s="6" t="s">
        <v>2311</v>
      </c>
      <c r="BE32" s="6"/>
    </row>
    <row r="33" spans="1:57" x14ac:dyDescent="0.25">
      <c r="A33" s="6" t="s">
        <v>168</v>
      </c>
      <c r="B33" s="6" t="s">
        <v>20</v>
      </c>
      <c r="C33" s="6">
        <v>69.13</v>
      </c>
      <c r="D33" s="6">
        <v>199</v>
      </c>
      <c r="E33" s="6">
        <v>4.8</v>
      </c>
      <c r="F33" s="6">
        <f t="shared" si="0"/>
        <v>-1.2837884279728957</v>
      </c>
      <c r="G33" s="6">
        <v>18</v>
      </c>
      <c r="H33" s="6">
        <f t="shared" si="1"/>
        <v>-0.53511002548874653</v>
      </c>
      <c r="I33" s="6">
        <v>32.5</v>
      </c>
      <c r="J33" s="6">
        <f t="shared" si="2"/>
        <v>-0.38874079151161206</v>
      </c>
      <c r="K33" s="6">
        <v>112</v>
      </c>
      <c r="L33" s="6">
        <f t="shared" si="3"/>
        <v>-1.2748293242175632</v>
      </c>
      <c r="M33" s="6">
        <v>4.21</v>
      </c>
      <c r="N33" s="6">
        <f t="shared" si="4"/>
        <v>0.59370189400234541</v>
      </c>
      <c r="O33" s="6">
        <v>7.17</v>
      </c>
      <c r="P33" s="6">
        <f t="shared" si="5"/>
        <v>-0.93293464762891132</v>
      </c>
      <c r="Q33" s="6">
        <f t="shared" si="6"/>
        <v>-3.821701322817384</v>
      </c>
      <c r="R33" s="6">
        <f t="shared" si="7"/>
        <v>-0.63695022046956395</v>
      </c>
      <c r="S33" s="6"/>
      <c r="T33" s="6"/>
      <c r="U33" s="6"/>
      <c r="V33" s="84"/>
      <c r="W33" s="6">
        <v>1</v>
      </c>
      <c r="X33" s="6">
        <v>9</v>
      </c>
      <c r="Y33" s="6">
        <v>0</v>
      </c>
      <c r="Z33" s="6">
        <v>0</v>
      </c>
      <c r="AA33" s="6">
        <v>9</v>
      </c>
      <c r="AB33" s="6">
        <v>9</v>
      </c>
      <c r="AC33" s="84"/>
      <c r="AD33" s="6"/>
      <c r="AE33" s="6"/>
      <c r="AF33" s="6"/>
      <c r="AG33" s="6"/>
      <c r="AH33" s="6">
        <v>0</v>
      </c>
      <c r="AI33" s="6" t="s">
        <v>2311</v>
      </c>
      <c r="AJ33" s="84"/>
      <c r="AK33" s="6"/>
      <c r="AL33" s="6"/>
      <c r="AM33" s="6"/>
      <c r="AN33" s="6"/>
      <c r="AO33" s="6">
        <v>0</v>
      </c>
      <c r="AP33" s="6" t="s">
        <v>2311</v>
      </c>
      <c r="AQ33" s="84"/>
      <c r="AR33" s="6"/>
      <c r="AS33" s="6"/>
      <c r="AT33" s="6"/>
      <c r="AU33" s="6"/>
      <c r="AV33" s="6">
        <v>0</v>
      </c>
      <c r="AW33" s="6" t="s">
        <v>2311</v>
      </c>
      <c r="AX33" s="84"/>
      <c r="AY33" s="6"/>
      <c r="AZ33" s="6"/>
      <c r="BA33" s="6"/>
      <c r="BB33" s="6"/>
      <c r="BC33" s="6">
        <v>0</v>
      </c>
      <c r="BD33" s="6" t="s">
        <v>2311</v>
      </c>
      <c r="BE33" s="6"/>
    </row>
    <row r="34" spans="1:57" x14ac:dyDescent="0.25">
      <c r="A34" s="6" t="s">
        <v>90</v>
      </c>
      <c r="B34" s="6" t="s">
        <v>20</v>
      </c>
      <c r="C34" s="6">
        <v>70.25</v>
      </c>
      <c r="D34" s="6">
        <v>214</v>
      </c>
      <c r="E34" s="6">
        <v>4.7300000000000004</v>
      </c>
      <c r="F34" s="6">
        <f t="shared" si="0"/>
        <v>-0.77923425066640306</v>
      </c>
      <c r="G34" s="6">
        <v>21</v>
      </c>
      <c r="H34" s="6">
        <f t="shared" si="1"/>
        <v>5.0363296516587858E-2</v>
      </c>
      <c r="I34" s="6">
        <v>39</v>
      </c>
      <c r="J34" s="6">
        <f t="shared" si="2"/>
        <v>1.8573171149999241</v>
      </c>
      <c r="K34" s="6">
        <v>125</v>
      </c>
      <c r="L34" s="6">
        <f t="shared" si="3"/>
        <v>1.3901405193729206</v>
      </c>
      <c r="M34" s="6">
        <v>4.09</v>
      </c>
      <c r="N34" s="6">
        <f t="shared" si="4"/>
        <v>1.3709116461508701</v>
      </c>
      <c r="O34" s="6">
        <v>6.85</v>
      </c>
      <c r="P34" s="6">
        <f t="shared" si="5"/>
        <v>0.86455200330008286</v>
      </c>
      <c r="Q34" s="6">
        <f t="shared" si="6"/>
        <v>4.7540503296739827</v>
      </c>
      <c r="R34" s="6">
        <f t="shared" si="7"/>
        <v>0.79234172161233041</v>
      </c>
      <c r="S34" s="6">
        <v>6</v>
      </c>
      <c r="T34" s="6">
        <v>190</v>
      </c>
      <c r="U34" s="6">
        <v>156</v>
      </c>
      <c r="V34" s="84"/>
      <c r="W34" s="6">
        <v>1</v>
      </c>
      <c r="X34" s="6">
        <v>0</v>
      </c>
      <c r="Y34" s="6">
        <v>0</v>
      </c>
      <c r="Z34" s="6">
        <v>17</v>
      </c>
      <c r="AA34" s="6">
        <v>17</v>
      </c>
      <c r="AB34" s="6">
        <v>17</v>
      </c>
      <c r="AC34" s="84"/>
      <c r="AD34" s="6">
        <v>9</v>
      </c>
      <c r="AE34" s="6">
        <v>34</v>
      </c>
      <c r="AF34" s="6">
        <v>0</v>
      </c>
      <c r="AG34" s="6">
        <v>133</v>
      </c>
      <c r="AH34" s="6">
        <v>167</v>
      </c>
      <c r="AI34" s="6">
        <v>18.555555555555557</v>
      </c>
      <c r="AJ34" s="84"/>
      <c r="AK34" s="6">
        <v>16</v>
      </c>
      <c r="AL34" s="6">
        <v>73</v>
      </c>
      <c r="AM34" s="6">
        <v>0</v>
      </c>
      <c r="AN34" s="6">
        <v>299</v>
      </c>
      <c r="AO34" s="6">
        <v>372</v>
      </c>
      <c r="AP34" s="6">
        <v>23.25</v>
      </c>
      <c r="AQ34" s="84"/>
      <c r="AR34" s="6">
        <v>16</v>
      </c>
      <c r="AS34" s="6">
        <v>238</v>
      </c>
      <c r="AT34" s="6">
        <v>0</v>
      </c>
      <c r="AU34" s="6">
        <v>209</v>
      </c>
      <c r="AV34" s="6">
        <v>447</v>
      </c>
      <c r="AW34" s="6">
        <v>27.9375</v>
      </c>
      <c r="AX34" s="84"/>
      <c r="AY34" s="6">
        <v>10</v>
      </c>
      <c r="AZ34" s="6">
        <v>195</v>
      </c>
      <c r="BA34" s="6">
        <v>0</v>
      </c>
      <c r="BB34" s="6">
        <v>102</v>
      </c>
      <c r="BC34" s="6">
        <v>297</v>
      </c>
      <c r="BD34" s="6">
        <v>29.7</v>
      </c>
      <c r="BE34" s="6"/>
    </row>
    <row r="35" spans="1:57" x14ac:dyDescent="0.25">
      <c r="A35" s="6" t="s">
        <v>339</v>
      </c>
      <c r="B35" s="6" t="s">
        <v>20</v>
      </c>
      <c r="C35" s="6">
        <v>65.75</v>
      </c>
      <c r="D35" s="6">
        <v>190</v>
      </c>
      <c r="E35" s="6">
        <v>4.8</v>
      </c>
      <c r="F35" s="6">
        <f t="shared" si="0"/>
        <v>-1.2837884279728957</v>
      </c>
      <c r="G35" s="6">
        <v>15</v>
      </c>
      <c r="H35" s="6">
        <f t="shared" si="1"/>
        <v>-1.120583347494081</v>
      </c>
      <c r="I35" s="6">
        <v>34</v>
      </c>
      <c r="J35" s="6">
        <f t="shared" si="2"/>
        <v>0.12958026383720403</v>
      </c>
      <c r="K35" s="6">
        <v>114</v>
      </c>
      <c r="L35" s="6">
        <f t="shared" si="3"/>
        <v>-0.86483396366518106</v>
      </c>
      <c r="M35" s="6">
        <v>4.25</v>
      </c>
      <c r="N35" s="6">
        <f t="shared" si="4"/>
        <v>0.33463197661950389</v>
      </c>
      <c r="O35" s="6">
        <v>6.97</v>
      </c>
      <c r="P35" s="6">
        <f t="shared" si="5"/>
        <v>0.19049450920171004</v>
      </c>
      <c r="Q35" s="6">
        <f t="shared" si="6"/>
        <v>-2.61449898947374</v>
      </c>
      <c r="R35" s="6">
        <f t="shared" si="7"/>
        <v>-0.43574983157895669</v>
      </c>
      <c r="S35" s="6"/>
      <c r="T35" s="6"/>
      <c r="U35" s="6"/>
      <c r="V35" s="84"/>
      <c r="W35" s="6"/>
      <c r="X35" s="6"/>
      <c r="Y35" s="6"/>
      <c r="Z35" s="6"/>
      <c r="AA35" s="6">
        <v>0</v>
      </c>
      <c r="AB35" s="6" t="s">
        <v>2311</v>
      </c>
      <c r="AC35" s="84"/>
      <c r="AD35" s="6"/>
      <c r="AE35" s="6"/>
      <c r="AF35" s="6"/>
      <c r="AG35" s="6"/>
      <c r="AH35" s="6">
        <v>0</v>
      </c>
      <c r="AI35" s="6" t="s">
        <v>2311</v>
      </c>
      <c r="AJ35" s="84"/>
      <c r="AK35" s="6"/>
      <c r="AL35" s="6"/>
      <c r="AM35" s="6"/>
      <c r="AN35" s="6"/>
      <c r="AO35" s="6">
        <v>0</v>
      </c>
      <c r="AP35" s="6" t="s">
        <v>2311</v>
      </c>
      <c r="AQ35" s="84"/>
      <c r="AR35" s="6"/>
      <c r="AS35" s="6"/>
      <c r="AT35" s="6"/>
      <c r="AU35" s="6"/>
      <c r="AV35" s="6">
        <v>0</v>
      </c>
      <c r="AW35" s="6" t="s">
        <v>2311</v>
      </c>
      <c r="AX35" s="84"/>
      <c r="AY35" s="6"/>
      <c r="AZ35" s="6"/>
      <c r="BA35" s="6"/>
      <c r="BB35" s="6"/>
      <c r="BC35" s="6">
        <v>0</v>
      </c>
      <c r="BD35" s="6" t="s">
        <v>2311</v>
      </c>
      <c r="BE35" s="6"/>
    </row>
    <row r="36" spans="1:57" x14ac:dyDescent="0.25">
      <c r="A36" s="6" t="s">
        <v>215</v>
      </c>
      <c r="B36" s="6" t="s">
        <v>20</v>
      </c>
      <c r="C36" s="6">
        <v>70.5</v>
      </c>
      <c r="D36" s="6">
        <v>213</v>
      </c>
      <c r="E36" s="6">
        <v>4.68</v>
      </c>
      <c r="F36" s="6">
        <f t="shared" si="0"/>
        <v>-0.41883840973318581</v>
      </c>
      <c r="G36" s="6">
        <v>15</v>
      </c>
      <c r="H36" s="6">
        <f t="shared" si="1"/>
        <v>-1.120583347494081</v>
      </c>
      <c r="I36" s="6">
        <v>31</v>
      </c>
      <c r="J36" s="6">
        <f t="shared" si="2"/>
        <v>-0.90706184686042812</v>
      </c>
      <c r="K36" s="6">
        <v>117</v>
      </c>
      <c r="L36" s="6">
        <f t="shared" si="3"/>
        <v>-0.24984092283660786</v>
      </c>
      <c r="M36" s="6">
        <v>4.4400000000000004</v>
      </c>
      <c r="N36" s="6">
        <f t="shared" si="4"/>
        <v>-0.89595013094899489</v>
      </c>
      <c r="O36" s="6">
        <v>6.97</v>
      </c>
      <c r="P36" s="6">
        <f t="shared" si="5"/>
        <v>0.19049450920171004</v>
      </c>
      <c r="Q36" s="6">
        <f t="shared" si="6"/>
        <v>-3.401780148671588</v>
      </c>
      <c r="R36" s="6">
        <f t="shared" si="7"/>
        <v>-0.56696335811193133</v>
      </c>
      <c r="S36" s="6"/>
      <c r="T36" s="6"/>
      <c r="U36" s="6"/>
      <c r="V36" s="84"/>
      <c r="W36" s="6"/>
      <c r="X36" s="6"/>
      <c r="Y36" s="6"/>
      <c r="Z36" s="6"/>
      <c r="AA36" s="6">
        <v>0</v>
      </c>
      <c r="AB36" s="6" t="s">
        <v>2311</v>
      </c>
      <c r="AC36" s="84"/>
      <c r="AD36" s="6"/>
      <c r="AE36" s="6"/>
      <c r="AF36" s="6"/>
      <c r="AG36" s="6"/>
      <c r="AH36" s="6">
        <v>0</v>
      </c>
      <c r="AI36" s="6" t="s">
        <v>2311</v>
      </c>
      <c r="AJ36" s="84"/>
      <c r="AK36" s="6"/>
      <c r="AL36" s="6"/>
      <c r="AM36" s="6"/>
      <c r="AN36" s="6"/>
      <c r="AO36" s="6">
        <v>0</v>
      </c>
      <c r="AP36" s="6" t="s">
        <v>2311</v>
      </c>
      <c r="AQ36" s="84"/>
      <c r="AR36" s="6"/>
      <c r="AS36" s="6"/>
      <c r="AT36" s="6"/>
      <c r="AU36" s="6"/>
      <c r="AV36" s="6">
        <v>0</v>
      </c>
      <c r="AW36" s="6" t="s">
        <v>2311</v>
      </c>
      <c r="AX36" s="84"/>
      <c r="AY36" s="6"/>
      <c r="AZ36" s="6"/>
      <c r="BA36" s="6"/>
      <c r="BB36" s="6"/>
      <c r="BC36" s="6">
        <v>0</v>
      </c>
      <c r="BD36" s="6" t="s">
        <v>2311</v>
      </c>
      <c r="BE36" s="6"/>
    </row>
    <row r="37" spans="1:57" x14ac:dyDescent="0.25">
      <c r="A37" s="6" t="s">
        <v>377</v>
      </c>
      <c r="B37" s="6" t="s">
        <v>20</v>
      </c>
      <c r="C37" s="6">
        <v>69.13</v>
      </c>
      <c r="D37" s="6">
        <v>214</v>
      </c>
      <c r="E37" s="6">
        <v>4.76</v>
      </c>
      <c r="F37" s="6">
        <f t="shared" si="0"/>
        <v>-0.99547175522632581</v>
      </c>
      <c r="G37" s="6">
        <v>17</v>
      </c>
      <c r="H37" s="6">
        <f t="shared" si="1"/>
        <v>-0.73026779949052467</v>
      </c>
      <c r="I37" s="6">
        <v>30</v>
      </c>
      <c r="J37" s="6">
        <f t="shared" si="2"/>
        <v>-1.2526092170929721</v>
      </c>
      <c r="K37" s="6">
        <v>110</v>
      </c>
      <c r="L37" s="6">
        <f t="shared" si="3"/>
        <v>-1.6848246847699453</v>
      </c>
      <c r="M37" s="6">
        <v>4.5</v>
      </c>
      <c r="N37" s="6">
        <f t="shared" si="4"/>
        <v>-1.2845550070232543</v>
      </c>
      <c r="O37" s="6">
        <v>7.13</v>
      </c>
      <c r="P37" s="6">
        <f t="shared" si="5"/>
        <v>-0.70824881626278702</v>
      </c>
      <c r="Q37" s="6">
        <f t="shared" si="6"/>
        <v>-6.6559772798658097</v>
      </c>
      <c r="R37" s="6">
        <f t="shared" si="7"/>
        <v>-1.1093295466443016</v>
      </c>
      <c r="S37" s="6">
        <v>5</v>
      </c>
      <c r="T37" s="6">
        <v>140</v>
      </c>
      <c r="U37" s="6">
        <v>121</v>
      </c>
      <c r="V37" s="84"/>
      <c r="W37" s="6">
        <v>16</v>
      </c>
      <c r="X37" s="6">
        <v>131</v>
      </c>
      <c r="Y37" s="6">
        <v>0</v>
      </c>
      <c r="Z37" s="6">
        <v>138</v>
      </c>
      <c r="AA37" s="6">
        <v>269</v>
      </c>
      <c r="AB37" s="6">
        <v>16.8125</v>
      </c>
      <c r="AC37" s="84"/>
      <c r="AD37" s="6">
        <v>14</v>
      </c>
      <c r="AE37" s="6">
        <v>208</v>
      </c>
      <c r="AF37" s="6">
        <v>0</v>
      </c>
      <c r="AG37" s="6">
        <v>130</v>
      </c>
      <c r="AH37" s="6">
        <v>338</v>
      </c>
      <c r="AI37" s="6">
        <v>24.142857142857142</v>
      </c>
      <c r="AJ37" s="84"/>
      <c r="AK37" s="6">
        <v>16</v>
      </c>
      <c r="AL37" s="6">
        <v>76</v>
      </c>
      <c r="AM37" s="6">
        <v>0</v>
      </c>
      <c r="AN37" s="6">
        <v>272</v>
      </c>
      <c r="AO37" s="6">
        <v>348</v>
      </c>
      <c r="AP37" s="6">
        <v>21.75</v>
      </c>
      <c r="AQ37" s="84"/>
      <c r="AR37" s="6">
        <v>15</v>
      </c>
      <c r="AS37" s="6">
        <v>11</v>
      </c>
      <c r="AT37" s="6">
        <v>0</v>
      </c>
      <c r="AU37" s="6">
        <v>269</v>
      </c>
      <c r="AV37" s="6">
        <v>280</v>
      </c>
      <c r="AW37" s="6">
        <v>18.666666666666668</v>
      </c>
      <c r="AX37" s="84"/>
      <c r="AY37" s="6"/>
      <c r="AZ37" s="6"/>
      <c r="BA37" s="6"/>
      <c r="BB37" s="6"/>
      <c r="BC37" s="6">
        <v>0</v>
      </c>
      <c r="BD37" s="6" t="s">
        <v>2311</v>
      </c>
      <c r="BE37" s="6"/>
    </row>
    <row r="38" spans="1:57" x14ac:dyDescent="0.25">
      <c r="A38" s="6" t="s">
        <v>332</v>
      </c>
      <c r="B38" s="6" t="s">
        <v>20</v>
      </c>
      <c r="C38" s="6">
        <v>70.13</v>
      </c>
      <c r="D38" s="6">
        <v>201</v>
      </c>
      <c r="E38" s="6">
        <v>4.68</v>
      </c>
      <c r="F38" s="6">
        <f t="shared" si="0"/>
        <v>-0.41883840973318581</v>
      </c>
      <c r="G38" s="6"/>
      <c r="H38" s="6"/>
      <c r="I38" s="6">
        <v>32</v>
      </c>
      <c r="J38" s="6">
        <f t="shared" si="2"/>
        <v>-0.56151447662788412</v>
      </c>
      <c r="K38" s="6">
        <v>118</v>
      </c>
      <c r="L38" s="6">
        <f t="shared" si="3"/>
        <v>-4.4843242560416795E-2</v>
      </c>
      <c r="M38" s="6"/>
      <c r="N38" s="6"/>
      <c r="O38" s="6"/>
      <c r="P38" s="6"/>
      <c r="Q38" s="6">
        <f t="shared" si="6"/>
        <v>-1.0251961289214868</v>
      </c>
      <c r="R38" s="6">
        <f t="shared" si="7"/>
        <v>-0.34173204297382892</v>
      </c>
      <c r="S38" s="6">
        <v>6</v>
      </c>
      <c r="T38" s="6">
        <v>199</v>
      </c>
      <c r="U38" s="6">
        <v>163</v>
      </c>
      <c r="V38" s="84"/>
      <c r="W38" s="6">
        <v>14</v>
      </c>
      <c r="X38" s="6">
        <v>48</v>
      </c>
      <c r="Y38" s="6">
        <v>0</v>
      </c>
      <c r="Z38" s="6">
        <v>249</v>
      </c>
      <c r="AA38" s="6">
        <v>297</v>
      </c>
      <c r="AB38" s="6">
        <v>21.214285714285715</v>
      </c>
      <c r="AC38" s="84"/>
      <c r="AD38" s="6">
        <v>14</v>
      </c>
      <c r="AE38" s="6">
        <v>172</v>
      </c>
      <c r="AF38" s="6">
        <v>0</v>
      </c>
      <c r="AG38" s="6">
        <v>101</v>
      </c>
      <c r="AH38" s="6">
        <v>273</v>
      </c>
      <c r="AI38" s="6">
        <v>19.5</v>
      </c>
      <c r="AJ38" s="84"/>
      <c r="AK38" s="6">
        <v>16</v>
      </c>
      <c r="AL38" s="6">
        <v>470</v>
      </c>
      <c r="AM38" s="6">
        <v>0</v>
      </c>
      <c r="AN38" s="6">
        <v>106</v>
      </c>
      <c r="AO38" s="6">
        <v>576</v>
      </c>
      <c r="AP38" s="6">
        <v>36</v>
      </c>
      <c r="AQ38" s="84"/>
      <c r="AR38" s="6">
        <v>10</v>
      </c>
      <c r="AS38" s="6">
        <v>423</v>
      </c>
      <c r="AT38" s="6">
        <v>0</v>
      </c>
      <c r="AU38" s="6">
        <v>0</v>
      </c>
      <c r="AV38" s="6">
        <v>423</v>
      </c>
      <c r="AW38" s="6">
        <v>42.3</v>
      </c>
      <c r="AX38" s="84"/>
      <c r="AY38" s="6">
        <v>16</v>
      </c>
      <c r="AZ38" s="6">
        <v>469</v>
      </c>
      <c r="BA38" s="6">
        <v>0</v>
      </c>
      <c r="BB38" s="6">
        <v>0</v>
      </c>
      <c r="BC38" s="6">
        <v>469</v>
      </c>
      <c r="BD38" s="6">
        <v>29.3125</v>
      </c>
      <c r="BE38" s="6"/>
    </row>
    <row r="39" spans="1:57" x14ac:dyDescent="0.25">
      <c r="A39" s="6" t="s">
        <v>361</v>
      </c>
      <c r="B39" s="6" t="s">
        <v>20</v>
      </c>
      <c r="C39" s="6">
        <v>68.38</v>
      </c>
      <c r="D39" s="6">
        <v>216</v>
      </c>
      <c r="E39" s="6">
        <v>4.55</v>
      </c>
      <c r="F39" s="6">
        <f t="shared" si="0"/>
        <v>0.51819077669316504</v>
      </c>
      <c r="G39" s="6">
        <v>27</v>
      </c>
      <c r="H39" s="6">
        <f t="shared" si="1"/>
        <v>1.2213099405272567</v>
      </c>
      <c r="I39" s="6">
        <v>33</v>
      </c>
      <c r="J39" s="6">
        <f t="shared" si="2"/>
        <v>-0.21596710639534003</v>
      </c>
      <c r="K39" s="6">
        <v>122</v>
      </c>
      <c r="L39" s="6">
        <f t="shared" si="3"/>
        <v>0.7751474785443474</v>
      </c>
      <c r="M39" s="6">
        <v>4.17</v>
      </c>
      <c r="N39" s="6">
        <f t="shared" si="4"/>
        <v>0.85277181138518698</v>
      </c>
      <c r="O39" s="6">
        <v>6.7</v>
      </c>
      <c r="P39" s="6">
        <f t="shared" si="5"/>
        <v>1.7071238709230452</v>
      </c>
      <c r="Q39" s="6">
        <f t="shared" si="6"/>
        <v>4.8585767716776607</v>
      </c>
      <c r="R39" s="6">
        <f t="shared" si="7"/>
        <v>0.80976279527961015</v>
      </c>
      <c r="S39" s="6">
        <v>5</v>
      </c>
      <c r="T39" s="6">
        <v>160</v>
      </c>
      <c r="U39" s="6">
        <v>134</v>
      </c>
      <c r="V39" s="84"/>
      <c r="W39" s="6">
        <v>14</v>
      </c>
      <c r="X39" s="6">
        <v>566</v>
      </c>
      <c r="Y39" s="6">
        <v>0</v>
      </c>
      <c r="Z39" s="6">
        <v>0</v>
      </c>
      <c r="AA39" s="6">
        <v>566</v>
      </c>
      <c r="AB39" s="6">
        <v>40.428571428571431</v>
      </c>
      <c r="AC39" s="84"/>
      <c r="AD39" s="6">
        <v>13</v>
      </c>
      <c r="AE39" s="6">
        <v>175</v>
      </c>
      <c r="AF39" s="6">
        <v>0</v>
      </c>
      <c r="AG39" s="6">
        <v>6</v>
      </c>
      <c r="AH39" s="6">
        <v>181</v>
      </c>
      <c r="AI39" s="6">
        <v>13.923076923076923</v>
      </c>
      <c r="AJ39" s="84"/>
      <c r="AK39" s="6">
        <v>8</v>
      </c>
      <c r="AL39" s="6">
        <v>140</v>
      </c>
      <c r="AM39" s="6">
        <v>0</v>
      </c>
      <c r="AN39" s="6">
        <v>48</v>
      </c>
      <c r="AO39" s="6">
        <v>188</v>
      </c>
      <c r="AP39" s="6">
        <v>23.5</v>
      </c>
      <c r="AQ39" s="84"/>
      <c r="AR39" s="6"/>
      <c r="AS39" s="6"/>
      <c r="AT39" s="6"/>
      <c r="AU39" s="6"/>
      <c r="AV39" s="6">
        <v>0</v>
      </c>
      <c r="AW39" s="6" t="s">
        <v>2311</v>
      </c>
      <c r="AX39" s="84"/>
      <c r="AY39" s="6"/>
      <c r="AZ39" s="6"/>
      <c r="BA39" s="6"/>
      <c r="BB39" s="6"/>
      <c r="BC39" s="6">
        <v>0</v>
      </c>
      <c r="BD39" s="6" t="s">
        <v>2311</v>
      </c>
      <c r="BE39" s="6"/>
    </row>
    <row r="41" spans="1:57" x14ac:dyDescent="0.25">
      <c r="B41" s="6" t="s">
        <v>2313</v>
      </c>
      <c r="C41" s="30">
        <f>AVERAGE(C3:C39)</f>
        <v>70.221621621621637</v>
      </c>
      <c r="D41" s="30">
        <f t="shared" ref="D41:O41" si="8">AVERAGE(D3:D39)</f>
        <v>213</v>
      </c>
      <c r="E41" s="30">
        <f t="shared" si="8"/>
        <v>4.6218918918918925</v>
      </c>
      <c r="F41" s="30"/>
      <c r="G41" s="30">
        <f t="shared" si="8"/>
        <v>20.741935483870968</v>
      </c>
      <c r="H41" s="30"/>
      <c r="I41" s="30">
        <f t="shared" si="8"/>
        <v>33.625</v>
      </c>
      <c r="J41" s="30"/>
      <c r="K41" s="30">
        <f t="shared" si="8"/>
        <v>118.21875</v>
      </c>
      <c r="L41" s="30"/>
      <c r="M41" s="30">
        <f t="shared" si="8"/>
        <v>4.3016666666666667</v>
      </c>
      <c r="N41" s="30"/>
      <c r="O41" s="30">
        <f t="shared" si="8"/>
        <v>7.0039130434782599</v>
      </c>
      <c r="P41" s="30"/>
    </row>
    <row r="42" spans="1:57" x14ac:dyDescent="0.25">
      <c r="B42" s="6" t="s">
        <v>541</v>
      </c>
      <c r="C42" s="30">
        <f>_xlfn.STDEV.P(C3:C39)</f>
        <v>1.9667073780519211</v>
      </c>
      <c r="D42" s="30">
        <f t="shared" ref="D42:O42" si="9">_xlfn.STDEV.P(D3:D39)</f>
        <v>15.777164476512214</v>
      </c>
      <c r="E42" s="30">
        <f t="shared" si="9"/>
        <v>0.13873634021560727</v>
      </c>
      <c r="F42" s="30"/>
      <c r="G42" s="30">
        <f t="shared" si="9"/>
        <v>5.1240592649457497</v>
      </c>
      <c r="H42" s="30"/>
      <c r="I42" s="30">
        <f t="shared" si="9"/>
        <v>2.8939592256975564</v>
      </c>
      <c r="J42" s="30"/>
      <c r="K42" s="30">
        <f t="shared" si="9"/>
        <v>4.8781039797753385</v>
      </c>
      <c r="L42" s="30"/>
      <c r="M42" s="30">
        <f t="shared" si="9"/>
        <v>0.15439847437357956</v>
      </c>
      <c r="N42" s="30"/>
      <c r="O42" s="30">
        <f t="shared" si="9"/>
        <v>0.17802635687703985</v>
      </c>
      <c r="P42" s="30"/>
    </row>
  </sheetData>
  <mergeCells count="6">
    <mergeCell ref="AY1:BD1"/>
    <mergeCell ref="A1:U1"/>
    <mergeCell ref="W1:AB1"/>
    <mergeCell ref="AD1:AI1"/>
    <mergeCell ref="AK1:AP1"/>
    <mergeCell ref="AR1:AW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E9"/>
  <sheetViews>
    <sheetView zoomScale="70" zoomScaleNormal="70" workbookViewId="0">
      <selection activeCell="L31" sqref="L30:L31"/>
    </sheetView>
  </sheetViews>
  <sheetFormatPr defaultRowHeight="15" x14ac:dyDescent="0.25"/>
  <cols>
    <col min="1" max="1" width="15.7109375" bestFit="1" customWidth="1"/>
  </cols>
  <sheetData>
    <row r="1" spans="1:57" x14ac:dyDescent="0.25">
      <c r="A1" s="91" t="s">
        <v>2312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86"/>
      <c r="W1" s="91">
        <v>2013</v>
      </c>
      <c r="X1" s="91"/>
      <c r="Y1" s="91"/>
      <c r="Z1" s="91"/>
      <c r="AA1" s="91"/>
      <c r="AB1" s="91"/>
      <c r="AC1" s="86"/>
      <c r="AD1" s="91">
        <v>2014</v>
      </c>
      <c r="AE1" s="91"/>
      <c r="AF1" s="91"/>
      <c r="AG1" s="91"/>
      <c r="AH1" s="91"/>
      <c r="AI1" s="91"/>
      <c r="AJ1" s="86"/>
      <c r="AK1" s="91">
        <v>2015</v>
      </c>
      <c r="AL1" s="91"/>
      <c r="AM1" s="91"/>
      <c r="AN1" s="91"/>
      <c r="AO1" s="91"/>
      <c r="AP1" s="91"/>
      <c r="AQ1" s="86"/>
      <c r="AR1" s="91">
        <v>2016</v>
      </c>
      <c r="AS1" s="91"/>
      <c r="AT1" s="91"/>
      <c r="AU1" s="91"/>
      <c r="AV1" s="91"/>
      <c r="AW1" s="91"/>
      <c r="AX1" s="86"/>
      <c r="AY1" s="91">
        <v>2017</v>
      </c>
      <c r="AZ1" s="91"/>
      <c r="BA1" s="91"/>
      <c r="BB1" s="91"/>
      <c r="BC1" s="91"/>
      <c r="BD1" s="91"/>
      <c r="BE1" s="6"/>
    </row>
    <row r="2" spans="1:57" x14ac:dyDescent="0.25">
      <c r="A2" s="85" t="s">
        <v>1</v>
      </c>
      <c r="B2" s="85" t="s">
        <v>3</v>
      </c>
      <c r="C2" s="85" t="s">
        <v>447</v>
      </c>
      <c r="D2" s="85" t="s">
        <v>436</v>
      </c>
      <c r="E2" s="85" t="s">
        <v>437</v>
      </c>
      <c r="F2" s="85" t="s">
        <v>438</v>
      </c>
      <c r="G2" s="85" t="s">
        <v>439</v>
      </c>
      <c r="H2" s="85" t="s">
        <v>440</v>
      </c>
      <c r="I2" s="85" t="s">
        <v>441</v>
      </c>
      <c r="J2" s="85" t="s">
        <v>442</v>
      </c>
      <c r="K2" s="85" t="s">
        <v>446</v>
      </c>
      <c r="L2" s="85" t="s">
        <v>443</v>
      </c>
      <c r="M2" s="85" t="s">
        <v>4</v>
      </c>
      <c r="N2" s="85" t="s">
        <v>444</v>
      </c>
      <c r="O2" s="85" t="s">
        <v>5</v>
      </c>
      <c r="P2" s="85" t="s">
        <v>445</v>
      </c>
      <c r="Q2" s="85" t="s">
        <v>448</v>
      </c>
      <c r="R2" s="85" t="s">
        <v>449</v>
      </c>
      <c r="S2" s="85" t="s">
        <v>450</v>
      </c>
      <c r="T2" s="85" t="s">
        <v>451</v>
      </c>
      <c r="U2" s="85" t="s">
        <v>452</v>
      </c>
      <c r="V2" s="86"/>
      <c r="W2" s="85" t="s">
        <v>537</v>
      </c>
      <c r="X2" s="85" t="s">
        <v>2307</v>
      </c>
      <c r="Y2" s="85" t="s">
        <v>2308</v>
      </c>
      <c r="Z2" s="85" t="s">
        <v>2309</v>
      </c>
      <c r="AA2" s="85" t="s">
        <v>2305</v>
      </c>
      <c r="AB2" s="85" t="s">
        <v>2306</v>
      </c>
      <c r="AC2" s="86"/>
      <c r="AD2" s="85" t="s">
        <v>537</v>
      </c>
      <c r="AE2" s="85" t="s">
        <v>2307</v>
      </c>
      <c r="AF2" s="85" t="s">
        <v>2308</v>
      </c>
      <c r="AG2" s="85" t="s">
        <v>2309</v>
      </c>
      <c r="AH2" s="85" t="s">
        <v>2305</v>
      </c>
      <c r="AI2" s="85" t="s">
        <v>2306</v>
      </c>
      <c r="AJ2" s="86"/>
      <c r="AK2" s="85" t="s">
        <v>537</v>
      </c>
      <c r="AL2" s="85" t="s">
        <v>2307</v>
      </c>
      <c r="AM2" s="85" t="s">
        <v>2308</v>
      </c>
      <c r="AN2" s="85" t="s">
        <v>2309</v>
      </c>
      <c r="AO2" s="85" t="s">
        <v>2305</v>
      </c>
      <c r="AP2" s="85" t="s">
        <v>2306</v>
      </c>
      <c r="AQ2" s="86"/>
      <c r="AR2" s="85" t="s">
        <v>537</v>
      </c>
      <c r="AS2" s="85" t="s">
        <v>2307</v>
      </c>
      <c r="AT2" s="85" t="s">
        <v>2308</v>
      </c>
      <c r="AU2" s="85" t="s">
        <v>2309</v>
      </c>
      <c r="AV2" s="85" t="s">
        <v>2305</v>
      </c>
      <c r="AW2" s="85" t="s">
        <v>2306</v>
      </c>
      <c r="AX2" s="86"/>
      <c r="AY2" s="85" t="s">
        <v>537</v>
      </c>
      <c r="AZ2" s="85" t="s">
        <v>2307</v>
      </c>
      <c r="BA2" s="85" t="s">
        <v>2308</v>
      </c>
      <c r="BB2" s="85" t="s">
        <v>2309</v>
      </c>
      <c r="BC2" s="85" t="s">
        <v>2305</v>
      </c>
      <c r="BD2" s="85" t="s">
        <v>2306</v>
      </c>
      <c r="BE2" s="6"/>
    </row>
    <row r="3" spans="1:57" x14ac:dyDescent="0.25">
      <c r="A3" s="6" t="s">
        <v>80</v>
      </c>
      <c r="B3" s="6" t="s">
        <v>81</v>
      </c>
      <c r="C3" s="6">
        <v>73.25</v>
      </c>
      <c r="D3" s="6">
        <v>213</v>
      </c>
      <c r="E3" s="6">
        <v>4.74</v>
      </c>
      <c r="F3" s="6">
        <f>STANDARDIZE(E3,$E$8,$E$9)*-1</f>
        <v>0.99974814254732147</v>
      </c>
      <c r="G3" s="6">
        <v>11</v>
      </c>
      <c r="H3" s="6">
        <f>STANDARDIZE(G3,$G$8,$G$9)</f>
        <v>-0.87481776527970645</v>
      </c>
      <c r="I3" s="6">
        <v>29</v>
      </c>
      <c r="J3" s="6">
        <f>STANDARDIZE(I3,$I$8,$I$9)</f>
        <v>-1</v>
      </c>
      <c r="K3" s="6">
        <v>110</v>
      </c>
      <c r="L3" s="6">
        <f>STANDARDIZE(K3,$K$8,$K$9)</f>
        <v>-0.16222142113076368</v>
      </c>
      <c r="M3" s="6"/>
      <c r="N3" s="6"/>
      <c r="O3" s="6"/>
      <c r="P3" s="6"/>
      <c r="Q3" s="6">
        <f>F3+H3+J3+L3+N3+P3</f>
        <v>-1.0372910438631486</v>
      </c>
      <c r="R3" s="6"/>
      <c r="S3" s="6"/>
      <c r="T3" s="6"/>
      <c r="U3" s="6"/>
      <c r="V3" s="84"/>
      <c r="W3" s="6"/>
      <c r="X3" s="6"/>
      <c r="Y3" s="6"/>
      <c r="Z3" s="6"/>
      <c r="AA3" s="6">
        <v>0</v>
      </c>
      <c r="AB3" s="6" t="s">
        <v>2311</v>
      </c>
      <c r="AC3" s="84"/>
      <c r="AD3" s="6"/>
      <c r="AE3" s="6"/>
      <c r="AF3" s="6"/>
      <c r="AG3" s="6"/>
      <c r="AH3" s="6">
        <v>0</v>
      </c>
      <c r="AI3" s="6" t="s">
        <v>2311</v>
      </c>
      <c r="AJ3" s="84"/>
      <c r="AK3" s="6"/>
      <c r="AL3" s="6"/>
      <c r="AM3" s="6"/>
      <c r="AN3" s="6"/>
      <c r="AO3" s="6">
        <v>0</v>
      </c>
      <c r="AP3" s="6" t="s">
        <v>2311</v>
      </c>
      <c r="AQ3" s="84"/>
      <c r="AR3" s="6"/>
      <c r="AS3" s="6"/>
      <c r="AT3" s="6"/>
      <c r="AU3" s="6"/>
      <c r="AV3" s="6">
        <v>0</v>
      </c>
      <c r="AW3" s="6" t="s">
        <v>2311</v>
      </c>
      <c r="AX3" s="84"/>
      <c r="AY3" s="6"/>
      <c r="AZ3" s="6"/>
      <c r="BA3" s="6"/>
      <c r="BB3" s="6"/>
      <c r="BC3" s="6">
        <v>0</v>
      </c>
      <c r="BD3" s="6" t="s">
        <v>2311</v>
      </c>
      <c r="BE3" s="6"/>
    </row>
    <row r="4" spans="1:57" x14ac:dyDescent="0.25">
      <c r="A4" s="6" t="s">
        <v>199</v>
      </c>
      <c r="B4" s="6" t="s">
        <v>81</v>
      </c>
      <c r="C4" s="6">
        <v>75.63</v>
      </c>
      <c r="D4" s="6">
        <v>232</v>
      </c>
      <c r="E4" s="6">
        <v>5.0599999999999996</v>
      </c>
      <c r="F4" s="6">
        <f t="shared" ref="F4:F6" si="0">STANDARDIZE(E4,$E$8,$E$9)*-1</f>
        <v>-1.0314861788186644</v>
      </c>
      <c r="G4" s="6">
        <v>13</v>
      </c>
      <c r="H4" s="6">
        <f t="shared" ref="H4:H6" si="1">STANDARDIZE(G4,$G$8,$G$9)</f>
        <v>-0.52489065916782385</v>
      </c>
      <c r="I4" s="6"/>
      <c r="J4" s="6"/>
      <c r="K4" s="6"/>
      <c r="L4" s="6"/>
      <c r="M4" s="6"/>
      <c r="N4" s="6"/>
      <c r="O4" s="6"/>
      <c r="P4" s="6"/>
      <c r="Q4" s="6">
        <f t="shared" ref="Q4:Q6" si="2">F4+H4+J4+L4+N4+P4</f>
        <v>-1.5563768379864884</v>
      </c>
      <c r="R4" s="6"/>
      <c r="S4" s="6"/>
      <c r="T4" s="6"/>
      <c r="U4" s="6"/>
      <c r="V4" s="84"/>
      <c r="W4" s="6"/>
      <c r="X4" s="6"/>
      <c r="Y4" s="6"/>
      <c r="Z4" s="6"/>
      <c r="AA4" s="6">
        <v>0</v>
      </c>
      <c r="AB4" s="6" t="s">
        <v>2311</v>
      </c>
      <c r="AC4" s="84"/>
      <c r="AD4" s="6"/>
      <c r="AE4" s="6"/>
      <c r="AF4" s="6"/>
      <c r="AG4" s="6"/>
      <c r="AH4" s="6">
        <v>0</v>
      </c>
      <c r="AI4" s="6" t="s">
        <v>2311</v>
      </c>
      <c r="AJ4" s="84"/>
      <c r="AK4" s="6"/>
      <c r="AL4" s="6"/>
      <c r="AM4" s="6"/>
      <c r="AN4" s="6"/>
      <c r="AO4" s="6">
        <v>0</v>
      </c>
      <c r="AP4" s="6" t="s">
        <v>2311</v>
      </c>
      <c r="AQ4" s="84"/>
      <c r="AR4" s="6"/>
      <c r="AS4" s="6"/>
      <c r="AT4" s="6"/>
      <c r="AU4" s="6"/>
      <c r="AV4" s="6">
        <v>0</v>
      </c>
      <c r="AW4" s="6" t="s">
        <v>2311</v>
      </c>
      <c r="AX4" s="84"/>
      <c r="AY4" s="6"/>
      <c r="AZ4" s="6"/>
      <c r="BA4" s="6"/>
      <c r="BB4" s="6"/>
      <c r="BC4" s="6">
        <v>0</v>
      </c>
      <c r="BD4" s="6" t="s">
        <v>2311</v>
      </c>
      <c r="BE4" s="6"/>
    </row>
    <row r="5" spans="1:57" x14ac:dyDescent="0.25">
      <c r="A5" s="6" t="s">
        <v>197</v>
      </c>
      <c r="B5" s="6" t="s">
        <v>198</v>
      </c>
      <c r="C5" s="6">
        <v>74</v>
      </c>
      <c r="D5" s="6">
        <v>193</v>
      </c>
      <c r="E5" s="6">
        <v>4.74</v>
      </c>
      <c r="F5" s="6">
        <f t="shared" si="0"/>
        <v>0.99974814254732147</v>
      </c>
      <c r="G5" s="6"/>
      <c r="H5" s="6"/>
      <c r="I5" s="6">
        <v>33.5</v>
      </c>
      <c r="J5" s="6">
        <f t="shared" ref="J5" si="3">STANDARDIZE(I5,$I$8,$I$9)</f>
        <v>1</v>
      </c>
      <c r="K5" s="6">
        <v>116</v>
      </c>
      <c r="L5" s="6">
        <f t="shared" ref="L5:L6" si="4">STANDARDIZE(K5,$K$8,$K$9)</f>
        <v>1.297771369046099</v>
      </c>
      <c r="M5" s="6"/>
      <c r="N5" s="6"/>
      <c r="O5" s="6"/>
      <c r="P5" s="6"/>
      <c r="Q5" s="6">
        <f t="shared" si="2"/>
        <v>3.2975195115934204</v>
      </c>
      <c r="R5" s="6"/>
      <c r="S5" s="6">
        <v>6</v>
      </c>
      <c r="T5" s="6">
        <v>177</v>
      </c>
      <c r="U5" s="6">
        <v>147</v>
      </c>
      <c r="V5" s="84"/>
      <c r="W5" s="6"/>
      <c r="X5" s="6"/>
      <c r="Y5" s="6"/>
      <c r="Z5" s="6"/>
      <c r="AA5" s="6">
        <v>0</v>
      </c>
      <c r="AB5" s="6" t="s">
        <v>2311</v>
      </c>
      <c r="AC5" s="84"/>
      <c r="AD5" s="6"/>
      <c r="AE5" s="6"/>
      <c r="AF5" s="6"/>
      <c r="AG5" s="6"/>
      <c r="AH5" s="6">
        <v>0</v>
      </c>
      <c r="AI5" s="6" t="s">
        <v>2311</v>
      </c>
      <c r="AJ5" s="84"/>
      <c r="AK5" s="6">
        <v>15</v>
      </c>
      <c r="AL5" s="6">
        <v>0</v>
      </c>
      <c r="AM5" s="6">
        <v>0</v>
      </c>
      <c r="AN5" s="6">
        <v>148</v>
      </c>
      <c r="AO5" s="6">
        <v>148</v>
      </c>
      <c r="AP5" s="6">
        <v>9.8666666666666671</v>
      </c>
      <c r="AQ5" s="84"/>
      <c r="AR5" s="6">
        <v>16</v>
      </c>
      <c r="AS5" s="6">
        <v>0</v>
      </c>
      <c r="AT5" s="6">
        <v>0</v>
      </c>
      <c r="AU5" s="6">
        <v>173</v>
      </c>
      <c r="AV5" s="6">
        <v>173</v>
      </c>
      <c r="AW5" s="6">
        <v>10.8125</v>
      </c>
      <c r="AX5" s="84"/>
      <c r="AY5" s="6"/>
      <c r="AZ5" s="6"/>
      <c r="BA5" s="6"/>
      <c r="BB5" s="6"/>
      <c r="BC5" s="6">
        <v>0</v>
      </c>
      <c r="BD5" s="6" t="s">
        <v>2311</v>
      </c>
      <c r="BE5" s="6"/>
    </row>
    <row r="6" spans="1:57" x14ac:dyDescent="0.25">
      <c r="A6" s="6" t="s">
        <v>208</v>
      </c>
      <c r="B6" s="6" t="s">
        <v>209</v>
      </c>
      <c r="C6" s="6">
        <v>77</v>
      </c>
      <c r="D6" s="6">
        <v>258</v>
      </c>
      <c r="E6" s="6">
        <v>5.05</v>
      </c>
      <c r="F6" s="6">
        <f t="shared" si="0"/>
        <v>-0.9680101062759785</v>
      </c>
      <c r="G6" s="6">
        <v>24</v>
      </c>
      <c r="H6" s="6">
        <f t="shared" si="1"/>
        <v>1.3997084244475304</v>
      </c>
      <c r="I6" s="6"/>
      <c r="J6" s="6"/>
      <c r="K6" s="6">
        <v>106</v>
      </c>
      <c r="L6" s="6">
        <f t="shared" si="4"/>
        <v>-1.1355499479153388</v>
      </c>
      <c r="M6" s="6"/>
      <c r="N6" s="6"/>
      <c r="O6" s="6"/>
      <c r="P6" s="6"/>
      <c r="Q6" s="6">
        <f t="shared" si="2"/>
        <v>-0.7038516297437869</v>
      </c>
      <c r="R6" s="6"/>
      <c r="S6" s="6"/>
      <c r="T6" s="6"/>
      <c r="U6" s="6"/>
      <c r="V6" s="84"/>
      <c r="W6" s="6"/>
      <c r="X6" s="6"/>
      <c r="Y6" s="6"/>
      <c r="Z6" s="6"/>
      <c r="AA6" s="6">
        <v>0</v>
      </c>
      <c r="AB6" s="6" t="s">
        <v>2311</v>
      </c>
      <c r="AC6" s="84"/>
      <c r="AD6" s="6"/>
      <c r="AE6" s="6"/>
      <c r="AF6" s="6"/>
      <c r="AG6" s="6"/>
      <c r="AH6" s="6">
        <v>0</v>
      </c>
      <c r="AI6" s="6" t="s">
        <v>2311</v>
      </c>
      <c r="AJ6" s="84"/>
      <c r="AK6" s="6"/>
      <c r="AL6" s="6"/>
      <c r="AM6" s="6"/>
      <c r="AN6" s="6"/>
      <c r="AO6" s="6">
        <v>0</v>
      </c>
      <c r="AP6" s="6" t="s">
        <v>2311</v>
      </c>
      <c r="AQ6" s="84"/>
      <c r="AR6" s="6"/>
      <c r="AS6" s="6"/>
      <c r="AT6" s="6"/>
      <c r="AU6" s="6"/>
      <c r="AV6" s="6">
        <v>0</v>
      </c>
      <c r="AW6" s="6" t="s">
        <v>2311</v>
      </c>
      <c r="AX6" s="84"/>
      <c r="AY6" s="6"/>
      <c r="AZ6" s="6"/>
      <c r="BA6" s="6"/>
      <c r="BB6" s="6"/>
      <c r="BC6" s="6">
        <v>0</v>
      </c>
      <c r="BD6" s="6" t="s">
        <v>2311</v>
      </c>
      <c r="BE6" s="6"/>
    </row>
    <row r="8" spans="1:57" x14ac:dyDescent="0.25">
      <c r="B8" s="6" t="s">
        <v>2313</v>
      </c>
      <c r="C8" s="30">
        <f>AVERAGE(C3:C6)</f>
        <v>74.97</v>
      </c>
      <c r="D8" s="30">
        <f t="shared" ref="D8:K8" si="5">AVERAGE(D3:D6)</f>
        <v>224</v>
      </c>
      <c r="E8" s="30">
        <f t="shared" si="5"/>
        <v>4.8975</v>
      </c>
      <c r="F8" s="30"/>
      <c r="G8" s="30">
        <f t="shared" si="5"/>
        <v>16</v>
      </c>
      <c r="H8" s="30"/>
      <c r="I8" s="30">
        <f t="shared" si="5"/>
        <v>31.25</v>
      </c>
      <c r="J8" s="30"/>
      <c r="K8" s="30">
        <f t="shared" si="5"/>
        <v>110.66666666666667</v>
      </c>
      <c r="L8" s="30"/>
    </row>
    <row r="9" spans="1:57" x14ac:dyDescent="0.25">
      <c r="B9" s="6" t="s">
        <v>541</v>
      </c>
      <c r="C9" s="30">
        <f>_xlfn.STDEV.P(C3:C6)</f>
        <v>1.4539429149729359</v>
      </c>
      <c r="D9" s="30">
        <f t="shared" ref="D9:K9" si="6">_xlfn.STDEV.P(D3:D6)</f>
        <v>23.989581071790312</v>
      </c>
      <c r="E9" s="30">
        <f t="shared" si="6"/>
        <v>0.15753967754188125</v>
      </c>
      <c r="F9" s="30"/>
      <c r="G9" s="30">
        <f t="shared" si="6"/>
        <v>5.715476066494082</v>
      </c>
      <c r="H9" s="30"/>
      <c r="I9" s="30">
        <f t="shared" si="6"/>
        <v>2.25</v>
      </c>
      <c r="J9" s="30"/>
      <c r="K9" s="30">
        <f t="shared" si="6"/>
        <v>4.1096093353126513</v>
      </c>
      <c r="L9" s="30"/>
    </row>
  </sheetData>
  <mergeCells count="6">
    <mergeCell ref="AY1:BD1"/>
    <mergeCell ref="A1:U1"/>
    <mergeCell ref="W1:AB1"/>
    <mergeCell ref="AD1:AI1"/>
    <mergeCell ref="AK1:AP1"/>
    <mergeCell ref="AR1:AW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E23"/>
  <sheetViews>
    <sheetView zoomScale="70" zoomScaleNormal="70" workbookViewId="0">
      <selection activeCell="J34" sqref="J34"/>
    </sheetView>
  </sheetViews>
  <sheetFormatPr defaultRowHeight="15" x14ac:dyDescent="0.25"/>
  <cols>
    <col min="1" max="1" width="19.28515625" bestFit="1" customWidth="1"/>
    <col min="2" max="2" width="6.85546875" bestFit="1" customWidth="1"/>
  </cols>
  <sheetData>
    <row r="1" spans="1:57" x14ac:dyDescent="0.25">
      <c r="A1" s="91" t="s">
        <v>2312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86"/>
      <c r="W1" s="91">
        <v>2013</v>
      </c>
      <c r="X1" s="91"/>
      <c r="Y1" s="91"/>
      <c r="Z1" s="91"/>
      <c r="AA1" s="91"/>
      <c r="AB1" s="91"/>
      <c r="AC1" s="86"/>
      <c r="AD1" s="91">
        <v>2014</v>
      </c>
      <c r="AE1" s="91"/>
      <c r="AF1" s="91"/>
      <c r="AG1" s="91"/>
      <c r="AH1" s="91"/>
      <c r="AI1" s="91"/>
      <c r="AJ1" s="86"/>
      <c r="AK1" s="91">
        <v>2015</v>
      </c>
      <c r="AL1" s="91"/>
      <c r="AM1" s="91"/>
      <c r="AN1" s="91"/>
      <c r="AO1" s="91"/>
      <c r="AP1" s="91"/>
      <c r="AQ1" s="86"/>
      <c r="AR1" s="91">
        <v>2016</v>
      </c>
      <c r="AS1" s="91"/>
      <c r="AT1" s="91"/>
      <c r="AU1" s="91"/>
      <c r="AV1" s="91"/>
      <c r="AW1" s="91"/>
      <c r="AX1" s="86"/>
      <c r="AY1" s="91">
        <v>2017</v>
      </c>
      <c r="AZ1" s="91"/>
      <c r="BA1" s="91"/>
      <c r="BB1" s="91"/>
      <c r="BC1" s="91"/>
      <c r="BD1" s="91"/>
      <c r="BE1" s="6"/>
    </row>
    <row r="2" spans="1:57" x14ac:dyDescent="0.25">
      <c r="A2" s="28" t="s">
        <v>1</v>
      </c>
      <c r="B2" s="28" t="s">
        <v>3</v>
      </c>
      <c r="C2" s="28" t="s">
        <v>447</v>
      </c>
      <c r="D2" s="28" t="s">
        <v>436</v>
      </c>
      <c r="E2" s="28" t="s">
        <v>437</v>
      </c>
      <c r="F2" s="28" t="s">
        <v>438</v>
      </c>
      <c r="G2" s="28" t="s">
        <v>439</v>
      </c>
      <c r="H2" s="28" t="s">
        <v>440</v>
      </c>
      <c r="I2" s="28" t="s">
        <v>441</v>
      </c>
      <c r="J2" s="28" t="s">
        <v>442</v>
      </c>
      <c r="K2" s="28" t="s">
        <v>446</v>
      </c>
      <c r="L2" s="28" t="s">
        <v>443</v>
      </c>
      <c r="M2" s="28" t="s">
        <v>4</v>
      </c>
      <c r="N2" s="28" t="s">
        <v>444</v>
      </c>
      <c r="O2" s="28" t="s">
        <v>5</v>
      </c>
      <c r="P2" s="28" t="s">
        <v>445</v>
      </c>
      <c r="Q2" s="28" t="s">
        <v>448</v>
      </c>
      <c r="R2" s="28" t="s">
        <v>449</v>
      </c>
      <c r="S2" s="28" t="s">
        <v>450</v>
      </c>
      <c r="T2" s="28" t="s">
        <v>451</v>
      </c>
      <c r="U2" s="28" t="s">
        <v>452</v>
      </c>
      <c r="V2" s="86"/>
      <c r="W2" s="28" t="s">
        <v>537</v>
      </c>
      <c r="X2" s="28" t="s">
        <v>2307</v>
      </c>
      <c r="Y2" s="28" t="s">
        <v>2308</v>
      </c>
      <c r="Z2" s="28" t="s">
        <v>2309</v>
      </c>
      <c r="AA2" s="28" t="s">
        <v>2305</v>
      </c>
      <c r="AB2" s="28" t="s">
        <v>2306</v>
      </c>
      <c r="AC2" s="86"/>
      <c r="AD2" s="28" t="s">
        <v>537</v>
      </c>
      <c r="AE2" s="28" t="s">
        <v>2307</v>
      </c>
      <c r="AF2" s="28" t="s">
        <v>2308</v>
      </c>
      <c r="AG2" s="28" t="s">
        <v>2309</v>
      </c>
      <c r="AH2" s="28" t="s">
        <v>2305</v>
      </c>
      <c r="AI2" s="28" t="s">
        <v>2306</v>
      </c>
      <c r="AJ2" s="86"/>
      <c r="AK2" s="28" t="s">
        <v>537</v>
      </c>
      <c r="AL2" s="28" t="s">
        <v>2307</v>
      </c>
      <c r="AM2" s="28" t="s">
        <v>2308</v>
      </c>
      <c r="AN2" s="28" t="s">
        <v>2309</v>
      </c>
      <c r="AO2" s="28" t="s">
        <v>2305</v>
      </c>
      <c r="AP2" s="28" t="s">
        <v>2306</v>
      </c>
      <c r="AQ2" s="86"/>
      <c r="AR2" s="28" t="s">
        <v>537</v>
      </c>
      <c r="AS2" s="28" t="s">
        <v>2307</v>
      </c>
      <c r="AT2" s="28" t="s">
        <v>2308</v>
      </c>
      <c r="AU2" s="28" t="s">
        <v>2309</v>
      </c>
      <c r="AV2" s="28" t="s">
        <v>2305</v>
      </c>
      <c r="AW2" s="28" t="s">
        <v>2306</v>
      </c>
      <c r="AX2" s="86"/>
      <c r="AY2" s="28" t="s">
        <v>537</v>
      </c>
      <c r="AZ2" s="28" t="s">
        <v>2307</v>
      </c>
      <c r="BA2" s="28" t="s">
        <v>2308</v>
      </c>
      <c r="BB2" s="28" t="s">
        <v>2309</v>
      </c>
      <c r="BC2" s="28" t="s">
        <v>2305</v>
      </c>
      <c r="BD2" s="28" t="s">
        <v>2306</v>
      </c>
      <c r="BE2" s="6"/>
    </row>
    <row r="3" spans="1:57" s="6" customFormat="1" x14ac:dyDescent="0.25">
      <c r="A3" s="6" t="s">
        <v>167</v>
      </c>
      <c r="B3" s="6" t="s">
        <v>110</v>
      </c>
      <c r="C3" s="6">
        <v>74.75</v>
      </c>
      <c r="D3" s="6">
        <v>244</v>
      </c>
      <c r="E3" s="6">
        <v>4.5</v>
      </c>
      <c r="F3" s="6">
        <f>STANDARDIZE(E3,$E$22,$E$23)*-1</f>
        <v>2.094258619554946</v>
      </c>
      <c r="G3" s="6">
        <v>18</v>
      </c>
      <c r="H3" s="6">
        <f>STANDARDIZE(G3,$G$22,$G$23)</f>
        <v>-0.4190009519712446</v>
      </c>
      <c r="I3" s="6">
        <v>37.5</v>
      </c>
      <c r="J3" s="6">
        <f>STANDARDIZE(I3,$I$22,$I$23)</f>
        <v>2.0827622327538733</v>
      </c>
      <c r="K3" s="6">
        <v>125</v>
      </c>
      <c r="L3" s="6">
        <f>STANDARDIZE(K3,$K$22,$K$23)</f>
        <v>2.7101209680569234</v>
      </c>
      <c r="M3" s="6">
        <v>4.51</v>
      </c>
      <c r="N3" s="6">
        <f>STANDARDIZE(M3,$M$22,$M$23)*-1</f>
        <v>-0.92898530592799611</v>
      </c>
      <c r="O3" s="6">
        <v>7.08</v>
      </c>
      <c r="P3" s="6">
        <f>STANDARDIZE(O3,$O$22,$O$23)*-1</f>
        <v>0.50622574130529563</v>
      </c>
      <c r="Q3" s="6">
        <f>F3+H3+J3+L3+N3+P3</f>
        <v>6.0453813037717978</v>
      </c>
      <c r="R3" s="6">
        <f>AVERAGE(F3,H3,J3,L3,N3,P3)</f>
        <v>1.0075635506286329</v>
      </c>
      <c r="S3" s="6">
        <v>7</v>
      </c>
      <c r="T3" s="6">
        <v>222</v>
      </c>
      <c r="U3" s="6">
        <v>174</v>
      </c>
      <c r="W3" s="6">
        <v>9</v>
      </c>
      <c r="X3" s="6">
        <v>51</v>
      </c>
      <c r="Y3" s="6">
        <v>0</v>
      </c>
      <c r="Z3" s="6">
        <v>50</v>
      </c>
      <c r="AA3" s="6">
        <v>101</v>
      </c>
      <c r="AB3" s="6">
        <v>11.222222222222221</v>
      </c>
      <c r="AD3" s="6">
        <v>10</v>
      </c>
      <c r="AE3" s="6">
        <v>213</v>
      </c>
      <c r="AF3" s="6">
        <v>0</v>
      </c>
      <c r="AG3" s="6">
        <v>20</v>
      </c>
      <c r="AH3" s="6">
        <v>233</v>
      </c>
      <c r="AI3" s="6">
        <v>23.3</v>
      </c>
      <c r="AK3" s="6">
        <v>13</v>
      </c>
      <c r="AL3" s="6">
        <v>347</v>
      </c>
      <c r="AM3" s="6">
        <v>0</v>
      </c>
      <c r="AN3" s="6">
        <v>106</v>
      </c>
      <c r="AO3" s="6">
        <v>453</v>
      </c>
      <c r="AP3" s="6">
        <v>34.846153846153847</v>
      </c>
      <c r="AV3" s="6">
        <v>0</v>
      </c>
      <c r="AW3" s="6" t="s">
        <v>2311</v>
      </c>
      <c r="BC3" s="6">
        <v>0</v>
      </c>
      <c r="BD3" s="6" t="s">
        <v>2311</v>
      </c>
    </row>
    <row r="4" spans="1:57" s="6" customFormat="1" x14ac:dyDescent="0.25">
      <c r="A4" s="6" t="s">
        <v>309</v>
      </c>
      <c r="B4" s="6" t="s">
        <v>110</v>
      </c>
      <c r="C4" s="6">
        <v>77.13</v>
      </c>
      <c r="D4" s="6">
        <v>254</v>
      </c>
      <c r="E4" s="6">
        <v>4.99</v>
      </c>
      <c r="F4" s="6">
        <f t="shared" ref="F4:F20" si="0">STANDARDIZE(E4,$E$22,$E$23)*-1</f>
        <v>-1.8866381529611331</v>
      </c>
      <c r="G4" s="6">
        <v>17</v>
      </c>
      <c r="H4" s="6">
        <f t="shared" ref="H4:H20" si="1">STANDARDIZE(G4,$G$22,$G$23)</f>
        <v>-0.67040152315399115</v>
      </c>
      <c r="I4" s="6">
        <v>33.5</v>
      </c>
      <c r="J4" s="6">
        <f t="shared" ref="J4:J20" si="2">STANDARDIZE(I4,$I$22,$I$23)</f>
        <v>0.2846941181462127</v>
      </c>
      <c r="K4" s="6">
        <v>110</v>
      </c>
      <c r="L4" s="6">
        <f t="shared" ref="L4:L20" si="3">STANDARDIZE(K4,$K$22,$K$23)</f>
        <v>-1.1738103555915329</v>
      </c>
      <c r="M4" s="6">
        <v>4.5</v>
      </c>
      <c r="N4" s="6">
        <f t="shared" ref="N4:N20" si="4">STANDARDIZE(M4,$M$22,$M$23)*-1</f>
        <v>-0.82576471638044302</v>
      </c>
      <c r="O4" s="6">
        <v>7.48</v>
      </c>
      <c r="P4" s="6">
        <f t="shared" ref="P4:P20" si="5">STANDARDIZE(O4,$O$22,$O$23)*-1</f>
        <v>-2.5095871856198513</v>
      </c>
      <c r="Q4" s="6">
        <f t="shared" ref="Q4:Q20" si="6">F4+H4+J4+L4+N4+P4</f>
        <v>-6.7815078155607385</v>
      </c>
      <c r="R4" s="6">
        <f t="shared" ref="R4:R20" si="7">AVERAGE(F4,H4,J4,L4,N4,P4)</f>
        <v>-1.1302513025934564</v>
      </c>
      <c r="AA4" s="6">
        <v>0</v>
      </c>
      <c r="AB4" s="6" t="s">
        <v>2311</v>
      </c>
      <c r="AD4" s="6">
        <v>5</v>
      </c>
      <c r="AE4" s="6">
        <v>2</v>
      </c>
      <c r="AF4" s="6">
        <v>0</v>
      </c>
      <c r="AG4" s="6">
        <v>57</v>
      </c>
      <c r="AH4" s="6">
        <v>59</v>
      </c>
      <c r="AI4" s="6">
        <v>11.8</v>
      </c>
      <c r="AO4" s="6">
        <v>0</v>
      </c>
      <c r="AP4" s="6" t="s">
        <v>2311</v>
      </c>
      <c r="AV4" s="6">
        <v>0</v>
      </c>
      <c r="AW4" s="6" t="s">
        <v>2311</v>
      </c>
      <c r="BC4" s="6">
        <v>0</v>
      </c>
      <c r="BD4" s="6" t="s">
        <v>2311</v>
      </c>
    </row>
    <row r="5" spans="1:57" s="6" customFormat="1" x14ac:dyDescent="0.25">
      <c r="A5" s="6" t="s">
        <v>350</v>
      </c>
      <c r="B5" s="6" t="s">
        <v>110</v>
      </c>
      <c r="C5" s="6">
        <v>76.88</v>
      </c>
      <c r="D5" s="6">
        <v>262</v>
      </c>
      <c r="E5" s="6">
        <v>4.75</v>
      </c>
      <c r="F5" s="6">
        <f t="shared" si="0"/>
        <v>6.3188837658988015E-2</v>
      </c>
      <c r="G5" s="6">
        <v>22</v>
      </c>
      <c r="H5" s="6">
        <f t="shared" si="1"/>
        <v>0.58660133275974169</v>
      </c>
      <c r="I5" s="6">
        <v>35</v>
      </c>
      <c r="J5" s="6">
        <f t="shared" si="2"/>
        <v>0.95896966112408544</v>
      </c>
      <c r="K5" s="6">
        <v>112</v>
      </c>
      <c r="L5" s="6">
        <f t="shared" si="3"/>
        <v>-0.65595284577173874</v>
      </c>
      <c r="M5" s="6">
        <v>4.5199999999999996</v>
      </c>
      <c r="N5" s="6">
        <f t="shared" si="4"/>
        <v>-1.0322058954755491</v>
      </c>
      <c r="O5" s="6">
        <v>7.36</v>
      </c>
      <c r="P5" s="6">
        <f t="shared" si="5"/>
        <v>-1.6048433075423072</v>
      </c>
      <c r="Q5" s="6">
        <f t="shared" si="6"/>
        <v>-1.6842422172467799</v>
      </c>
      <c r="R5" s="6">
        <f t="shared" si="7"/>
        <v>-0.28070703620779663</v>
      </c>
      <c r="S5" s="6">
        <v>4</v>
      </c>
      <c r="T5" s="6">
        <v>106</v>
      </c>
      <c r="U5" s="6">
        <v>93</v>
      </c>
      <c r="W5" s="6">
        <v>15</v>
      </c>
      <c r="X5" s="6">
        <v>279</v>
      </c>
      <c r="Y5" s="6">
        <v>0</v>
      </c>
      <c r="Z5" s="6">
        <v>14</v>
      </c>
      <c r="AA5" s="6">
        <v>293</v>
      </c>
      <c r="AB5" s="6">
        <v>19.533333333333335</v>
      </c>
      <c r="AD5" s="6">
        <v>14</v>
      </c>
      <c r="AE5" s="6">
        <v>507</v>
      </c>
      <c r="AF5" s="6">
        <v>0</v>
      </c>
      <c r="AG5" s="6">
        <v>28</v>
      </c>
      <c r="AH5" s="6">
        <v>535</v>
      </c>
      <c r="AI5" s="6">
        <v>38.214285714285715</v>
      </c>
      <c r="AK5" s="6">
        <v>13</v>
      </c>
      <c r="AL5" s="6">
        <v>457</v>
      </c>
      <c r="AM5" s="6">
        <v>0</v>
      </c>
      <c r="AN5" s="6">
        <v>24</v>
      </c>
      <c r="AO5" s="6">
        <v>481</v>
      </c>
      <c r="AP5" s="6">
        <v>37</v>
      </c>
      <c r="AR5" s="6">
        <v>14</v>
      </c>
      <c r="AS5" s="6">
        <v>701</v>
      </c>
      <c r="AT5" s="6">
        <v>0</v>
      </c>
      <c r="AU5" s="6">
        <v>57</v>
      </c>
      <c r="AV5" s="6">
        <v>758</v>
      </c>
      <c r="AW5" s="6">
        <v>54.142857142857146</v>
      </c>
      <c r="AY5" s="6">
        <v>14</v>
      </c>
      <c r="AZ5" s="6">
        <v>580</v>
      </c>
      <c r="BA5" s="6">
        <v>0</v>
      </c>
      <c r="BB5" s="6">
        <v>41</v>
      </c>
      <c r="BC5" s="6">
        <v>621</v>
      </c>
      <c r="BD5" s="6">
        <v>44.357142857142854</v>
      </c>
    </row>
    <row r="6" spans="1:57" s="6" customFormat="1" x14ac:dyDescent="0.25">
      <c r="A6" s="6" t="s">
        <v>133</v>
      </c>
      <c r="B6" s="6" t="s">
        <v>110</v>
      </c>
      <c r="C6" s="6">
        <v>77.88</v>
      </c>
      <c r="D6" s="6">
        <v>254</v>
      </c>
      <c r="E6" s="6">
        <v>4.84</v>
      </c>
      <c r="F6" s="6">
        <f t="shared" si="0"/>
        <v>-0.66799628382355558</v>
      </c>
      <c r="I6" s="6">
        <v>32</v>
      </c>
      <c r="J6" s="6">
        <f t="shared" si="2"/>
        <v>-0.38958142483165997</v>
      </c>
      <c r="K6" s="6">
        <v>114</v>
      </c>
      <c r="L6" s="6">
        <f t="shared" si="3"/>
        <v>-0.13809533595194462</v>
      </c>
      <c r="M6" s="6">
        <v>4.3099999999999996</v>
      </c>
      <c r="N6" s="6">
        <f t="shared" si="4"/>
        <v>1.1354264850231115</v>
      </c>
      <c r="O6" s="6">
        <v>7.07</v>
      </c>
      <c r="P6" s="6">
        <f t="shared" si="5"/>
        <v>0.58162106447842254</v>
      </c>
      <c r="Q6" s="6">
        <f t="shared" si="6"/>
        <v>0.52137450489437387</v>
      </c>
      <c r="R6" s="6">
        <f t="shared" si="7"/>
        <v>0.10427490097887478</v>
      </c>
      <c r="S6" s="6">
        <v>2</v>
      </c>
      <c r="T6" s="6">
        <v>47</v>
      </c>
      <c r="U6" s="6">
        <v>42</v>
      </c>
      <c r="W6" s="6">
        <v>16</v>
      </c>
      <c r="X6" s="6">
        <v>197</v>
      </c>
      <c r="Y6" s="6">
        <v>0</v>
      </c>
      <c r="Z6" s="6">
        <v>127</v>
      </c>
      <c r="AA6" s="6">
        <v>324</v>
      </c>
      <c r="AB6" s="6">
        <v>20.25</v>
      </c>
      <c r="AD6" s="6">
        <v>16</v>
      </c>
      <c r="AE6" s="6">
        <v>261</v>
      </c>
      <c r="AF6" s="6">
        <v>0</v>
      </c>
      <c r="AG6" s="6">
        <v>156</v>
      </c>
      <c r="AH6" s="6">
        <v>417</v>
      </c>
      <c r="AI6" s="6">
        <v>26.0625</v>
      </c>
      <c r="AK6" s="6">
        <v>14</v>
      </c>
      <c r="AL6" s="6">
        <v>237</v>
      </c>
      <c r="AM6" s="6">
        <v>0</v>
      </c>
      <c r="AN6" s="6">
        <v>159</v>
      </c>
      <c r="AO6" s="6">
        <v>396</v>
      </c>
      <c r="AP6" s="6">
        <v>28.285714285714285</v>
      </c>
      <c r="AR6" s="6">
        <v>16</v>
      </c>
      <c r="AS6" s="6">
        <v>167</v>
      </c>
      <c r="AT6" s="6">
        <v>0</v>
      </c>
      <c r="AU6" s="6">
        <v>160</v>
      </c>
      <c r="AV6" s="6">
        <v>327</v>
      </c>
      <c r="AW6" s="6">
        <v>20.4375</v>
      </c>
      <c r="AY6" s="6">
        <v>2</v>
      </c>
      <c r="AZ6" s="6">
        <v>20</v>
      </c>
      <c r="BA6" s="6">
        <v>0</v>
      </c>
      <c r="BB6" s="6">
        <v>0</v>
      </c>
      <c r="BC6" s="6">
        <v>20</v>
      </c>
      <c r="BD6" s="6">
        <v>10</v>
      </c>
    </row>
    <row r="7" spans="1:57" s="6" customFormat="1" x14ac:dyDescent="0.25">
      <c r="A7" s="6" t="s">
        <v>368</v>
      </c>
      <c r="B7" s="6" t="s">
        <v>110</v>
      </c>
      <c r="C7" s="6">
        <v>75.38</v>
      </c>
      <c r="D7" s="6">
        <v>252</v>
      </c>
      <c r="E7" s="6">
        <v>4.6500000000000004</v>
      </c>
      <c r="F7" s="6">
        <f t="shared" si="0"/>
        <v>0.87561675041736819</v>
      </c>
      <c r="G7" s="6">
        <v>18</v>
      </c>
      <c r="H7" s="6">
        <f t="shared" si="1"/>
        <v>-0.4190009519712446</v>
      </c>
      <c r="I7" s="6">
        <v>34.5</v>
      </c>
      <c r="J7" s="6">
        <f t="shared" si="2"/>
        <v>0.73421114679812782</v>
      </c>
      <c r="K7" s="6">
        <v>116</v>
      </c>
      <c r="L7" s="6">
        <f t="shared" si="3"/>
        <v>0.37976217386784955</v>
      </c>
      <c r="M7" s="6">
        <v>4.2699999999999996</v>
      </c>
      <c r="N7" s="6">
        <f t="shared" si="4"/>
        <v>1.548308843213333</v>
      </c>
      <c r="O7" s="6">
        <v>7.12</v>
      </c>
      <c r="P7" s="6">
        <f t="shared" si="5"/>
        <v>0.20464444861278092</v>
      </c>
      <c r="Q7" s="6">
        <f t="shared" si="6"/>
        <v>3.3235424109382148</v>
      </c>
      <c r="R7" s="6">
        <f t="shared" si="7"/>
        <v>0.55392373515636917</v>
      </c>
      <c r="W7" s="6">
        <v>9</v>
      </c>
      <c r="X7" s="6">
        <v>9</v>
      </c>
      <c r="Y7" s="6">
        <v>0</v>
      </c>
      <c r="Z7" s="6">
        <v>142</v>
      </c>
      <c r="AA7" s="6">
        <v>151</v>
      </c>
      <c r="AB7" s="6">
        <v>16.777777777777779</v>
      </c>
      <c r="AH7" s="6">
        <v>0</v>
      </c>
      <c r="AI7" s="6" t="s">
        <v>2311</v>
      </c>
      <c r="AK7" s="6">
        <v>11</v>
      </c>
      <c r="AL7" s="6">
        <v>120</v>
      </c>
      <c r="AM7" s="6">
        <v>0</v>
      </c>
      <c r="AN7" s="6">
        <v>25</v>
      </c>
      <c r="AO7" s="6">
        <v>145</v>
      </c>
      <c r="AP7" s="6">
        <v>13.181818181818182</v>
      </c>
      <c r="AV7" s="6">
        <v>0</v>
      </c>
      <c r="AW7" s="6" t="s">
        <v>2311</v>
      </c>
      <c r="BC7" s="6">
        <v>0</v>
      </c>
      <c r="BD7" s="6" t="s">
        <v>2311</v>
      </c>
    </row>
    <row r="8" spans="1:57" s="6" customFormat="1" x14ac:dyDescent="0.25">
      <c r="A8" s="6" t="s">
        <v>327</v>
      </c>
      <c r="B8" s="6" t="s">
        <v>110</v>
      </c>
      <c r="C8" s="6">
        <v>74.5</v>
      </c>
      <c r="D8" s="6">
        <v>236</v>
      </c>
      <c r="E8" s="6">
        <v>4.72</v>
      </c>
      <c r="F8" s="6">
        <f t="shared" si="0"/>
        <v>0.30691721148650497</v>
      </c>
      <c r="G8" s="6">
        <v>16</v>
      </c>
      <c r="H8" s="6">
        <f t="shared" si="1"/>
        <v>-0.92180209433673777</v>
      </c>
      <c r="Q8" s="6">
        <f t="shared" si="6"/>
        <v>-0.61488488285023279</v>
      </c>
      <c r="R8" s="6">
        <f t="shared" si="7"/>
        <v>-0.3074424414251164</v>
      </c>
      <c r="S8" s="6">
        <v>3</v>
      </c>
      <c r="T8" s="6">
        <v>85</v>
      </c>
      <c r="U8" s="6">
        <v>76</v>
      </c>
      <c r="W8" s="6">
        <v>9</v>
      </c>
      <c r="X8" s="6">
        <v>378</v>
      </c>
      <c r="Y8" s="6">
        <v>0</v>
      </c>
      <c r="Z8" s="6">
        <v>32</v>
      </c>
      <c r="AA8" s="6">
        <v>410</v>
      </c>
      <c r="AB8" s="6">
        <v>45.555555555555557</v>
      </c>
      <c r="AD8" s="6">
        <v>11</v>
      </c>
      <c r="AE8" s="6">
        <v>364</v>
      </c>
      <c r="AF8" s="6">
        <v>0</v>
      </c>
      <c r="AG8" s="6">
        <v>0</v>
      </c>
      <c r="AH8" s="6">
        <v>364</v>
      </c>
      <c r="AI8" s="6">
        <v>33.090909090909093</v>
      </c>
      <c r="AK8" s="6">
        <v>14</v>
      </c>
      <c r="AL8" s="6">
        <v>702</v>
      </c>
      <c r="AM8" s="6">
        <v>0</v>
      </c>
      <c r="AN8" s="6">
        <v>4</v>
      </c>
      <c r="AO8" s="6">
        <v>706</v>
      </c>
      <c r="AP8" s="6">
        <v>50.428571428571431</v>
      </c>
      <c r="AR8" s="6">
        <v>12</v>
      </c>
      <c r="AS8" s="6">
        <v>566</v>
      </c>
      <c r="AT8" s="6">
        <v>0</v>
      </c>
      <c r="AU8" s="6">
        <v>0</v>
      </c>
      <c r="AV8" s="6">
        <v>566</v>
      </c>
      <c r="AW8" s="6">
        <v>47.166666666666664</v>
      </c>
      <c r="AY8" s="6">
        <v>6</v>
      </c>
      <c r="AZ8" s="6">
        <v>234</v>
      </c>
      <c r="BA8" s="6">
        <v>0</v>
      </c>
      <c r="BB8" s="6">
        <v>0</v>
      </c>
      <c r="BC8" s="6">
        <v>234</v>
      </c>
      <c r="BD8" s="6">
        <v>39</v>
      </c>
    </row>
    <row r="9" spans="1:57" s="6" customFormat="1" x14ac:dyDescent="0.25">
      <c r="A9" s="6" t="s">
        <v>137</v>
      </c>
      <c r="B9" s="6" t="s">
        <v>110</v>
      </c>
      <c r="C9" s="6">
        <v>79.38</v>
      </c>
      <c r="D9" s="6">
        <v>259</v>
      </c>
      <c r="E9" s="6">
        <v>4.82</v>
      </c>
      <c r="F9" s="6">
        <f t="shared" si="0"/>
        <v>-0.50551070127188247</v>
      </c>
      <c r="G9" s="6">
        <v>17</v>
      </c>
      <c r="H9" s="6">
        <f t="shared" si="1"/>
        <v>-0.67040152315399115</v>
      </c>
      <c r="Q9" s="6">
        <f t="shared" si="6"/>
        <v>-1.1759122244258737</v>
      </c>
      <c r="R9" s="6">
        <f t="shared" si="7"/>
        <v>-0.58795611221293687</v>
      </c>
      <c r="W9" s="6">
        <v>16</v>
      </c>
      <c r="X9" s="6">
        <v>307</v>
      </c>
      <c r="Y9" s="6">
        <v>0</v>
      </c>
      <c r="Z9" s="6">
        <v>23</v>
      </c>
      <c r="AA9" s="6">
        <v>330</v>
      </c>
      <c r="AB9" s="6">
        <v>20.625</v>
      </c>
      <c r="AD9" s="6">
        <v>7</v>
      </c>
      <c r="AE9" s="6">
        <v>117</v>
      </c>
      <c r="AF9" s="6">
        <v>0</v>
      </c>
      <c r="AG9" s="6">
        <v>37</v>
      </c>
      <c r="AH9" s="6">
        <v>154</v>
      </c>
      <c r="AI9" s="6">
        <v>22</v>
      </c>
      <c r="AO9" s="6">
        <v>0</v>
      </c>
      <c r="AP9" s="6" t="s">
        <v>2311</v>
      </c>
      <c r="AV9" s="6">
        <v>0</v>
      </c>
      <c r="AW9" s="6" t="s">
        <v>2311</v>
      </c>
      <c r="BC9" s="6">
        <v>0</v>
      </c>
      <c r="BD9" s="6" t="s">
        <v>2311</v>
      </c>
    </row>
    <row r="10" spans="1:57" s="6" customFormat="1" x14ac:dyDescent="0.25">
      <c r="A10" s="6" t="s">
        <v>108</v>
      </c>
      <c r="B10" s="6" t="s">
        <v>110</v>
      </c>
      <c r="C10" s="6">
        <v>74.63</v>
      </c>
      <c r="D10" s="6">
        <v>258</v>
      </c>
      <c r="E10" s="6">
        <v>4.9400000000000004</v>
      </c>
      <c r="F10" s="6">
        <f t="shared" si="0"/>
        <v>-1.4804241965819431</v>
      </c>
      <c r="I10" s="6">
        <v>31.5</v>
      </c>
      <c r="J10" s="6">
        <f t="shared" si="2"/>
        <v>-0.61433993915761753</v>
      </c>
      <c r="K10" s="6">
        <v>116</v>
      </c>
      <c r="L10" s="6">
        <f t="shared" si="3"/>
        <v>0.37976217386784955</v>
      </c>
      <c r="M10" s="6">
        <v>4.45</v>
      </c>
      <c r="N10" s="6">
        <f t="shared" si="4"/>
        <v>-0.30966176864266842</v>
      </c>
      <c r="O10" s="6">
        <v>7.12</v>
      </c>
      <c r="P10" s="6">
        <f t="shared" si="5"/>
        <v>0.20464444861278092</v>
      </c>
      <c r="Q10" s="6">
        <f t="shared" si="6"/>
        <v>-1.8200192819015986</v>
      </c>
      <c r="R10" s="6">
        <f t="shared" si="7"/>
        <v>-0.36400385638031973</v>
      </c>
      <c r="S10" s="6">
        <v>7</v>
      </c>
      <c r="T10" s="6">
        <v>254</v>
      </c>
      <c r="U10" s="6">
        <v>196</v>
      </c>
      <c r="W10" s="6">
        <v>2</v>
      </c>
      <c r="X10" s="6">
        <v>14</v>
      </c>
      <c r="Y10" s="6">
        <v>0</v>
      </c>
      <c r="Z10" s="6">
        <v>0</v>
      </c>
      <c r="AA10" s="6">
        <v>14</v>
      </c>
      <c r="AB10" s="6">
        <v>7</v>
      </c>
      <c r="AH10" s="6">
        <v>0</v>
      </c>
      <c r="AI10" s="6" t="s">
        <v>2311</v>
      </c>
      <c r="AK10" s="6">
        <v>2</v>
      </c>
      <c r="AL10" s="6">
        <v>11</v>
      </c>
      <c r="AM10" s="6">
        <v>0</v>
      </c>
      <c r="AN10" s="6">
        <v>9</v>
      </c>
      <c r="AO10" s="6">
        <v>20</v>
      </c>
      <c r="AP10" s="6">
        <v>10</v>
      </c>
      <c r="AV10" s="6">
        <v>0</v>
      </c>
      <c r="AW10" s="6" t="s">
        <v>2311</v>
      </c>
      <c r="BC10" s="6">
        <v>0</v>
      </c>
      <c r="BD10" s="6" t="s">
        <v>2311</v>
      </c>
    </row>
    <row r="11" spans="1:57" s="6" customFormat="1" x14ac:dyDescent="0.25">
      <c r="A11" s="6" t="s">
        <v>385</v>
      </c>
      <c r="B11" s="6" t="s">
        <v>110</v>
      </c>
      <c r="C11" s="6">
        <v>80</v>
      </c>
      <c r="D11" s="6">
        <v>260</v>
      </c>
      <c r="E11" s="6">
        <v>4.8600000000000003</v>
      </c>
      <c r="F11" s="6">
        <f t="shared" si="0"/>
        <v>-0.83048186637523602</v>
      </c>
      <c r="G11" s="6">
        <v>17</v>
      </c>
      <c r="H11" s="6">
        <f t="shared" si="1"/>
        <v>-0.67040152315399115</v>
      </c>
      <c r="I11" s="6">
        <v>31</v>
      </c>
      <c r="J11" s="6">
        <f t="shared" si="2"/>
        <v>-0.83909845348357515</v>
      </c>
      <c r="K11" s="6">
        <v>113</v>
      </c>
      <c r="L11" s="6">
        <f t="shared" si="3"/>
        <v>-0.39702409086184171</v>
      </c>
      <c r="M11" s="6">
        <v>4.57</v>
      </c>
      <c r="N11" s="6">
        <f t="shared" si="4"/>
        <v>-1.548308843213333</v>
      </c>
      <c r="O11" s="6">
        <v>7.09</v>
      </c>
      <c r="P11" s="6">
        <f t="shared" si="5"/>
        <v>0.4308304181321686</v>
      </c>
      <c r="Q11" s="6">
        <f t="shared" si="6"/>
        <v>-3.854484358955808</v>
      </c>
      <c r="R11" s="6">
        <f t="shared" si="7"/>
        <v>-0.642414059825968</v>
      </c>
      <c r="S11" s="6">
        <v>4</v>
      </c>
      <c r="T11" s="6">
        <v>133</v>
      </c>
      <c r="U11" s="6">
        <v>114</v>
      </c>
      <c r="W11" s="6">
        <v>16</v>
      </c>
      <c r="X11" s="6">
        <v>192</v>
      </c>
      <c r="Y11" s="6">
        <v>0</v>
      </c>
      <c r="Z11" s="6">
        <v>131</v>
      </c>
      <c r="AA11" s="6">
        <v>323</v>
      </c>
      <c r="AB11" s="6">
        <v>20.1875</v>
      </c>
      <c r="AD11" s="6">
        <v>16</v>
      </c>
      <c r="AE11" s="6">
        <v>940</v>
      </c>
      <c r="AF11" s="6">
        <v>0</v>
      </c>
      <c r="AG11" s="6">
        <v>93</v>
      </c>
      <c r="AH11" s="6">
        <v>1033</v>
      </c>
      <c r="AI11" s="6">
        <v>64.5625</v>
      </c>
      <c r="AK11" s="6">
        <v>16</v>
      </c>
      <c r="AL11" s="6">
        <v>522</v>
      </c>
      <c r="AM11" s="6">
        <v>0</v>
      </c>
      <c r="AN11" s="6">
        <v>206</v>
      </c>
      <c r="AO11" s="6">
        <v>728</v>
      </c>
      <c r="AP11" s="6">
        <v>45.5</v>
      </c>
      <c r="AR11" s="6">
        <v>16</v>
      </c>
      <c r="AS11" s="6">
        <v>570</v>
      </c>
      <c r="AT11" s="6">
        <v>0</v>
      </c>
      <c r="AU11" s="6">
        <v>133</v>
      </c>
      <c r="AV11" s="6">
        <v>703</v>
      </c>
      <c r="AW11" s="6">
        <v>43.9375</v>
      </c>
      <c r="AY11" s="6">
        <v>15</v>
      </c>
      <c r="AZ11" s="6">
        <v>421</v>
      </c>
      <c r="BA11" s="6">
        <v>0</v>
      </c>
      <c r="BB11" s="6">
        <v>133</v>
      </c>
      <c r="BC11" s="6">
        <v>554</v>
      </c>
      <c r="BD11" s="6">
        <v>36.93333333333333</v>
      </c>
    </row>
    <row r="12" spans="1:57" s="6" customFormat="1" x14ac:dyDescent="0.25">
      <c r="A12" s="6" t="s">
        <v>172</v>
      </c>
      <c r="B12" s="6" t="s">
        <v>110</v>
      </c>
      <c r="C12" s="6">
        <v>75.25</v>
      </c>
      <c r="D12" s="6">
        <v>240</v>
      </c>
      <c r="E12" s="6">
        <v>4.7300000000000004</v>
      </c>
      <c r="F12" s="6">
        <f t="shared" si="0"/>
        <v>0.22567442021066117</v>
      </c>
      <c r="G12" s="6">
        <v>15</v>
      </c>
      <c r="H12" s="6">
        <f t="shared" si="1"/>
        <v>-1.1732026655194843</v>
      </c>
      <c r="I12" s="6">
        <v>30</v>
      </c>
      <c r="J12" s="6">
        <f t="shared" si="2"/>
        <v>-1.2886154821354903</v>
      </c>
      <c r="K12" s="6">
        <v>111</v>
      </c>
      <c r="L12" s="6">
        <f t="shared" si="3"/>
        <v>-0.91488160068163582</v>
      </c>
      <c r="M12" s="6">
        <v>4.3</v>
      </c>
      <c r="N12" s="6">
        <f t="shared" si="4"/>
        <v>1.2386470745706646</v>
      </c>
      <c r="O12" s="6">
        <v>7.25</v>
      </c>
      <c r="P12" s="6">
        <f t="shared" si="5"/>
        <v>-0.77549475263789003</v>
      </c>
      <c r="Q12" s="6">
        <f t="shared" si="6"/>
        <v>-2.6878730061931746</v>
      </c>
      <c r="R12" s="6">
        <f t="shared" si="7"/>
        <v>-0.4479788343655291</v>
      </c>
      <c r="W12" s="6">
        <v>12</v>
      </c>
      <c r="X12" s="6">
        <v>109</v>
      </c>
      <c r="Y12" s="6">
        <v>0</v>
      </c>
      <c r="Z12" s="6">
        <v>171</v>
      </c>
      <c r="AA12" s="6">
        <v>280</v>
      </c>
      <c r="AB12" s="6">
        <v>23.333333333333332</v>
      </c>
      <c r="AD12" s="6">
        <v>13</v>
      </c>
      <c r="AE12" s="6">
        <v>157</v>
      </c>
      <c r="AF12" s="6">
        <v>0</v>
      </c>
      <c r="AG12" s="6">
        <v>166</v>
      </c>
      <c r="AH12" s="6">
        <v>323</v>
      </c>
      <c r="AI12" s="6">
        <v>24.846153846153847</v>
      </c>
      <c r="AK12" s="6">
        <v>4</v>
      </c>
      <c r="AL12" s="6">
        <v>26</v>
      </c>
      <c r="AM12" s="6">
        <v>0</v>
      </c>
      <c r="AN12" s="6">
        <v>74</v>
      </c>
      <c r="AO12" s="6">
        <v>100</v>
      </c>
      <c r="AP12" s="6">
        <v>25</v>
      </c>
      <c r="AR12" s="6">
        <v>16</v>
      </c>
      <c r="AS12" s="6">
        <v>253</v>
      </c>
      <c r="AT12" s="6">
        <v>0</v>
      </c>
      <c r="AU12" s="6">
        <v>213</v>
      </c>
      <c r="AV12" s="6">
        <v>466</v>
      </c>
      <c r="AW12" s="6">
        <v>29.125</v>
      </c>
      <c r="AY12" s="6">
        <v>16</v>
      </c>
      <c r="AZ12" s="6">
        <v>127</v>
      </c>
      <c r="BA12" s="6">
        <v>0</v>
      </c>
      <c r="BB12" s="6">
        <v>225</v>
      </c>
      <c r="BC12" s="6">
        <v>352</v>
      </c>
      <c r="BD12" s="6">
        <v>22</v>
      </c>
    </row>
    <row r="13" spans="1:57" s="6" customFormat="1" x14ac:dyDescent="0.25">
      <c r="A13" s="6" t="s">
        <v>150</v>
      </c>
      <c r="B13" s="6" t="s">
        <v>110</v>
      </c>
      <c r="C13" s="6">
        <v>75.63</v>
      </c>
      <c r="D13" s="6">
        <v>242</v>
      </c>
      <c r="E13" s="6">
        <v>4.62</v>
      </c>
      <c r="F13" s="6">
        <f t="shared" si="0"/>
        <v>1.1193451242448853</v>
      </c>
      <c r="G13" s="6">
        <v>18</v>
      </c>
      <c r="H13" s="6">
        <f t="shared" si="1"/>
        <v>-0.4190009519712446</v>
      </c>
      <c r="I13" s="6">
        <v>35.5</v>
      </c>
      <c r="J13" s="6">
        <f t="shared" si="2"/>
        <v>1.1837281754500431</v>
      </c>
      <c r="K13" s="6">
        <v>115</v>
      </c>
      <c r="L13" s="6">
        <f t="shared" si="3"/>
        <v>0.12083341895795247</v>
      </c>
      <c r="M13" s="6">
        <v>4.3499999999999996</v>
      </c>
      <c r="N13" s="6">
        <f t="shared" si="4"/>
        <v>0.72254412683288993</v>
      </c>
      <c r="O13" s="6">
        <v>7.09</v>
      </c>
      <c r="P13" s="6">
        <f t="shared" si="5"/>
        <v>0.4308304181321686</v>
      </c>
      <c r="Q13" s="6">
        <f t="shared" si="6"/>
        <v>3.1582803116466951</v>
      </c>
      <c r="R13" s="6">
        <f t="shared" si="7"/>
        <v>0.52638005194111581</v>
      </c>
      <c r="AA13" s="6">
        <v>0</v>
      </c>
      <c r="AB13" s="6" t="s">
        <v>2311</v>
      </c>
      <c r="AH13" s="6">
        <v>0</v>
      </c>
      <c r="AI13" s="6" t="s">
        <v>2311</v>
      </c>
      <c r="AO13" s="6">
        <v>0</v>
      </c>
      <c r="AP13" s="6" t="s">
        <v>2311</v>
      </c>
      <c r="AV13" s="6">
        <v>0</v>
      </c>
      <c r="AW13" s="6" t="s">
        <v>2311</v>
      </c>
      <c r="BC13" s="6">
        <v>0</v>
      </c>
      <c r="BD13" s="6" t="s">
        <v>2311</v>
      </c>
    </row>
    <row r="14" spans="1:57" s="6" customFormat="1" x14ac:dyDescent="0.25">
      <c r="A14" s="6" t="s">
        <v>333</v>
      </c>
      <c r="B14" s="6" t="s">
        <v>110</v>
      </c>
      <c r="C14" s="6">
        <v>75.25</v>
      </c>
      <c r="D14" s="6">
        <v>242</v>
      </c>
      <c r="E14" s="6">
        <v>4.8099999999999996</v>
      </c>
      <c r="F14" s="6">
        <f t="shared" si="0"/>
        <v>-0.42426790999603869</v>
      </c>
      <c r="G14" s="6">
        <v>17</v>
      </c>
      <c r="H14" s="6">
        <f t="shared" si="1"/>
        <v>-0.67040152315399115</v>
      </c>
      <c r="I14" s="6">
        <v>31</v>
      </c>
      <c r="J14" s="6">
        <f t="shared" si="2"/>
        <v>-0.83909845348357515</v>
      </c>
      <c r="K14" s="6">
        <v>112</v>
      </c>
      <c r="L14" s="6">
        <f t="shared" si="3"/>
        <v>-0.65595284577173874</v>
      </c>
      <c r="M14" s="6">
        <v>4.43</v>
      </c>
      <c r="N14" s="6">
        <f t="shared" si="4"/>
        <v>-0.10322058954755309</v>
      </c>
      <c r="O14" s="6">
        <v>7.17</v>
      </c>
      <c r="P14" s="6">
        <f t="shared" si="5"/>
        <v>-0.17233216725286074</v>
      </c>
      <c r="Q14" s="6">
        <f t="shared" si="6"/>
        <v>-2.8652734892057574</v>
      </c>
      <c r="R14" s="6">
        <f t="shared" si="7"/>
        <v>-0.47754558153429288</v>
      </c>
      <c r="S14" s="6">
        <v>6</v>
      </c>
      <c r="T14" s="6">
        <v>184</v>
      </c>
      <c r="U14" s="6">
        <v>151</v>
      </c>
      <c r="W14" s="6">
        <v>16</v>
      </c>
      <c r="X14" s="6">
        <v>592</v>
      </c>
      <c r="Y14" s="6">
        <v>0</v>
      </c>
      <c r="Z14" s="6">
        <v>180</v>
      </c>
      <c r="AA14" s="6">
        <v>772</v>
      </c>
      <c r="AB14" s="6">
        <v>48.25</v>
      </c>
      <c r="AD14" s="6">
        <v>16</v>
      </c>
      <c r="AE14" s="6">
        <v>820</v>
      </c>
      <c r="AF14" s="6">
        <v>0</v>
      </c>
      <c r="AG14" s="6">
        <v>165</v>
      </c>
      <c r="AH14" s="6">
        <v>985</v>
      </c>
      <c r="AI14" s="6">
        <v>61.5625</v>
      </c>
      <c r="AK14" s="6">
        <v>16</v>
      </c>
      <c r="AL14" s="6">
        <v>399</v>
      </c>
      <c r="AM14" s="6">
        <v>0</v>
      </c>
      <c r="AN14" s="6">
        <v>149</v>
      </c>
      <c r="AO14" s="6">
        <v>548</v>
      </c>
      <c r="AP14" s="6">
        <v>34.25</v>
      </c>
      <c r="AR14" s="6">
        <v>13</v>
      </c>
      <c r="AS14" s="6">
        <v>314</v>
      </c>
      <c r="AT14" s="6">
        <v>0</v>
      </c>
      <c r="AU14" s="6">
        <v>112</v>
      </c>
      <c r="AV14" s="6">
        <v>426</v>
      </c>
      <c r="AW14" s="6">
        <v>32.769230769230766</v>
      </c>
      <c r="BC14" s="6">
        <v>0</v>
      </c>
      <c r="BD14" s="6" t="s">
        <v>2311</v>
      </c>
    </row>
    <row r="15" spans="1:57" s="6" customFormat="1" x14ac:dyDescent="0.25">
      <c r="A15" s="6" t="s">
        <v>239</v>
      </c>
      <c r="B15" s="6" t="s">
        <v>110</v>
      </c>
      <c r="C15" s="6">
        <v>77.88</v>
      </c>
      <c r="D15" s="6">
        <v>269</v>
      </c>
      <c r="E15" s="6">
        <v>4.71</v>
      </c>
      <c r="F15" s="6">
        <f t="shared" si="0"/>
        <v>0.38816000276234153</v>
      </c>
      <c r="G15" s="6">
        <v>22</v>
      </c>
      <c r="H15" s="6">
        <f t="shared" si="1"/>
        <v>0.58660133275974169</v>
      </c>
      <c r="I15" s="6">
        <v>31.5</v>
      </c>
      <c r="J15" s="6">
        <f t="shared" si="2"/>
        <v>-0.61433993915761753</v>
      </c>
      <c r="K15" s="6">
        <v>113</v>
      </c>
      <c r="L15" s="6">
        <f t="shared" si="3"/>
        <v>-0.39702409086184171</v>
      </c>
      <c r="Q15" s="6">
        <f t="shared" si="6"/>
        <v>-3.660269449737602E-2</v>
      </c>
      <c r="R15" s="6">
        <f t="shared" si="7"/>
        <v>-9.1506736243440051E-3</v>
      </c>
      <c r="S15" s="6">
        <v>6</v>
      </c>
      <c r="T15" s="6">
        <v>172</v>
      </c>
      <c r="U15" s="6">
        <v>143</v>
      </c>
      <c r="W15" s="6">
        <v>16</v>
      </c>
      <c r="X15" s="6">
        <v>75</v>
      </c>
      <c r="Y15" s="6">
        <v>0</v>
      </c>
      <c r="Z15" s="6">
        <v>59</v>
      </c>
      <c r="AA15" s="6">
        <v>134</v>
      </c>
      <c r="AB15" s="6">
        <v>8.375</v>
      </c>
      <c r="AH15" s="6">
        <v>0</v>
      </c>
      <c r="AI15" s="6" t="s">
        <v>2311</v>
      </c>
      <c r="AO15" s="6">
        <v>0</v>
      </c>
      <c r="AP15" s="6" t="s">
        <v>2311</v>
      </c>
      <c r="AV15" s="6">
        <v>0</v>
      </c>
      <c r="AW15" s="6" t="s">
        <v>2311</v>
      </c>
      <c r="BC15" s="6">
        <v>0</v>
      </c>
      <c r="BD15" s="6" t="s">
        <v>2311</v>
      </c>
    </row>
    <row r="16" spans="1:57" s="6" customFormat="1" x14ac:dyDescent="0.25">
      <c r="A16" s="6" t="s">
        <v>266</v>
      </c>
      <c r="B16" s="6" t="s">
        <v>110</v>
      </c>
      <c r="C16" s="6">
        <v>75.25</v>
      </c>
      <c r="D16" s="6">
        <v>258</v>
      </c>
      <c r="E16" s="6">
        <v>4.9400000000000004</v>
      </c>
      <c r="F16" s="6">
        <f t="shared" si="0"/>
        <v>-1.4804241965819431</v>
      </c>
      <c r="G16" s="6">
        <v>21</v>
      </c>
      <c r="H16" s="6">
        <f t="shared" si="1"/>
        <v>0.33520076157699513</v>
      </c>
      <c r="I16" s="6">
        <v>30.5</v>
      </c>
      <c r="J16" s="6">
        <f t="shared" si="2"/>
        <v>-1.0638569678095326</v>
      </c>
      <c r="K16" s="6">
        <v>112</v>
      </c>
      <c r="L16" s="6">
        <f t="shared" si="3"/>
        <v>-0.65595284577173874</v>
      </c>
      <c r="M16" s="6">
        <v>4.3499999999999996</v>
      </c>
      <c r="N16" s="6">
        <f t="shared" si="4"/>
        <v>0.72254412683288993</v>
      </c>
      <c r="O16" s="6">
        <v>7.15</v>
      </c>
      <c r="P16" s="6">
        <f t="shared" si="5"/>
        <v>-2.1541520906606756E-2</v>
      </c>
      <c r="Q16" s="6">
        <f t="shared" si="6"/>
        <v>-2.1640306426599363</v>
      </c>
      <c r="R16" s="6">
        <f t="shared" si="7"/>
        <v>-0.36067177377665605</v>
      </c>
      <c r="AA16" s="6">
        <v>0</v>
      </c>
      <c r="AB16" s="6" t="s">
        <v>2311</v>
      </c>
      <c r="AH16" s="6">
        <v>0</v>
      </c>
      <c r="AI16" s="6" t="s">
        <v>2311</v>
      </c>
      <c r="AO16" s="6">
        <v>0</v>
      </c>
      <c r="AP16" s="6" t="s">
        <v>2311</v>
      </c>
      <c r="AV16" s="6">
        <v>0</v>
      </c>
      <c r="AW16" s="6" t="s">
        <v>2311</v>
      </c>
      <c r="BC16" s="6">
        <v>0</v>
      </c>
      <c r="BD16" s="6" t="s">
        <v>2311</v>
      </c>
    </row>
    <row r="17" spans="1:56" s="6" customFormat="1" x14ac:dyDescent="0.25">
      <c r="A17" s="6" t="s">
        <v>242</v>
      </c>
      <c r="B17" s="6" t="s">
        <v>110</v>
      </c>
      <c r="C17" s="6">
        <v>77</v>
      </c>
      <c r="D17" s="6">
        <v>257</v>
      </c>
      <c r="E17" s="6">
        <v>4.63</v>
      </c>
      <c r="F17" s="6">
        <f t="shared" si="0"/>
        <v>1.0381023329690486</v>
      </c>
      <c r="Q17" s="6">
        <f t="shared" si="6"/>
        <v>1.0381023329690486</v>
      </c>
      <c r="R17" s="6">
        <f t="shared" si="7"/>
        <v>1.0381023329690486</v>
      </c>
      <c r="S17" s="6">
        <v>3</v>
      </c>
      <c r="T17" s="6">
        <v>63</v>
      </c>
      <c r="U17" s="6">
        <v>57</v>
      </c>
      <c r="W17" s="6">
        <v>1</v>
      </c>
      <c r="X17" s="6">
        <v>0</v>
      </c>
      <c r="Y17" s="6">
        <v>0</v>
      </c>
      <c r="Z17" s="6">
        <v>1</v>
      </c>
      <c r="AA17" s="6">
        <v>1</v>
      </c>
      <c r="AB17" s="6">
        <v>1</v>
      </c>
      <c r="AD17" s="6">
        <v>16</v>
      </c>
      <c r="AE17" s="6">
        <v>668</v>
      </c>
      <c r="AF17" s="6">
        <v>0</v>
      </c>
      <c r="AG17" s="6">
        <v>69</v>
      </c>
      <c r="AH17" s="6">
        <v>737</v>
      </c>
      <c r="AI17" s="6">
        <v>46.0625</v>
      </c>
      <c r="AK17" s="6">
        <v>16</v>
      </c>
      <c r="AL17" s="6">
        <v>923</v>
      </c>
      <c r="AM17" s="6">
        <v>0</v>
      </c>
      <c r="AN17" s="6">
        <v>78</v>
      </c>
      <c r="AO17" s="6">
        <v>1001</v>
      </c>
      <c r="AP17" s="6">
        <v>62.5625</v>
      </c>
      <c r="AR17" s="6">
        <v>16</v>
      </c>
      <c r="AS17" s="6">
        <v>886</v>
      </c>
      <c r="AT17" s="6">
        <v>0</v>
      </c>
      <c r="AU17" s="6">
        <v>14</v>
      </c>
      <c r="AV17" s="6">
        <v>900</v>
      </c>
      <c r="AW17" s="6">
        <v>56.25</v>
      </c>
      <c r="AY17" s="6">
        <v>15</v>
      </c>
      <c r="AZ17" s="6">
        <v>872</v>
      </c>
      <c r="BA17" s="6">
        <v>1</v>
      </c>
      <c r="BB17" s="6">
        <v>0</v>
      </c>
      <c r="BC17" s="6">
        <v>873</v>
      </c>
      <c r="BD17" s="6">
        <v>58.2</v>
      </c>
    </row>
    <row r="18" spans="1:56" s="6" customFormat="1" x14ac:dyDescent="0.25">
      <c r="A18" s="6" t="s">
        <v>127</v>
      </c>
      <c r="B18" s="6" t="s">
        <v>110</v>
      </c>
      <c r="C18" s="6">
        <v>77.5</v>
      </c>
      <c r="D18" s="6">
        <v>250</v>
      </c>
      <c r="E18" s="6">
        <v>4.68</v>
      </c>
      <c r="F18" s="6">
        <f t="shared" si="0"/>
        <v>0.63188837658985852</v>
      </c>
      <c r="G18" s="6">
        <v>22</v>
      </c>
      <c r="H18" s="6">
        <f t="shared" si="1"/>
        <v>0.58660133275974169</v>
      </c>
      <c r="I18" s="6">
        <v>35.5</v>
      </c>
      <c r="J18" s="6">
        <f t="shared" si="2"/>
        <v>1.1837281754500431</v>
      </c>
      <c r="K18" s="6">
        <v>119</v>
      </c>
      <c r="L18" s="6">
        <f t="shared" si="3"/>
        <v>1.1565484385975409</v>
      </c>
      <c r="M18" s="6">
        <v>4.32</v>
      </c>
      <c r="N18" s="6">
        <f t="shared" si="4"/>
        <v>1.0322058954755491</v>
      </c>
      <c r="O18" s="6">
        <v>6.92</v>
      </c>
      <c r="P18" s="6">
        <f t="shared" si="5"/>
        <v>1.7125509120753544</v>
      </c>
      <c r="Q18" s="6">
        <f t="shared" si="6"/>
        <v>6.3035231309480881</v>
      </c>
      <c r="R18" s="6">
        <f t="shared" si="7"/>
        <v>1.050587188491348</v>
      </c>
      <c r="S18" s="6">
        <v>1</v>
      </c>
      <c r="T18" s="6">
        <v>21</v>
      </c>
      <c r="U18" s="6">
        <v>20</v>
      </c>
      <c r="W18" s="6">
        <v>15</v>
      </c>
      <c r="X18" s="6">
        <v>673</v>
      </c>
      <c r="Y18" s="6">
        <v>0</v>
      </c>
      <c r="Z18" s="6">
        <v>67</v>
      </c>
      <c r="AA18" s="6">
        <v>740</v>
      </c>
      <c r="AB18" s="6">
        <v>49.333333333333336</v>
      </c>
      <c r="AD18" s="6">
        <v>1</v>
      </c>
      <c r="AE18" s="6">
        <v>8</v>
      </c>
      <c r="AF18" s="6">
        <v>0</v>
      </c>
      <c r="AG18" s="6">
        <v>0</v>
      </c>
      <c r="AH18" s="6">
        <v>8</v>
      </c>
      <c r="AI18" s="6">
        <v>8</v>
      </c>
      <c r="AK18" s="6">
        <v>13</v>
      </c>
      <c r="AL18" s="6">
        <v>750</v>
      </c>
      <c r="AM18" s="6">
        <v>0</v>
      </c>
      <c r="AN18" s="6">
        <v>0</v>
      </c>
      <c r="AO18" s="6">
        <v>750</v>
      </c>
      <c r="AP18" s="6">
        <v>57.692307692307693</v>
      </c>
      <c r="AR18" s="6">
        <v>8</v>
      </c>
      <c r="AS18" s="6">
        <v>428</v>
      </c>
      <c r="AT18" s="6">
        <v>0</v>
      </c>
      <c r="AU18" s="6">
        <v>0</v>
      </c>
      <c r="AV18" s="6">
        <v>428</v>
      </c>
      <c r="AW18" s="6">
        <v>53.5</v>
      </c>
      <c r="AY18" s="6">
        <v>2</v>
      </c>
      <c r="AZ18" s="6">
        <v>104</v>
      </c>
      <c r="BA18" s="6">
        <v>0</v>
      </c>
      <c r="BB18" s="6">
        <v>0</v>
      </c>
      <c r="BC18" s="6">
        <v>104</v>
      </c>
      <c r="BD18" s="6">
        <v>52</v>
      </c>
    </row>
    <row r="19" spans="1:56" s="6" customFormat="1" x14ac:dyDescent="0.25">
      <c r="A19" s="6" t="s">
        <v>283</v>
      </c>
      <c r="B19" s="6" t="s">
        <v>110</v>
      </c>
      <c r="C19" s="6">
        <v>76.13</v>
      </c>
      <c r="D19" s="6">
        <v>267</v>
      </c>
      <c r="E19" s="6">
        <v>4.6900000000000004</v>
      </c>
      <c r="F19" s="6">
        <f t="shared" si="0"/>
        <v>0.55064558531401475</v>
      </c>
      <c r="G19" s="6">
        <v>31</v>
      </c>
      <c r="H19" s="6">
        <f t="shared" si="1"/>
        <v>2.8492064734044606</v>
      </c>
      <c r="I19" s="6">
        <v>33.5</v>
      </c>
      <c r="J19" s="6">
        <f t="shared" si="2"/>
        <v>0.2846941181462127</v>
      </c>
      <c r="K19" s="6">
        <v>119</v>
      </c>
      <c r="L19" s="6">
        <f t="shared" si="3"/>
        <v>1.1565484385975409</v>
      </c>
      <c r="M19" s="6">
        <v>4.53</v>
      </c>
      <c r="N19" s="6">
        <f t="shared" si="4"/>
        <v>-1.1354264850231115</v>
      </c>
      <c r="O19" s="6">
        <v>7.08</v>
      </c>
      <c r="P19" s="6">
        <f t="shared" si="5"/>
        <v>0.50622574130529563</v>
      </c>
      <c r="Q19" s="6">
        <f t="shared" si="6"/>
        <v>4.2118938717444134</v>
      </c>
      <c r="R19" s="6">
        <f t="shared" si="7"/>
        <v>0.70198231195740224</v>
      </c>
      <c r="S19" s="6">
        <v>2</v>
      </c>
      <c r="T19" s="6">
        <v>55</v>
      </c>
      <c r="U19" s="6">
        <v>50</v>
      </c>
      <c r="W19" s="6">
        <v>15</v>
      </c>
      <c r="X19" s="6">
        <v>479</v>
      </c>
      <c r="Y19" s="6">
        <v>0</v>
      </c>
      <c r="Z19" s="6">
        <v>113</v>
      </c>
      <c r="AA19" s="6">
        <v>592</v>
      </c>
      <c r="AB19" s="6">
        <v>39.466666666666669</v>
      </c>
      <c r="AD19" s="6">
        <v>8</v>
      </c>
      <c r="AE19" s="6">
        <v>194</v>
      </c>
      <c r="AF19" s="6">
        <v>0</v>
      </c>
      <c r="AG19" s="6">
        <v>59</v>
      </c>
      <c r="AH19" s="6">
        <v>253</v>
      </c>
      <c r="AI19" s="6">
        <v>31.625</v>
      </c>
      <c r="AK19" s="6">
        <v>14</v>
      </c>
      <c r="AL19" s="6">
        <v>468</v>
      </c>
      <c r="AM19" s="6">
        <v>0</v>
      </c>
      <c r="AN19" s="6">
        <v>107</v>
      </c>
      <c r="AO19" s="6">
        <v>575</v>
      </c>
      <c r="AP19" s="6">
        <v>41.071428571428569</v>
      </c>
      <c r="AR19" s="6">
        <v>11</v>
      </c>
      <c r="AS19" s="6">
        <v>443</v>
      </c>
      <c r="AT19" s="6">
        <v>0</v>
      </c>
      <c r="AU19" s="6">
        <v>46</v>
      </c>
      <c r="AV19" s="6">
        <v>489</v>
      </c>
      <c r="AW19" s="6">
        <v>44.454545454545453</v>
      </c>
      <c r="AY19" s="6">
        <v>10</v>
      </c>
      <c r="AZ19" s="6">
        <v>271</v>
      </c>
      <c r="BA19" s="6">
        <v>0</v>
      </c>
      <c r="BB19" s="6">
        <v>37</v>
      </c>
      <c r="BC19" s="6">
        <v>308</v>
      </c>
      <c r="BD19" s="6">
        <v>30.8</v>
      </c>
    </row>
    <row r="20" spans="1:56" s="6" customFormat="1" x14ac:dyDescent="0.25">
      <c r="A20" s="6" t="s">
        <v>131</v>
      </c>
      <c r="B20" s="6" t="s">
        <v>110</v>
      </c>
      <c r="C20" s="6">
        <v>77</v>
      </c>
      <c r="D20" s="6">
        <v>249</v>
      </c>
      <c r="E20" s="6">
        <v>4.76</v>
      </c>
      <c r="F20" s="6">
        <f t="shared" si="0"/>
        <v>-1.8053953616848563E-2</v>
      </c>
      <c r="G20" s="6">
        <v>24</v>
      </c>
      <c r="H20" s="6">
        <f t="shared" si="1"/>
        <v>1.0894024751252349</v>
      </c>
      <c r="I20" s="6">
        <v>30.5</v>
      </c>
      <c r="J20" s="6">
        <f t="shared" si="2"/>
        <v>-1.0638569678095326</v>
      </c>
      <c r="K20" s="6">
        <v>111</v>
      </c>
      <c r="L20" s="6">
        <f t="shared" si="3"/>
        <v>-0.91488160068163582</v>
      </c>
      <c r="M20" s="6">
        <v>4.47</v>
      </c>
      <c r="N20" s="6">
        <f t="shared" si="4"/>
        <v>-0.51610294773777454</v>
      </c>
      <c r="O20" s="6">
        <v>7.08</v>
      </c>
      <c r="P20" s="6">
        <f t="shared" si="5"/>
        <v>0.50622574130529563</v>
      </c>
      <c r="Q20" s="6">
        <f t="shared" si="6"/>
        <v>-0.91726725341526094</v>
      </c>
      <c r="R20" s="6">
        <f t="shared" si="7"/>
        <v>-0.15287787556921015</v>
      </c>
      <c r="S20" s="6">
        <v>2</v>
      </c>
      <c r="T20" s="6">
        <v>35</v>
      </c>
      <c r="U20" s="6">
        <v>33</v>
      </c>
      <c r="W20" s="6">
        <v>16</v>
      </c>
      <c r="X20" s="6">
        <v>450</v>
      </c>
      <c r="Y20" s="6">
        <v>0</v>
      </c>
      <c r="Z20" s="6">
        <v>167</v>
      </c>
      <c r="AA20" s="6">
        <v>617</v>
      </c>
      <c r="AB20" s="6">
        <v>38.5625</v>
      </c>
      <c r="AD20" s="6">
        <v>16</v>
      </c>
      <c r="AE20" s="6">
        <v>588</v>
      </c>
      <c r="AF20" s="6">
        <v>0</v>
      </c>
      <c r="AG20" s="6">
        <v>210</v>
      </c>
      <c r="AH20" s="6">
        <v>798</v>
      </c>
      <c r="AI20" s="6">
        <v>49.875</v>
      </c>
      <c r="AK20" s="6">
        <v>15</v>
      </c>
      <c r="AL20" s="6">
        <v>789</v>
      </c>
      <c r="AM20" s="6">
        <v>0</v>
      </c>
      <c r="AN20" s="6">
        <v>83</v>
      </c>
      <c r="AO20" s="6">
        <v>872</v>
      </c>
      <c r="AP20" s="6">
        <v>58.133333333333333</v>
      </c>
      <c r="AR20" s="6">
        <v>14</v>
      </c>
      <c r="AS20" s="6">
        <v>849</v>
      </c>
      <c r="AT20" s="6">
        <v>0</v>
      </c>
      <c r="AU20" s="6">
        <v>137</v>
      </c>
      <c r="AV20" s="6">
        <v>986</v>
      </c>
      <c r="AW20" s="6">
        <v>70.428571428571431</v>
      </c>
      <c r="AY20" s="6">
        <v>14</v>
      </c>
      <c r="AZ20" s="6">
        <v>776</v>
      </c>
      <c r="BA20" s="6">
        <v>0</v>
      </c>
      <c r="BB20" s="6">
        <v>83</v>
      </c>
      <c r="BC20" s="6">
        <v>859</v>
      </c>
      <c r="BD20" s="6">
        <v>61.357142857142854</v>
      </c>
    </row>
    <row r="22" spans="1:56" x14ac:dyDescent="0.25">
      <c r="B22" s="6" t="s">
        <v>540</v>
      </c>
      <c r="C22" s="30">
        <f>AVERAGE(C3:C20)</f>
        <v>76.523333333333341</v>
      </c>
      <c r="D22" s="30">
        <f t="shared" ref="D22:O22" si="8">AVERAGE(D3:D20)</f>
        <v>252.94444444444446</v>
      </c>
      <c r="E22" s="30">
        <f t="shared" si="8"/>
        <v>4.7577777777777781</v>
      </c>
      <c r="F22" s="30"/>
      <c r="G22" s="30">
        <f t="shared" si="8"/>
        <v>19.666666666666668</v>
      </c>
      <c r="H22" s="30"/>
      <c r="I22" s="30">
        <f t="shared" si="8"/>
        <v>32.866666666666667</v>
      </c>
      <c r="J22" s="30"/>
      <c r="K22" s="30">
        <f t="shared" si="8"/>
        <v>114.53333333333333</v>
      </c>
      <c r="L22" s="30"/>
      <c r="M22" s="30">
        <f t="shared" si="8"/>
        <v>4.42</v>
      </c>
      <c r="N22" s="30"/>
      <c r="O22" s="30">
        <f t="shared" si="8"/>
        <v>7.1471428571428577</v>
      </c>
      <c r="P22" s="30"/>
    </row>
    <row r="23" spans="1:56" x14ac:dyDescent="0.25">
      <c r="B23" s="6" t="s">
        <v>541</v>
      </c>
      <c r="C23" s="30">
        <f>_xlfn.STDEV.P(C3:C20)</f>
        <v>1.5595547797724545</v>
      </c>
      <c r="D23" s="30">
        <f t="shared" ref="D23:O23" si="9">_xlfn.STDEV.P(D3:D20)</f>
        <v>9.1072146139580656</v>
      </c>
      <c r="E23" s="30">
        <f t="shared" si="9"/>
        <v>0.12308784377001102</v>
      </c>
      <c r="F23" s="30"/>
      <c r="G23" s="30">
        <f t="shared" si="9"/>
        <v>3.977715704047013</v>
      </c>
      <c r="H23" s="30"/>
      <c r="I23" s="30">
        <f t="shared" si="9"/>
        <v>2.2246098284618112</v>
      </c>
      <c r="J23" s="30"/>
      <c r="K23" s="30">
        <f t="shared" si="9"/>
        <v>3.8620662287893959</v>
      </c>
      <c r="L23" s="30"/>
      <c r="M23" s="30">
        <f t="shared" si="9"/>
        <v>9.6879896189634232E-2</v>
      </c>
      <c r="N23" s="30"/>
      <c r="O23" s="30">
        <f t="shared" si="9"/>
        <v>0.13263422158211621</v>
      </c>
      <c r="P23" s="30"/>
    </row>
  </sheetData>
  <mergeCells count="6">
    <mergeCell ref="AY1:BD1"/>
    <mergeCell ref="A1:U1"/>
    <mergeCell ref="W1:AB1"/>
    <mergeCell ref="AD1:AI1"/>
    <mergeCell ref="AK1:AP1"/>
    <mergeCell ref="AR1:AW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E41"/>
  <sheetViews>
    <sheetView tabSelected="1" zoomScale="70" zoomScaleNormal="70" workbookViewId="0">
      <selection activeCell="Q44" sqref="Q44"/>
    </sheetView>
  </sheetViews>
  <sheetFormatPr defaultRowHeight="15" x14ac:dyDescent="0.25"/>
  <cols>
    <col min="1" max="1" width="21.5703125" bestFit="1" customWidth="1"/>
    <col min="2" max="2" width="6.85546875" bestFit="1" customWidth="1"/>
  </cols>
  <sheetData>
    <row r="1" spans="1:57" x14ac:dyDescent="0.25">
      <c r="A1" s="91" t="s">
        <v>2312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86"/>
      <c r="W1" s="91">
        <v>2013</v>
      </c>
      <c r="X1" s="91"/>
      <c r="Y1" s="91"/>
      <c r="Z1" s="91"/>
      <c r="AA1" s="91"/>
      <c r="AB1" s="91"/>
      <c r="AC1" s="86"/>
      <c r="AD1" s="91">
        <v>2014</v>
      </c>
      <c r="AE1" s="91"/>
      <c r="AF1" s="91"/>
      <c r="AG1" s="91"/>
      <c r="AH1" s="91"/>
      <c r="AI1" s="91"/>
      <c r="AJ1" s="86"/>
      <c r="AK1" s="91">
        <v>2015</v>
      </c>
      <c r="AL1" s="91"/>
      <c r="AM1" s="91"/>
      <c r="AN1" s="91"/>
      <c r="AO1" s="91"/>
      <c r="AP1" s="91"/>
      <c r="AQ1" s="86"/>
      <c r="AR1" s="91">
        <v>2016</v>
      </c>
      <c r="AS1" s="91"/>
      <c r="AT1" s="91"/>
      <c r="AU1" s="91"/>
      <c r="AV1" s="91"/>
      <c r="AW1" s="91"/>
      <c r="AX1" s="86"/>
      <c r="AY1" s="91">
        <v>2017</v>
      </c>
      <c r="AZ1" s="91"/>
      <c r="BA1" s="91"/>
      <c r="BB1" s="91"/>
      <c r="BC1" s="91"/>
      <c r="BD1" s="91"/>
      <c r="BE1" s="6"/>
    </row>
    <row r="2" spans="1:57" x14ac:dyDescent="0.25">
      <c r="A2" s="28" t="s">
        <v>1</v>
      </c>
      <c r="B2" s="28" t="s">
        <v>3</v>
      </c>
      <c r="C2" s="28" t="s">
        <v>447</v>
      </c>
      <c r="D2" s="28" t="s">
        <v>436</v>
      </c>
      <c r="E2" s="28" t="s">
        <v>437</v>
      </c>
      <c r="F2" s="28" t="s">
        <v>438</v>
      </c>
      <c r="G2" s="28" t="s">
        <v>439</v>
      </c>
      <c r="H2" s="28" t="s">
        <v>440</v>
      </c>
      <c r="I2" s="28" t="s">
        <v>441</v>
      </c>
      <c r="J2" s="28" t="s">
        <v>442</v>
      </c>
      <c r="K2" s="28" t="s">
        <v>446</v>
      </c>
      <c r="L2" s="28" t="s">
        <v>443</v>
      </c>
      <c r="M2" s="28" t="s">
        <v>4</v>
      </c>
      <c r="N2" s="28" t="s">
        <v>444</v>
      </c>
      <c r="O2" s="28" t="s">
        <v>5</v>
      </c>
      <c r="P2" s="28" t="s">
        <v>445</v>
      </c>
      <c r="Q2" s="28" t="s">
        <v>448</v>
      </c>
      <c r="R2" s="28" t="s">
        <v>449</v>
      </c>
      <c r="S2" s="28" t="s">
        <v>450</v>
      </c>
      <c r="T2" s="28" t="s">
        <v>451</v>
      </c>
      <c r="U2" s="28" t="s">
        <v>452</v>
      </c>
      <c r="V2" s="86"/>
      <c r="W2" s="28" t="s">
        <v>537</v>
      </c>
      <c r="X2" s="28" t="s">
        <v>2307</v>
      </c>
      <c r="Y2" s="28" t="s">
        <v>2308</v>
      </c>
      <c r="Z2" s="28" t="s">
        <v>2309</v>
      </c>
      <c r="AA2" s="28" t="s">
        <v>2305</v>
      </c>
      <c r="AB2" s="28" t="s">
        <v>2306</v>
      </c>
      <c r="AC2" s="86"/>
      <c r="AD2" s="28" t="s">
        <v>537</v>
      </c>
      <c r="AE2" s="28" t="s">
        <v>2307</v>
      </c>
      <c r="AF2" s="28" t="s">
        <v>2308</v>
      </c>
      <c r="AG2" s="28" t="s">
        <v>2309</v>
      </c>
      <c r="AH2" s="28" t="s">
        <v>2305</v>
      </c>
      <c r="AI2" s="28" t="s">
        <v>2306</v>
      </c>
      <c r="AJ2" s="86"/>
      <c r="AK2" s="28" t="s">
        <v>537</v>
      </c>
      <c r="AL2" s="28" t="s">
        <v>2307</v>
      </c>
      <c r="AM2" s="28" t="s">
        <v>2308</v>
      </c>
      <c r="AN2" s="28" t="s">
        <v>2309</v>
      </c>
      <c r="AO2" s="28" t="s">
        <v>2305</v>
      </c>
      <c r="AP2" s="28" t="s">
        <v>2306</v>
      </c>
      <c r="AQ2" s="86"/>
      <c r="AR2" s="28" t="s">
        <v>537</v>
      </c>
      <c r="AS2" s="28" t="s">
        <v>2307</v>
      </c>
      <c r="AT2" s="28" t="s">
        <v>2308</v>
      </c>
      <c r="AU2" s="28" t="s">
        <v>2309</v>
      </c>
      <c r="AV2" s="28" t="s">
        <v>2305</v>
      </c>
      <c r="AW2" s="28" t="s">
        <v>2306</v>
      </c>
      <c r="AX2" s="86"/>
      <c r="AY2" s="28" t="s">
        <v>537</v>
      </c>
      <c r="AZ2" s="28" t="s">
        <v>2307</v>
      </c>
      <c r="BA2" s="28" t="s">
        <v>2308</v>
      </c>
      <c r="BB2" s="28" t="s">
        <v>2309</v>
      </c>
      <c r="BC2" s="28" t="s">
        <v>2305</v>
      </c>
      <c r="BD2" s="28" t="s">
        <v>2306</v>
      </c>
      <c r="BE2" s="6"/>
    </row>
    <row r="3" spans="1:57" s="6" customFormat="1" x14ac:dyDescent="0.25">
      <c r="A3" s="6" t="s">
        <v>288</v>
      </c>
      <c r="B3" s="6" t="s">
        <v>29</v>
      </c>
      <c r="C3" s="6">
        <v>74.38</v>
      </c>
      <c r="D3" s="6">
        <v>217</v>
      </c>
      <c r="E3" s="6">
        <v>4.54</v>
      </c>
      <c r="F3" s="6">
        <f>STANDARDIZE(E3,$E$40,$E$41)*-1</f>
        <v>-0.37027766542194707</v>
      </c>
      <c r="G3" s="6">
        <v>9</v>
      </c>
      <c r="H3" s="6">
        <f>STANDARDIZE(G3,$G$40,$G$41)</f>
        <v>-0.85340919530026416</v>
      </c>
      <c r="I3" s="6">
        <v>33.5</v>
      </c>
      <c r="J3" s="6">
        <f>STANDARDIZE(I3,$I$40,$I$41)</f>
        <v>-0.45039562110931203</v>
      </c>
      <c r="K3" s="6">
        <v>123</v>
      </c>
      <c r="L3" s="6">
        <f>STANDARDIZE(K3,$K$40,$K$41)</f>
        <v>0.32699802880655582</v>
      </c>
      <c r="M3" s="6">
        <v>4.41</v>
      </c>
      <c r="N3" s="6">
        <f>STANDARDIZE(M3,$M$40,$M$41)*-1</f>
        <v>-0.97553318790402965</v>
      </c>
      <c r="O3" s="6">
        <v>7.11</v>
      </c>
      <c r="P3" s="6">
        <f>STANDARDIZE(O3,$O$40,$O$41)*-1</f>
        <v>-1.2070084084903425</v>
      </c>
      <c r="Q3" s="6">
        <f>F3+H3+J3+L3+N3+P3</f>
        <v>-3.5296260494193397</v>
      </c>
      <c r="R3" s="6">
        <f>AVERAGE(F3,H3,J3,L3,N3,P3)</f>
        <v>-0.58827100823655665</v>
      </c>
      <c r="S3" s="6">
        <v>7</v>
      </c>
      <c r="T3" s="6">
        <v>238</v>
      </c>
      <c r="U3" s="6">
        <v>188</v>
      </c>
      <c r="AA3" s="6">
        <v>0</v>
      </c>
      <c r="AB3" s="6" t="s">
        <v>2311</v>
      </c>
      <c r="AH3" s="6">
        <v>0</v>
      </c>
      <c r="AI3" s="6" t="s">
        <v>2311</v>
      </c>
      <c r="AO3" s="6">
        <v>0</v>
      </c>
      <c r="AP3" s="6" t="s">
        <v>2311</v>
      </c>
      <c r="AV3" s="6">
        <v>0</v>
      </c>
      <c r="AW3" s="6" t="s">
        <v>2311</v>
      </c>
      <c r="BC3" s="6">
        <v>0</v>
      </c>
      <c r="BD3" s="6" t="s">
        <v>2311</v>
      </c>
    </row>
    <row r="4" spans="1:57" s="6" customFormat="1" x14ac:dyDescent="0.25">
      <c r="A4" s="6" t="s">
        <v>345</v>
      </c>
      <c r="B4" s="6" t="s">
        <v>29</v>
      </c>
      <c r="C4" s="6">
        <v>67</v>
      </c>
      <c r="D4" s="6">
        <v>173</v>
      </c>
      <c r="E4" s="6">
        <v>4.58</v>
      </c>
      <c r="F4" s="6">
        <f t="shared" ref="F4:F37" si="0">STANDARDIZE(E4,$E$40,$E$41)*-1</f>
        <v>-0.7816972936685701</v>
      </c>
      <c r="G4" s="6">
        <v>7</v>
      </c>
      <c r="H4" s="6">
        <f t="shared" ref="H4:H37" si="1">STANDARDIZE(G4,$G$40,$G$41)</f>
        <v>-1.253444755597263</v>
      </c>
      <c r="I4" s="6">
        <v>32</v>
      </c>
      <c r="J4" s="6">
        <f t="shared" ref="J4:J37" si="2">STANDARDIZE(I4,$I$40,$I$41)</f>
        <v>-1.0629336658179771</v>
      </c>
      <c r="K4" s="6">
        <v>117</v>
      </c>
      <c r="L4" s="6">
        <f t="shared" ref="L4:L37" si="3">STANDARDIZE(K4,$K$40,$K$41)</f>
        <v>-0.64017923949452649</v>
      </c>
      <c r="M4" s="6">
        <v>4.37</v>
      </c>
      <c r="N4" s="6">
        <f t="shared" ref="N4:N37" si="4">STANDARDIZE(M4,$M$40,$M$41)*-1</f>
        <v>-0.72352044769549051</v>
      </c>
      <c r="O4" s="6">
        <v>6.81</v>
      </c>
      <c r="P4" s="6">
        <f t="shared" ref="P4:P37" si="5">STANDARDIZE(O4,$O$40,$O$41)*-1</f>
        <v>0.5749921945957911</v>
      </c>
      <c r="Q4" s="6">
        <f t="shared" ref="Q4:Q37" si="6">F4+H4+J4+L4+N4+P4</f>
        <v>-3.886783207678036</v>
      </c>
      <c r="R4" s="6">
        <f t="shared" ref="R4:R37" si="7">AVERAGE(F4,H4,J4,L4,N4,P4)</f>
        <v>-0.64779720127967266</v>
      </c>
      <c r="S4" s="6">
        <v>4</v>
      </c>
      <c r="T4" s="6">
        <v>101</v>
      </c>
      <c r="U4" s="6">
        <v>89</v>
      </c>
      <c r="W4" s="6">
        <v>15</v>
      </c>
      <c r="X4" s="6">
        <v>601</v>
      </c>
      <c r="Y4" s="6">
        <v>0</v>
      </c>
      <c r="Z4" s="6">
        <v>62</v>
      </c>
      <c r="AA4" s="6">
        <v>663</v>
      </c>
      <c r="AB4" s="6">
        <v>44.2</v>
      </c>
      <c r="AD4" s="6">
        <v>12</v>
      </c>
      <c r="AE4" s="6">
        <v>59</v>
      </c>
      <c r="AF4" s="6">
        <v>0</v>
      </c>
      <c r="AG4" s="6">
        <v>63</v>
      </c>
      <c r="AH4" s="6">
        <v>122</v>
      </c>
      <c r="AI4" s="6">
        <v>10.166666666666666</v>
      </c>
      <c r="AO4" s="6">
        <v>0</v>
      </c>
      <c r="AP4" s="6" t="s">
        <v>2311</v>
      </c>
      <c r="AV4" s="6">
        <v>0</v>
      </c>
      <c r="AW4" s="6" t="s">
        <v>2311</v>
      </c>
      <c r="BC4" s="6">
        <v>0</v>
      </c>
      <c r="BD4" s="6" t="s">
        <v>2311</v>
      </c>
    </row>
    <row r="5" spans="1:57" s="6" customFormat="1" x14ac:dyDescent="0.25">
      <c r="A5" s="6" t="s">
        <v>67</v>
      </c>
      <c r="B5" s="6" t="s">
        <v>29</v>
      </c>
      <c r="C5" s="6">
        <v>70.25</v>
      </c>
      <c r="D5" s="6">
        <v>193</v>
      </c>
      <c r="E5" s="6">
        <v>4.59</v>
      </c>
      <c r="F5" s="6">
        <f t="shared" si="0"/>
        <v>-0.88455220073022356</v>
      </c>
      <c r="G5" s="6">
        <v>14</v>
      </c>
      <c r="H5" s="6">
        <f t="shared" si="1"/>
        <v>0.14667970544223272</v>
      </c>
      <c r="I5" s="6">
        <v>33</v>
      </c>
      <c r="J5" s="6">
        <f t="shared" si="2"/>
        <v>-0.65457496934553372</v>
      </c>
      <c r="K5" s="6">
        <v>117</v>
      </c>
      <c r="L5" s="6">
        <f t="shared" si="3"/>
        <v>-0.64017923949452649</v>
      </c>
      <c r="M5" s="6">
        <v>4.1500000000000004</v>
      </c>
      <c r="N5" s="6">
        <f t="shared" si="4"/>
        <v>0.66254962345147184</v>
      </c>
      <c r="Q5" s="6">
        <f t="shared" si="6"/>
        <v>-1.3700770806765792</v>
      </c>
      <c r="R5" s="6">
        <f t="shared" si="7"/>
        <v>-0.27401541613531583</v>
      </c>
      <c r="S5" s="6">
        <v>6</v>
      </c>
      <c r="T5" s="6">
        <v>195</v>
      </c>
      <c r="U5" s="6">
        <v>159</v>
      </c>
      <c r="AA5" s="6">
        <v>0</v>
      </c>
      <c r="AB5" s="6" t="s">
        <v>2311</v>
      </c>
      <c r="AH5" s="6">
        <v>0</v>
      </c>
      <c r="AI5" s="6" t="s">
        <v>2311</v>
      </c>
      <c r="AO5" s="6">
        <v>0</v>
      </c>
      <c r="AP5" s="6" t="s">
        <v>2311</v>
      </c>
      <c r="AV5" s="6">
        <v>0</v>
      </c>
      <c r="AW5" s="6" t="s">
        <v>2311</v>
      </c>
      <c r="BC5" s="6">
        <v>0</v>
      </c>
      <c r="BD5" s="6" t="s">
        <v>2311</v>
      </c>
    </row>
    <row r="6" spans="1:57" s="6" customFormat="1" x14ac:dyDescent="0.25">
      <c r="A6" s="6" t="s">
        <v>254</v>
      </c>
      <c r="B6" s="6" t="s">
        <v>29</v>
      </c>
      <c r="C6" s="6">
        <v>73.25</v>
      </c>
      <c r="D6" s="6">
        <v>202</v>
      </c>
      <c r="E6" s="6">
        <v>4.59</v>
      </c>
      <c r="F6" s="6">
        <f t="shared" si="0"/>
        <v>-0.88455220073022356</v>
      </c>
      <c r="G6" s="6">
        <v>7</v>
      </c>
      <c r="H6" s="6">
        <f t="shared" si="1"/>
        <v>-1.253444755597263</v>
      </c>
      <c r="I6" s="6">
        <v>32</v>
      </c>
      <c r="J6" s="6">
        <f t="shared" si="2"/>
        <v>-1.0629336658179771</v>
      </c>
      <c r="K6" s="6">
        <v>112</v>
      </c>
      <c r="L6" s="6">
        <f t="shared" si="3"/>
        <v>-1.4461602964120952</v>
      </c>
      <c r="M6" s="6">
        <v>4.29</v>
      </c>
      <c r="N6" s="6">
        <f t="shared" si="4"/>
        <v>-0.21949496727841225</v>
      </c>
      <c r="O6" s="6">
        <v>7.04</v>
      </c>
      <c r="P6" s="6">
        <f t="shared" si="5"/>
        <v>-0.791208267770244</v>
      </c>
      <c r="Q6" s="6">
        <f t="shared" si="6"/>
        <v>-5.6577941536062157</v>
      </c>
      <c r="R6" s="6">
        <f t="shared" si="7"/>
        <v>-0.94296569226770266</v>
      </c>
      <c r="AA6" s="6">
        <v>0</v>
      </c>
      <c r="AB6" s="6" t="s">
        <v>2311</v>
      </c>
      <c r="AH6" s="6">
        <v>0</v>
      </c>
      <c r="AI6" s="6" t="s">
        <v>2311</v>
      </c>
      <c r="AO6" s="6">
        <v>0</v>
      </c>
      <c r="AP6" s="6" t="s">
        <v>2311</v>
      </c>
      <c r="AV6" s="6">
        <v>0</v>
      </c>
      <c r="AW6" s="6" t="s">
        <v>2311</v>
      </c>
      <c r="BC6" s="6">
        <v>0</v>
      </c>
      <c r="BD6" s="6" t="s">
        <v>2311</v>
      </c>
    </row>
    <row r="7" spans="1:57" s="6" customFormat="1" x14ac:dyDescent="0.25">
      <c r="A7" s="6" t="s">
        <v>240</v>
      </c>
      <c r="B7" s="6" t="s">
        <v>29</v>
      </c>
      <c r="C7" s="6">
        <v>77</v>
      </c>
      <c r="D7" s="6">
        <v>216</v>
      </c>
      <c r="E7" s="6">
        <v>4.67</v>
      </c>
      <c r="F7" s="6">
        <f t="shared" si="0"/>
        <v>-1.7073914572234696</v>
      </c>
      <c r="G7" s="6">
        <v>9</v>
      </c>
      <c r="H7" s="6">
        <f t="shared" si="1"/>
        <v>-0.85340919530026416</v>
      </c>
      <c r="I7" s="6">
        <v>33.5</v>
      </c>
      <c r="J7" s="6">
        <f t="shared" si="2"/>
        <v>-0.45039562110931203</v>
      </c>
      <c r="K7" s="6">
        <v>115</v>
      </c>
      <c r="L7" s="6">
        <f t="shared" si="3"/>
        <v>-0.962571662261554</v>
      </c>
      <c r="M7" s="6">
        <v>4.4400000000000004</v>
      </c>
      <c r="N7" s="6">
        <f t="shared" si="4"/>
        <v>-1.1645427430604354</v>
      </c>
      <c r="O7" s="6">
        <v>7.11</v>
      </c>
      <c r="P7" s="6">
        <f t="shared" si="5"/>
        <v>-1.2070084084903425</v>
      </c>
      <c r="Q7" s="6">
        <f t="shared" si="6"/>
        <v>-6.3453190874453771</v>
      </c>
      <c r="R7" s="6">
        <f t="shared" si="7"/>
        <v>-1.0575531812408963</v>
      </c>
      <c r="AA7" s="6">
        <v>0</v>
      </c>
      <c r="AB7" s="6" t="s">
        <v>2311</v>
      </c>
      <c r="AH7" s="6">
        <v>0</v>
      </c>
      <c r="AI7" s="6" t="s">
        <v>2311</v>
      </c>
      <c r="AO7" s="6">
        <v>0</v>
      </c>
      <c r="AP7" s="6" t="s">
        <v>2311</v>
      </c>
      <c r="AV7" s="6">
        <v>0</v>
      </c>
      <c r="AW7" s="6" t="s">
        <v>2311</v>
      </c>
      <c r="BC7" s="6">
        <v>0</v>
      </c>
      <c r="BD7" s="6" t="s">
        <v>2311</v>
      </c>
    </row>
    <row r="8" spans="1:57" s="6" customFormat="1" x14ac:dyDescent="0.25">
      <c r="A8" s="6" t="s">
        <v>178</v>
      </c>
      <c r="B8" s="6" t="s">
        <v>29</v>
      </c>
      <c r="C8" s="6">
        <v>72.75</v>
      </c>
      <c r="D8" s="6">
        <v>229</v>
      </c>
      <c r="E8" s="6">
        <v>4.55</v>
      </c>
      <c r="F8" s="6">
        <f t="shared" si="0"/>
        <v>-0.47313257248360052</v>
      </c>
      <c r="G8" s="6">
        <v>20</v>
      </c>
      <c r="H8" s="6">
        <f t="shared" si="1"/>
        <v>1.346786386333229</v>
      </c>
      <c r="I8" s="6">
        <v>35.5</v>
      </c>
      <c r="J8" s="6">
        <f t="shared" si="2"/>
        <v>0.36632177183557468</v>
      </c>
      <c r="K8" s="6">
        <v>116</v>
      </c>
      <c r="L8" s="6">
        <f t="shared" si="3"/>
        <v>-0.8013754508780403</v>
      </c>
      <c r="M8" s="6">
        <v>4.3899999999999997</v>
      </c>
      <c r="N8" s="6">
        <f t="shared" si="4"/>
        <v>-0.84952681779975725</v>
      </c>
      <c r="O8" s="6">
        <v>6.89</v>
      </c>
      <c r="P8" s="6">
        <f t="shared" si="5"/>
        <v>9.9792033772822808E-2</v>
      </c>
      <c r="Q8" s="6">
        <f t="shared" si="6"/>
        <v>-0.31113464921977146</v>
      </c>
      <c r="R8" s="6">
        <f t="shared" si="7"/>
        <v>-5.1855774869961908E-2</v>
      </c>
      <c r="S8" s="6">
        <v>4</v>
      </c>
      <c r="T8" s="6">
        <v>123</v>
      </c>
      <c r="U8" s="6">
        <v>106</v>
      </c>
      <c r="W8" s="6">
        <v>4</v>
      </c>
      <c r="X8" s="6">
        <v>2</v>
      </c>
      <c r="Y8" s="6">
        <v>0</v>
      </c>
      <c r="Z8" s="6">
        <v>18</v>
      </c>
      <c r="AA8" s="6">
        <v>20</v>
      </c>
      <c r="AB8" s="6">
        <v>5</v>
      </c>
      <c r="AH8" s="6">
        <v>0</v>
      </c>
      <c r="AI8" s="6" t="s">
        <v>2311</v>
      </c>
      <c r="AK8" s="6">
        <v>5</v>
      </c>
      <c r="AL8" s="6">
        <v>67</v>
      </c>
      <c r="AM8" s="6">
        <v>0</v>
      </c>
      <c r="AN8" s="6">
        <v>9</v>
      </c>
      <c r="AO8" s="6">
        <v>76</v>
      </c>
      <c r="AP8" s="6">
        <v>15.2</v>
      </c>
      <c r="AR8" s="6">
        <v>9</v>
      </c>
      <c r="AS8" s="6">
        <v>230</v>
      </c>
      <c r="AT8" s="6">
        <v>0</v>
      </c>
      <c r="AU8" s="6">
        <v>2</v>
      </c>
      <c r="AV8" s="6">
        <v>232</v>
      </c>
      <c r="AW8" s="6">
        <v>25.777777777777779</v>
      </c>
      <c r="BC8" s="6">
        <v>0</v>
      </c>
      <c r="BD8" s="6" t="s">
        <v>2311</v>
      </c>
    </row>
    <row r="9" spans="1:57" s="6" customFormat="1" x14ac:dyDescent="0.25">
      <c r="A9" s="6" t="s">
        <v>176</v>
      </c>
      <c r="B9" s="6" t="s">
        <v>29</v>
      </c>
      <c r="C9" s="6">
        <v>73.75</v>
      </c>
      <c r="D9" s="6">
        <v>212</v>
      </c>
      <c r="E9" s="6">
        <v>4.5599999999999996</v>
      </c>
      <c r="F9" s="6">
        <f t="shared" si="0"/>
        <v>-0.57598747954525398</v>
      </c>
      <c r="G9" s="6">
        <v>11</v>
      </c>
      <c r="H9" s="6">
        <f t="shared" si="1"/>
        <v>-0.45337363500326539</v>
      </c>
      <c r="I9" s="6">
        <v>29.5</v>
      </c>
      <c r="J9" s="6">
        <f t="shared" si="2"/>
        <v>-2.0838304069990854</v>
      </c>
      <c r="K9" s="6">
        <v>107</v>
      </c>
      <c r="L9" s="6">
        <f t="shared" si="3"/>
        <v>-2.2521413533296637</v>
      </c>
      <c r="M9" s="6">
        <v>4.3099999999999996</v>
      </c>
      <c r="N9" s="6">
        <f t="shared" si="4"/>
        <v>-0.34550133738267902</v>
      </c>
      <c r="Q9" s="6">
        <f t="shared" si="6"/>
        <v>-5.7108342122599467</v>
      </c>
      <c r="R9" s="6">
        <f t="shared" si="7"/>
        <v>-1.1421668424519893</v>
      </c>
      <c r="S9" s="6">
        <v>6</v>
      </c>
      <c r="T9" s="6">
        <v>197</v>
      </c>
      <c r="U9" s="6">
        <v>161</v>
      </c>
      <c r="AA9" s="6">
        <v>0</v>
      </c>
      <c r="AB9" s="6" t="s">
        <v>2311</v>
      </c>
      <c r="AH9" s="6">
        <v>0</v>
      </c>
      <c r="AI9" s="6" t="s">
        <v>2311</v>
      </c>
      <c r="AO9" s="6">
        <v>0</v>
      </c>
      <c r="AP9" s="6" t="s">
        <v>2311</v>
      </c>
      <c r="AR9" s="6">
        <v>11</v>
      </c>
      <c r="AS9" s="6">
        <v>384</v>
      </c>
      <c r="AT9" s="6">
        <v>0</v>
      </c>
      <c r="AU9" s="6">
        <v>57</v>
      </c>
      <c r="AV9" s="6">
        <v>441</v>
      </c>
      <c r="AW9" s="6">
        <v>40.090909090909093</v>
      </c>
      <c r="AY9" s="6">
        <v>3</v>
      </c>
      <c r="AZ9" s="6">
        <v>53</v>
      </c>
      <c r="BA9" s="6">
        <v>0</v>
      </c>
      <c r="BB9" s="6">
        <v>15</v>
      </c>
      <c r="BC9" s="6">
        <v>68</v>
      </c>
      <c r="BD9" s="6">
        <v>22.666666666666668</v>
      </c>
    </row>
    <row r="10" spans="1:57" s="6" customFormat="1" x14ac:dyDescent="0.25">
      <c r="A10" s="6" t="s">
        <v>393</v>
      </c>
      <c r="B10" s="6" t="s">
        <v>29</v>
      </c>
      <c r="C10" s="6">
        <v>72.25</v>
      </c>
      <c r="D10" s="6">
        <v>196</v>
      </c>
      <c r="E10" s="6">
        <v>4.68</v>
      </c>
      <c r="F10" s="6">
        <f t="shared" si="0"/>
        <v>-1.8102463642851232</v>
      </c>
      <c r="I10" s="6">
        <v>32.5</v>
      </c>
      <c r="J10" s="6">
        <f t="shared" si="2"/>
        <v>-0.85875431758175536</v>
      </c>
      <c r="K10" s="6">
        <v>125</v>
      </c>
      <c r="L10" s="6">
        <f t="shared" si="3"/>
        <v>0.64939045157358333</v>
      </c>
      <c r="M10" s="6">
        <v>4.22</v>
      </c>
      <c r="N10" s="6">
        <f t="shared" si="4"/>
        <v>0.22152732808653261</v>
      </c>
      <c r="O10" s="6">
        <v>6.93</v>
      </c>
      <c r="P10" s="6">
        <f t="shared" si="5"/>
        <v>-0.13780804663866134</v>
      </c>
      <c r="Q10" s="6">
        <f t="shared" si="6"/>
        <v>-1.9358909488454239</v>
      </c>
      <c r="R10" s="6">
        <f t="shared" si="7"/>
        <v>-0.3871781897690848</v>
      </c>
      <c r="AA10" s="6">
        <v>0</v>
      </c>
      <c r="AB10" s="6" t="s">
        <v>2311</v>
      </c>
      <c r="AH10" s="6">
        <v>0</v>
      </c>
      <c r="AI10" s="6" t="s">
        <v>2311</v>
      </c>
      <c r="AO10" s="6">
        <v>0</v>
      </c>
      <c r="AP10" s="6" t="s">
        <v>2311</v>
      </c>
      <c r="AV10" s="6">
        <v>0</v>
      </c>
      <c r="AW10" s="6" t="s">
        <v>2311</v>
      </c>
      <c r="BC10" s="6">
        <v>0</v>
      </c>
      <c r="BD10" s="6" t="s">
        <v>2311</v>
      </c>
    </row>
    <row r="11" spans="1:57" s="6" customFormat="1" x14ac:dyDescent="0.25">
      <c r="A11" s="6" t="s">
        <v>310</v>
      </c>
      <c r="B11" s="6" t="s">
        <v>29</v>
      </c>
      <c r="C11" s="6">
        <v>73.88</v>
      </c>
      <c r="D11" s="6">
        <v>216</v>
      </c>
      <c r="E11" s="6">
        <v>4.42</v>
      </c>
      <c r="F11" s="6">
        <f t="shared" si="0"/>
        <v>0.86398121931792216</v>
      </c>
      <c r="I11" s="6">
        <v>37</v>
      </c>
      <c r="J11" s="6">
        <f t="shared" si="2"/>
        <v>0.9788598165442397</v>
      </c>
      <c r="K11" s="6">
        <v>128</v>
      </c>
      <c r="L11" s="6">
        <f t="shared" si="3"/>
        <v>1.1329790857241244</v>
      </c>
      <c r="Q11" s="6">
        <f t="shared" si="6"/>
        <v>2.9758201215862865</v>
      </c>
      <c r="R11" s="6">
        <f t="shared" si="7"/>
        <v>0.99194004052876217</v>
      </c>
      <c r="S11" s="6">
        <v>1</v>
      </c>
      <c r="T11" s="6">
        <v>29</v>
      </c>
      <c r="U11" s="6">
        <v>28</v>
      </c>
      <c r="W11" s="6">
        <v>16</v>
      </c>
      <c r="X11" s="6">
        <v>436</v>
      </c>
      <c r="Y11" s="6">
        <v>0</v>
      </c>
      <c r="Z11" s="6">
        <v>100</v>
      </c>
      <c r="AA11" s="6">
        <v>536</v>
      </c>
      <c r="AB11" s="6">
        <v>33.5</v>
      </c>
      <c r="AD11" s="6">
        <v>16</v>
      </c>
      <c r="AE11" s="6">
        <v>566</v>
      </c>
      <c r="AF11" s="6">
        <v>0</v>
      </c>
      <c r="AG11" s="6">
        <v>75</v>
      </c>
      <c r="AH11" s="6">
        <v>641</v>
      </c>
      <c r="AI11" s="6">
        <v>40.0625</v>
      </c>
      <c r="AK11" s="6">
        <v>16</v>
      </c>
      <c r="AL11" s="6">
        <v>57</v>
      </c>
      <c r="AM11" s="6">
        <v>0</v>
      </c>
      <c r="AN11" s="6">
        <v>70</v>
      </c>
      <c r="AO11" s="6">
        <v>127</v>
      </c>
      <c r="AP11" s="6">
        <v>7.9375</v>
      </c>
      <c r="AR11" s="6">
        <v>16</v>
      </c>
      <c r="AS11" s="6">
        <v>531</v>
      </c>
      <c r="AT11" s="6">
        <v>0</v>
      </c>
      <c r="AU11" s="6">
        <v>124</v>
      </c>
      <c r="AV11" s="6">
        <v>655</v>
      </c>
      <c r="AW11" s="6">
        <v>40.9375</v>
      </c>
      <c r="AY11" s="6">
        <v>16</v>
      </c>
      <c r="AZ11" s="6">
        <v>430</v>
      </c>
      <c r="BA11" s="6">
        <v>0</v>
      </c>
      <c r="BB11" s="6">
        <v>157</v>
      </c>
      <c r="BC11" s="6">
        <v>587</v>
      </c>
      <c r="BD11" s="6">
        <v>36.6875</v>
      </c>
    </row>
    <row r="12" spans="1:57" s="6" customFormat="1" x14ac:dyDescent="0.25">
      <c r="A12" s="6" t="s">
        <v>149</v>
      </c>
      <c r="B12" s="6" t="s">
        <v>29</v>
      </c>
      <c r="C12" s="6">
        <v>74.25</v>
      </c>
      <c r="D12" s="6">
        <v>204</v>
      </c>
      <c r="E12" s="6">
        <v>4.43</v>
      </c>
      <c r="F12" s="6">
        <f t="shared" si="0"/>
        <v>0.76112631225626859</v>
      </c>
      <c r="G12" s="6">
        <v>12</v>
      </c>
      <c r="H12" s="6">
        <f t="shared" si="1"/>
        <v>-0.25335585485476603</v>
      </c>
      <c r="I12" s="6">
        <v>31.5</v>
      </c>
      <c r="J12" s="6">
        <f t="shared" si="2"/>
        <v>-1.2671130140541986</v>
      </c>
      <c r="K12" s="6">
        <v>120</v>
      </c>
      <c r="L12" s="6">
        <f t="shared" si="3"/>
        <v>-0.15659060534398536</v>
      </c>
      <c r="Q12" s="6">
        <f t="shared" si="6"/>
        <v>-0.91593316199668151</v>
      </c>
      <c r="R12" s="6">
        <f t="shared" si="7"/>
        <v>-0.22898329049917038</v>
      </c>
      <c r="S12" s="6">
        <v>6</v>
      </c>
      <c r="T12" s="6">
        <v>171</v>
      </c>
      <c r="U12" s="6">
        <v>142</v>
      </c>
      <c r="AA12" s="6">
        <v>0</v>
      </c>
      <c r="AB12" s="6" t="s">
        <v>2311</v>
      </c>
      <c r="AD12" s="6">
        <v>16</v>
      </c>
      <c r="AE12" s="6">
        <v>410</v>
      </c>
      <c r="AF12" s="6">
        <v>0</v>
      </c>
      <c r="AG12" s="6">
        <v>88</v>
      </c>
      <c r="AH12" s="6">
        <v>498</v>
      </c>
      <c r="AI12" s="6">
        <v>31.125</v>
      </c>
      <c r="AK12" s="6">
        <v>12</v>
      </c>
      <c r="AL12" s="6">
        <v>169</v>
      </c>
      <c r="AM12" s="6">
        <v>0</v>
      </c>
      <c r="AN12" s="6">
        <v>136</v>
      </c>
      <c r="AO12" s="6">
        <v>305</v>
      </c>
      <c r="AP12" s="6">
        <v>25.416666666666668</v>
      </c>
      <c r="AV12" s="6">
        <v>0</v>
      </c>
      <c r="AW12" s="6" t="s">
        <v>2311</v>
      </c>
      <c r="BC12" s="6">
        <v>0</v>
      </c>
      <c r="BD12" s="6" t="s">
        <v>2311</v>
      </c>
    </row>
    <row r="13" spans="1:57" s="6" customFormat="1" x14ac:dyDescent="0.25">
      <c r="A13" s="6" t="s">
        <v>337</v>
      </c>
      <c r="B13" s="6" t="s">
        <v>29</v>
      </c>
      <c r="C13" s="6">
        <v>74.5</v>
      </c>
      <c r="D13" s="6">
        <v>217</v>
      </c>
      <c r="E13" s="6">
        <v>4.5199999999999996</v>
      </c>
      <c r="F13" s="6">
        <f t="shared" si="0"/>
        <v>-0.16456785129863094</v>
      </c>
      <c r="G13" s="6">
        <v>10</v>
      </c>
      <c r="H13" s="6">
        <f t="shared" si="1"/>
        <v>-0.6533914151517648</v>
      </c>
      <c r="I13" s="6">
        <v>39.5</v>
      </c>
      <c r="J13" s="6">
        <f t="shared" si="2"/>
        <v>1.999756557725348</v>
      </c>
      <c r="K13" s="6">
        <v>132</v>
      </c>
      <c r="L13" s="6">
        <f t="shared" si="3"/>
        <v>1.7777639312581794</v>
      </c>
      <c r="M13" s="6">
        <v>4.0599999999999996</v>
      </c>
      <c r="N13" s="6">
        <f t="shared" si="4"/>
        <v>1.229578288920689</v>
      </c>
      <c r="O13" s="6">
        <v>6.71</v>
      </c>
      <c r="P13" s="6">
        <f t="shared" si="5"/>
        <v>1.1689923956244987</v>
      </c>
      <c r="Q13" s="6">
        <f t="shared" si="6"/>
        <v>5.3581319070783193</v>
      </c>
      <c r="R13" s="6">
        <f t="shared" si="7"/>
        <v>0.89302198451305326</v>
      </c>
      <c r="AA13" s="6">
        <v>0</v>
      </c>
      <c r="AB13" s="6" t="s">
        <v>2311</v>
      </c>
      <c r="AH13" s="6">
        <v>0</v>
      </c>
      <c r="AI13" s="6" t="s">
        <v>2311</v>
      </c>
      <c r="AO13" s="6">
        <v>0</v>
      </c>
      <c r="AP13" s="6" t="s">
        <v>2311</v>
      </c>
      <c r="AV13" s="6">
        <v>0</v>
      </c>
      <c r="AW13" s="6" t="s">
        <v>2311</v>
      </c>
      <c r="BC13" s="6">
        <v>0</v>
      </c>
      <c r="BD13" s="6" t="s">
        <v>2311</v>
      </c>
    </row>
    <row r="14" spans="1:57" s="6" customFormat="1" x14ac:dyDescent="0.25">
      <c r="A14" s="6" t="s">
        <v>223</v>
      </c>
      <c r="B14" s="6" t="s">
        <v>29</v>
      </c>
      <c r="C14" s="6">
        <v>69</v>
      </c>
      <c r="D14" s="6">
        <v>179</v>
      </c>
      <c r="E14" s="6">
        <v>4.5999999999999996</v>
      </c>
      <c r="F14" s="6">
        <f t="shared" si="0"/>
        <v>-0.98740710779187701</v>
      </c>
      <c r="G14" s="6">
        <v>6</v>
      </c>
      <c r="H14" s="6">
        <f t="shared" si="1"/>
        <v>-1.4534625357457622</v>
      </c>
      <c r="I14" s="6">
        <v>32</v>
      </c>
      <c r="J14" s="6">
        <f t="shared" si="2"/>
        <v>-1.0629336658179771</v>
      </c>
      <c r="K14" s="6">
        <v>109</v>
      </c>
      <c r="L14" s="6">
        <f t="shared" si="3"/>
        <v>-1.9297489305626363</v>
      </c>
      <c r="M14" s="6">
        <v>4.53</v>
      </c>
      <c r="N14" s="6">
        <f t="shared" si="4"/>
        <v>-1.731571408529647</v>
      </c>
      <c r="Q14" s="6">
        <f t="shared" si="6"/>
        <v>-7.1651236484479002</v>
      </c>
      <c r="R14" s="6">
        <f t="shared" si="7"/>
        <v>-1.4330247296895799</v>
      </c>
      <c r="W14" s="6">
        <v>10</v>
      </c>
      <c r="X14" s="6">
        <v>401</v>
      </c>
      <c r="Y14" s="6">
        <v>0</v>
      </c>
      <c r="Z14" s="6">
        <v>16</v>
      </c>
      <c r="AA14" s="6">
        <v>417</v>
      </c>
      <c r="AB14" s="6">
        <v>41.7</v>
      </c>
      <c r="AH14" s="6">
        <v>0</v>
      </c>
      <c r="AI14" s="6" t="s">
        <v>2311</v>
      </c>
      <c r="AO14" s="6">
        <v>0</v>
      </c>
      <c r="AP14" s="6" t="s">
        <v>2311</v>
      </c>
      <c r="AV14" s="6">
        <v>0</v>
      </c>
      <c r="AW14" s="6" t="s">
        <v>2311</v>
      </c>
      <c r="BC14" s="6">
        <v>0</v>
      </c>
      <c r="BD14" s="6" t="s">
        <v>2311</v>
      </c>
    </row>
    <row r="15" spans="1:57" s="6" customFormat="1" x14ac:dyDescent="0.25">
      <c r="A15" s="6" t="s">
        <v>196</v>
      </c>
      <c r="B15" s="6" t="s">
        <v>29</v>
      </c>
      <c r="C15" s="6">
        <v>73</v>
      </c>
      <c r="D15" s="6">
        <v>214</v>
      </c>
      <c r="E15" s="6">
        <v>4.57</v>
      </c>
      <c r="F15" s="6">
        <f t="shared" si="0"/>
        <v>-0.67884238660691665</v>
      </c>
      <c r="G15" s="6">
        <v>15</v>
      </c>
      <c r="H15" s="6">
        <f t="shared" si="1"/>
        <v>0.34669748559073205</v>
      </c>
      <c r="I15" s="6">
        <v>36</v>
      </c>
      <c r="J15" s="6">
        <f t="shared" si="2"/>
        <v>0.57050112007179632</v>
      </c>
      <c r="K15" s="6">
        <v>115</v>
      </c>
      <c r="L15" s="6">
        <f t="shared" si="3"/>
        <v>-0.962571662261554</v>
      </c>
      <c r="M15" s="6">
        <v>4.5</v>
      </c>
      <c r="N15" s="6">
        <f t="shared" si="4"/>
        <v>-1.5425618533732413</v>
      </c>
      <c r="Q15" s="6">
        <f t="shared" si="6"/>
        <v>-2.2667772965791837</v>
      </c>
      <c r="R15" s="6">
        <f t="shared" si="7"/>
        <v>-0.45335545931583676</v>
      </c>
      <c r="S15" s="6">
        <v>1</v>
      </c>
      <c r="T15" s="6">
        <v>27</v>
      </c>
      <c r="U15" s="6">
        <v>26</v>
      </c>
      <c r="W15" s="6">
        <v>16</v>
      </c>
      <c r="X15" s="6">
        <v>995</v>
      </c>
      <c r="Y15" s="6">
        <v>0</v>
      </c>
      <c r="Z15" s="6">
        <v>0</v>
      </c>
      <c r="AA15" s="6">
        <v>995</v>
      </c>
      <c r="AB15" s="6">
        <v>62.1875</v>
      </c>
      <c r="AD15" s="6">
        <v>16</v>
      </c>
      <c r="AE15" s="6">
        <v>1055</v>
      </c>
      <c r="AF15" s="6">
        <v>1</v>
      </c>
      <c r="AG15" s="6">
        <v>3</v>
      </c>
      <c r="AH15" s="6">
        <v>1059</v>
      </c>
      <c r="AI15" s="6">
        <v>66.1875</v>
      </c>
      <c r="AK15" s="6">
        <v>16</v>
      </c>
      <c r="AL15" s="6">
        <v>1148</v>
      </c>
      <c r="AM15" s="6">
        <v>0</v>
      </c>
      <c r="AN15" s="6">
        <v>2</v>
      </c>
      <c r="AO15" s="6">
        <v>1150</v>
      </c>
      <c r="AP15" s="6">
        <v>71.875</v>
      </c>
      <c r="AR15" s="6">
        <v>16</v>
      </c>
      <c r="AS15" s="6">
        <v>1085</v>
      </c>
      <c r="AT15" s="6">
        <v>0</v>
      </c>
      <c r="AU15" s="6">
        <v>2</v>
      </c>
      <c r="AV15" s="6">
        <v>1087</v>
      </c>
      <c r="AW15" s="6">
        <v>67.9375</v>
      </c>
      <c r="AY15" s="6">
        <v>15</v>
      </c>
      <c r="AZ15" s="6">
        <v>1021</v>
      </c>
      <c r="BA15" s="6">
        <v>1</v>
      </c>
      <c r="BB15" s="6">
        <v>0</v>
      </c>
      <c r="BC15" s="6">
        <v>1022</v>
      </c>
      <c r="BD15" s="6">
        <v>68.13333333333334</v>
      </c>
    </row>
    <row r="16" spans="1:57" s="6" customFormat="1" x14ac:dyDescent="0.25">
      <c r="A16" s="6" t="s">
        <v>335</v>
      </c>
      <c r="B16" s="6" t="s">
        <v>29</v>
      </c>
      <c r="C16" s="6">
        <v>70.5</v>
      </c>
      <c r="D16" s="6">
        <v>199</v>
      </c>
      <c r="E16" s="6">
        <v>4.43</v>
      </c>
      <c r="F16" s="6">
        <f t="shared" si="0"/>
        <v>0.76112631225626859</v>
      </c>
      <c r="I16" s="6">
        <v>36.5</v>
      </c>
      <c r="J16" s="6">
        <f t="shared" si="2"/>
        <v>0.77468046830801807</v>
      </c>
      <c r="K16" s="6">
        <v>123</v>
      </c>
      <c r="L16" s="6">
        <f t="shared" si="3"/>
        <v>0.32699802880655582</v>
      </c>
      <c r="M16" s="6">
        <v>4.22</v>
      </c>
      <c r="N16" s="6">
        <f t="shared" si="4"/>
        <v>0.22152732808653261</v>
      </c>
      <c r="O16" s="6">
        <v>7.09</v>
      </c>
      <c r="P16" s="6">
        <f t="shared" si="5"/>
        <v>-1.0882083682845978</v>
      </c>
      <c r="Q16" s="6">
        <f t="shared" si="6"/>
        <v>0.99612376917277734</v>
      </c>
      <c r="R16" s="6">
        <f t="shared" si="7"/>
        <v>0.19922475383455546</v>
      </c>
      <c r="S16" s="6">
        <v>5</v>
      </c>
      <c r="T16" s="6">
        <v>135</v>
      </c>
      <c r="U16" s="6">
        <v>116</v>
      </c>
      <c r="W16" s="6">
        <v>16</v>
      </c>
      <c r="X16" s="6">
        <v>52</v>
      </c>
      <c r="Y16" s="6">
        <v>0</v>
      </c>
      <c r="Z16" s="6">
        <v>179</v>
      </c>
      <c r="AA16" s="6">
        <v>231</v>
      </c>
      <c r="AB16" s="6">
        <v>14.4375</v>
      </c>
      <c r="AD16" s="6">
        <v>13</v>
      </c>
      <c r="AE16" s="6">
        <v>391</v>
      </c>
      <c r="AF16" s="6">
        <v>0</v>
      </c>
      <c r="AG16" s="6">
        <v>78</v>
      </c>
      <c r="AH16" s="6">
        <v>469</v>
      </c>
      <c r="AI16" s="6">
        <v>36.07692307692308</v>
      </c>
      <c r="AK16" s="6">
        <v>13</v>
      </c>
      <c r="AL16" s="6">
        <v>254</v>
      </c>
      <c r="AM16" s="6">
        <v>0</v>
      </c>
      <c r="AN16" s="6">
        <v>106</v>
      </c>
      <c r="AO16" s="6">
        <v>360</v>
      </c>
      <c r="AP16" s="6">
        <v>27.692307692307693</v>
      </c>
      <c r="AR16" s="6">
        <v>13</v>
      </c>
      <c r="AS16" s="6">
        <v>101</v>
      </c>
      <c r="AT16" s="6">
        <v>0</v>
      </c>
      <c r="AU16" s="6">
        <v>134</v>
      </c>
      <c r="AV16" s="6">
        <v>235</v>
      </c>
      <c r="AW16" s="6">
        <v>18.076923076923077</v>
      </c>
      <c r="BC16" s="6">
        <v>0</v>
      </c>
      <c r="BD16" s="6" t="s">
        <v>2311</v>
      </c>
    </row>
    <row r="17" spans="1:56" s="6" customFormat="1" x14ac:dyDescent="0.25">
      <c r="A17" s="6" t="s">
        <v>73</v>
      </c>
      <c r="B17" s="6" t="s">
        <v>29</v>
      </c>
      <c r="C17" s="6">
        <v>71.13</v>
      </c>
      <c r="D17" s="6">
        <v>206</v>
      </c>
      <c r="E17" s="6">
        <v>4.38</v>
      </c>
      <c r="F17" s="6">
        <f t="shared" si="0"/>
        <v>1.2754008475645451</v>
      </c>
      <c r="G17" s="6">
        <v>22</v>
      </c>
      <c r="H17" s="6">
        <f t="shared" si="1"/>
        <v>1.7468219466302277</v>
      </c>
      <c r="I17" s="6">
        <v>34</v>
      </c>
      <c r="J17" s="6">
        <f t="shared" si="2"/>
        <v>-0.24621627287309034</v>
      </c>
      <c r="K17" s="6">
        <v>131</v>
      </c>
      <c r="L17" s="6">
        <f t="shared" si="3"/>
        <v>1.6165677198746657</v>
      </c>
      <c r="M17" s="6">
        <v>4.0999999999999996</v>
      </c>
      <c r="N17" s="6">
        <f t="shared" si="4"/>
        <v>0.97756554871214996</v>
      </c>
      <c r="O17" s="6">
        <v>6.68</v>
      </c>
      <c r="P17" s="6">
        <f t="shared" si="5"/>
        <v>1.3471924559331132</v>
      </c>
      <c r="Q17" s="6">
        <f t="shared" si="6"/>
        <v>6.7173322458416109</v>
      </c>
      <c r="R17" s="6">
        <f t="shared" si="7"/>
        <v>1.1195553743069351</v>
      </c>
      <c r="S17" s="6">
        <v>4</v>
      </c>
      <c r="T17" s="6">
        <v>102</v>
      </c>
      <c r="U17" s="6">
        <v>90</v>
      </c>
      <c r="W17" s="6">
        <v>9</v>
      </c>
      <c r="X17" s="6">
        <v>179</v>
      </c>
      <c r="Y17" s="6">
        <v>0</v>
      </c>
      <c r="Z17" s="6">
        <v>21</v>
      </c>
      <c r="AA17" s="6">
        <v>200</v>
      </c>
      <c r="AB17" s="6">
        <v>22.222222222222221</v>
      </c>
      <c r="AD17" s="6">
        <v>1</v>
      </c>
      <c r="AE17" s="6">
        <v>10</v>
      </c>
      <c r="AF17" s="6">
        <v>0</v>
      </c>
      <c r="AG17" s="6">
        <v>0</v>
      </c>
      <c r="AH17" s="6">
        <v>10</v>
      </c>
      <c r="AI17" s="6">
        <v>10</v>
      </c>
      <c r="AO17" s="6">
        <v>0</v>
      </c>
      <c r="AP17" s="6" t="s">
        <v>2311</v>
      </c>
      <c r="AV17" s="6">
        <v>0</v>
      </c>
      <c r="AW17" s="6" t="s">
        <v>2311</v>
      </c>
      <c r="BC17" s="6">
        <v>0</v>
      </c>
      <c r="BD17" s="6" t="s">
        <v>2311</v>
      </c>
    </row>
    <row r="18" spans="1:56" s="6" customFormat="1" x14ac:dyDescent="0.25">
      <c r="A18" s="6" t="s">
        <v>205</v>
      </c>
      <c r="B18" s="6" t="s">
        <v>29</v>
      </c>
      <c r="C18" s="6">
        <v>76</v>
      </c>
      <c r="D18" s="6">
        <v>196</v>
      </c>
      <c r="E18" s="6">
        <v>4.4400000000000004</v>
      </c>
      <c r="F18" s="6">
        <f t="shared" si="0"/>
        <v>0.65827140519460603</v>
      </c>
      <c r="I18" s="6">
        <v>39.5</v>
      </c>
      <c r="J18" s="6">
        <f t="shared" si="2"/>
        <v>1.999756557725348</v>
      </c>
      <c r="K18" s="6">
        <v>136</v>
      </c>
      <c r="L18" s="6">
        <f t="shared" si="3"/>
        <v>2.4225487767922345</v>
      </c>
      <c r="M18" s="6">
        <v>4.33</v>
      </c>
      <c r="N18" s="6">
        <f t="shared" si="4"/>
        <v>-0.47150770748695137</v>
      </c>
      <c r="Q18" s="6">
        <f t="shared" si="6"/>
        <v>4.6090690322252375</v>
      </c>
      <c r="R18" s="6">
        <f t="shared" si="7"/>
        <v>1.1522672580563094</v>
      </c>
      <c r="S18" s="6">
        <v>2</v>
      </c>
      <c r="T18" s="6">
        <v>34</v>
      </c>
      <c r="U18" s="6">
        <v>32</v>
      </c>
      <c r="W18" s="6">
        <v>14</v>
      </c>
      <c r="X18" s="6">
        <v>334</v>
      </c>
      <c r="Y18" s="6">
        <v>0</v>
      </c>
      <c r="Z18" s="6">
        <v>0</v>
      </c>
      <c r="AA18" s="6">
        <v>334</v>
      </c>
      <c r="AB18" s="6">
        <v>23.857142857142858</v>
      </c>
      <c r="AD18" s="6">
        <v>12</v>
      </c>
      <c r="AE18" s="6">
        <v>593</v>
      </c>
      <c r="AF18" s="6">
        <v>0</v>
      </c>
      <c r="AG18" s="6">
        <v>0</v>
      </c>
      <c r="AH18" s="6">
        <v>593</v>
      </c>
      <c r="AI18" s="6">
        <v>49.416666666666664</v>
      </c>
      <c r="AK18" s="6">
        <v>9</v>
      </c>
      <c r="AL18" s="6">
        <v>375</v>
      </c>
      <c r="AM18" s="6">
        <v>0</v>
      </c>
      <c r="AN18" s="6">
        <v>0</v>
      </c>
      <c r="AO18" s="6">
        <v>375</v>
      </c>
      <c r="AP18" s="6">
        <v>41.666666666666664</v>
      </c>
      <c r="AR18" s="6">
        <v>13</v>
      </c>
      <c r="AS18" s="6">
        <v>303</v>
      </c>
      <c r="AT18" s="6">
        <v>0</v>
      </c>
      <c r="AU18" s="6">
        <v>4</v>
      </c>
      <c r="AV18" s="6">
        <v>307</v>
      </c>
      <c r="AW18" s="6">
        <v>23.615384615384617</v>
      </c>
      <c r="AY18" s="6">
        <v>7</v>
      </c>
      <c r="AZ18" s="6">
        <v>66</v>
      </c>
      <c r="BA18" s="6">
        <v>0</v>
      </c>
      <c r="BB18" s="6">
        <v>0</v>
      </c>
      <c r="BC18" s="6">
        <v>66</v>
      </c>
      <c r="BD18" s="6">
        <v>9.4285714285714288</v>
      </c>
    </row>
    <row r="19" spans="1:56" s="6" customFormat="1" x14ac:dyDescent="0.25">
      <c r="A19" s="6" t="s">
        <v>382</v>
      </c>
      <c r="B19" s="6" t="s">
        <v>29</v>
      </c>
      <c r="C19" s="6">
        <v>72.63</v>
      </c>
      <c r="D19" s="6">
        <v>193</v>
      </c>
      <c r="E19" s="6">
        <v>4.54</v>
      </c>
      <c r="F19" s="6">
        <f t="shared" si="0"/>
        <v>-0.37027766542194707</v>
      </c>
      <c r="G19" s="6">
        <v>8</v>
      </c>
      <c r="H19" s="6">
        <f t="shared" si="1"/>
        <v>-1.0534269754487635</v>
      </c>
      <c r="I19" s="6">
        <v>33.5</v>
      </c>
      <c r="J19" s="6">
        <f t="shared" si="2"/>
        <v>-0.45039562110931203</v>
      </c>
      <c r="K19" s="6">
        <v>121</v>
      </c>
      <c r="L19" s="6">
        <f t="shared" si="3"/>
        <v>4.6056060395283744E-3</v>
      </c>
      <c r="M19" s="6">
        <v>4.21</v>
      </c>
      <c r="N19" s="6">
        <f t="shared" si="4"/>
        <v>0.28453051313866595</v>
      </c>
      <c r="O19" s="6">
        <v>6.88</v>
      </c>
      <c r="P19" s="6">
        <f t="shared" si="5"/>
        <v>0.15919205387569252</v>
      </c>
      <c r="Q19" s="6">
        <f t="shared" si="6"/>
        <v>-1.4257720889261358</v>
      </c>
      <c r="R19" s="6">
        <f t="shared" si="7"/>
        <v>-0.23762868148768931</v>
      </c>
      <c r="W19" s="6">
        <v>12</v>
      </c>
      <c r="X19" s="6">
        <v>575</v>
      </c>
      <c r="Y19" s="6">
        <v>0</v>
      </c>
      <c r="Z19" s="6">
        <v>2</v>
      </c>
      <c r="AA19" s="6">
        <v>577</v>
      </c>
      <c r="AB19" s="6">
        <v>48.083333333333336</v>
      </c>
      <c r="AD19" s="6">
        <v>14</v>
      </c>
      <c r="AE19" s="6">
        <v>393</v>
      </c>
      <c r="AF19" s="6">
        <v>0</v>
      </c>
      <c r="AG19" s="6">
        <v>43</v>
      </c>
      <c r="AH19" s="6">
        <v>436</v>
      </c>
      <c r="AI19" s="6">
        <v>31.142857142857142</v>
      </c>
      <c r="AK19" s="6">
        <v>7</v>
      </c>
      <c r="AL19" s="6">
        <v>281</v>
      </c>
      <c r="AM19" s="6">
        <v>0</v>
      </c>
      <c r="AN19" s="6">
        <v>13</v>
      </c>
      <c r="AO19" s="6">
        <v>294</v>
      </c>
      <c r="AP19" s="6">
        <v>42</v>
      </c>
      <c r="AV19" s="6">
        <v>0</v>
      </c>
      <c r="AW19" s="6" t="s">
        <v>2311</v>
      </c>
      <c r="BC19" s="6">
        <v>0</v>
      </c>
      <c r="BD19" s="6" t="s">
        <v>2311</v>
      </c>
    </row>
    <row r="20" spans="1:56" s="6" customFormat="1" x14ac:dyDescent="0.25">
      <c r="A20" s="6" t="s">
        <v>367</v>
      </c>
      <c r="B20" s="6" t="s">
        <v>29</v>
      </c>
      <c r="C20" s="6">
        <v>72.5</v>
      </c>
      <c r="D20" s="6">
        <v>194</v>
      </c>
      <c r="E20" s="6">
        <v>4.38</v>
      </c>
      <c r="F20" s="6">
        <f t="shared" si="0"/>
        <v>1.2754008475645451</v>
      </c>
      <c r="G20" s="6">
        <v>16</v>
      </c>
      <c r="H20" s="6">
        <f t="shared" si="1"/>
        <v>0.54671526573923146</v>
      </c>
      <c r="I20" s="6">
        <v>33.5</v>
      </c>
      <c r="J20" s="6">
        <f t="shared" si="2"/>
        <v>-0.45039562110931203</v>
      </c>
      <c r="K20" s="6">
        <v>124</v>
      </c>
      <c r="L20" s="6">
        <f t="shared" si="3"/>
        <v>0.48819424019006957</v>
      </c>
      <c r="M20" s="6">
        <v>4.3499999999999996</v>
      </c>
      <c r="N20" s="6">
        <f t="shared" si="4"/>
        <v>-0.59751407759121811</v>
      </c>
      <c r="Q20" s="6">
        <f t="shared" si="6"/>
        <v>1.262400654793316</v>
      </c>
      <c r="R20" s="6">
        <f t="shared" si="7"/>
        <v>0.25248013095866317</v>
      </c>
      <c r="S20" s="6">
        <v>5</v>
      </c>
      <c r="T20" s="6">
        <v>144</v>
      </c>
      <c r="U20" s="6">
        <v>124</v>
      </c>
      <c r="W20" s="6">
        <v>16</v>
      </c>
      <c r="X20" s="6">
        <v>690</v>
      </c>
      <c r="Y20" s="6">
        <v>0</v>
      </c>
      <c r="Z20" s="6">
        <v>0</v>
      </c>
      <c r="AA20" s="6">
        <v>690</v>
      </c>
      <c r="AB20" s="6">
        <v>43.125</v>
      </c>
      <c r="AD20" s="6">
        <v>15</v>
      </c>
      <c r="AE20" s="6">
        <v>617</v>
      </c>
      <c r="AF20" s="6">
        <v>0</v>
      </c>
      <c r="AG20" s="6">
        <v>2</v>
      </c>
      <c r="AH20" s="6">
        <v>619</v>
      </c>
      <c r="AI20" s="6">
        <v>41.266666666666666</v>
      </c>
      <c r="AK20" s="6">
        <v>16</v>
      </c>
      <c r="AL20" s="6">
        <v>594</v>
      </c>
      <c r="AM20" s="6">
        <v>0</v>
      </c>
      <c r="AN20" s="6">
        <v>1</v>
      </c>
      <c r="AO20" s="6">
        <v>595</v>
      </c>
      <c r="AP20" s="6">
        <v>37.1875</v>
      </c>
      <c r="AR20" s="6">
        <v>16</v>
      </c>
      <c r="AS20" s="6">
        <v>795</v>
      </c>
      <c r="AT20" s="6">
        <v>0</v>
      </c>
      <c r="AU20" s="6">
        <v>0</v>
      </c>
      <c r="AV20" s="6">
        <v>795</v>
      </c>
      <c r="AW20" s="6">
        <v>49.6875</v>
      </c>
      <c r="AY20" s="6">
        <v>16</v>
      </c>
      <c r="AZ20" s="6">
        <v>939</v>
      </c>
      <c r="BA20" s="6">
        <v>0</v>
      </c>
      <c r="BB20" s="6">
        <v>0</v>
      </c>
      <c r="BC20" s="6">
        <v>939</v>
      </c>
      <c r="BD20" s="6">
        <v>58.6875</v>
      </c>
    </row>
    <row r="21" spans="1:56" s="6" customFormat="1" x14ac:dyDescent="0.25">
      <c r="A21" s="6" t="s">
        <v>343</v>
      </c>
      <c r="B21" s="6" t="s">
        <v>29</v>
      </c>
      <c r="C21" s="6">
        <v>71.13</v>
      </c>
      <c r="D21" s="6">
        <v>204</v>
      </c>
      <c r="E21" s="6">
        <v>4.46</v>
      </c>
      <c r="F21" s="6">
        <f t="shared" si="0"/>
        <v>0.45256159107129906</v>
      </c>
      <c r="G21" s="6">
        <v>20</v>
      </c>
      <c r="H21" s="6">
        <f t="shared" si="1"/>
        <v>1.346786386333229</v>
      </c>
      <c r="I21" s="6">
        <v>33.5</v>
      </c>
      <c r="J21" s="6">
        <f t="shared" si="2"/>
        <v>-0.45039562110931203</v>
      </c>
      <c r="K21" s="6">
        <v>119</v>
      </c>
      <c r="L21" s="6">
        <f t="shared" si="3"/>
        <v>-0.31778681672749909</v>
      </c>
      <c r="M21" s="6">
        <v>4.38</v>
      </c>
      <c r="N21" s="6">
        <f t="shared" si="4"/>
        <v>-0.78652363274762394</v>
      </c>
      <c r="O21" s="6">
        <v>7.1</v>
      </c>
      <c r="P21" s="6">
        <f t="shared" si="5"/>
        <v>-1.1476083883874675</v>
      </c>
      <c r="Q21" s="6">
        <f t="shared" si="6"/>
        <v>-0.90296648156737458</v>
      </c>
      <c r="R21" s="6">
        <f t="shared" si="7"/>
        <v>-0.15049441359456242</v>
      </c>
      <c r="AA21" s="6">
        <v>0</v>
      </c>
      <c r="AB21" s="6" t="s">
        <v>2311</v>
      </c>
      <c r="AH21" s="6">
        <v>0</v>
      </c>
      <c r="AI21" s="6" t="s">
        <v>2311</v>
      </c>
      <c r="AO21" s="6">
        <v>0</v>
      </c>
      <c r="AP21" s="6" t="s">
        <v>2311</v>
      </c>
      <c r="AV21" s="6">
        <v>0</v>
      </c>
      <c r="AW21" s="6" t="s">
        <v>2311</v>
      </c>
      <c r="BC21" s="6">
        <v>0</v>
      </c>
      <c r="BD21" s="6" t="s">
        <v>2311</v>
      </c>
    </row>
    <row r="22" spans="1:56" s="6" customFormat="1" x14ac:dyDescent="0.25">
      <c r="A22" s="6" t="s">
        <v>115</v>
      </c>
      <c r="B22" s="6" t="s">
        <v>29</v>
      </c>
      <c r="C22" s="6">
        <v>75</v>
      </c>
      <c r="D22" s="6">
        <v>233</v>
      </c>
      <c r="E22" s="6">
        <v>4.5599999999999996</v>
      </c>
      <c r="F22" s="6">
        <f t="shared" si="0"/>
        <v>-0.57598747954525398</v>
      </c>
      <c r="G22" s="6">
        <v>19</v>
      </c>
      <c r="H22" s="6">
        <f t="shared" si="1"/>
        <v>1.1467686061847295</v>
      </c>
      <c r="I22" s="6">
        <v>39.5</v>
      </c>
      <c r="J22" s="6">
        <f t="shared" si="2"/>
        <v>1.999756557725348</v>
      </c>
      <c r="K22" s="6">
        <v>120</v>
      </c>
      <c r="L22" s="6">
        <f t="shared" si="3"/>
        <v>-0.15659060534398536</v>
      </c>
      <c r="O22" s="6">
        <v>7.15</v>
      </c>
      <c r="P22" s="6">
        <f t="shared" si="5"/>
        <v>-1.4446084889018267</v>
      </c>
      <c r="Q22" s="6">
        <f t="shared" si="6"/>
        <v>0.96933859011901147</v>
      </c>
      <c r="R22" s="6">
        <f t="shared" si="7"/>
        <v>0.19386771802380229</v>
      </c>
      <c r="AA22" s="6">
        <v>0</v>
      </c>
      <c r="AB22" s="6" t="s">
        <v>2311</v>
      </c>
      <c r="AH22" s="6">
        <v>0</v>
      </c>
      <c r="AI22" s="6" t="s">
        <v>2311</v>
      </c>
      <c r="AO22" s="6">
        <v>0</v>
      </c>
      <c r="AP22" s="6" t="s">
        <v>2311</v>
      </c>
      <c r="AV22" s="6">
        <v>0</v>
      </c>
      <c r="AW22" s="6" t="s">
        <v>2311</v>
      </c>
      <c r="BC22" s="6">
        <v>0</v>
      </c>
      <c r="BD22" s="6" t="s">
        <v>2311</v>
      </c>
    </row>
    <row r="23" spans="1:56" s="6" customFormat="1" x14ac:dyDescent="0.25">
      <c r="A23" s="6" t="s">
        <v>183</v>
      </c>
      <c r="B23" s="6" t="s">
        <v>29</v>
      </c>
      <c r="C23" s="6">
        <v>74.88</v>
      </c>
      <c r="D23" s="6">
        <v>231</v>
      </c>
      <c r="E23" s="6">
        <v>4.46</v>
      </c>
      <c r="F23" s="6">
        <f t="shared" si="0"/>
        <v>0.45256159107129906</v>
      </c>
      <c r="G23" s="6">
        <v>17</v>
      </c>
      <c r="H23" s="6">
        <f t="shared" si="1"/>
        <v>0.74673304588773082</v>
      </c>
      <c r="I23" s="6">
        <v>38.5</v>
      </c>
      <c r="J23" s="6">
        <f t="shared" si="2"/>
        <v>1.5913978612529047</v>
      </c>
      <c r="K23" s="6">
        <v>129</v>
      </c>
      <c r="L23" s="6">
        <f t="shared" si="3"/>
        <v>1.2941752971076381</v>
      </c>
      <c r="M23" s="6">
        <v>4.33</v>
      </c>
      <c r="N23" s="6">
        <f t="shared" si="4"/>
        <v>-0.47150770748695137</v>
      </c>
      <c r="O23" s="6">
        <v>6.99</v>
      </c>
      <c r="P23" s="6">
        <f t="shared" si="5"/>
        <v>-0.49420816725589017</v>
      </c>
      <c r="Q23" s="6">
        <f t="shared" si="6"/>
        <v>3.1191519205767313</v>
      </c>
      <c r="R23" s="6">
        <f t="shared" si="7"/>
        <v>0.51985865342945525</v>
      </c>
      <c r="AA23" s="6">
        <v>0</v>
      </c>
      <c r="AB23" s="6" t="s">
        <v>2311</v>
      </c>
      <c r="AH23" s="6">
        <v>0</v>
      </c>
      <c r="AI23" s="6" t="s">
        <v>2311</v>
      </c>
      <c r="AO23" s="6">
        <v>0</v>
      </c>
      <c r="AP23" s="6" t="s">
        <v>2311</v>
      </c>
      <c r="AV23" s="6">
        <v>0</v>
      </c>
      <c r="AW23" s="6" t="s">
        <v>2311</v>
      </c>
      <c r="BC23" s="6">
        <v>0</v>
      </c>
      <c r="BD23" s="6" t="s">
        <v>2311</v>
      </c>
    </row>
    <row r="24" spans="1:56" s="6" customFormat="1" x14ac:dyDescent="0.25">
      <c r="A24" s="6" t="s">
        <v>409</v>
      </c>
      <c r="B24" s="6" t="s">
        <v>29</v>
      </c>
      <c r="C24" s="6">
        <v>71</v>
      </c>
      <c r="D24" s="6">
        <v>189</v>
      </c>
      <c r="E24" s="6">
        <v>4.45</v>
      </c>
      <c r="F24" s="6">
        <f t="shared" si="0"/>
        <v>0.55541649813295257</v>
      </c>
      <c r="G24" s="6">
        <v>20</v>
      </c>
      <c r="H24" s="6">
        <f t="shared" si="1"/>
        <v>1.346786386333229</v>
      </c>
      <c r="I24" s="6">
        <v>37</v>
      </c>
      <c r="J24" s="6">
        <f t="shared" si="2"/>
        <v>0.9788598165442397</v>
      </c>
      <c r="K24" s="6">
        <v>120</v>
      </c>
      <c r="L24" s="6">
        <f t="shared" si="3"/>
        <v>-0.15659060534398536</v>
      </c>
      <c r="M24" s="6">
        <v>4.0199999999999996</v>
      </c>
      <c r="N24" s="6">
        <f t="shared" si="4"/>
        <v>1.4815910291292282</v>
      </c>
      <c r="O24" s="6">
        <v>6.8</v>
      </c>
      <c r="P24" s="6">
        <f t="shared" si="5"/>
        <v>0.63439221469866081</v>
      </c>
      <c r="Q24" s="6">
        <f t="shared" si="6"/>
        <v>4.8404553394943246</v>
      </c>
      <c r="R24" s="6">
        <f t="shared" si="7"/>
        <v>0.80674255658238747</v>
      </c>
      <c r="S24" s="6">
        <v>3</v>
      </c>
      <c r="T24" s="6">
        <v>79</v>
      </c>
      <c r="U24" s="6">
        <v>70</v>
      </c>
      <c r="W24" s="6">
        <v>12</v>
      </c>
      <c r="X24" s="6">
        <v>159</v>
      </c>
      <c r="Y24" s="6">
        <v>0</v>
      </c>
      <c r="Z24" s="6">
        <v>126</v>
      </c>
      <c r="AA24" s="6">
        <v>285</v>
      </c>
      <c r="AB24" s="6">
        <v>23.75</v>
      </c>
      <c r="AD24" s="6">
        <v>16</v>
      </c>
      <c r="AE24" s="6">
        <v>746</v>
      </c>
      <c r="AF24" s="6">
        <v>0</v>
      </c>
      <c r="AG24" s="6">
        <v>47</v>
      </c>
      <c r="AH24" s="6">
        <v>793</v>
      </c>
      <c r="AI24" s="6">
        <v>49.5625</v>
      </c>
      <c r="AK24" s="6">
        <v>16</v>
      </c>
      <c r="AL24" s="6">
        <v>697</v>
      </c>
      <c r="AM24" s="6">
        <v>0</v>
      </c>
      <c r="AN24" s="6">
        <v>21</v>
      </c>
      <c r="AO24" s="6">
        <v>718</v>
      </c>
      <c r="AP24" s="6">
        <v>44.875</v>
      </c>
      <c r="AR24" s="6">
        <v>3</v>
      </c>
      <c r="AS24" s="6">
        <v>97</v>
      </c>
      <c r="AT24" s="6">
        <v>0</v>
      </c>
      <c r="AU24" s="6">
        <v>2</v>
      </c>
      <c r="AV24" s="6">
        <v>99</v>
      </c>
      <c r="AW24" s="6">
        <v>33</v>
      </c>
      <c r="AY24" s="6">
        <v>11</v>
      </c>
      <c r="AZ24" s="6">
        <v>187</v>
      </c>
      <c r="BA24" s="6">
        <v>0</v>
      </c>
      <c r="BB24" s="6">
        <v>0</v>
      </c>
      <c r="BC24" s="6">
        <v>187</v>
      </c>
      <c r="BD24" s="6">
        <v>17</v>
      </c>
    </row>
    <row r="25" spans="1:56" s="6" customFormat="1" x14ac:dyDescent="0.25">
      <c r="A25" s="6" t="s">
        <v>426</v>
      </c>
      <c r="B25" s="6" t="s">
        <v>29</v>
      </c>
      <c r="C25" s="6">
        <v>74.63</v>
      </c>
      <c r="D25" s="6">
        <v>194</v>
      </c>
      <c r="E25" s="6">
        <v>4.51</v>
      </c>
      <c r="F25" s="6">
        <f t="shared" si="0"/>
        <v>-6.1712944236977471E-2</v>
      </c>
      <c r="G25" s="6">
        <v>7</v>
      </c>
      <c r="H25" s="6">
        <f t="shared" si="1"/>
        <v>-1.253444755597263</v>
      </c>
      <c r="I25" s="6">
        <v>34.5</v>
      </c>
      <c r="J25" s="6">
        <f t="shared" si="2"/>
        <v>-4.2036924636868658E-2</v>
      </c>
      <c r="K25" s="6">
        <v>122</v>
      </c>
      <c r="L25" s="6">
        <f t="shared" si="3"/>
        <v>0.16580181742304209</v>
      </c>
      <c r="M25" s="6">
        <v>4.33</v>
      </c>
      <c r="N25" s="6">
        <f t="shared" si="4"/>
        <v>-0.47150770748695137</v>
      </c>
      <c r="O25" s="6">
        <v>6.65</v>
      </c>
      <c r="P25" s="6">
        <f t="shared" si="5"/>
        <v>1.5253925162417223</v>
      </c>
      <c r="Q25" s="6">
        <f t="shared" si="6"/>
        <v>-0.13750799829329607</v>
      </c>
      <c r="R25" s="6">
        <f t="shared" si="7"/>
        <v>-2.2917999715549347E-2</v>
      </c>
      <c r="S25" s="6">
        <v>7</v>
      </c>
      <c r="T25" s="6">
        <v>236</v>
      </c>
      <c r="U25" s="6">
        <v>187</v>
      </c>
      <c r="AA25" s="6">
        <v>0</v>
      </c>
      <c r="AB25" s="6" t="s">
        <v>2311</v>
      </c>
      <c r="AD25" s="6">
        <v>7</v>
      </c>
      <c r="AE25" s="6">
        <v>373</v>
      </c>
      <c r="AF25" s="6">
        <v>0</v>
      </c>
      <c r="AG25" s="6">
        <v>1</v>
      </c>
      <c r="AH25" s="6">
        <v>374</v>
      </c>
      <c r="AI25" s="6">
        <v>53.428571428571431</v>
      </c>
      <c r="AK25" s="6">
        <v>11</v>
      </c>
      <c r="AL25" s="6">
        <v>638</v>
      </c>
      <c r="AM25" s="6">
        <v>0</v>
      </c>
      <c r="AN25" s="6">
        <v>1</v>
      </c>
      <c r="AO25" s="6">
        <v>639</v>
      </c>
      <c r="AP25" s="6">
        <v>58.090909090909093</v>
      </c>
      <c r="AR25" s="6">
        <v>3</v>
      </c>
      <c r="AS25" s="6">
        <v>80</v>
      </c>
      <c r="AT25" s="6">
        <v>0</v>
      </c>
      <c r="AU25" s="6">
        <v>0</v>
      </c>
      <c r="AV25" s="6">
        <v>80</v>
      </c>
      <c r="AW25" s="6">
        <v>26.666666666666668</v>
      </c>
      <c r="BC25" s="6">
        <v>0</v>
      </c>
      <c r="BD25" s="6" t="s">
        <v>2311</v>
      </c>
    </row>
    <row r="26" spans="1:56" s="6" customFormat="1" x14ac:dyDescent="0.25">
      <c r="A26" s="6" t="s">
        <v>165</v>
      </c>
      <c r="B26" s="6" t="s">
        <v>29</v>
      </c>
      <c r="C26" s="6">
        <v>68.88</v>
      </c>
      <c r="D26" s="6">
        <v>183</v>
      </c>
      <c r="E26" s="6">
        <v>4.2699999999999996</v>
      </c>
      <c r="F26" s="6">
        <f t="shared" si="0"/>
        <v>2.406804825242761</v>
      </c>
      <c r="G26" s="6">
        <v>13</v>
      </c>
      <c r="H26" s="6">
        <f t="shared" si="1"/>
        <v>-5.3338074706266662E-2</v>
      </c>
      <c r="K26" s="6">
        <v>132</v>
      </c>
      <c r="L26" s="6">
        <f t="shared" si="3"/>
        <v>1.7777639312581794</v>
      </c>
      <c r="Q26" s="6">
        <f t="shared" si="6"/>
        <v>4.1312306817946736</v>
      </c>
      <c r="R26" s="6">
        <f t="shared" si="7"/>
        <v>1.3770768939315579</v>
      </c>
      <c r="S26" s="6">
        <v>3</v>
      </c>
      <c r="T26" s="6">
        <v>78</v>
      </c>
      <c r="U26" s="6">
        <v>69</v>
      </c>
      <c r="W26" s="6">
        <v>12</v>
      </c>
      <c r="X26" s="6">
        <v>313</v>
      </c>
      <c r="Y26" s="6">
        <v>0</v>
      </c>
      <c r="Z26" s="6">
        <v>72</v>
      </c>
      <c r="AA26" s="6">
        <v>385</v>
      </c>
      <c r="AB26" s="6">
        <v>32.083333333333336</v>
      </c>
      <c r="AD26" s="6">
        <v>10</v>
      </c>
      <c r="AE26" s="6">
        <v>90</v>
      </c>
      <c r="AF26" s="6">
        <v>0</v>
      </c>
      <c r="AG26" s="6">
        <v>80</v>
      </c>
      <c r="AH26" s="6">
        <v>170</v>
      </c>
      <c r="AI26" s="6">
        <v>17</v>
      </c>
      <c r="AK26" s="6">
        <v>2</v>
      </c>
      <c r="AL26" s="6">
        <v>30</v>
      </c>
      <c r="AM26" s="6">
        <v>0</v>
      </c>
      <c r="AN26" s="6">
        <v>12</v>
      </c>
      <c r="AO26" s="6">
        <v>42</v>
      </c>
      <c r="AP26" s="6">
        <v>21</v>
      </c>
      <c r="AR26" s="6">
        <v>15</v>
      </c>
      <c r="AS26" s="6">
        <v>640</v>
      </c>
      <c r="AT26" s="6">
        <v>0</v>
      </c>
      <c r="AU26" s="6">
        <v>1</v>
      </c>
      <c r="AV26" s="6">
        <v>641</v>
      </c>
      <c r="AW26" s="6">
        <v>42.733333333333334</v>
      </c>
      <c r="AY26" s="6">
        <v>16</v>
      </c>
      <c r="AZ26" s="6">
        <v>769</v>
      </c>
      <c r="BA26" s="6">
        <v>0</v>
      </c>
      <c r="BB26" s="6">
        <v>1</v>
      </c>
      <c r="BC26" s="6">
        <v>770</v>
      </c>
      <c r="BD26" s="6">
        <v>48.125</v>
      </c>
    </row>
    <row r="27" spans="1:56" s="6" customFormat="1" x14ac:dyDescent="0.25">
      <c r="A27" s="6" t="s">
        <v>311</v>
      </c>
      <c r="B27" s="6" t="s">
        <v>29</v>
      </c>
      <c r="C27" s="6">
        <v>72</v>
      </c>
      <c r="D27" s="6">
        <v>204</v>
      </c>
      <c r="E27" s="6">
        <v>4.53</v>
      </c>
      <c r="F27" s="6">
        <f t="shared" si="0"/>
        <v>-0.26742275836029356</v>
      </c>
      <c r="G27" s="6">
        <v>8</v>
      </c>
      <c r="H27" s="6">
        <f t="shared" si="1"/>
        <v>-1.0534269754487635</v>
      </c>
      <c r="I27" s="6">
        <v>33</v>
      </c>
      <c r="J27" s="6">
        <f t="shared" si="2"/>
        <v>-0.65457496934553372</v>
      </c>
      <c r="K27" s="6">
        <v>118</v>
      </c>
      <c r="L27" s="6">
        <f t="shared" si="3"/>
        <v>-0.47898302811101279</v>
      </c>
      <c r="M27" s="6">
        <v>4.01</v>
      </c>
      <c r="N27" s="6">
        <f t="shared" si="4"/>
        <v>1.5445942141813616</v>
      </c>
      <c r="O27" s="6">
        <v>6.91</v>
      </c>
      <c r="P27" s="6">
        <f t="shared" si="5"/>
        <v>-1.9008006432921897E-2</v>
      </c>
      <c r="Q27" s="6">
        <f t="shared" si="6"/>
        <v>-0.92882152351716374</v>
      </c>
      <c r="R27" s="6">
        <f t="shared" si="7"/>
        <v>-0.15480358725286061</v>
      </c>
      <c r="S27" s="6">
        <v>4</v>
      </c>
      <c r="T27" s="6">
        <v>128</v>
      </c>
      <c r="U27" s="6">
        <v>111</v>
      </c>
      <c r="W27" s="6">
        <v>6</v>
      </c>
      <c r="X27" s="6">
        <v>60</v>
      </c>
      <c r="Y27" s="6">
        <v>0</v>
      </c>
      <c r="Z27" s="6">
        <v>8</v>
      </c>
      <c r="AA27" s="6">
        <v>68</v>
      </c>
      <c r="AB27" s="6">
        <v>11.333333333333334</v>
      </c>
      <c r="AD27" s="6">
        <v>4</v>
      </c>
      <c r="AE27" s="6">
        <v>86</v>
      </c>
      <c r="AF27" s="6">
        <v>0</v>
      </c>
      <c r="AG27" s="6">
        <v>22</v>
      </c>
      <c r="AH27" s="6">
        <v>108</v>
      </c>
      <c r="AI27" s="6">
        <v>27</v>
      </c>
      <c r="AK27" s="6">
        <v>16</v>
      </c>
      <c r="AL27" s="6">
        <v>424</v>
      </c>
      <c r="AM27" s="6">
        <v>0</v>
      </c>
      <c r="AN27" s="6">
        <v>224</v>
      </c>
      <c r="AO27" s="6">
        <v>648</v>
      </c>
      <c r="AP27" s="6">
        <v>40.5</v>
      </c>
      <c r="AR27" s="6">
        <v>14</v>
      </c>
      <c r="AS27" s="6">
        <v>703</v>
      </c>
      <c r="AT27" s="6">
        <v>0</v>
      </c>
      <c r="AU27" s="6">
        <v>52</v>
      </c>
      <c r="AV27" s="6">
        <v>755</v>
      </c>
      <c r="AW27" s="6">
        <v>53.928571428571431</v>
      </c>
      <c r="BC27" s="6">
        <v>0</v>
      </c>
      <c r="BD27" s="6" t="s">
        <v>2311</v>
      </c>
    </row>
    <row r="28" spans="1:56" s="6" customFormat="1" x14ac:dyDescent="0.25">
      <c r="A28" s="6" t="s">
        <v>432</v>
      </c>
      <c r="B28" s="6" t="s">
        <v>29</v>
      </c>
      <c r="C28" s="6">
        <v>73</v>
      </c>
      <c r="D28" s="6">
        <v>201</v>
      </c>
      <c r="E28" s="6">
        <v>4.51</v>
      </c>
      <c r="F28" s="6">
        <f t="shared" si="0"/>
        <v>-6.1712944236977471E-2</v>
      </c>
      <c r="G28" s="6">
        <v>14</v>
      </c>
      <c r="H28" s="6">
        <f t="shared" si="1"/>
        <v>0.14667970544223272</v>
      </c>
      <c r="I28" s="6">
        <v>33.5</v>
      </c>
      <c r="J28" s="6">
        <f t="shared" si="2"/>
        <v>-0.45039562110931203</v>
      </c>
      <c r="K28" s="6">
        <v>117</v>
      </c>
      <c r="L28" s="6">
        <f t="shared" si="3"/>
        <v>-0.64017923949452649</v>
      </c>
      <c r="M28" s="6">
        <v>4.47</v>
      </c>
      <c r="N28" s="6">
        <f t="shared" si="4"/>
        <v>-1.3535522982168355</v>
      </c>
      <c r="O28" s="6">
        <v>7.15</v>
      </c>
      <c r="P28" s="6">
        <f t="shared" si="5"/>
        <v>-1.4446084889018267</v>
      </c>
      <c r="Q28" s="6">
        <f t="shared" si="6"/>
        <v>-3.8037688865172457</v>
      </c>
      <c r="R28" s="6">
        <f t="shared" si="7"/>
        <v>-0.63396148108620765</v>
      </c>
      <c r="W28" s="6">
        <v>14</v>
      </c>
      <c r="X28" s="6">
        <v>910</v>
      </c>
      <c r="Y28" s="6">
        <v>0</v>
      </c>
      <c r="Z28" s="6">
        <v>45</v>
      </c>
      <c r="AA28" s="6">
        <v>955</v>
      </c>
      <c r="AB28" s="6">
        <v>68.214285714285708</v>
      </c>
      <c r="AD28" s="6">
        <v>16</v>
      </c>
      <c r="AE28" s="6">
        <v>899</v>
      </c>
      <c r="AF28" s="6">
        <v>0</v>
      </c>
      <c r="AG28" s="6">
        <v>89</v>
      </c>
      <c r="AH28" s="6">
        <v>988</v>
      </c>
      <c r="AI28" s="6">
        <v>61.75</v>
      </c>
      <c r="AK28" s="6">
        <v>14</v>
      </c>
      <c r="AL28" s="6">
        <v>774</v>
      </c>
      <c r="AM28" s="6">
        <v>3</v>
      </c>
      <c r="AN28" s="6">
        <v>43</v>
      </c>
      <c r="AO28" s="6">
        <v>820</v>
      </c>
      <c r="AP28" s="6">
        <v>58.571428571428569</v>
      </c>
      <c r="AR28" s="6">
        <v>13</v>
      </c>
      <c r="AS28" s="6">
        <v>634</v>
      </c>
      <c r="AT28" s="6">
        <v>0</v>
      </c>
      <c r="AU28" s="6">
        <v>0</v>
      </c>
      <c r="AV28" s="6">
        <v>634</v>
      </c>
      <c r="AW28" s="6">
        <v>48.769230769230766</v>
      </c>
      <c r="AY28" s="6">
        <v>12</v>
      </c>
      <c r="AZ28" s="6">
        <v>645</v>
      </c>
      <c r="BA28" s="6">
        <v>0</v>
      </c>
      <c r="BB28" s="6">
        <v>1</v>
      </c>
      <c r="BC28" s="6">
        <v>646</v>
      </c>
      <c r="BD28" s="6">
        <v>53.833333333333336</v>
      </c>
    </row>
    <row r="29" spans="1:56" s="6" customFormat="1" x14ac:dyDescent="0.25">
      <c r="A29" s="6" t="s">
        <v>355</v>
      </c>
      <c r="B29" s="6" t="s">
        <v>29</v>
      </c>
      <c r="C29" s="6">
        <v>76.38</v>
      </c>
      <c r="D29" s="6">
        <v>225</v>
      </c>
      <c r="E29" s="6">
        <v>4.51</v>
      </c>
      <c r="F29" s="6">
        <f t="shared" si="0"/>
        <v>-6.1712944236977471E-2</v>
      </c>
      <c r="I29" s="6">
        <v>34.5</v>
      </c>
      <c r="J29" s="6">
        <f t="shared" si="2"/>
        <v>-4.2036924636868658E-2</v>
      </c>
      <c r="K29" s="6">
        <v>120</v>
      </c>
      <c r="L29" s="6">
        <f t="shared" si="3"/>
        <v>-0.15659060534398536</v>
      </c>
      <c r="M29" s="6">
        <v>4.07</v>
      </c>
      <c r="N29" s="6">
        <f t="shared" si="4"/>
        <v>1.1665751038685501</v>
      </c>
      <c r="O29" s="6">
        <v>7.03</v>
      </c>
      <c r="P29" s="6">
        <f t="shared" si="5"/>
        <v>-0.73180824766737429</v>
      </c>
      <c r="Q29" s="6">
        <f t="shared" si="6"/>
        <v>0.17442638198334437</v>
      </c>
      <c r="R29" s="6">
        <f t="shared" si="7"/>
        <v>3.4885276396668871E-2</v>
      </c>
      <c r="W29" s="6">
        <v>4</v>
      </c>
      <c r="X29" s="6">
        <v>3</v>
      </c>
      <c r="Y29" s="6">
        <v>0</v>
      </c>
      <c r="Z29" s="6">
        <v>26</v>
      </c>
      <c r="AA29" s="6">
        <v>29</v>
      </c>
      <c r="AB29" s="6">
        <v>7.25</v>
      </c>
      <c r="AD29" s="6">
        <v>4</v>
      </c>
      <c r="AE29" s="6">
        <v>15</v>
      </c>
      <c r="AF29" s="6">
        <v>0</v>
      </c>
      <c r="AG29" s="6">
        <v>10</v>
      </c>
      <c r="AH29" s="6">
        <v>25</v>
      </c>
      <c r="AI29" s="6">
        <v>6.25</v>
      </c>
      <c r="AO29" s="6">
        <v>0</v>
      </c>
      <c r="AP29" s="6" t="s">
        <v>2311</v>
      </c>
      <c r="AV29" s="6">
        <v>0</v>
      </c>
      <c r="AW29" s="6" t="s">
        <v>2311</v>
      </c>
      <c r="BC29" s="6">
        <v>0</v>
      </c>
      <c r="BD29" s="6" t="s">
        <v>2311</v>
      </c>
    </row>
    <row r="30" spans="1:56" s="6" customFormat="1" x14ac:dyDescent="0.25">
      <c r="A30" s="6" t="s">
        <v>358</v>
      </c>
      <c r="B30" s="6" t="s">
        <v>29</v>
      </c>
      <c r="C30" s="6">
        <v>73.25</v>
      </c>
      <c r="D30" s="6">
        <v>204</v>
      </c>
      <c r="E30" s="6">
        <v>4.4800000000000004</v>
      </c>
      <c r="F30" s="6">
        <f t="shared" si="0"/>
        <v>0.24685177694798296</v>
      </c>
      <c r="G30" s="6">
        <v>15</v>
      </c>
      <c r="H30" s="6">
        <f t="shared" si="1"/>
        <v>0.34669748559073205</v>
      </c>
      <c r="I30" s="6">
        <v>33.5</v>
      </c>
      <c r="J30" s="6">
        <f t="shared" si="2"/>
        <v>-0.45039562110931203</v>
      </c>
      <c r="K30" s="6">
        <v>119</v>
      </c>
      <c r="L30" s="6">
        <f t="shared" si="3"/>
        <v>-0.31778681672749909</v>
      </c>
      <c r="M30" s="6">
        <v>4.07</v>
      </c>
      <c r="N30" s="6">
        <f t="shared" si="4"/>
        <v>1.1665751038685501</v>
      </c>
      <c r="O30" s="6">
        <v>6.72</v>
      </c>
      <c r="P30" s="6">
        <f t="shared" si="5"/>
        <v>1.109592375521629</v>
      </c>
      <c r="Q30" s="6">
        <f t="shared" si="6"/>
        <v>2.1015343040920831</v>
      </c>
      <c r="R30" s="6">
        <f t="shared" si="7"/>
        <v>0.3502557173486805</v>
      </c>
      <c r="W30" s="6">
        <v>4</v>
      </c>
      <c r="X30" s="6">
        <v>24</v>
      </c>
      <c r="Y30" s="6">
        <v>0</v>
      </c>
      <c r="Z30" s="6">
        <v>28</v>
      </c>
      <c r="AA30" s="6">
        <v>52</v>
      </c>
      <c r="AB30" s="6">
        <v>13</v>
      </c>
      <c r="AH30" s="6">
        <v>0</v>
      </c>
      <c r="AI30" s="6" t="s">
        <v>2311</v>
      </c>
      <c r="AO30" s="6">
        <v>0</v>
      </c>
      <c r="AP30" s="6" t="s">
        <v>2311</v>
      </c>
      <c r="AV30" s="6">
        <v>0</v>
      </c>
      <c r="AW30" s="6" t="s">
        <v>2311</v>
      </c>
      <c r="BC30" s="6">
        <v>0</v>
      </c>
      <c r="BD30" s="6" t="s">
        <v>2311</v>
      </c>
    </row>
    <row r="31" spans="1:56" s="6" customFormat="1" x14ac:dyDescent="0.25">
      <c r="A31" s="6" t="s">
        <v>373</v>
      </c>
      <c r="B31" s="6" t="s">
        <v>29</v>
      </c>
      <c r="C31" s="6">
        <v>72.13</v>
      </c>
      <c r="D31" s="6">
        <v>205</v>
      </c>
      <c r="E31" s="6">
        <v>4.34</v>
      </c>
      <c r="F31" s="6">
        <f t="shared" si="0"/>
        <v>1.6868204758111682</v>
      </c>
      <c r="G31" s="6">
        <v>16</v>
      </c>
      <c r="H31" s="6">
        <f t="shared" si="1"/>
        <v>0.54671526573923146</v>
      </c>
      <c r="I31" s="6">
        <v>37</v>
      </c>
      <c r="J31" s="6">
        <f t="shared" si="2"/>
        <v>0.9788598165442397</v>
      </c>
      <c r="K31" s="6">
        <v>125</v>
      </c>
      <c r="L31" s="6">
        <f t="shared" si="3"/>
        <v>0.64939045157358333</v>
      </c>
      <c r="M31" s="6">
        <v>4.25</v>
      </c>
      <c r="N31" s="6">
        <f t="shared" si="4"/>
        <v>3.2517772930126858E-2</v>
      </c>
      <c r="O31" s="6">
        <v>6.76</v>
      </c>
      <c r="P31" s="6">
        <f t="shared" si="5"/>
        <v>0.87199229511014487</v>
      </c>
      <c r="Q31" s="6">
        <f t="shared" si="6"/>
        <v>4.7662960777084944</v>
      </c>
      <c r="R31" s="6">
        <f t="shared" si="7"/>
        <v>0.7943826796180824</v>
      </c>
      <c r="S31" s="6">
        <v>6</v>
      </c>
      <c r="T31" s="6">
        <v>174</v>
      </c>
      <c r="U31" s="6">
        <v>145</v>
      </c>
      <c r="AA31" s="6">
        <v>0</v>
      </c>
      <c r="AB31" s="6" t="s">
        <v>2311</v>
      </c>
      <c r="AH31" s="6">
        <v>0</v>
      </c>
      <c r="AI31" s="6" t="s">
        <v>2311</v>
      </c>
      <c r="AO31" s="6">
        <v>0</v>
      </c>
      <c r="AP31" s="6" t="s">
        <v>2311</v>
      </c>
      <c r="AV31" s="6">
        <v>0</v>
      </c>
      <c r="AW31" s="6" t="s">
        <v>2311</v>
      </c>
      <c r="BC31" s="6">
        <v>0</v>
      </c>
      <c r="BD31" s="6" t="s">
        <v>2311</v>
      </c>
    </row>
    <row r="32" spans="1:56" s="6" customFormat="1" x14ac:dyDescent="0.25">
      <c r="A32" s="6" t="s">
        <v>34</v>
      </c>
      <c r="B32" s="6" t="s">
        <v>29</v>
      </c>
      <c r="C32" s="6">
        <v>70.25</v>
      </c>
      <c r="D32" s="6">
        <v>193</v>
      </c>
      <c r="E32" s="6">
        <v>4.5199999999999996</v>
      </c>
      <c r="F32" s="6">
        <f t="shared" si="0"/>
        <v>-0.16456785129863094</v>
      </c>
      <c r="G32" s="6">
        <v>11</v>
      </c>
      <c r="H32" s="6">
        <f t="shared" si="1"/>
        <v>-0.45337363500326539</v>
      </c>
      <c r="I32" s="6">
        <v>34.5</v>
      </c>
      <c r="J32" s="6">
        <f t="shared" si="2"/>
        <v>-4.2036924636868658E-2</v>
      </c>
      <c r="K32" s="6">
        <v>117</v>
      </c>
      <c r="L32" s="6">
        <f t="shared" si="3"/>
        <v>-0.64017923949452649</v>
      </c>
      <c r="M32" s="6">
        <v>4.09</v>
      </c>
      <c r="N32" s="6">
        <f t="shared" si="4"/>
        <v>1.0405687337642833</v>
      </c>
      <c r="O32" s="6">
        <v>6.81</v>
      </c>
      <c r="P32" s="6">
        <f t="shared" si="5"/>
        <v>0.5749921945957911</v>
      </c>
      <c r="Q32" s="6">
        <f t="shared" si="6"/>
        <v>0.31540327792678269</v>
      </c>
      <c r="R32" s="6">
        <f t="shared" si="7"/>
        <v>5.2567212987797117E-2</v>
      </c>
      <c r="S32" s="6">
        <v>3</v>
      </c>
      <c r="T32" s="6">
        <v>92</v>
      </c>
      <c r="U32" s="6">
        <v>81</v>
      </c>
      <c r="W32" s="6">
        <v>16</v>
      </c>
      <c r="X32" s="6">
        <v>188</v>
      </c>
      <c r="Y32" s="6">
        <v>0</v>
      </c>
      <c r="Z32" s="6">
        <v>237</v>
      </c>
      <c r="AA32" s="6">
        <v>425</v>
      </c>
      <c r="AB32" s="6">
        <v>26.5625</v>
      </c>
      <c r="AD32" s="6">
        <v>14</v>
      </c>
      <c r="AE32" s="6">
        <v>395</v>
      </c>
      <c r="AF32" s="6">
        <v>0</v>
      </c>
      <c r="AG32" s="6">
        <v>125</v>
      </c>
      <c r="AH32" s="6">
        <v>520</v>
      </c>
      <c r="AI32" s="6">
        <v>37.142857142857146</v>
      </c>
      <c r="AK32" s="6">
        <v>8</v>
      </c>
      <c r="AL32" s="6">
        <v>252</v>
      </c>
      <c r="AM32" s="6">
        <v>0</v>
      </c>
      <c r="AN32" s="6">
        <v>77</v>
      </c>
      <c r="AO32" s="6">
        <v>329</v>
      </c>
      <c r="AP32" s="6">
        <v>41.125</v>
      </c>
      <c r="AV32" s="6">
        <v>0</v>
      </c>
      <c r="AW32" s="6" t="s">
        <v>2311</v>
      </c>
      <c r="BC32" s="6">
        <v>0</v>
      </c>
      <c r="BD32" s="6" t="s">
        <v>2311</v>
      </c>
    </row>
    <row r="33" spans="1:56" s="6" customFormat="1" x14ac:dyDescent="0.25">
      <c r="A33" s="6" t="s">
        <v>299</v>
      </c>
      <c r="B33" s="6" t="s">
        <v>29</v>
      </c>
      <c r="C33" s="6">
        <v>71.5</v>
      </c>
      <c r="D33" s="6">
        <v>204</v>
      </c>
      <c r="E33" s="6">
        <v>4.74</v>
      </c>
      <c r="F33" s="6">
        <f t="shared" si="0"/>
        <v>-2.4273758066550624</v>
      </c>
      <c r="G33" s="6">
        <v>26</v>
      </c>
      <c r="H33" s="6">
        <f t="shared" si="1"/>
        <v>2.5468930672242251</v>
      </c>
      <c r="I33" s="6">
        <v>36</v>
      </c>
      <c r="J33" s="6">
        <f t="shared" si="2"/>
        <v>0.57050112007179632</v>
      </c>
      <c r="K33" s="6">
        <v>120</v>
      </c>
      <c r="L33" s="6">
        <f t="shared" si="3"/>
        <v>-0.15659060534398536</v>
      </c>
      <c r="M33" s="6">
        <v>3.96</v>
      </c>
      <c r="N33" s="6">
        <f t="shared" si="4"/>
        <v>1.8596101394420341</v>
      </c>
      <c r="O33" s="6">
        <v>6.53</v>
      </c>
      <c r="P33" s="6">
        <f t="shared" si="5"/>
        <v>2.2381927574761749</v>
      </c>
      <c r="Q33" s="6">
        <f t="shared" si="6"/>
        <v>4.6312306722151826</v>
      </c>
      <c r="R33" s="6">
        <f t="shared" si="7"/>
        <v>0.77187177870253043</v>
      </c>
      <c r="AA33" s="6">
        <v>0</v>
      </c>
      <c r="AB33" s="6" t="s">
        <v>2311</v>
      </c>
      <c r="AH33" s="6">
        <v>0</v>
      </c>
      <c r="AI33" s="6" t="s">
        <v>2311</v>
      </c>
      <c r="AO33" s="6">
        <v>0</v>
      </c>
      <c r="AP33" s="6" t="s">
        <v>2311</v>
      </c>
      <c r="AV33" s="6">
        <v>0</v>
      </c>
      <c r="AW33" s="6" t="s">
        <v>2311</v>
      </c>
      <c r="BC33" s="6">
        <v>0</v>
      </c>
      <c r="BD33" s="6" t="s">
        <v>2311</v>
      </c>
    </row>
    <row r="34" spans="1:56" s="6" customFormat="1" x14ac:dyDescent="0.25">
      <c r="A34" s="6" t="s">
        <v>244</v>
      </c>
      <c r="B34" s="6" t="s">
        <v>29</v>
      </c>
      <c r="C34" s="6">
        <v>72.25</v>
      </c>
      <c r="D34" s="6">
        <v>189</v>
      </c>
      <c r="E34" s="6">
        <v>4.47</v>
      </c>
      <c r="F34" s="6">
        <f t="shared" si="0"/>
        <v>0.34970668400964555</v>
      </c>
      <c r="G34" s="6">
        <v>11</v>
      </c>
      <c r="H34" s="6">
        <f t="shared" si="1"/>
        <v>-0.45337363500326539</v>
      </c>
      <c r="I34" s="6">
        <v>36.5</v>
      </c>
      <c r="J34" s="6">
        <f t="shared" si="2"/>
        <v>0.77468046830801807</v>
      </c>
      <c r="K34" s="6">
        <v>123</v>
      </c>
      <c r="L34" s="6">
        <f t="shared" si="3"/>
        <v>0.32699802880655582</v>
      </c>
      <c r="M34" s="6">
        <v>4.33</v>
      </c>
      <c r="N34" s="6">
        <f t="shared" si="4"/>
        <v>-0.47150770748695137</v>
      </c>
      <c r="O34" s="6">
        <v>6.91</v>
      </c>
      <c r="P34" s="6">
        <f t="shared" si="5"/>
        <v>-1.9008006432921897E-2</v>
      </c>
      <c r="Q34" s="6">
        <f t="shared" si="6"/>
        <v>0.50749583220108085</v>
      </c>
      <c r="R34" s="6">
        <f t="shared" si="7"/>
        <v>8.4582638700180138E-2</v>
      </c>
      <c r="S34" s="6">
        <v>5</v>
      </c>
      <c r="T34" s="6">
        <v>161</v>
      </c>
      <c r="U34" s="6">
        <v>135</v>
      </c>
      <c r="AA34" s="6">
        <v>0</v>
      </c>
      <c r="AB34" s="6" t="s">
        <v>2311</v>
      </c>
      <c r="AD34" s="6">
        <v>2</v>
      </c>
      <c r="AE34" s="6">
        <v>55</v>
      </c>
      <c r="AF34" s="6">
        <v>0</v>
      </c>
      <c r="AG34" s="6">
        <v>2</v>
      </c>
      <c r="AH34" s="6">
        <v>57</v>
      </c>
      <c r="AI34" s="6">
        <v>28.5</v>
      </c>
      <c r="AO34" s="6">
        <v>0</v>
      </c>
      <c r="AP34" s="6" t="s">
        <v>2311</v>
      </c>
      <c r="AR34" s="6">
        <v>7</v>
      </c>
      <c r="AS34" s="6">
        <v>76</v>
      </c>
      <c r="AT34" s="6">
        <v>0</v>
      </c>
      <c r="AU34" s="6">
        <v>9</v>
      </c>
      <c r="AV34" s="6">
        <v>85</v>
      </c>
      <c r="AW34" s="6">
        <v>12.142857142857142</v>
      </c>
      <c r="AY34" s="6">
        <v>8</v>
      </c>
      <c r="AZ34" s="6">
        <v>393</v>
      </c>
      <c r="BA34" s="6">
        <v>0</v>
      </c>
      <c r="BB34" s="6">
        <v>2</v>
      </c>
      <c r="BC34" s="6">
        <v>395</v>
      </c>
      <c r="BD34" s="6">
        <v>49.375</v>
      </c>
    </row>
    <row r="35" spans="1:56" s="6" customFormat="1" x14ac:dyDescent="0.25">
      <c r="A35" s="6" t="s">
        <v>27</v>
      </c>
      <c r="B35" s="6" t="s">
        <v>29</v>
      </c>
      <c r="C35" s="6">
        <v>68.5</v>
      </c>
      <c r="D35" s="6">
        <v>174</v>
      </c>
      <c r="E35" s="6">
        <v>4.34</v>
      </c>
      <c r="F35" s="6">
        <f t="shared" si="0"/>
        <v>1.6868204758111682</v>
      </c>
      <c r="G35" s="6">
        <v>14</v>
      </c>
      <c r="H35" s="6">
        <f t="shared" si="1"/>
        <v>0.14667970544223272</v>
      </c>
      <c r="I35" s="6">
        <v>32</v>
      </c>
      <c r="J35" s="6">
        <f t="shared" si="2"/>
        <v>-1.0629336658179771</v>
      </c>
      <c r="K35" s="6">
        <v>120</v>
      </c>
      <c r="L35" s="6">
        <f t="shared" si="3"/>
        <v>-0.15659060534398536</v>
      </c>
      <c r="M35" s="6">
        <v>4.01</v>
      </c>
      <c r="N35" s="6">
        <f t="shared" si="4"/>
        <v>1.5445942141813616</v>
      </c>
      <c r="Q35" s="6">
        <f t="shared" si="6"/>
        <v>2.1585701242728002</v>
      </c>
      <c r="R35" s="6">
        <f t="shared" si="7"/>
        <v>0.43171402485456001</v>
      </c>
      <c r="S35" s="6">
        <v>1</v>
      </c>
      <c r="T35" s="6">
        <v>8</v>
      </c>
      <c r="U35" s="6">
        <v>8</v>
      </c>
      <c r="W35" s="6">
        <v>13</v>
      </c>
      <c r="X35" s="6">
        <v>423</v>
      </c>
      <c r="Y35" s="6">
        <v>0</v>
      </c>
      <c r="Z35" s="6">
        <v>98</v>
      </c>
      <c r="AA35" s="6">
        <v>521</v>
      </c>
      <c r="AB35" s="6">
        <v>40.07692307692308</v>
      </c>
      <c r="AD35" s="6">
        <v>15</v>
      </c>
      <c r="AE35" s="6">
        <v>510</v>
      </c>
      <c r="AF35" s="6">
        <v>0</v>
      </c>
      <c r="AG35" s="6">
        <v>77</v>
      </c>
      <c r="AH35" s="6">
        <v>587</v>
      </c>
      <c r="AI35" s="6">
        <v>39.133333333333333</v>
      </c>
      <c r="AK35" s="6">
        <v>16</v>
      </c>
      <c r="AL35" s="6">
        <v>741</v>
      </c>
      <c r="AM35" s="6">
        <v>0</v>
      </c>
      <c r="AN35" s="6">
        <v>88</v>
      </c>
      <c r="AO35" s="6">
        <v>829</v>
      </c>
      <c r="AP35" s="6">
        <v>51.8125</v>
      </c>
      <c r="AR35" s="6">
        <v>15</v>
      </c>
      <c r="AS35" s="6">
        <v>731</v>
      </c>
      <c r="AT35" s="6">
        <v>0</v>
      </c>
      <c r="AU35" s="6">
        <v>91</v>
      </c>
      <c r="AV35" s="6">
        <v>822</v>
      </c>
      <c r="AW35" s="6">
        <v>54.8</v>
      </c>
      <c r="AY35" s="6">
        <v>16</v>
      </c>
      <c r="AZ35" s="6">
        <v>228</v>
      </c>
      <c r="BA35" s="6">
        <v>0</v>
      </c>
      <c r="BB35" s="6">
        <v>33</v>
      </c>
      <c r="BC35" s="6">
        <v>261</v>
      </c>
      <c r="BD35" s="6">
        <v>16.3125</v>
      </c>
    </row>
    <row r="36" spans="1:56" s="6" customFormat="1" x14ac:dyDescent="0.25">
      <c r="A36" s="6" t="s">
        <v>422</v>
      </c>
      <c r="B36" s="6" t="s">
        <v>29</v>
      </c>
      <c r="C36" s="6">
        <v>74</v>
      </c>
      <c r="D36" s="6">
        <v>208</v>
      </c>
      <c r="E36" s="6">
        <v>4.5199999999999996</v>
      </c>
      <c r="F36" s="6">
        <f t="shared" si="0"/>
        <v>-0.16456785129863094</v>
      </c>
      <c r="G36" s="6">
        <v>11</v>
      </c>
      <c r="H36" s="6">
        <f t="shared" si="1"/>
        <v>-0.45337363500326539</v>
      </c>
      <c r="I36" s="6">
        <v>32.5</v>
      </c>
      <c r="J36" s="6">
        <f t="shared" si="2"/>
        <v>-0.85875431758175536</v>
      </c>
      <c r="K36" s="6">
        <v>119</v>
      </c>
      <c r="L36" s="6">
        <f t="shared" si="3"/>
        <v>-0.31778681672749909</v>
      </c>
      <c r="M36" s="6">
        <v>4.32</v>
      </c>
      <c r="N36" s="6">
        <f t="shared" si="4"/>
        <v>-0.408504522434818</v>
      </c>
      <c r="O36" s="6">
        <v>7.01</v>
      </c>
      <c r="P36" s="6">
        <f t="shared" si="5"/>
        <v>-0.61300820746162954</v>
      </c>
      <c r="Q36" s="6">
        <f t="shared" si="6"/>
        <v>-2.8159953505075981</v>
      </c>
      <c r="R36" s="6">
        <f t="shared" si="7"/>
        <v>-0.46933255841793303</v>
      </c>
      <c r="S36" s="6">
        <v>3</v>
      </c>
      <c r="T36" s="6">
        <v>74</v>
      </c>
      <c r="U36" s="6">
        <v>67</v>
      </c>
      <c r="W36" s="6">
        <v>16</v>
      </c>
      <c r="X36" s="6">
        <v>679</v>
      </c>
      <c r="Y36" s="6">
        <v>0</v>
      </c>
      <c r="Z36" s="6">
        <v>39</v>
      </c>
      <c r="AA36" s="6">
        <v>718</v>
      </c>
      <c r="AB36" s="6">
        <v>44.875</v>
      </c>
      <c r="AD36" s="6">
        <v>16</v>
      </c>
      <c r="AE36" s="6">
        <v>811</v>
      </c>
      <c r="AF36" s="6">
        <v>0</v>
      </c>
      <c r="AG36" s="6">
        <v>4</v>
      </c>
      <c r="AH36" s="6">
        <v>815</v>
      </c>
      <c r="AI36" s="6">
        <v>50.9375</v>
      </c>
      <c r="AK36" s="6">
        <v>16</v>
      </c>
      <c r="AL36" s="6">
        <v>791</v>
      </c>
      <c r="AM36" s="6">
        <v>0</v>
      </c>
      <c r="AN36" s="6">
        <v>3</v>
      </c>
      <c r="AO36" s="6">
        <v>794</v>
      </c>
      <c r="AP36" s="6">
        <v>49.625</v>
      </c>
      <c r="AR36" s="6">
        <v>16</v>
      </c>
      <c r="AS36" s="6">
        <v>746</v>
      </c>
      <c r="AT36" s="6">
        <v>0</v>
      </c>
      <c r="AU36" s="6">
        <v>3</v>
      </c>
      <c r="AV36" s="6">
        <v>749</v>
      </c>
      <c r="AW36" s="6">
        <v>46.8125</v>
      </c>
      <c r="AY36" s="6">
        <v>16</v>
      </c>
      <c r="AZ36" s="6">
        <v>687</v>
      </c>
      <c r="BA36" s="6">
        <v>0</v>
      </c>
      <c r="BB36" s="6">
        <v>0</v>
      </c>
      <c r="BC36" s="6">
        <v>687</v>
      </c>
      <c r="BD36" s="6">
        <v>42.9375</v>
      </c>
    </row>
    <row r="37" spans="1:56" s="6" customFormat="1" x14ac:dyDescent="0.25">
      <c r="A37" s="6" t="s">
        <v>160</v>
      </c>
      <c r="B37" s="6" t="s">
        <v>29</v>
      </c>
      <c r="C37" s="6">
        <v>75.75</v>
      </c>
      <c r="D37" s="6">
        <v>205</v>
      </c>
      <c r="E37" s="6">
        <v>4.5</v>
      </c>
      <c r="F37" s="6">
        <f t="shared" si="0"/>
        <v>4.1141962824676005E-2</v>
      </c>
      <c r="G37" s="6">
        <v>10</v>
      </c>
      <c r="H37" s="6">
        <f t="shared" si="1"/>
        <v>-0.6533914151517648</v>
      </c>
      <c r="I37" s="6">
        <v>36</v>
      </c>
      <c r="J37" s="6">
        <f t="shared" si="2"/>
        <v>0.57050112007179632</v>
      </c>
      <c r="K37" s="6">
        <v>123</v>
      </c>
      <c r="L37" s="6">
        <f t="shared" si="3"/>
        <v>0.32699802880655582</v>
      </c>
      <c r="M37" s="6">
        <v>4.3899999999999997</v>
      </c>
      <c r="N37" s="6">
        <f t="shared" si="4"/>
        <v>-0.84952681779975725</v>
      </c>
      <c r="O37" s="6">
        <v>6.9</v>
      </c>
      <c r="P37" s="6">
        <f t="shared" si="5"/>
        <v>4.0392013669947817E-2</v>
      </c>
      <c r="Q37" s="6">
        <f t="shared" si="6"/>
        <v>-0.52388510757854612</v>
      </c>
      <c r="R37" s="6">
        <f t="shared" si="7"/>
        <v>-8.7314184596424357E-2</v>
      </c>
      <c r="AA37" s="6">
        <v>0</v>
      </c>
      <c r="AB37" s="6" t="s">
        <v>2311</v>
      </c>
      <c r="AH37" s="6">
        <v>0</v>
      </c>
      <c r="AI37" s="6" t="s">
        <v>2311</v>
      </c>
      <c r="AO37" s="6">
        <v>0</v>
      </c>
      <c r="AP37" s="6" t="s">
        <v>2311</v>
      </c>
      <c r="AV37" s="6">
        <v>0</v>
      </c>
      <c r="AW37" s="6" t="s">
        <v>2311</v>
      </c>
      <c r="BC37" s="6">
        <v>0</v>
      </c>
      <c r="BD37" s="6" t="s">
        <v>2311</v>
      </c>
    </row>
    <row r="40" spans="1:56" x14ac:dyDescent="0.25">
      <c r="C40" t="s">
        <v>540</v>
      </c>
      <c r="D40" s="30">
        <f>AVERAGE(D3:D37)</f>
        <v>202.91428571428571</v>
      </c>
      <c r="E40" s="30">
        <f>AVERAGE(E3:E37)</f>
        <v>4.5040000000000013</v>
      </c>
      <c r="F40" s="30"/>
      <c r="G40" s="30">
        <f t="shared" ref="G40:O40" si="8">AVERAGE(G3:G37)</f>
        <v>13.266666666666667</v>
      </c>
      <c r="H40" s="30"/>
      <c r="I40" s="30">
        <f t="shared" si="8"/>
        <v>34.602941176470587</v>
      </c>
      <c r="J40" s="30"/>
      <c r="K40" s="30">
        <f t="shared" si="8"/>
        <v>120.97142857142858</v>
      </c>
      <c r="L40" s="30"/>
      <c r="M40" s="30">
        <f t="shared" si="8"/>
        <v>4.2551612903225795</v>
      </c>
      <c r="N40" s="30"/>
      <c r="O40" s="30">
        <f t="shared" si="8"/>
        <v>6.9067999999999996</v>
      </c>
      <c r="P40" s="30"/>
    </row>
    <row r="41" spans="1:56" x14ac:dyDescent="0.25">
      <c r="C41" t="s">
        <v>541</v>
      </c>
      <c r="D41" s="30">
        <f>_xlfn.STDEV.P(D3:D37)</f>
        <v>14.650931571690837</v>
      </c>
      <c r="E41" s="30">
        <f>_xlfn.STDEV.P(E3:E37)</f>
        <v>9.7224335577937651E-2</v>
      </c>
      <c r="F41" s="30"/>
      <c r="G41" s="30">
        <f t="shared" ref="G41:O41" si="9">_xlfn.STDEV.P(G3:G37)</f>
        <v>4.9995555358007131</v>
      </c>
      <c r="H41" s="30"/>
      <c r="I41" s="30">
        <f t="shared" si="9"/>
        <v>2.448827485831397</v>
      </c>
      <c r="J41" s="30"/>
      <c r="K41" s="30">
        <f t="shared" si="9"/>
        <v>6.203619746501527</v>
      </c>
      <c r="L41" s="30"/>
      <c r="M41" s="30">
        <f t="shared" si="9"/>
        <v>0.1587221343131314</v>
      </c>
      <c r="N41" s="30"/>
      <c r="O41" s="30">
        <f t="shared" si="9"/>
        <v>0.16835011137507461</v>
      </c>
      <c r="P41" s="30"/>
    </row>
  </sheetData>
  <mergeCells count="6">
    <mergeCell ref="AY1:BD1"/>
    <mergeCell ref="A1:U1"/>
    <mergeCell ref="W1:AB1"/>
    <mergeCell ref="AD1:AI1"/>
    <mergeCell ref="AK1:AP1"/>
    <mergeCell ref="AR1:AW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60"/>
  <sheetViews>
    <sheetView zoomScale="55" zoomScaleNormal="55" workbookViewId="0">
      <selection activeCell="O276" sqref="O276"/>
    </sheetView>
  </sheetViews>
  <sheetFormatPr defaultRowHeight="15" x14ac:dyDescent="0.25"/>
  <cols>
    <col min="1" max="1" width="23.28515625" style="69" bestFit="1" customWidth="1"/>
    <col min="2" max="2" width="5.85546875" style="69" bestFit="1" customWidth="1"/>
    <col min="3" max="3" width="19.42578125" bestFit="1" customWidth="1"/>
    <col min="4" max="4" width="9" bestFit="1" customWidth="1"/>
    <col min="5" max="5" width="3.5703125" bestFit="1" customWidth="1"/>
    <col min="6" max="6" width="10.85546875" bestFit="1" customWidth="1"/>
    <col min="7" max="7" width="10.5703125" bestFit="1" customWidth="1"/>
    <col min="8" max="8" width="9" bestFit="1" customWidth="1"/>
    <col min="9" max="9" width="19.5703125" style="69" bestFit="1" customWidth="1"/>
    <col min="10" max="10" width="9.42578125" style="69" customWidth="1"/>
    <col min="11" max="11" width="5.7109375" style="69" customWidth="1"/>
    <col min="12" max="17" width="9.140625" style="69"/>
    <col min="31" max="31" width="31.28515625" bestFit="1" customWidth="1"/>
    <col min="34" max="34" width="21.140625" bestFit="1" customWidth="1"/>
  </cols>
  <sheetData>
    <row r="1" spans="1:35" x14ac:dyDescent="0.25">
      <c r="C1" s="69"/>
      <c r="D1" s="69"/>
      <c r="E1" s="69"/>
      <c r="F1" s="79" t="s">
        <v>595</v>
      </c>
      <c r="G1" s="79" t="s">
        <v>596</v>
      </c>
      <c r="H1" s="79" t="s">
        <v>597</v>
      </c>
      <c r="AH1" t="s">
        <v>2214</v>
      </c>
      <c r="AI1">
        <v>16</v>
      </c>
    </row>
    <row r="2" spans="1:35" x14ac:dyDescent="0.25">
      <c r="A2" s="69" t="s">
        <v>2301</v>
      </c>
      <c r="B2" s="69" t="s">
        <v>2302</v>
      </c>
      <c r="C2" s="69" t="s">
        <v>2303</v>
      </c>
      <c r="D2" s="69" t="s">
        <v>536</v>
      </c>
      <c r="E2" s="69" t="s">
        <v>537</v>
      </c>
      <c r="F2" s="69" t="s">
        <v>594</v>
      </c>
      <c r="G2" s="69" t="s">
        <v>594</v>
      </c>
      <c r="H2" s="69" t="s">
        <v>594</v>
      </c>
      <c r="AH2" t="s">
        <v>2221</v>
      </c>
      <c r="AI2">
        <v>13</v>
      </c>
    </row>
    <row r="3" spans="1:35" x14ac:dyDescent="0.25">
      <c r="A3" s="69" t="s">
        <v>245</v>
      </c>
      <c r="B3" s="69" t="s">
        <v>53</v>
      </c>
      <c r="C3" s="69" t="s">
        <v>245</v>
      </c>
      <c r="D3" s="69" t="s">
        <v>574</v>
      </c>
      <c r="E3" s="69">
        <v>16</v>
      </c>
      <c r="F3" s="69">
        <v>0</v>
      </c>
      <c r="G3" s="69">
        <v>129</v>
      </c>
      <c r="H3" s="69">
        <v>260</v>
      </c>
      <c r="AE3" t="s">
        <v>1157</v>
      </c>
      <c r="AF3">
        <v>6</v>
      </c>
      <c r="AH3" t="s">
        <v>2196</v>
      </c>
      <c r="AI3">
        <v>16</v>
      </c>
    </row>
    <row r="4" spans="1:35" x14ac:dyDescent="0.25">
      <c r="A4" s="69" t="s">
        <v>191</v>
      </c>
      <c r="B4" s="69" t="s">
        <v>11</v>
      </c>
      <c r="C4" s="69"/>
      <c r="D4" s="69"/>
      <c r="E4" s="69"/>
      <c r="F4" s="69"/>
      <c r="G4" s="69"/>
      <c r="H4" s="69"/>
      <c r="AE4" t="s">
        <v>2142</v>
      </c>
      <c r="AF4">
        <v>16</v>
      </c>
      <c r="AH4" t="s">
        <v>2176</v>
      </c>
      <c r="AI4">
        <v>2</v>
      </c>
    </row>
    <row r="5" spans="1:35" x14ac:dyDescent="0.25">
      <c r="A5" s="69" t="s">
        <v>288</v>
      </c>
      <c r="B5" s="69" t="s">
        <v>29</v>
      </c>
      <c r="C5" s="69"/>
      <c r="D5" s="69"/>
      <c r="E5" s="69"/>
      <c r="F5" s="69"/>
      <c r="G5" s="69"/>
      <c r="H5" s="69"/>
      <c r="AE5" t="s">
        <v>1086</v>
      </c>
      <c r="AF5">
        <v>16</v>
      </c>
      <c r="AH5" t="s">
        <v>2290</v>
      </c>
      <c r="AI5">
        <v>1</v>
      </c>
    </row>
    <row r="6" spans="1:35" x14ac:dyDescent="0.25">
      <c r="A6" s="69" t="s">
        <v>232</v>
      </c>
      <c r="B6" s="69" t="s">
        <v>50</v>
      </c>
      <c r="C6" s="69" t="s">
        <v>232</v>
      </c>
      <c r="D6" s="69" t="s">
        <v>50</v>
      </c>
      <c r="E6" s="69">
        <v>8</v>
      </c>
      <c r="F6" s="69">
        <v>0</v>
      </c>
      <c r="G6" s="69">
        <v>129</v>
      </c>
      <c r="H6" s="69">
        <v>50</v>
      </c>
      <c r="AA6" s="31"/>
      <c r="AC6" s="31"/>
      <c r="AE6" t="s">
        <v>1501</v>
      </c>
      <c r="AF6">
        <v>10</v>
      </c>
      <c r="AH6" t="s">
        <v>2219</v>
      </c>
      <c r="AI6">
        <v>8</v>
      </c>
    </row>
    <row r="7" spans="1:35" x14ac:dyDescent="0.25">
      <c r="A7" s="69" t="s">
        <v>345</v>
      </c>
      <c r="B7" s="69" t="s">
        <v>29</v>
      </c>
      <c r="C7" s="69" t="s">
        <v>345</v>
      </c>
      <c r="D7" s="69" t="s">
        <v>29</v>
      </c>
      <c r="E7" s="69">
        <v>15</v>
      </c>
      <c r="F7" s="69">
        <v>601</v>
      </c>
      <c r="G7" s="69">
        <v>0</v>
      </c>
      <c r="H7" s="69">
        <v>62</v>
      </c>
      <c r="AE7" t="s">
        <v>1287</v>
      </c>
      <c r="AF7">
        <v>16</v>
      </c>
      <c r="AH7" t="s">
        <v>2213</v>
      </c>
      <c r="AI7">
        <v>7</v>
      </c>
    </row>
    <row r="8" spans="1:35" x14ac:dyDescent="0.25">
      <c r="A8" s="69" t="s">
        <v>92</v>
      </c>
      <c r="B8" s="69" t="s">
        <v>11</v>
      </c>
      <c r="C8" s="69"/>
      <c r="D8" s="69"/>
      <c r="E8" s="69"/>
      <c r="F8" s="69"/>
      <c r="G8" s="69"/>
      <c r="H8" s="69"/>
      <c r="AE8" t="s">
        <v>245</v>
      </c>
      <c r="AF8">
        <v>16</v>
      </c>
      <c r="AH8" t="s">
        <v>2164</v>
      </c>
      <c r="AI8">
        <v>16</v>
      </c>
    </row>
    <row r="9" spans="1:35" x14ac:dyDescent="0.25">
      <c r="A9" s="69" t="s">
        <v>360</v>
      </c>
      <c r="B9" s="69" t="s">
        <v>50</v>
      </c>
      <c r="C9" s="69" t="s">
        <v>360</v>
      </c>
      <c r="D9" s="69" t="s">
        <v>50</v>
      </c>
      <c r="E9" s="69">
        <v>16</v>
      </c>
      <c r="F9" s="69">
        <v>0</v>
      </c>
      <c r="G9" s="69">
        <v>694</v>
      </c>
      <c r="H9" s="69">
        <v>96</v>
      </c>
      <c r="AE9" t="s">
        <v>670</v>
      </c>
      <c r="AF9">
        <v>16</v>
      </c>
      <c r="AH9" t="s">
        <v>2220</v>
      </c>
      <c r="AI9">
        <v>5</v>
      </c>
    </row>
    <row r="10" spans="1:35" x14ac:dyDescent="0.25">
      <c r="A10" s="69" t="s">
        <v>67</v>
      </c>
      <c r="B10" s="69" t="s">
        <v>29</v>
      </c>
      <c r="C10" s="69"/>
      <c r="D10" s="69"/>
      <c r="E10" s="69"/>
      <c r="F10" s="69"/>
      <c r="G10" s="69"/>
      <c r="H10" s="69"/>
      <c r="AE10" t="s">
        <v>997</v>
      </c>
      <c r="AF10">
        <v>16</v>
      </c>
      <c r="AH10" t="s">
        <v>2222</v>
      </c>
      <c r="AI10">
        <v>16</v>
      </c>
    </row>
    <row r="11" spans="1:35" x14ac:dyDescent="0.25">
      <c r="A11" s="69" t="s">
        <v>254</v>
      </c>
      <c r="B11" s="69" t="s">
        <v>29</v>
      </c>
      <c r="C11" s="69"/>
      <c r="D11" s="69"/>
      <c r="E11" s="69"/>
      <c r="F11" s="69"/>
      <c r="G11" s="69"/>
      <c r="H11" s="69"/>
      <c r="AE11" t="s">
        <v>456</v>
      </c>
      <c r="AF11">
        <v>12</v>
      </c>
      <c r="AH11" t="s">
        <v>399</v>
      </c>
      <c r="AI11">
        <v>2</v>
      </c>
    </row>
    <row r="12" spans="1:35" x14ac:dyDescent="0.25">
      <c r="A12" s="69" t="s">
        <v>306</v>
      </c>
      <c r="B12" s="69" t="s">
        <v>84</v>
      </c>
      <c r="C12" s="69" t="s">
        <v>306</v>
      </c>
      <c r="D12" s="69" t="s">
        <v>574</v>
      </c>
      <c r="E12" s="69">
        <v>16</v>
      </c>
      <c r="F12" s="69">
        <v>0</v>
      </c>
      <c r="G12" s="69">
        <v>1033</v>
      </c>
      <c r="H12" s="69">
        <v>82</v>
      </c>
      <c r="AE12" t="s">
        <v>1057</v>
      </c>
      <c r="AF12">
        <v>9</v>
      </c>
      <c r="AH12" t="s">
        <v>2218</v>
      </c>
      <c r="AI12">
        <v>16</v>
      </c>
    </row>
    <row r="13" spans="1:35" x14ac:dyDescent="0.25">
      <c r="A13" s="69" t="s">
        <v>307</v>
      </c>
      <c r="B13" s="69" t="s">
        <v>23</v>
      </c>
      <c r="C13" s="69" t="s">
        <v>307</v>
      </c>
      <c r="D13" s="69" t="s">
        <v>574</v>
      </c>
      <c r="E13" s="69">
        <v>1</v>
      </c>
      <c r="F13" s="69">
        <v>0</v>
      </c>
      <c r="G13" s="69">
        <v>5</v>
      </c>
      <c r="H13" s="69">
        <v>20</v>
      </c>
      <c r="AE13" t="s">
        <v>1650</v>
      </c>
      <c r="AF13">
        <v>4</v>
      </c>
      <c r="AH13" t="s">
        <v>2217</v>
      </c>
      <c r="AI13">
        <v>15</v>
      </c>
    </row>
    <row r="14" spans="1:35" x14ac:dyDescent="0.25">
      <c r="A14" s="69" t="s">
        <v>32</v>
      </c>
      <c r="B14" s="69" t="s">
        <v>16</v>
      </c>
      <c r="C14" s="69" t="s">
        <v>32</v>
      </c>
      <c r="D14" s="69" t="s">
        <v>556</v>
      </c>
      <c r="E14" s="69">
        <v>14</v>
      </c>
      <c r="F14" s="69">
        <v>81</v>
      </c>
      <c r="G14" s="69">
        <v>0</v>
      </c>
      <c r="H14" s="69">
        <v>71</v>
      </c>
      <c r="AE14" t="s">
        <v>736</v>
      </c>
      <c r="AF14">
        <v>14</v>
      </c>
      <c r="AH14" t="s">
        <v>2233</v>
      </c>
      <c r="AI14">
        <v>1</v>
      </c>
    </row>
    <row r="15" spans="1:35" x14ac:dyDescent="0.25">
      <c r="A15" s="69" t="s">
        <v>129</v>
      </c>
      <c r="B15" s="69" t="s">
        <v>20</v>
      </c>
      <c r="C15" s="69" t="s">
        <v>129</v>
      </c>
      <c r="D15" s="69" t="s">
        <v>20</v>
      </c>
      <c r="E15" s="69">
        <v>15</v>
      </c>
      <c r="F15" s="69">
        <v>405</v>
      </c>
      <c r="G15" s="69">
        <v>0</v>
      </c>
      <c r="H15" s="69">
        <v>5</v>
      </c>
      <c r="AE15" t="s">
        <v>232</v>
      </c>
      <c r="AF15">
        <v>8</v>
      </c>
      <c r="AH15" t="s">
        <v>54</v>
      </c>
      <c r="AI15">
        <v>12</v>
      </c>
    </row>
    <row r="16" spans="1:35" x14ac:dyDescent="0.25">
      <c r="A16" s="69" t="s">
        <v>86</v>
      </c>
      <c r="B16" s="69" t="s">
        <v>23</v>
      </c>
      <c r="C16" s="69" t="s">
        <v>86</v>
      </c>
      <c r="D16" s="69" t="s">
        <v>23</v>
      </c>
      <c r="E16" s="69">
        <v>12</v>
      </c>
      <c r="F16" s="69">
        <v>0</v>
      </c>
      <c r="G16" s="69">
        <v>187</v>
      </c>
      <c r="H16" s="69">
        <v>133</v>
      </c>
      <c r="AE16" t="s">
        <v>345</v>
      </c>
      <c r="AF16">
        <v>15</v>
      </c>
      <c r="AH16" t="s">
        <v>2209</v>
      </c>
      <c r="AI16">
        <v>7</v>
      </c>
    </row>
    <row r="17" spans="1:39" x14ac:dyDescent="0.25">
      <c r="A17" s="69" t="s">
        <v>82</v>
      </c>
      <c r="B17" s="69" t="s">
        <v>84</v>
      </c>
      <c r="C17" s="69" t="s">
        <v>82</v>
      </c>
      <c r="D17" s="69" t="s">
        <v>574</v>
      </c>
      <c r="E17" s="69">
        <v>14</v>
      </c>
      <c r="F17" s="69">
        <v>0</v>
      </c>
      <c r="G17" s="69">
        <v>205</v>
      </c>
      <c r="H17" s="69">
        <v>229</v>
      </c>
      <c r="AE17" t="s">
        <v>2057</v>
      </c>
      <c r="AF17">
        <v>13</v>
      </c>
      <c r="AH17" t="s">
        <v>2202</v>
      </c>
      <c r="AI17">
        <v>16</v>
      </c>
    </row>
    <row r="18" spans="1:39" x14ac:dyDescent="0.25">
      <c r="A18" s="69" t="s">
        <v>404</v>
      </c>
      <c r="B18" s="69" t="s">
        <v>11</v>
      </c>
      <c r="C18" s="69" t="s">
        <v>404</v>
      </c>
      <c r="D18" s="69" t="s">
        <v>11</v>
      </c>
      <c r="E18" s="69">
        <v>15</v>
      </c>
      <c r="F18" s="69">
        <v>0</v>
      </c>
      <c r="G18" s="69">
        <v>179</v>
      </c>
      <c r="H18" s="69">
        <v>143</v>
      </c>
      <c r="AE18" t="s">
        <v>1976</v>
      </c>
      <c r="AF18">
        <v>16</v>
      </c>
      <c r="AH18" t="s">
        <v>2187</v>
      </c>
      <c r="AI18">
        <v>15</v>
      </c>
    </row>
    <row r="19" spans="1:39" x14ac:dyDescent="0.25">
      <c r="A19" s="69" t="s">
        <v>323</v>
      </c>
      <c r="B19" s="69" t="s">
        <v>77</v>
      </c>
      <c r="C19" s="69" t="s">
        <v>323</v>
      </c>
      <c r="D19" s="69" t="s">
        <v>77</v>
      </c>
      <c r="E19" s="69">
        <v>11</v>
      </c>
      <c r="F19" s="69">
        <v>0</v>
      </c>
      <c r="G19" s="69">
        <v>334</v>
      </c>
      <c r="H19" s="69">
        <v>118</v>
      </c>
      <c r="AE19" t="s">
        <v>837</v>
      </c>
      <c r="AF19">
        <v>16</v>
      </c>
      <c r="AH19" t="s">
        <v>2191</v>
      </c>
      <c r="AI19">
        <v>13</v>
      </c>
    </row>
    <row r="20" spans="1:39" x14ac:dyDescent="0.25">
      <c r="A20" s="69" t="s">
        <v>297</v>
      </c>
      <c r="B20" s="69" t="s">
        <v>84</v>
      </c>
      <c r="C20" s="69" t="s">
        <v>297</v>
      </c>
      <c r="D20" s="69" t="s">
        <v>574</v>
      </c>
      <c r="E20" s="69">
        <v>15</v>
      </c>
      <c r="F20" s="69">
        <v>0</v>
      </c>
      <c r="G20" s="69">
        <v>666</v>
      </c>
      <c r="H20" s="69">
        <v>134</v>
      </c>
      <c r="AE20" t="s">
        <v>1870</v>
      </c>
      <c r="AF20">
        <v>16</v>
      </c>
      <c r="AH20" t="s">
        <v>2165</v>
      </c>
      <c r="AI20">
        <v>16</v>
      </c>
    </row>
    <row r="21" spans="1:39" x14ac:dyDescent="0.25">
      <c r="A21" s="69" t="s">
        <v>260</v>
      </c>
      <c r="B21" s="69" t="s">
        <v>50</v>
      </c>
      <c r="C21" s="69" t="s">
        <v>260</v>
      </c>
      <c r="D21" s="69" t="s">
        <v>571</v>
      </c>
      <c r="E21" s="69">
        <v>16</v>
      </c>
      <c r="F21" s="69">
        <v>0</v>
      </c>
      <c r="G21" s="69">
        <v>480</v>
      </c>
      <c r="H21" s="69">
        <v>131</v>
      </c>
      <c r="AE21" t="s">
        <v>1227</v>
      </c>
      <c r="AF21">
        <v>15</v>
      </c>
      <c r="AH21" t="s">
        <v>2211</v>
      </c>
      <c r="AI21">
        <v>3</v>
      </c>
    </row>
    <row r="22" spans="1:39" x14ac:dyDescent="0.25">
      <c r="A22" s="69" t="s">
        <v>407</v>
      </c>
      <c r="B22" s="69" t="s">
        <v>23</v>
      </c>
      <c r="C22" s="69" t="s">
        <v>407</v>
      </c>
      <c r="D22" s="69" t="s">
        <v>574</v>
      </c>
      <c r="E22" s="69">
        <v>13</v>
      </c>
      <c r="F22" s="69">
        <v>0</v>
      </c>
      <c r="G22" s="69">
        <v>305</v>
      </c>
      <c r="H22" s="69">
        <v>90</v>
      </c>
      <c r="AE22" t="s">
        <v>1967</v>
      </c>
      <c r="AF22">
        <v>16</v>
      </c>
      <c r="AH22" t="s">
        <v>2093</v>
      </c>
      <c r="AI22">
        <v>16</v>
      </c>
    </row>
    <row r="23" spans="1:39" s="33" customFormat="1" x14ac:dyDescent="0.25">
      <c r="A23" s="69" t="s">
        <v>435</v>
      </c>
      <c r="B23" s="69" t="s">
        <v>11</v>
      </c>
      <c r="C23" s="69" t="s">
        <v>435</v>
      </c>
      <c r="D23" s="69" t="s">
        <v>538</v>
      </c>
      <c r="E23" s="69">
        <v>13</v>
      </c>
      <c r="F23" s="69">
        <v>0</v>
      </c>
      <c r="G23" s="69">
        <v>92</v>
      </c>
      <c r="H23" s="69">
        <v>243</v>
      </c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 t="s">
        <v>2262</v>
      </c>
      <c r="AF23" s="69">
        <v>14</v>
      </c>
      <c r="AG23" s="69"/>
      <c r="AH23" s="69" t="s">
        <v>2185</v>
      </c>
      <c r="AI23" s="69">
        <v>16</v>
      </c>
      <c r="AJ23" s="69"/>
      <c r="AK23" s="69"/>
      <c r="AL23" s="69"/>
      <c r="AM23" s="69"/>
    </row>
    <row r="24" spans="1:39" s="33" customFormat="1" x14ac:dyDescent="0.25">
      <c r="A24" s="69" t="s">
        <v>356</v>
      </c>
      <c r="B24" s="69" t="s">
        <v>45</v>
      </c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 t="s">
        <v>986</v>
      </c>
      <c r="AF24" s="69">
        <v>6</v>
      </c>
      <c r="AG24" s="69"/>
      <c r="AH24" s="69" t="s">
        <v>2154</v>
      </c>
      <c r="AI24" s="69">
        <v>11</v>
      </c>
      <c r="AJ24" s="69"/>
      <c r="AK24" s="69"/>
      <c r="AL24" s="69"/>
      <c r="AM24" s="69"/>
    </row>
    <row r="25" spans="1:39" s="33" customFormat="1" x14ac:dyDescent="0.25">
      <c r="A25" s="69" t="s">
        <v>85</v>
      </c>
      <c r="B25" s="69" t="s">
        <v>8</v>
      </c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 t="s">
        <v>986</v>
      </c>
      <c r="AF25" s="69">
        <v>2</v>
      </c>
      <c r="AG25" s="69"/>
      <c r="AH25" s="69" t="s">
        <v>2215</v>
      </c>
      <c r="AI25" s="69">
        <v>5</v>
      </c>
      <c r="AJ25" s="69"/>
      <c r="AK25" s="69"/>
      <c r="AL25" s="69"/>
      <c r="AM25" s="69"/>
    </row>
    <row r="26" spans="1:39" s="33" customFormat="1" x14ac:dyDescent="0.25">
      <c r="A26" s="69" t="s">
        <v>425</v>
      </c>
      <c r="B26" s="69" t="s">
        <v>65</v>
      </c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 t="s">
        <v>986</v>
      </c>
      <c r="AF26" s="69">
        <v>2</v>
      </c>
      <c r="AG26" s="69"/>
      <c r="AH26" s="69" t="s">
        <v>2193</v>
      </c>
      <c r="AI26" s="69">
        <v>2</v>
      </c>
      <c r="AJ26" s="69"/>
      <c r="AK26" s="69"/>
      <c r="AL26" s="69"/>
      <c r="AM26" s="69"/>
    </row>
    <row r="27" spans="1:39" s="33" customFormat="1" x14ac:dyDescent="0.25">
      <c r="A27" s="69" t="s">
        <v>285</v>
      </c>
      <c r="B27" s="69" t="s">
        <v>77</v>
      </c>
      <c r="C27" s="69" t="s">
        <v>285</v>
      </c>
      <c r="D27" s="69" t="s">
        <v>77</v>
      </c>
      <c r="E27" s="69">
        <v>4</v>
      </c>
      <c r="F27" s="69">
        <v>0</v>
      </c>
      <c r="G27" s="69">
        <v>0</v>
      </c>
      <c r="H27" s="69">
        <f>29+9</f>
        <v>38</v>
      </c>
      <c r="I27" s="75" t="s">
        <v>285</v>
      </c>
      <c r="J27" s="75" t="s">
        <v>77</v>
      </c>
      <c r="K27" s="75">
        <v>3</v>
      </c>
      <c r="L27" s="75">
        <v>0</v>
      </c>
      <c r="M27" s="76">
        <v>0</v>
      </c>
      <c r="N27" s="75">
        <v>0</v>
      </c>
      <c r="O27" s="76">
        <v>0</v>
      </c>
      <c r="P27" s="75">
        <v>29</v>
      </c>
      <c r="Q27" s="77">
        <v>6.4000000000000001E-2</v>
      </c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 t="s">
        <v>1624</v>
      </c>
      <c r="AF27" s="69">
        <v>1</v>
      </c>
      <c r="AG27" s="69"/>
      <c r="AH27" s="69" t="s">
        <v>2155</v>
      </c>
      <c r="AI27" s="69">
        <v>16</v>
      </c>
      <c r="AJ27" s="69"/>
      <c r="AK27" s="69"/>
      <c r="AL27" s="69"/>
      <c r="AM27" s="69"/>
    </row>
    <row r="28" spans="1:39" x14ac:dyDescent="0.25">
      <c r="A28" s="69" t="s">
        <v>187</v>
      </c>
      <c r="B28" s="69" t="s">
        <v>53</v>
      </c>
      <c r="C28" s="69"/>
      <c r="D28" s="69"/>
      <c r="E28" s="69"/>
      <c r="F28" s="69"/>
      <c r="G28" s="69"/>
      <c r="H28" s="69"/>
      <c r="AE28" t="s">
        <v>1984</v>
      </c>
      <c r="AF28">
        <v>4</v>
      </c>
      <c r="AH28" t="s">
        <v>2199</v>
      </c>
      <c r="AI28">
        <v>10</v>
      </c>
    </row>
    <row r="29" spans="1:39" x14ac:dyDescent="0.25">
      <c r="A29" s="69" t="s">
        <v>218</v>
      </c>
      <c r="B29" s="69" t="s">
        <v>84</v>
      </c>
      <c r="C29" s="69" t="s">
        <v>218</v>
      </c>
      <c r="D29" s="69" t="s">
        <v>574</v>
      </c>
      <c r="E29" s="69">
        <v>5</v>
      </c>
      <c r="F29" s="69">
        <v>0</v>
      </c>
      <c r="G29" s="69">
        <v>39</v>
      </c>
      <c r="H29" s="69">
        <v>42</v>
      </c>
      <c r="AE29" t="s">
        <v>1170</v>
      </c>
      <c r="AF29">
        <v>3</v>
      </c>
      <c r="AH29" t="s">
        <v>2186</v>
      </c>
      <c r="AI29">
        <v>6</v>
      </c>
    </row>
    <row r="30" spans="1:39" x14ac:dyDescent="0.25">
      <c r="A30" s="69" t="s">
        <v>240</v>
      </c>
      <c r="B30" s="69" t="s">
        <v>29</v>
      </c>
      <c r="C30" s="69"/>
      <c r="D30" s="69"/>
      <c r="E30" s="69"/>
      <c r="F30" s="69"/>
      <c r="G30" s="69"/>
      <c r="H30" s="69"/>
      <c r="AE30" t="s">
        <v>2282</v>
      </c>
      <c r="AF30">
        <v>16</v>
      </c>
      <c r="AH30" t="s">
        <v>2149</v>
      </c>
      <c r="AI30">
        <v>16</v>
      </c>
    </row>
    <row r="31" spans="1:39" x14ac:dyDescent="0.25">
      <c r="A31" s="69" t="s">
        <v>270</v>
      </c>
      <c r="B31" s="69" t="s">
        <v>84</v>
      </c>
      <c r="C31" s="69" t="s">
        <v>270</v>
      </c>
      <c r="D31" s="69" t="s">
        <v>574</v>
      </c>
      <c r="E31" s="69">
        <v>8</v>
      </c>
      <c r="F31" s="69">
        <v>0</v>
      </c>
      <c r="G31" s="69">
        <v>0</v>
      </c>
      <c r="H31" s="69">
        <v>148</v>
      </c>
      <c r="AE31" t="s">
        <v>876</v>
      </c>
      <c r="AF31">
        <v>14</v>
      </c>
      <c r="AH31" t="s">
        <v>296</v>
      </c>
      <c r="AI31">
        <v>16</v>
      </c>
    </row>
    <row r="32" spans="1:39" x14ac:dyDescent="0.25">
      <c r="A32" s="69" t="s">
        <v>287</v>
      </c>
      <c r="B32" s="69" t="s">
        <v>11</v>
      </c>
      <c r="C32" s="69" t="s">
        <v>287</v>
      </c>
      <c r="D32" s="69" t="s">
        <v>11</v>
      </c>
      <c r="E32" s="69">
        <v>15</v>
      </c>
      <c r="F32" s="69">
        <v>0</v>
      </c>
      <c r="G32" s="69">
        <v>78</v>
      </c>
      <c r="H32" s="69">
        <v>235</v>
      </c>
      <c r="AE32" t="s">
        <v>2024</v>
      </c>
      <c r="AF32">
        <v>16</v>
      </c>
      <c r="AH32" t="s">
        <v>2160</v>
      </c>
      <c r="AI32">
        <v>8</v>
      </c>
    </row>
    <row r="33" spans="1:35" x14ac:dyDescent="0.25">
      <c r="A33" s="69" t="s">
        <v>412</v>
      </c>
      <c r="B33" s="69" t="s">
        <v>50</v>
      </c>
      <c r="C33" s="69" t="s">
        <v>412</v>
      </c>
      <c r="D33" s="69" t="s">
        <v>50</v>
      </c>
      <c r="E33" s="69">
        <v>7</v>
      </c>
      <c r="F33" s="69">
        <v>0</v>
      </c>
      <c r="G33" s="69">
        <v>91</v>
      </c>
      <c r="H33" s="69">
        <v>29</v>
      </c>
      <c r="I33" s="75" t="s">
        <v>412</v>
      </c>
      <c r="J33" s="75" t="s">
        <v>110</v>
      </c>
      <c r="K33" s="75">
        <v>9</v>
      </c>
      <c r="L33" s="75">
        <v>26</v>
      </c>
      <c r="M33" s="77">
        <v>2.53E-2</v>
      </c>
      <c r="N33" s="75">
        <v>0</v>
      </c>
      <c r="O33" s="76">
        <v>0</v>
      </c>
      <c r="P33" s="75">
        <v>65</v>
      </c>
      <c r="Q33" s="77">
        <v>0.154</v>
      </c>
      <c r="AE33" t="s">
        <v>635</v>
      </c>
      <c r="AF33">
        <v>15</v>
      </c>
      <c r="AH33" t="s">
        <v>2139</v>
      </c>
      <c r="AI33">
        <v>16</v>
      </c>
    </row>
    <row r="34" spans="1:35" x14ac:dyDescent="0.25">
      <c r="A34" s="69" t="s">
        <v>98</v>
      </c>
      <c r="B34" s="69" t="s">
        <v>100</v>
      </c>
      <c r="C34" s="69"/>
      <c r="D34" s="69"/>
      <c r="E34" s="69"/>
      <c r="F34" s="69"/>
      <c r="G34" s="69"/>
      <c r="H34" s="69"/>
      <c r="AE34" t="s">
        <v>1306</v>
      </c>
      <c r="AF34">
        <v>16</v>
      </c>
      <c r="AH34" t="s">
        <v>174</v>
      </c>
      <c r="AI34">
        <v>15</v>
      </c>
    </row>
    <row r="35" spans="1:35" x14ac:dyDescent="0.25">
      <c r="A35" s="69" t="s">
        <v>346</v>
      </c>
      <c r="B35" s="69" t="s">
        <v>100</v>
      </c>
      <c r="C35" s="69" t="s">
        <v>346</v>
      </c>
      <c r="D35" s="69" t="s">
        <v>100</v>
      </c>
      <c r="E35" s="69">
        <v>9</v>
      </c>
      <c r="F35" s="69">
        <v>567</v>
      </c>
      <c r="G35" s="69">
        <v>0</v>
      </c>
      <c r="H35" s="69">
        <v>0</v>
      </c>
      <c r="AE35" t="s">
        <v>360</v>
      </c>
      <c r="AF35">
        <v>16</v>
      </c>
      <c r="AH35" t="s">
        <v>2190</v>
      </c>
      <c r="AI35">
        <v>9</v>
      </c>
    </row>
    <row r="36" spans="1:35" x14ac:dyDescent="0.25">
      <c r="A36" s="69" t="s">
        <v>374</v>
      </c>
      <c r="B36" s="69" t="s">
        <v>53</v>
      </c>
      <c r="C36" s="69"/>
      <c r="D36" s="69"/>
      <c r="E36" s="69"/>
      <c r="F36" s="69"/>
      <c r="G36" s="69"/>
      <c r="H36" s="69"/>
      <c r="AE36" t="s">
        <v>1578</v>
      </c>
      <c r="AF36">
        <v>16</v>
      </c>
      <c r="AH36" t="s">
        <v>237</v>
      </c>
      <c r="AI36">
        <v>1</v>
      </c>
    </row>
    <row r="37" spans="1:35" x14ac:dyDescent="0.25">
      <c r="A37" s="69" t="s">
        <v>18</v>
      </c>
      <c r="B37" s="69" t="s">
        <v>20</v>
      </c>
      <c r="C37" s="69" t="s">
        <v>18</v>
      </c>
      <c r="D37" s="69" t="s">
        <v>20</v>
      </c>
      <c r="E37" s="69">
        <v>5</v>
      </c>
      <c r="F37" s="69">
        <v>21</v>
      </c>
      <c r="G37" s="69">
        <v>0</v>
      </c>
      <c r="H37" s="69">
        <v>37</v>
      </c>
      <c r="AE37" t="s">
        <v>1050</v>
      </c>
      <c r="AF37">
        <v>1</v>
      </c>
      <c r="AH37" t="s">
        <v>2201</v>
      </c>
      <c r="AI37">
        <v>2</v>
      </c>
    </row>
    <row r="38" spans="1:35" x14ac:dyDescent="0.25">
      <c r="A38" s="69" t="s">
        <v>398</v>
      </c>
      <c r="B38" s="69" t="s">
        <v>16</v>
      </c>
      <c r="C38" s="69" t="s">
        <v>398</v>
      </c>
      <c r="D38" s="69" t="s">
        <v>562</v>
      </c>
      <c r="E38" s="69">
        <v>16</v>
      </c>
      <c r="F38" s="69">
        <v>1075</v>
      </c>
      <c r="G38" s="69">
        <v>0</v>
      </c>
      <c r="H38" s="69">
        <v>70</v>
      </c>
      <c r="AE38" t="s">
        <v>1827</v>
      </c>
      <c r="AF38">
        <v>16</v>
      </c>
      <c r="AH38" t="s">
        <v>2223</v>
      </c>
      <c r="AI38">
        <v>15</v>
      </c>
    </row>
    <row r="39" spans="1:35" x14ac:dyDescent="0.25">
      <c r="A39" s="69" t="s">
        <v>379</v>
      </c>
      <c r="B39" s="69" t="s">
        <v>84</v>
      </c>
      <c r="C39" s="69"/>
      <c r="D39" s="69"/>
      <c r="E39" s="69"/>
      <c r="F39" s="69"/>
      <c r="G39" s="69"/>
      <c r="H39" s="69"/>
      <c r="AE39" t="s">
        <v>570</v>
      </c>
      <c r="AF39">
        <v>14</v>
      </c>
      <c r="AH39" t="s">
        <v>426</v>
      </c>
      <c r="AI39">
        <v>10</v>
      </c>
    </row>
    <row r="40" spans="1:35" x14ac:dyDescent="0.25">
      <c r="A40" s="69" t="s">
        <v>41</v>
      </c>
      <c r="B40" s="69" t="s">
        <v>16</v>
      </c>
      <c r="C40" s="69" t="s">
        <v>41</v>
      </c>
      <c r="D40" s="69" t="s">
        <v>562</v>
      </c>
      <c r="E40" s="69">
        <v>4</v>
      </c>
      <c r="F40" s="69">
        <v>0</v>
      </c>
      <c r="G40" s="69">
        <v>0</v>
      </c>
      <c r="H40" s="69">
        <v>19</v>
      </c>
      <c r="AE40" t="s">
        <v>1271</v>
      </c>
      <c r="AF40">
        <v>15</v>
      </c>
      <c r="AH40" t="s">
        <v>2147</v>
      </c>
      <c r="AI40">
        <v>16</v>
      </c>
    </row>
    <row r="41" spans="1:35" x14ac:dyDescent="0.25">
      <c r="A41" s="69" t="s">
        <v>136</v>
      </c>
      <c r="B41" s="69" t="s">
        <v>8</v>
      </c>
      <c r="C41" s="69"/>
      <c r="D41" s="69"/>
      <c r="E41" s="69"/>
      <c r="F41" s="69"/>
      <c r="G41" s="69"/>
      <c r="H41" s="69"/>
      <c r="AE41" t="s">
        <v>727</v>
      </c>
      <c r="AF41">
        <v>16</v>
      </c>
      <c r="AH41" t="s">
        <v>2151</v>
      </c>
      <c r="AI41">
        <v>16</v>
      </c>
    </row>
    <row r="42" spans="1:35" x14ac:dyDescent="0.25">
      <c r="A42" s="69" t="s">
        <v>167</v>
      </c>
      <c r="B42" s="69" t="s">
        <v>110</v>
      </c>
      <c r="C42" s="69" t="s">
        <v>167</v>
      </c>
      <c r="D42" s="69" t="s">
        <v>110</v>
      </c>
      <c r="E42" s="69">
        <v>9</v>
      </c>
      <c r="F42" s="69">
        <v>51</v>
      </c>
      <c r="G42" s="69">
        <v>0</v>
      </c>
      <c r="H42" s="69">
        <v>50</v>
      </c>
      <c r="AE42" t="s">
        <v>683</v>
      </c>
      <c r="AF42">
        <v>15</v>
      </c>
      <c r="AH42" t="s">
        <v>2192</v>
      </c>
      <c r="AI42">
        <v>15</v>
      </c>
    </row>
    <row r="43" spans="1:35" x14ac:dyDescent="0.25">
      <c r="A43" s="69" t="s">
        <v>178</v>
      </c>
      <c r="B43" s="69" t="s">
        <v>29</v>
      </c>
      <c r="C43" s="69" t="s">
        <v>178</v>
      </c>
      <c r="D43" s="69" t="s">
        <v>29</v>
      </c>
      <c r="E43" s="69">
        <v>4</v>
      </c>
      <c r="F43" s="69">
        <v>2</v>
      </c>
      <c r="G43" s="69">
        <v>0</v>
      </c>
      <c r="H43" s="69">
        <v>18</v>
      </c>
      <c r="AE43" t="s">
        <v>1878</v>
      </c>
      <c r="AF43">
        <v>11</v>
      </c>
      <c r="AH43" t="s">
        <v>145</v>
      </c>
      <c r="AI43">
        <v>12</v>
      </c>
    </row>
    <row r="44" spans="1:35" x14ac:dyDescent="0.25">
      <c r="A44" s="69" t="s">
        <v>233</v>
      </c>
      <c r="B44" s="69" t="s">
        <v>50</v>
      </c>
      <c r="C44" s="69" t="s">
        <v>233</v>
      </c>
      <c r="D44" s="69" t="s">
        <v>50</v>
      </c>
      <c r="E44" s="69">
        <v>13</v>
      </c>
      <c r="F44" s="69">
        <v>0</v>
      </c>
      <c r="G44" s="69">
        <v>780</v>
      </c>
      <c r="H44" s="69">
        <v>66</v>
      </c>
      <c r="I44" s="75" t="s">
        <v>233</v>
      </c>
      <c r="J44" s="75" t="s">
        <v>81</v>
      </c>
      <c r="K44" s="75">
        <v>16</v>
      </c>
      <c r="L44" s="75">
        <v>0</v>
      </c>
      <c r="M44" s="76">
        <v>0</v>
      </c>
      <c r="N44" s="75">
        <v>0</v>
      </c>
      <c r="O44" s="76">
        <v>0</v>
      </c>
      <c r="P44" s="75">
        <v>154</v>
      </c>
      <c r="Q44" s="77">
        <v>0.32290000000000002</v>
      </c>
      <c r="AE44" t="s">
        <v>2045</v>
      </c>
      <c r="AF44">
        <v>16</v>
      </c>
      <c r="AH44" t="s">
        <v>2195</v>
      </c>
      <c r="AI44">
        <v>5</v>
      </c>
    </row>
    <row r="45" spans="1:35" x14ac:dyDescent="0.25">
      <c r="A45" s="69" t="s">
        <v>309</v>
      </c>
      <c r="B45" s="69" t="s">
        <v>110</v>
      </c>
      <c r="C45" s="69"/>
      <c r="D45" s="69"/>
      <c r="E45" s="69"/>
      <c r="F45" s="69"/>
      <c r="G45" s="69"/>
      <c r="H45" s="69"/>
      <c r="AE45" t="s">
        <v>306</v>
      </c>
      <c r="AF45">
        <v>16</v>
      </c>
      <c r="AH45" t="s">
        <v>2207</v>
      </c>
      <c r="AI45">
        <v>14</v>
      </c>
    </row>
    <row r="46" spans="1:35" x14ac:dyDescent="0.25">
      <c r="A46" s="69" t="s">
        <v>383</v>
      </c>
      <c r="B46" s="69" t="s">
        <v>20</v>
      </c>
      <c r="C46" s="69" t="s">
        <v>383</v>
      </c>
      <c r="D46" s="69" t="s">
        <v>20</v>
      </c>
      <c r="E46" s="69">
        <v>4</v>
      </c>
      <c r="F46" s="69">
        <v>0</v>
      </c>
      <c r="G46" s="69">
        <v>0</v>
      </c>
      <c r="H46" s="69">
        <v>37</v>
      </c>
      <c r="AE46" t="s">
        <v>1869</v>
      </c>
      <c r="AF46">
        <v>16</v>
      </c>
      <c r="AH46" t="s">
        <v>2161</v>
      </c>
      <c r="AI46">
        <v>16</v>
      </c>
    </row>
    <row r="47" spans="1:35" x14ac:dyDescent="0.25">
      <c r="A47" s="69" t="s">
        <v>290</v>
      </c>
      <c r="B47" s="69" t="s">
        <v>20</v>
      </c>
      <c r="C47" s="69" t="s">
        <v>290</v>
      </c>
      <c r="D47" s="69" t="s">
        <v>20</v>
      </c>
      <c r="E47" s="69">
        <v>4</v>
      </c>
      <c r="F47" s="69">
        <v>26</v>
      </c>
      <c r="G47" s="69">
        <v>0</v>
      </c>
      <c r="H47" s="69">
        <v>8</v>
      </c>
      <c r="AE47" t="s">
        <v>724</v>
      </c>
      <c r="AF47">
        <v>3</v>
      </c>
      <c r="AH47" t="s">
        <v>2200</v>
      </c>
      <c r="AI47">
        <v>16</v>
      </c>
    </row>
    <row r="48" spans="1:35" x14ac:dyDescent="0.25">
      <c r="A48" s="69" t="s">
        <v>431</v>
      </c>
      <c r="B48" s="69" t="s">
        <v>20</v>
      </c>
      <c r="C48" s="69" t="s">
        <v>431</v>
      </c>
      <c r="D48" s="69" t="s">
        <v>20</v>
      </c>
      <c r="E48" s="69">
        <v>3</v>
      </c>
      <c r="F48" s="69">
        <v>3</v>
      </c>
      <c r="G48" s="69">
        <v>0</v>
      </c>
      <c r="H48" s="69">
        <v>8</v>
      </c>
      <c r="AE48" t="s">
        <v>1664</v>
      </c>
      <c r="AF48">
        <v>13</v>
      </c>
      <c r="AH48" t="s">
        <v>2194</v>
      </c>
      <c r="AI48">
        <v>1</v>
      </c>
    </row>
    <row r="49" spans="1:38" x14ac:dyDescent="0.25">
      <c r="A49" s="69" t="s">
        <v>176</v>
      </c>
      <c r="B49" s="69" t="s">
        <v>29</v>
      </c>
      <c r="C49" s="69"/>
      <c r="D49" s="69"/>
      <c r="E49" s="69"/>
      <c r="F49" s="69"/>
      <c r="G49" s="69"/>
      <c r="H49" s="69"/>
      <c r="AE49" t="s">
        <v>1800</v>
      </c>
      <c r="AF49">
        <v>16</v>
      </c>
      <c r="AH49" t="s">
        <v>2210</v>
      </c>
      <c r="AI49">
        <v>14</v>
      </c>
    </row>
    <row r="50" spans="1:38" x14ac:dyDescent="0.25">
      <c r="A50" s="69" t="s">
        <v>94</v>
      </c>
      <c r="B50" s="69" t="s">
        <v>45</v>
      </c>
      <c r="C50" s="69"/>
      <c r="D50" s="69"/>
      <c r="E50" s="69"/>
      <c r="F50" s="69"/>
      <c r="G50" s="69"/>
      <c r="H50" s="69"/>
      <c r="AE50" t="s">
        <v>2136</v>
      </c>
      <c r="AF50">
        <v>16</v>
      </c>
      <c r="AH50" t="s">
        <v>2141</v>
      </c>
      <c r="AI50">
        <v>15</v>
      </c>
    </row>
    <row r="51" spans="1:38" x14ac:dyDescent="0.25">
      <c r="A51" s="69" t="s">
        <v>247</v>
      </c>
      <c r="B51" s="69" t="s">
        <v>45</v>
      </c>
      <c r="C51" s="69"/>
      <c r="D51" s="69"/>
      <c r="E51" s="69"/>
      <c r="F51" s="69"/>
      <c r="G51" s="69"/>
      <c r="H51" s="69"/>
      <c r="AE51" t="s">
        <v>307</v>
      </c>
      <c r="AF51">
        <v>1</v>
      </c>
      <c r="AH51" t="s">
        <v>2143</v>
      </c>
      <c r="AI51">
        <v>13</v>
      </c>
    </row>
    <row r="52" spans="1:38" x14ac:dyDescent="0.25">
      <c r="A52" s="69" t="s">
        <v>393</v>
      </c>
      <c r="B52" s="69" t="s">
        <v>29</v>
      </c>
      <c r="C52" s="69"/>
      <c r="D52" s="69"/>
      <c r="E52" s="69"/>
      <c r="F52" s="69"/>
      <c r="G52" s="69"/>
      <c r="H52" s="69"/>
      <c r="AE52" t="s">
        <v>810</v>
      </c>
      <c r="AF52">
        <v>16</v>
      </c>
      <c r="AH52" t="s">
        <v>2206</v>
      </c>
      <c r="AI52">
        <v>4</v>
      </c>
    </row>
    <row r="53" spans="1:38" x14ac:dyDescent="0.25">
      <c r="A53" s="69" t="s">
        <v>310</v>
      </c>
      <c r="B53" s="69" t="s">
        <v>29</v>
      </c>
      <c r="C53" s="69" t="s">
        <v>310</v>
      </c>
      <c r="D53" s="69" t="s">
        <v>29</v>
      </c>
      <c r="E53" s="69">
        <v>16</v>
      </c>
      <c r="F53" s="69">
        <v>436</v>
      </c>
      <c r="G53" s="69">
        <v>0</v>
      </c>
      <c r="H53" s="69">
        <v>100</v>
      </c>
      <c r="AE53" t="s">
        <v>2150</v>
      </c>
      <c r="AF53">
        <v>15</v>
      </c>
      <c r="AH53" t="s">
        <v>2188</v>
      </c>
      <c r="AI53">
        <v>1</v>
      </c>
    </row>
    <row r="54" spans="1:38" x14ac:dyDescent="0.25">
      <c r="A54" s="69" t="s">
        <v>149</v>
      </c>
      <c r="B54" s="69" t="s">
        <v>29</v>
      </c>
      <c r="C54" s="69"/>
      <c r="D54" s="69"/>
      <c r="E54" s="69"/>
      <c r="F54" s="69"/>
      <c r="G54" s="69"/>
      <c r="H54" s="69"/>
      <c r="AE54" t="s">
        <v>543</v>
      </c>
      <c r="AF54">
        <v>16</v>
      </c>
      <c r="AH54" t="s">
        <v>2197</v>
      </c>
      <c r="AI54">
        <v>16</v>
      </c>
    </row>
    <row r="55" spans="1:38" x14ac:dyDescent="0.25">
      <c r="A55" s="69" t="s">
        <v>256</v>
      </c>
      <c r="B55" s="69" t="s">
        <v>23</v>
      </c>
      <c r="C55" s="69" t="s">
        <v>256</v>
      </c>
      <c r="D55" s="69" t="s">
        <v>574</v>
      </c>
      <c r="E55" s="69">
        <v>16</v>
      </c>
      <c r="F55" s="69">
        <v>0</v>
      </c>
      <c r="G55" s="69">
        <v>276</v>
      </c>
      <c r="H55" s="69">
        <v>181</v>
      </c>
      <c r="AE55" t="s">
        <v>1549</v>
      </c>
      <c r="AF55">
        <v>13</v>
      </c>
      <c r="AH55" t="s">
        <v>2216</v>
      </c>
      <c r="AI55">
        <v>1</v>
      </c>
    </row>
    <row r="56" spans="1:38" x14ac:dyDescent="0.25">
      <c r="A56" s="69" t="s">
        <v>399</v>
      </c>
      <c r="B56" s="69" t="s">
        <v>23</v>
      </c>
      <c r="C56" s="69"/>
      <c r="D56" s="69"/>
      <c r="E56" s="69"/>
      <c r="F56" s="69"/>
      <c r="G56" s="69"/>
      <c r="H56" s="69"/>
      <c r="AE56" t="s">
        <v>2299</v>
      </c>
      <c r="AF56">
        <v>16</v>
      </c>
      <c r="AH56" t="s">
        <v>2212</v>
      </c>
      <c r="AI56">
        <v>2</v>
      </c>
    </row>
    <row r="57" spans="1:38" x14ac:dyDescent="0.25">
      <c r="A57" s="69" t="s">
        <v>96</v>
      </c>
      <c r="B57" s="69" t="s">
        <v>23</v>
      </c>
      <c r="C57" s="69"/>
      <c r="D57" s="69"/>
      <c r="E57" s="69"/>
      <c r="F57" s="69"/>
      <c r="G57" s="69"/>
      <c r="H57" s="69"/>
      <c r="AE57" t="s">
        <v>1300</v>
      </c>
      <c r="AF57">
        <v>15</v>
      </c>
      <c r="AH57" t="s">
        <v>2189</v>
      </c>
      <c r="AI57">
        <v>16</v>
      </c>
    </row>
    <row r="58" spans="1:38" x14ac:dyDescent="0.25">
      <c r="A58" s="69" t="s">
        <v>175</v>
      </c>
      <c r="B58" s="69" t="s">
        <v>50</v>
      </c>
      <c r="C58" s="69"/>
      <c r="D58" s="69"/>
      <c r="E58" s="69"/>
      <c r="F58" s="69"/>
      <c r="G58" s="69"/>
      <c r="H58" s="69"/>
      <c r="AE58" t="s">
        <v>1772</v>
      </c>
      <c r="AF58">
        <v>15</v>
      </c>
    </row>
    <row r="59" spans="1:38" x14ac:dyDescent="0.25">
      <c r="A59" s="69" t="s">
        <v>141</v>
      </c>
      <c r="B59" s="69" t="s">
        <v>8</v>
      </c>
      <c r="C59" s="69" t="s">
        <v>141</v>
      </c>
      <c r="D59" s="69" t="s">
        <v>556</v>
      </c>
      <c r="E59" s="69">
        <v>15</v>
      </c>
      <c r="F59" s="69">
        <v>1045</v>
      </c>
      <c r="G59" s="69">
        <v>0</v>
      </c>
      <c r="H59" s="69">
        <v>44</v>
      </c>
      <c r="AE59" t="s">
        <v>1645</v>
      </c>
      <c r="AF59">
        <v>9</v>
      </c>
    </row>
    <row r="60" spans="1:38" x14ac:dyDescent="0.25">
      <c r="A60" s="69" t="s">
        <v>179</v>
      </c>
      <c r="B60" s="69" t="s">
        <v>20</v>
      </c>
      <c r="C60" s="69"/>
      <c r="D60" s="69"/>
      <c r="E60" s="69"/>
      <c r="F60" s="69"/>
      <c r="G60" s="69"/>
      <c r="H60" s="69"/>
      <c r="AE60" t="s">
        <v>1645</v>
      </c>
      <c r="AF60">
        <v>1</v>
      </c>
    </row>
    <row r="61" spans="1:38" x14ac:dyDescent="0.25">
      <c r="A61" s="69" t="s">
        <v>371</v>
      </c>
      <c r="B61" s="69" t="s">
        <v>77</v>
      </c>
      <c r="C61" s="69" t="s">
        <v>371</v>
      </c>
      <c r="D61" s="69" t="s">
        <v>77</v>
      </c>
      <c r="E61" s="69">
        <v>16</v>
      </c>
      <c r="F61" s="69">
        <v>0</v>
      </c>
      <c r="G61" s="69">
        <v>797</v>
      </c>
      <c r="H61" s="69">
        <v>197</v>
      </c>
      <c r="AE61" t="s">
        <v>1245</v>
      </c>
      <c r="AF61">
        <v>5</v>
      </c>
    </row>
    <row r="62" spans="1:38" s="33" customFormat="1" x14ac:dyDescent="0.25">
      <c r="A62" s="69" t="s">
        <v>363</v>
      </c>
      <c r="B62" s="69" t="s">
        <v>77</v>
      </c>
      <c r="C62" s="69" t="s">
        <v>363</v>
      </c>
      <c r="D62" s="69" t="s">
        <v>113</v>
      </c>
      <c r="E62" s="69">
        <v>16</v>
      </c>
      <c r="F62" s="69">
        <v>0</v>
      </c>
      <c r="G62" s="69">
        <v>9</v>
      </c>
      <c r="H62" s="69">
        <v>302</v>
      </c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 t="s">
        <v>2203</v>
      </c>
      <c r="AF62" s="69">
        <v>16</v>
      </c>
      <c r="AG62" s="69"/>
      <c r="AH62" s="69"/>
      <c r="AI62" s="69"/>
      <c r="AJ62" s="69"/>
      <c r="AK62" s="69"/>
      <c r="AL62" s="69"/>
    </row>
    <row r="63" spans="1:38" x14ac:dyDescent="0.25">
      <c r="A63" s="69" t="s">
        <v>302</v>
      </c>
      <c r="B63" s="69" t="s">
        <v>23</v>
      </c>
      <c r="C63" s="69" t="s">
        <v>302</v>
      </c>
      <c r="D63" s="69" t="s">
        <v>23</v>
      </c>
      <c r="E63" s="69">
        <v>15</v>
      </c>
      <c r="F63" s="69">
        <v>0</v>
      </c>
      <c r="G63" s="69">
        <v>133</v>
      </c>
      <c r="H63" s="69">
        <v>242</v>
      </c>
      <c r="AE63" t="s">
        <v>2298</v>
      </c>
      <c r="AF63">
        <v>16</v>
      </c>
    </row>
    <row r="64" spans="1:38" x14ac:dyDescent="0.25">
      <c r="A64" s="69" t="s">
        <v>337</v>
      </c>
      <c r="B64" s="69" t="s">
        <v>29</v>
      </c>
      <c r="C64" s="69"/>
      <c r="D64" s="69"/>
      <c r="E64" s="69"/>
      <c r="F64" s="69"/>
      <c r="G64" s="69"/>
      <c r="H64" s="69"/>
      <c r="AE64" t="s">
        <v>32</v>
      </c>
      <c r="AF64">
        <v>14</v>
      </c>
    </row>
    <row r="65" spans="1:32" x14ac:dyDescent="0.25">
      <c r="A65" s="69" t="s">
        <v>223</v>
      </c>
      <c r="B65" s="69" t="s">
        <v>29</v>
      </c>
      <c r="C65" s="69" t="s">
        <v>223</v>
      </c>
      <c r="D65" s="69" t="s">
        <v>29</v>
      </c>
      <c r="E65" s="69">
        <v>10</v>
      </c>
      <c r="F65" s="69">
        <v>401</v>
      </c>
      <c r="G65" s="69">
        <v>0</v>
      </c>
      <c r="H65" s="69">
        <v>16</v>
      </c>
      <c r="AE65" t="s">
        <v>764</v>
      </c>
      <c r="AF65">
        <v>3</v>
      </c>
    </row>
    <row r="66" spans="1:32" x14ac:dyDescent="0.25">
      <c r="A66" s="69" t="s">
        <v>351</v>
      </c>
      <c r="B66" s="69" t="s">
        <v>11</v>
      </c>
      <c r="C66" s="69" t="s">
        <v>351</v>
      </c>
      <c r="D66" s="69" t="s">
        <v>11</v>
      </c>
      <c r="E66" s="69">
        <v>13</v>
      </c>
      <c r="F66" s="69">
        <v>0</v>
      </c>
      <c r="G66" s="69">
        <v>338</v>
      </c>
      <c r="H66" s="69">
        <v>170</v>
      </c>
      <c r="AE66" t="s">
        <v>1258</v>
      </c>
      <c r="AF66">
        <v>16</v>
      </c>
    </row>
    <row r="67" spans="1:32" x14ac:dyDescent="0.25">
      <c r="A67" s="69" t="s">
        <v>235</v>
      </c>
      <c r="B67" s="69" t="s">
        <v>23</v>
      </c>
      <c r="C67" s="69" t="s">
        <v>235</v>
      </c>
      <c r="D67" s="69" t="s">
        <v>23</v>
      </c>
      <c r="E67" s="69">
        <v>16</v>
      </c>
      <c r="F67" s="69">
        <v>0</v>
      </c>
      <c r="G67" s="69">
        <v>256</v>
      </c>
      <c r="H67" s="69">
        <v>105</v>
      </c>
      <c r="AE67" t="s">
        <v>1611</v>
      </c>
      <c r="AF67">
        <v>8</v>
      </c>
    </row>
    <row r="68" spans="1:32" x14ac:dyDescent="0.25">
      <c r="A68" s="69" t="s">
        <v>17</v>
      </c>
      <c r="B68" s="69" t="s">
        <v>11</v>
      </c>
      <c r="C68" s="69" t="s">
        <v>17</v>
      </c>
      <c r="D68" s="69" t="s">
        <v>11</v>
      </c>
      <c r="E68" s="69">
        <v>16</v>
      </c>
      <c r="F68" s="69">
        <v>0</v>
      </c>
      <c r="G68" s="69">
        <v>685</v>
      </c>
      <c r="H68" s="69">
        <v>98</v>
      </c>
      <c r="AE68" t="s">
        <v>958</v>
      </c>
      <c r="AF68">
        <v>16</v>
      </c>
    </row>
    <row r="69" spans="1:32" x14ac:dyDescent="0.25">
      <c r="A69" s="69" t="s">
        <v>35</v>
      </c>
      <c r="B69" s="69" t="s">
        <v>8</v>
      </c>
      <c r="C69" s="69" t="s">
        <v>35</v>
      </c>
      <c r="D69" s="69" t="s">
        <v>556</v>
      </c>
      <c r="E69" s="69">
        <v>16</v>
      </c>
      <c r="F69" s="69">
        <v>1119</v>
      </c>
      <c r="G69" s="69">
        <v>0</v>
      </c>
      <c r="H69" s="69">
        <v>80</v>
      </c>
      <c r="AE69" t="s">
        <v>1533</v>
      </c>
      <c r="AF69">
        <v>9</v>
      </c>
    </row>
    <row r="70" spans="1:32" x14ac:dyDescent="0.25">
      <c r="A70" s="69" t="s">
        <v>54</v>
      </c>
      <c r="B70" s="69" t="s">
        <v>23</v>
      </c>
      <c r="C70" s="69"/>
      <c r="D70" s="69"/>
      <c r="E70" s="69"/>
      <c r="F70" s="69"/>
      <c r="G70" s="69"/>
      <c r="H70" s="69"/>
      <c r="AE70" t="s">
        <v>129</v>
      </c>
      <c r="AF70">
        <v>15</v>
      </c>
    </row>
    <row r="71" spans="1:32" x14ac:dyDescent="0.25">
      <c r="A71" s="69" t="s">
        <v>321</v>
      </c>
      <c r="B71" s="69" t="s">
        <v>8</v>
      </c>
      <c r="C71" s="69"/>
      <c r="D71" s="69"/>
      <c r="E71" s="69"/>
      <c r="F71" s="69"/>
      <c r="G71" s="69"/>
      <c r="H71" s="69"/>
      <c r="AE71" t="s">
        <v>1032</v>
      </c>
      <c r="AF71">
        <v>13</v>
      </c>
    </row>
    <row r="72" spans="1:32" x14ac:dyDescent="0.25">
      <c r="A72" s="69" t="s">
        <v>369</v>
      </c>
      <c r="B72" s="69" t="s">
        <v>11</v>
      </c>
      <c r="C72" s="69"/>
      <c r="D72" s="69"/>
      <c r="E72" s="69"/>
      <c r="F72" s="69"/>
      <c r="G72" s="69"/>
      <c r="H72" s="69"/>
      <c r="AE72" t="s">
        <v>1728</v>
      </c>
      <c r="AF72">
        <v>10</v>
      </c>
    </row>
    <row r="73" spans="1:32" x14ac:dyDescent="0.25">
      <c r="A73" s="69" t="s">
        <v>196</v>
      </c>
      <c r="B73" s="69" t="s">
        <v>29</v>
      </c>
      <c r="C73" s="69" t="s">
        <v>196</v>
      </c>
      <c r="D73" s="69" t="s">
        <v>29</v>
      </c>
      <c r="E73" s="69">
        <v>16</v>
      </c>
      <c r="F73" s="69">
        <v>995</v>
      </c>
      <c r="G73" s="69">
        <v>0</v>
      </c>
      <c r="H73" s="69">
        <v>0</v>
      </c>
      <c r="AE73" t="s">
        <v>1718</v>
      </c>
      <c r="AF73">
        <v>10</v>
      </c>
    </row>
    <row r="74" spans="1:32" x14ac:dyDescent="0.25">
      <c r="A74" s="69" t="s">
        <v>295</v>
      </c>
      <c r="B74" s="69" t="s">
        <v>11</v>
      </c>
      <c r="C74" s="69" t="s">
        <v>295</v>
      </c>
      <c r="D74" s="69" t="s">
        <v>11</v>
      </c>
      <c r="E74" s="69">
        <v>13</v>
      </c>
      <c r="F74" s="69">
        <v>0</v>
      </c>
      <c r="G74" s="69">
        <v>723</v>
      </c>
      <c r="H74" s="69">
        <v>15</v>
      </c>
      <c r="AE74" t="s">
        <v>2242</v>
      </c>
      <c r="AF74">
        <v>16</v>
      </c>
    </row>
    <row r="75" spans="1:32" x14ac:dyDescent="0.25">
      <c r="A75" s="69" t="s">
        <v>280</v>
      </c>
      <c r="B75" s="69" t="s">
        <v>11</v>
      </c>
      <c r="C75" s="69" t="s">
        <v>280</v>
      </c>
      <c r="D75" s="69" t="s">
        <v>538</v>
      </c>
      <c r="E75" s="69">
        <v>16</v>
      </c>
      <c r="F75" s="69">
        <v>0</v>
      </c>
      <c r="G75" s="69">
        <v>92</v>
      </c>
      <c r="H75" s="69">
        <v>363</v>
      </c>
      <c r="AE75" t="s">
        <v>1538</v>
      </c>
      <c r="AF75">
        <v>1</v>
      </c>
    </row>
    <row r="76" spans="1:32" x14ac:dyDescent="0.25">
      <c r="A76" s="69" t="s">
        <v>335</v>
      </c>
      <c r="B76" s="69" t="s">
        <v>29</v>
      </c>
      <c r="C76" s="69" t="s">
        <v>335</v>
      </c>
      <c r="D76" s="69" t="s">
        <v>29</v>
      </c>
      <c r="E76" s="69">
        <v>16</v>
      </c>
      <c r="F76" s="69">
        <v>52</v>
      </c>
      <c r="G76" s="69">
        <v>0</v>
      </c>
      <c r="H76" s="69">
        <v>179</v>
      </c>
      <c r="AE76" t="s">
        <v>546</v>
      </c>
      <c r="AF76">
        <v>16</v>
      </c>
    </row>
    <row r="77" spans="1:32" x14ac:dyDescent="0.25">
      <c r="A77" s="69" t="s">
        <v>388</v>
      </c>
      <c r="B77" s="69" t="s">
        <v>11</v>
      </c>
      <c r="C77" s="69" t="s">
        <v>388</v>
      </c>
      <c r="D77" s="69" t="s">
        <v>11</v>
      </c>
      <c r="E77" s="69">
        <v>16</v>
      </c>
      <c r="F77" s="69">
        <v>0</v>
      </c>
      <c r="G77" s="69">
        <v>1000</v>
      </c>
      <c r="H77" s="69">
        <v>6</v>
      </c>
      <c r="AE77" t="s">
        <v>812</v>
      </c>
      <c r="AF77">
        <v>16</v>
      </c>
    </row>
    <row r="78" spans="1:32" x14ac:dyDescent="0.25">
      <c r="A78" s="69" t="s">
        <v>375</v>
      </c>
      <c r="B78" s="69" t="s">
        <v>23</v>
      </c>
      <c r="C78" s="69" t="s">
        <v>375</v>
      </c>
      <c r="D78" s="69" t="s">
        <v>23</v>
      </c>
      <c r="E78" s="69">
        <v>14</v>
      </c>
      <c r="F78" s="69">
        <v>0</v>
      </c>
      <c r="G78" s="69">
        <v>301</v>
      </c>
      <c r="H78" s="69">
        <v>56</v>
      </c>
      <c r="AE78" t="s">
        <v>812</v>
      </c>
      <c r="AF78">
        <v>2</v>
      </c>
    </row>
    <row r="79" spans="1:32" x14ac:dyDescent="0.25">
      <c r="A79" s="69" t="s">
        <v>195</v>
      </c>
      <c r="B79" s="69" t="s">
        <v>84</v>
      </c>
      <c r="C79" s="69" t="s">
        <v>195</v>
      </c>
      <c r="D79" s="69" t="s">
        <v>574</v>
      </c>
      <c r="E79" s="69">
        <v>9</v>
      </c>
      <c r="F79" s="69">
        <v>0</v>
      </c>
      <c r="G79" s="69">
        <v>208</v>
      </c>
      <c r="H79" s="69">
        <v>141</v>
      </c>
      <c r="AE79" t="s">
        <v>812</v>
      </c>
      <c r="AF79">
        <v>3</v>
      </c>
    </row>
    <row r="80" spans="1:32" x14ac:dyDescent="0.25">
      <c r="A80" s="69" t="s">
        <v>238</v>
      </c>
      <c r="B80" s="69" t="s">
        <v>23</v>
      </c>
      <c r="C80" s="69" t="s">
        <v>238</v>
      </c>
      <c r="D80" s="69" t="s">
        <v>23</v>
      </c>
      <c r="E80" s="69">
        <v>16</v>
      </c>
      <c r="F80" s="69">
        <v>0</v>
      </c>
      <c r="G80" s="69">
        <v>330</v>
      </c>
      <c r="H80" s="69">
        <v>296</v>
      </c>
      <c r="AE80" t="s">
        <v>1985</v>
      </c>
      <c r="AF80">
        <v>16</v>
      </c>
    </row>
    <row r="81" spans="1:32" x14ac:dyDescent="0.25">
      <c r="A81" s="69" t="s">
        <v>350</v>
      </c>
      <c r="B81" s="69" t="s">
        <v>110</v>
      </c>
      <c r="C81" s="69" t="s">
        <v>350</v>
      </c>
      <c r="D81" s="69" t="s">
        <v>110</v>
      </c>
      <c r="E81" s="69">
        <v>15</v>
      </c>
      <c r="F81" s="69">
        <v>279</v>
      </c>
      <c r="G81" s="69">
        <v>0</v>
      </c>
      <c r="H81" s="69">
        <v>14</v>
      </c>
      <c r="AE81" t="s">
        <v>1352</v>
      </c>
      <c r="AF81">
        <v>16</v>
      </c>
    </row>
    <row r="82" spans="1:32" x14ac:dyDescent="0.25">
      <c r="A82" s="69" t="s">
        <v>197</v>
      </c>
      <c r="B82" s="69" t="s">
        <v>198</v>
      </c>
      <c r="C82" s="69"/>
      <c r="D82" s="69"/>
      <c r="E82" s="69"/>
      <c r="F82" s="69"/>
      <c r="G82" s="69"/>
      <c r="H82" s="69"/>
      <c r="AE82" t="s">
        <v>1127</v>
      </c>
      <c r="AF82">
        <v>3</v>
      </c>
    </row>
    <row r="83" spans="1:32" x14ac:dyDescent="0.25">
      <c r="A83" s="69" t="s">
        <v>170</v>
      </c>
      <c r="B83" s="69" t="s">
        <v>11</v>
      </c>
      <c r="C83" s="69" t="s">
        <v>170</v>
      </c>
      <c r="D83" s="69" t="s">
        <v>538</v>
      </c>
      <c r="E83" s="69">
        <v>10</v>
      </c>
      <c r="F83" s="69">
        <v>0</v>
      </c>
      <c r="G83" s="69">
        <v>485</v>
      </c>
      <c r="H83" s="69">
        <v>31</v>
      </c>
      <c r="AE83" t="s">
        <v>804</v>
      </c>
      <c r="AF83">
        <v>8</v>
      </c>
    </row>
    <row r="84" spans="1:32" x14ac:dyDescent="0.25">
      <c r="A84" s="69" t="s">
        <v>80</v>
      </c>
      <c r="B84" s="69" t="s">
        <v>81</v>
      </c>
      <c r="C84" s="69"/>
      <c r="D84" s="69"/>
      <c r="E84" s="69"/>
      <c r="F84" s="69"/>
      <c r="G84" s="69"/>
      <c r="H84" s="69"/>
      <c r="AE84" t="s">
        <v>2244</v>
      </c>
      <c r="AF84">
        <v>16</v>
      </c>
    </row>
    <row r="85" spans="1:32" x14ac:dyDescent="0.25">
      <c r="A85" s="69" t="s">
        <v>271</v>
      </c>
      <c r="B85" s="69" t="s">
        <v>45</v>
      </c>
      <c r="C85" s="69"/>
      <c r="D85" s="69"/>
      <c r="E85" s="69"/>
      <c r="F85" s="69"/>
      <c r="G85" s="69"/>
      <c r="H85" s="69"/>
      <c r="AE85" t="s">
        <v>1067</v>
      </c>
      <c r="AF85">
        <v>16</v>
      </c>
    </row>
    <row r="86" spans="1:32" x14ac:dyDescent="0.25">
      <c r="A86" s="69" t="s">
        <v>400</v>
      </c>
      <c r="B86" s="69" t="s">
        <v>16</v>
      </c>
      <c r="C86" s="69"/>
      <c r="D86" s="69"/>
      <c r="E86" s="69"/>
      <c r="F86" s="69"/>
      <c r="G86" s="69"/>
      <c r="H86" s="69"/>
      <c r="AE86" t="s">
        <v>1507</v>
      </c>
      <c r="AF86">
        <v>16</v>
      </c>
    </row>
    <row r="87" spans="1:32" x14ac:dyDescent="0.25">
      <c r="A87" s="69" t="s">
        <v>430</v>
      </c>
      <c r="B87" s="69" t="s">
        <v>113</v>
      </c>
      <c r="C87" s="69" t="s">
        <v>430</v>
      </c>
      <c r="D87" s="69" t="s">
        <v>113</v>
      </c>
      <c r="E87" s="69">
        <v>11</v>
      </c>
      <c r="F87" s="69">
        <v>0</v>
      </c>
      <c r="G87" s="69">
        <v>524</v>
      </c>
      <c r="H87" s="69">
        <v>79</v>
      </c>
      <c r="AE87" t="s">
        <v>813</v>
      </c>
      <c r="AF87">
        <v>14</v>
      </c>
    </row>
    <row r="88" spans="1:32" x14ac:dyDescent="0.25">
      <c r="A88" s="69" t="s">
        <v>252</v>
      </c>
      <c r="B88" s="69" t="s">
        <v>20</v>
      </c>
      <c r="C88" s="69" t="s">
        <v>252</v>
      </c>
      <c r="D88" s="69" t="s">
        <v>20</v>
      </c>
      <c r="E88" s="69">
        <v>15</v>
      </c>
      <c r="F88" s="69">
        <v>679</v>
      </c>
      <c r="G88" s="69">
        <v>0</v>
      </c>
      <c r="H88" s="69">
        <v>0</v>
      </c>
      <c r="AE88" t="s">
        <v>800</v>
      </c>
      <c r="AF88">
        <v>16</v>
      </c>
    </row>
    <row r="89" spans="1:32" x14ac:dyDescent="0.25">
      <c r="A89" s="69" t="s">
        <v>250</v>
      </c>
      <c r="B89" s="69" t="s">
        <v>16</v>
      </c>
      <c r="C89" s="69"/>
      <c r="D89" s="69"/>
      <c r="E89" s="69"/>
      <c r="F89" s="69"/>
      <c r="G89" s="69"/>
      <c r="H89" s="69"/>
      <c r="AE89" t="s">
        <v>1894</v>
      </c>
      <c r="AF89">
        <v>16</v>
      </c>
    </row>
    <row r="90" spans="1:32" x14ac:dyDescent="0.25">
      <c r="A90" s="69" t="s">
        <v>101</v>
      </c>
      <c r="B90" s="69" t="s">
        <v>8</v>
      </c>
      <c r="C90" s="69"/>
      <c r="D90" s="69"/>
      <c r="E90" s="69"/>
      <c r="F90" s="69"/>
      <c r="G90" s="69"/>
      <c r="H90" s="69"/>
      <c r="AE90" t="s">
        <v>2011</v>
      </c>
      <c r="AF90">
        <v>16</v>
      </c>
    </row>
    <row r="91" spans="1:32" x14ac:dyDescent="0.25">
      <c r="A91" s="69" t="s">
        <v>138</v>
      </c>
      <c r="B91" s="69" t="s">
        <v>8</v>
      </c>
      <c r="C91" s="69" t="s">
        <v>138</v>
      </c>
      <c r="D91" s="69" t="s">
        <v>556</v>
      </c>
      <c r="E91" s="69">
        <v>14</v>
      </c>
      <c r="F91" s="69">
        <v>789</v>
      </c>
      <c r="G91" s="69">
        <v>0</v>
      </c>
      <c r="H91" s="69">
        <v>61</v>
      </c>
      <c r="AE91" t="s">
        <v>1091</v>
      </c>
      <c r="AF91">
        <v>14</v>
      </c>
    </row>
    <row r="92" spans="1:32" x14ac:dyDescent="0.25">
      <c r="A92" s="69" t="s">
        <v>189</v>
      </c>
      <c r="B92" s="69" t="s">
        <v>16</v>
      </c>
      <c r="C92" s="69"/>
      <c r="D92" s="69"/>
      <c r="E92" s="69"/>
      <c r="F92" s="69"/>
      <c r="G92" s="69"/>
      <c r="H92" s="69"/>
      <c r="AE92" t="s">
        <v>1207</v>
      </c>
      <c r="AF92">
        <v>11</v>
      </c>
    </row>
    <row r="93" spans="1:32" x14ac:dyDescent="0.25">
      <c r="A93" s="69" t="s">
        <v>328</v>
      </c>
      <c r="B93" s="69" t="s">
        <v>77</v>
      </c>
      <c r="C93" s="69" t="s">
        <v>328</v>
      </c>
      <c r="D93" s="69" t="s">
        <v>77</v>
      </c>
      <c r="E93" s="69">
        <v>16</v>
      </c>
      <c r="F93" s="69">
        <v>0</v>
      </c>
      <c r="G93" s="69">
        <v>982</v>
      </c>
      <c r="H93" s="69">
        <v>78</v>
      </c>
      <c r="AE93" t="s">
        <v>1861</v>
      </c>
      <c r="AF93">
        <v>16</v>
      </c>
    </row>
    <row r="94" spans="1:32" x14ac:dyDescent="0.25">
      <c r="A94" s="69" t="s">
        <v>342</v>
      </c>
      <c r="B94" s="69" t="s">
        <v>84</v>
      </c>
      <c r="C94" s="69"/>
      <c r="D94" s="69"/>
      <c r="E94" s="69"/>
      <c r="F94" s="69"/>
      <c r="G94" s="69"/>
      <c r="H94" s="69"/>
      <c r="AE94" t="s">
        <v>1186</v>
      </c>
      <c r="AF94">
        <v>16</v>
      </c>
    </row>
    <row r="95" spans="1:32" x14ac:dyDescent="0.25">
      <c r="A95" s="69" t="s">
        <v>118</v>
      </c>
      <c r="B95" s="69" t="s">
        <v>50</v>
      </c>
      <c r="C95" s="69" t="s">
        <v>118</v>
      </c>
      <c r="D95" s="69" t="s">
        <v>50</v>
      </c>
      <c r="E95" s="69">
        <v>1</v>
      </c>
      <c r="F95" s="69">
        <v>0</v>
      </c>
      <c r="G95" s="69">
        <v>20</v>
      </c>
      <c r="H95" s="69">
        <v>0</v>
      </c>
      <c r="AE95" t="s">
        <v>814</v>
      </c>
      <c r="AF95">
        <v>15</v>
      </c>
    </row>
    <row r="96" spans="1:32" x14ac:dyDescent="0.25">
      <c r="A96" s="69" t="s">
        <v>21</v>
      </c>
      <c r="B96" s="69" t="s">
        <v>23</v>
      </c>
      <c r="C96" s="69"/>
      <c r="D96" s="69"/>
      <c r="E96" s="69"/>
      <c r="F96" s="69"/>
      <c r="G96" s="69"/>
      <c r="H96" s="69"/>
      <c r="AE96" t="s">
        <v>1868</v>
      </c>
      <c r="AF96">
        <v>16</v>
      </c>
    </row>
    <row r="97" spans="1:32" x14ac:dyDescent="0.25">
      <c r="A97" s="69" t="s">
        <v>156</v>
      </c>
      <c r="B97" s="69" t="s">
        <v>16</v>
      </c>
      <c r="C97" s="69" t="s">
        <v>156</v>
      </c>
      <c r="D97" s="69" t="s">
        <v>562</v>
      </c>
      <c r="E97" s="69">
        <v>6</v>
      </c>
      <c r="F97" s="69">
        <v>93</v>
      </c>
      <c r="G97" s="69">
        <v>0</v>
      </c>
      <c r="H97" s="69">
        <v>15</v>
      </c>
      <c r="AE97" t="s">
        <v>1855</v>
      </c>
      <c r="AF97">
        <v>16</v>
      </c>
    </row>
    <row r="98" spans="1:32" x14ac:dyDescent="0.25">
      <c r="A98" s="69" t="s">
        <v>133</v>
      </c>
      <c r="B98" s="69" t="s">
        <v>110</v>
      </c>
      <c r="C98" s="69" t="s">
        <v>133</v>
      </c>
      <c r="D98" s="69" t="s">
        <v>110</v>
      </c>
      <c r="E98" s="69">
        <v>16</v>
      </c>
      <c r="F98" s="69">
        <v>197</v>
      </c>
      <c r="G98" s="69">
        <v>0</v>
      </c>
      <c r="H98" s="69">
        <v>127</v>
      </c>
      <c r="AE98" t="s">
        <v>1290</v>
      </c>
      <c r="AF98">
        <v>9</v>
      </c>
    </row>
    <row r="99" spans="1:32" x14ac:dyDescent="0.25">
      <c r="A99" s="69" t="s">
        <v>352</v>
      </c>
      <c r="B99" s="69" t="s">
        <v>45</v>
      </c>
      <c r="C99" s="69" t="s">
        <v>352</v>
      </c>
      <c r="D99" s="69" t="s">
        <v>45</v>
      </c>
      <c r="E99" s="69">
        <v>16</v>
      </c>
      <c r="F99" s="69">
        <v>985</v>
      </c>
      <c r="G99" s="69">
        <v>0</v>
      </c>
      <c r="H99" s="69">
        <v>0</v>
      </c>
      <c r="AE99" t="s">
        <v>691</v>
      </c>
      <c r="AF99">
        <v>16</v>
      </c>
    </row>
    <row r="100" spans="1:32" x14ac:dyDescent="0.25">
      <c r="A100" s="69" t="s">
        <v>429</v>
      </c>
      <c r="B100" s="69" t="s">
        <v>20</v>
      </c>
      <c r="C100" s="69"/>
      <c r="D100" s="69"/>
      <c r="E100" s="69"/>
      <c r="F100" s="69"/>
      <c r="G100" s="69"/>
      <c r="H100" s="69"/>
      <c r="AE100" t="s">
        <v>1283</v>
      </c>
      <c r="AF100">
        <v>16</v>
      </c>
    </row>
    <row r="101" spans="1:32" x14ac:dyDescent="0.25">
      <c r="A101" s="69" t="s">
        <v>194</v>
      </c>
      <c r="B101" s="69" t="s">
        <v>84</v>
      </c>
      <c r="C101" s="69" t="s">
        <v>194</v>
      </c>
      <c r="D101" s="69" t="s">
        <v>574</v>
      </c>
      <c r="E101" s="69">
        <v>11</v>
      </c>
      <c r="F101" s="69">
        <v>0</v>
      </c>
      <c r="G101" s="69">
        <v>2</v>
      </c>
      <c r="H101" s="69">
        <v>181</v>
      </c>
      <c r="AE101" t="s">
        <v>921</v>
      </c>
      <c r="AF101">
        <v>1</v>
      </c>
    </row>
    <row r="102" spans="1:32" x14ac:dyDescent="0.25">
      <c r="A102" s="69" t="s">
        <v>61</v>
      </c>
      <c r="B102" s="69" t="s">
        <v>20</v>
      </c>
      <c r="C102" s="69" t="s">
        <v>61</v>
      </c>
      <c r="D102" s="69" t="s">
        <v>20</v>
      </c>
      <c r="E102" s="69">
        <v>16</v>
      </c>
      <c r="F102" s="69">
        <v>613</v>
      </c>
      <c r="G102" s="69">
        <v>0</v>
      </c>
      <c r="H102" s="69">
        <v>3</v>
      </c>
      <c r="AE102" t="s">
        <v>1303</v>
      </c>
      <c r="AF102">
        <v>8</v>
      </c>
    </row>
    <row r="103" spans="1:32" x14ac:dyDescent="0.25">
      <c r="A103" s="69" t="s">
        <v>329</v>
      </c>
      <c r="B103" s="69" t="s">
        <v>11</v>
      </c>
      <c r="C103" s="69"/>
      <c r="D103" s="69"/>
      <c r="E103" s="69"/>
      <c r="F103" s="69"/>
      <c r="G103" s="69"/>
      <c r="H103" s="69"/>
      <c r="AE103" t="s">
        <v>1220</v>
      </c>
      <c r="AF103">
        <v>16</v>
      </c>
    </row>
    <row r="104" spans="1:32" x14ac:dyDescent="0.25">
      <c r="A104" s="69" t="s">
        <v>384</v>
      </c>
      <c r="B104" s="69" t="s">
        <v>16</v>
      </c>
      <c r="C104" s="69" t="s">
        <v>384</v>
      </c>
      <c r="D104" s="69" t="s">
        <v>562</v>
      </c>
      <c r="E104" s="69">
        <v>14</v>
      </c>
      <c r="F104" s="69">
        <v>870</v>
      </c>
      <c r="G104" s="69">
        <v>0</v>
      </c>
      <c r="H104" s="69">
        <v>67</v>
      </c>
      <c r="AE104" t="s">
        <v>587</v>
      </c>
      <c r="AF104">
        <v>16</v>
      </c>
    </row>
    <row r="105" spans="1:32" x14ac:dyDescent="0.25">
      <c r="A105" s="69" t="s">
        <v>386</v>
      </c>
      <c r="B105" s="69" t="s">
        <v>16</v>
      </c>
      <c r="C105" s="69"/>
      <c r="D105" s="69"/>
      <c r="E105" s="69"/>
      <c r="F105" s="69"/>
      <c r="G105" s="69"/>
      <c r="H105" s="69"/>
      <c r="AE105" t="s">
        <v>603</v>
      </c>
      <c r="AF105">
        <v>15</v>
      </c>
    </row>
    <row r="106" spans="1:32" x14ac:dyDescent="0.25">
      <c r="A106" s="69" t="s">
        <v>410</v>
      </c>
      <c r="B106" s="69" t="s">
        <v>113</v>
      </c>
      <c r="C106" s="69" t="s">
        <v>410</v>
      </c>
      <c r="D106" s="69" t="s">
        <v>113</v>
      </c>
      <c r="E106" s="69">
        <v>13</v>
      </c>
      <c r="F106" s="69">
        <v>0</v>
      </c>
      <c r="G106" s="69">
        <v>515</v>
      </c>
      <c r="H106" s="69">
        <v>162</v>
      </c>
      <c r="AE106" t="s">
        <v>1704</v>
      </c>
      <c r="AF106">
        <v>16</v>
      </c>
    </row>
    <row r="107" spans="1:32" x14ac:dyDescent="0.25">
      <c r="A107" s="69" t="s">
        <v>368</v>
      </c>
      <c r="B107" s="69" t="s">
        <v>110</v>
      </c>
      <c r="C107" s="69" t="s">
        <v>368</v>
      </c>
      <c r="D107" s="69" t="s">
        <v>110</v>
      </c>
      <c r="E107" s="69">
        <v>9</v>
      </c>
      <c r="F107" s="69">
        <v>9</v>
      </c>
      <c r="G107" s="69">
        <v>0</v>
      </c>
      <c r="H107" s="69">
        <v>142</v>
      </c>
      <c r="AE107" t="s">
        <v>2279</v>
      </c>
      <c r="AF107">
        <v>16</v>
      </c>
    </row>
    <row r="108" spans="1:32" x14ac:dyDescent="0.25">
      <c r="A108" s="69" t="s">
        <v>230</v>
      </c>
      <c r="B108" s="69" t="s">
        <v>16</v>
      </c>
      <c r="C108" s="69"/>
      <c r="D108" s="69"/>
      <c r="E108" s="69"/>
      <c r="F108" s="69"/>
      <c r="G108" s="69"/>
      <c r="H108" s="69"/>
      <c r="AE108" t="s">
        <v>2271</v>
      </c>
      <c r="AF108">
        <v>16</v>
      </c>
    </row>
    <row r="109" spans="1:32" x14ac:dyDescent="0.25">
      <c r="A109" s="69" t="s">
        <v>376</v>
      </c>
      <c r="B109" s="69" t="s">
        <v>11</v>
      </c>
      <c r="C109" s="69" t="s">
        <v>376</v>
      </c>
      <c r="D109" s="69" t="s">
        <v>11</v>
      </c>
      <c r="E109" s="69">
        <v>9</v>
      </c>
      <c r="F109" s="69">
        <v>0</v>
      </c>
      <c r="G109" s="69">
        <v>42</v>
      </c>
      <c r="H109" s="69">
        <v>53</v>
      </c>
      <c r="AE109" t="s">
        <v>1331</v>
      </c>
      <c r="AF109">
        <v>16</v>
      </c>
    </row>
    <row r="110" spans="1:32" x14ac:dyDescent="0.25">
      <c r="A110" s="69" t="s">
        <v>392</v>
      </c>
      <c r="B110" s="69" t="s">
        <v>45</v>
      </c>
      <c r="C110" s="69"/>
      <c r="D110" s="69"/>
      <c r="E110" s="69"/>
      <c r="F110" s="69"/>
      <c r="G110" s="69"/>
      <c r="H110" s="69"/>
      <c r="AE110" t="s">
        <v>2021</v>
      </c>
      <c r="AF110">
        <v>16</v>
      </c>
    </row>
    <row r="111" spans="1:32" x14ac:dyDescent="0.25">
      <c r="A111" s="69" t="s">
        <v>103</v>
      </c>
      <c r="B111" s="69" t="s">
        <v>84</v>
      </c>
      <c r="C111" s="69" t="s">
        <v>103</v>
      </c>
      <c r="D111" s="69" t="s">
        <v>574</v>
      </c>
      <c r="E111" s="69">
        <v>16</v>
      </c>
      <c r="F111" s="69">
        <v>0</v>
      </c>
      <c r="G111" s="69">
        <v>296</v>
      </c>
      <c r="H111" s="69">
        <v>364</v>
      </c>
      <c r="AE111" t="s">
        <v>1133</v>
      </c>
      <c r="AF111">
        <v>15</v>
      </c>
    </row>
    <row r="112" spans="1:32" x14ac:dyDescent="0.25">
      <c r="A112" s="69" t="s">
        <v>353</v>
      </c>
      <c r="B112" s="69" t="s">
        <v>50</v>
      </c>
      <c r="C112" s="69"/>
      <c r="D112" s="69"/>
      <c r="E112" s="69"/>
      <c r="F112" s="69"/>
      <c r="G112" s="69"/>
      <c r="H112" s="69"/>
      <c r="AE112" t="s">
        <v>2270</v>
      </c>
      <c r="AF112">
        <v>16</v>
      </c>
    </row>
    <row r="113" spans="1:32" x14ac:dyDescent="0.25">
      <c r="A113" s="69" t="s">
        <v>236</v>
      </c>
      <c r="B113" s="69" t="s">
        <v>84</v>
      </c>
      <c r="C113" s="69" t="s">
        <v>236</v>
      </c>
      <c r="D113" s="69" t="s">
        <v>574</v>
      </c>
      <c r="E113" s="69">
        <v>14</v>
      </c>
      <c r="F113" s="69">
        <v>0</v>
      </c>
      <c r="G113" s="69">
        <v>630</v>
      </c>
      <c r="H113" s="69">
        <v>121</v>
      </c>
      <c r="AE113" t="s">
        <v>1694</v>
      </c>
      <c r="AF113">
        <v>5</v>
      </c>
    </row>
    <row r="114" spans="1:32" x14ac:dyDescent="0.25">
      <c r="A114" s="69" t="s">
        <v>403</v>
      </c>
      <c r="B114" s="69" t="s">
        <v>8</v>
      </c>
      <c r="C114" s="69"/>
      <c r="D114" s="69"/>
      <c r="E114" s="69"/>
      <c r="F114" s="69"/>
      <c r="G114" s="69"/>
      <c r="H114" s="69"/>
      <c r="AE114" t="s">
        <v>1843</v>
      </c>
      <c r="AF114">
        <v>14</v>
      </c>
    </row>
    <row r="115" spans="1:32" x14ac:dyDescent="0.25">
      <c r="A115" s="69" t="s">
        <v>214</v>
      </c>
      <c r="B115" s="69" t="s">
        <v>20</v>
      </c>
      <c r="C115" s="69"/>
      <c r="D115" s="69"/>
      <c r="E115" s="69"/>
      <c r="F115" s="69"/>
      <c r="G115" s="69"/>
      <c r="H115" s="69"/>
      <c r="AE115" t="s">
        <v>2146</v>
      </c>
      <c r="AF115">
        <v>13</v>
      </c>
    </row>
    <row r="116" spans="1:32" x14ac:dyDescent="0.25">
      <c r="A116" s="69" t="s">
        <v>365</v>
      </c>
      <c r="B116" s="69" t="s">
        <v>113</v>
      </c>
      <c r="C116" s="69" t="s">
        <v>365</v>
      </c>
      <c r="D116" s="69" t="s">
        <v>538</v>
      </c>
      <c r="E116" s="69">
        <v>2</v>
      </c>
      <c r="F116" s="69">
        <v>0</v>
      </c>
      <c r="G116" s="69">
        <v>0</v>
      </c>
      <c r="H116" s="69">
        <v>44</v>
      </c>
      <c r="AE116" t="s">
        <v>1111</v>
      </c>
      <c r="AF116">
        <v>8</v>
      </c>
    </row>
    <row r="117" spans="1:32" x14ac:dyDescent="0.25">
      <c r="A117" s="69" t="s">
        <v>30</v>
      </c>
      <c r="B117" s="69" t="s">
        <v>16</v>
      </c>
      <c r="C117" s="69" t="s">
        <v>30</v>
      </c>
      <c r="D117" s="69" t="s">
        <v>562</v>
      </c>
      <c r="E117" s="69">
        <v>4</v>
      </c>
      <c r="F117" s="69">
        <v>4</v>
      </c>
      <c r="G117" s="69">
        <v>0</v>
      </c>
      <c r="H117" s="69">
        <v>26</v>
      </c>
      <c r="AE117" t="s">
        <v>758</v>
      </c>
      <c r="AF117">
        <v>4</v>
      </c>
    </row>
    <row r="118" spans="1:32" x14ac:dyDescent="0.25">
      <c r="A118" s="69" t="s">
        <v>219</v>
      </c>
      <c r="B118" s="69" t="s">
        <v>84</v>
      </c>
      <c r="C118" s="69" t="s">
        <v>219</v>
      </c>
      <c r="D118" s="69" t="s">
        <v>574</v>
      </c>
      <c r="E118" s="69">
        <v>16</v>
      </c>
      <c r="F118" s="69">
        <v>0</v>
      </c>
      <c r="G118" s="69">
        <v>125</v>
      </c>
      <c r="H118" s="69">
        <v>209</v>
      </c>
      <c r="AE118" t="s">
        <v>758</v>
      </c>
      <c r="AF118">
        <v>2</v>
      </c>
    </row>
    <row r="119" spans="1:32" x14ac:dyDescent="0.25">
      <c r="A119" s="69" t="s">
        <v>414</v>
      </c>
      <c r="B119" s="69" t="s">
        <v>50</v>
      </c>
      <c r="C119" s="69"/>
      <c r="D119" s="69"/>
      <c r="E119" s="69"/>
      <c r="F119" s="69"/>
      <c r="G119" s="69"/>
      <c r="H119" s="69"/>
      <c r="AE119" t="s">
        <v>752</v>
      </c>
      <c r="AF119">
        <v>5</v>
      </c>
    </row>
    <row r="120" spans="1:32" x14ac:dyDescent="0.25">
      <c r="A120" s="69" t="s">
        <v>248</v>
      </c>
      <c r="B120" s="69" t="s">
        <v>23</v>
      </c>
      <c r="C120" s="69"/>
      <c r="D120" s="69"/>
      <c r="E120" s="69"/>
      <c r="F120" s="69"/>
      <c r="G120" s="69"/>
      <c r="H120" s="69"/>
      <c r="AE120" t="s">
        <v>86</v>
      </c>
      <c r="AF120">
        <v>12</v>
      </c>
    </row>
    <row r="121" spans="1:32" x14ac:dyDescent="0.25">
      <c r="A121" s="69" t="s">
        <v>267</v>
      </c>
      <c r="B121" s="69" t="s">
        <v>100</v>
      </c>
      <c r="C121" s="69"/>
      <c r="D121" s="69"/>
      <c r="E121" s="69"/>
      <c r="F121" s="69"/>
      <c r="G121" s="69"/>
      <c r="H121" s="69"/>
      <c r="AE121" t="s">
        <v>82</v>
      </c>
      <c r="AF121">
        <v>14</v>
      </c>
    </row>
    <row r="122" spans="1:32" x14ac:dyDescent="0.25">
      <c r="A122" s="69" t="s">
        <v>76</v>
      </c>
      <c r="B122" s="69" t="s">
        <v>77</v>
      </c>
      <c r="C122" s="69"/>
      <c r="D122" s="69"/>
      <c r="E122" s="69"/>
      <c r="F122" s="69"/>
      <c r="G122" s="69"/>
      <c r="H122" s="69"/>
      <c r="AE122" t="s">
        <v>675</v>
      </c>
      <c r="AF122">
        <v>14</v>
      </c>
    </row>
    <row r="123" spans="1:32" x14ac:dyDescent="0.25">
      <c r="A123" s="69" t="s">
        <v>220</v>
      </c>
      <c r="B123" s="69" t="s">
        <v>50</v>
      </c>
      <c r="C123" s="69" t="s">
        <v>220</v>
      </c>
      <c r="D123" s="69" t="s">
        <v>571</v>
      </c>
      <c r="E123" s="69">
        <v>16</v>
      </c>
      <c r="F123" s="69">
        <v>0</v>
      </c>
      <c r="G123" s="69">
        <v>432</v>
      </c>
      <c r="H123" s="69">
        <v>61</v>
      </c>
      <c r="AE123" t="s">
        <v>733</v>
      </c>
      <c r="AF123">
        <v>16</v>
      </c>
    </row>
    <row r="124" spans="1:32" x14ac:dyDescent="0.25">
      <c r="A124" s="69" t="s">
        <v>263</v>
      </c>
      <c r="B124" s="69" t="s">
        <v>84</v>
      </c>
      <c r="C124" s="69" t="s">
        <v>263</v>
      </c>
      <c r="D124" s="69" t="s">
        <v>574</v>
      </c>
      <c r="E124" s="69">
        <v>14</v>
      </c>
      <c r="F124" s="69">
        <v>0</v>
      </c>
      <c r="G124" s="69">
        <f>91+17</f>
        <v>108</v>
      </c>
      <c r="H124" s="69">
        <f>212+29</f>
        <v>241</v>
      </c>
      <c r="I124" s="72" t="s">
        <v>263</v>
      </c>
      <c r="J124" s="72" t="s">
        <v>574</v>
      </c>
      <c r="K124" s="72">
        <v>2</v>
      </c>
      <c r="L124" s="72">
        <v>0</v>
      </c>
      <c r="M124" s="73">
        <v>0</v>
      </c>
      <c r="N124" s="72">
        <v>17</v>
      </c>
      <c r="O124" s="74">
        <v>1.6299999999999999E-2</v>
      </c>
      <c r="P124" s="72">
        <v>29</v>
      </c>
      <c r="Q124" s="74">
        <v>6.4899999999999999E-2</v>
      </c>
      <c r="AE124" t="s">
        <v>689</v>
      </c>
      <c r="AF124">
        <v>4</v>
      </c>
    </row>
    <row r="125" spans="1:32" x14ac:dyDescent="0.25">
      <c r="A125" s="69" t="s">
        <v>408</v>
      </c>
      <c r="B125" s="69" t="s">
        <v>8</v>
      </c>
      <c r="C125" s="69"/>
      <c r="D125" s="69"/>
      <c r="E125" s="69"/>
      <c r="F125" s="69"/>
      <c r="G125" s="69"/>
      <c r="H125" s="69"/>
      <c r="AE125" t="s">
        <v>640</v>
      </c>
      <c r="AF125">
        <v>11</v>
      </c>
    </row>
    <row r="126" spans="1:32" x14ac:dyDescent="0.25">
      <c r="A126" s="69" t="s">
        <v>111</v>
      </c>
      <c r="B126" s="69" t="s">
        <v>113</v>
      </c>
      <c r="C126" s="69" t="s">
        <v>111</v>
      </c>
      <c r="D126" s="69" t="s">
        <v>113</v>
      </c>
      <c r="E126" s="69">
        <v>15</v>
      </c>
      <c r="F126" s="69">
        <v>0</v>
      </c>
      <c r="G126" s="69">
        <v>1045</v>
      </c>
      <c r="H126" s="69">
        <v>62</v>
      </c>
      <c r="AE126" t="s">
        <v>1036</v>
      </c>
      <c r="AF126">
        <v>16</v>
      </c>
    </row>
    <row r="127" spans="1:32" x14ac:dyDescent="0.25">
      <c r="A127" s="69" t="s">
        <v>147</v>
      </c>
      <c r="B127" s="69" t="s">
        <v>20</v>
      </c>
      <c r="C127" s="69" t="s">
        <v>147</v>
      </c>
      <c r="D127" s="69" t="s">
        <v>20</v>
      </c>
      <c r="E127" s="69">
        <v>11</v>
      </c>
      <c r="F127" s="69">
        <v>62</v>
      </c>
      <c r="G127" s="69">
        <v>0</v>
      </c>
      <c r="H127" s="69">
        <v>71</v>
      </c>
      <c r="AE127" t="s">
        <v>1202</v>
      </c>
      <c r="AF127">
        <v>16</v>
      </c>
    </row>
    <row r="128" spans="1:32" x14ac:dyDescent="0.25">
      <c r="A128" s="69" t="s">
        <v>177</v>
      </c>
      <c r="B128" s="69" t="s">
        <v>50</v>
      </c>
      <c r="C128" s="69" t="s">
        <v>177</v>
      </c>
      <c r="D128" s="69" t="s">
        <v>50</v>
      </c>
      <c r="E128" s="69">
        <v>11</v>
      </c>
      <c r="F128" s="69">
        <v>0</v>
      </c>
      <c r="G128" s="69">
        <v>191</v>
      </c>
      <c r="H128" s="69">
        <v>20</v>
      </c>
      <c r="AE128" t="s">
        <v>1497</v>
      </c>
      <c r="AF128">
        <v>13</v>
      </c>
    </row>
    <row r="129" spans="1:32" x14ac:dyDescent="0.25">
      <c r="A129" s="69" t="s">
        <v>9</v>
      </c>
      <c r="B129" s="69" t="s">
        <v>11</v>
      </c>
      <c r="C129" s="69" t="s">
        <v>9</v>
      </c>
      <c r="D129" s="69" t="s">
        <v>538</v>
      </c>
      <c r="E129" s="69">
        <v>4</v>
      </c>
      <c r="F129" s="69">
        <v>0</v>
      </c>
      <c r="G129" s="69">
        <v>0</v>
      </c>
      <c r="H129" s="69">
        <v>49</v>
      </c>
      <c r="AE129" t="s">
        <v>1029</v>
      </c>
      <c r="AF129">
        <v>2</v>
      </c>
    </row>
    <row r="130" spans="1:32" x14ac:dyDescent="0.25">
      <c r="A130" s="69" t="s">
        <v>39</v>
      </c>
      <c r="B130" s="69" t="s">
        <v>11</v>
      </c>
      <c r="C130" s="69" t="s">
        <v>39</v>
      </c>
      <c r="D130" s="69" t="s">
        <v>11</v>
      </c>
      <c r="E130" s="69">
        <v>16</v>
      </c>
      <c r="F130" s="69">
        <v>0</v>
      </c>
      <c r="G130" s="69">
        <v>939</v>
      </c>
      <c r="H130" s="69">
        <v>96</v>
      </c>
      <c r="AE130" t="s">
        <v>1519</v>
      </c>
      <c r="AF130">
        <v>7</v>
      </c>
    </row>
    <row r="131" spans="1:32" x14ac:dyDescent="0.25">
      <c r="A131" s="69" t="s">
        <v>71</v>
      </c>
      <c r="B131" s="69" t="s">
        <v>53</v>
      </c>
      <c r="C131" s="69"/>
      <c r="D131" s="69"/>
      <c r="E131" s="69"/>
      <c r="F131" s="69"/>
      <c r="G131" s="69"/>
      <c r="H131" s="69"/>
      <c r="AE131" t="s">
        <v>1679</v>
      </c>
      <c r="AF131">
        <v>16</v>
      </c>
    </row>
    <row r="132" spans="1:32" x14ac:dyDescent="0.25">
      <c r="A132" s="69" t="s">
        <v>107</v>
      </c>
      <c r="B132" s="69" t="s">
        <v>16</v>
      </c>
      <c r="C132" s="69"/>
      <c r="D132" s="69"/>
      <c r="E132" s="69"/>
      <c r="F132" s="69"/>
      <c r="G132" s="69"/>
      <c r="H132" s="69"/>
      <c r="AE132" t="s">
        <v>1251</v>
      </c>
      <c r="AF132">
        <v>15</v>
      </c>
    </row>
    <row r="133" spans="1:32" x14ac:dyDescent="0.25">
      <c r="A133" s="69" t="s">
        <v>366</v>
      </c>
      <c r="B133" s="69" t="s">
        <v>53</v>
      </c>
      <c r="C133" s="69" t="s">
        <v>366</v>
      </c>
      <c r="D133" s="69" t="s">
        <v>20</v>
      </c>
      <c r="E133" s="69">
        <v>6</v>
      </c>
      <c r="F133" s="69">
        <v>108</v>
      </c>
      <c r="G133" s="69">
        <v>0</v>
      </c>
      <c r="H133" s="69">
        <v>0</v>
      </c>
      <c r="AE133" t="s">
        <v>1374</v>
      </c>
      <c r="AF133">
        <v>16</v>
      </c>
    </row>
    <row r="134" spans="1:32" x14ac:dyDescent="0.25">
      <c r="A134" s="69" t="s">
        <v>119</v>
      </c>
      <c r="B134" s="69" t="s">
        <v>8</v>
      </c>
      <c r="C134" s="69"/>
      <c r="D134" s="69"/>
      <c r="E134" s="69"/>
      <c r="F134" s="69"/>
      <c r="G134" s="69"/>
      <c r="H134" s="69"/>
      <c r="AE134" t="s">
        <v>1448</v>
      </c>
      <c r="AF134">
        <v>12</v>
      </c>
    </row>
    <row r="135" spans="1:32" x14ac:dyDescent="0.25">
      <c r="A135" s="69" t="s">
        <v>192</v>
      </c>
      <c r="B135" s="69" t="s">
        <v>50</v>
      </c>
      <c r="C135" s="69" t="s">
        <v>192</v>
      </c>
      <c r="D135" s="69" t="s">
        <v>50</v>
      </c>
      <c r="E135" s="69">
        <v>4</v>
      </c>
      <c r="F135" s="69">
        <v>0</v>
      </c>
      <c r="G135" s="69">
        <v>64</v>
      </c>
      <c r="H135" s="69">
        <v>0</v>
      </c>
      <c r="AE135" t="s">
        <v>1767</v>
      </c>
      <c r="AF135">
        <v>2</v>
      </c>
    </row>
    <row r="136" spans="1:32" x14ac:dyDescent="0.25">
      <c r="A136" s="69" t="s">
        <v>296</v>
      </c>
      <c r="B136" s="69" t="s">
        <v>8</v>
      </c>
      <c r="C136" s="69"/>
      <c r="D136" s="69"/>
      <c r="E136" s="69"/>
      <c r="F136" s="69"/>
      <c r="G136" s="69"/>
      <c r="H136" s="69"/>
      <c r="AE136" t="s">
        <v>1083</v>
      </c>
      <c r="AF136">
        <v>16</v>
      </c>
    </row>
    <row r="137" spans="1:32" x14ac:dyDescent="0.25">
      <c r="A137" s="69" t="s">
        <v>317</v>
      </c>
      <c r="B137" s="69" t="s">
        <v>11</v>
      </c>
      <c r="C137" s="69" t="s">
        <v>317</v>
      </c>
      <c r="D137" s="69" t="s">
        <v>11</v>
      </c>
      <c r="E137" s="69">
        <v>12</v>
      </c>
      <c r="F137" s="69">
        <v>0</v>
      </c>
      <c r="G137" s="69">
        <f>112+17</f>
        <v>129</v>
      </c>
      <c r="H137" s="69">
        <f>166+16</f>
        <v>182</v>
      </c>
      <c r="I137" s="75" t="s">
        <v>317</v>
      </c>
      <c r="J137" s="75" t="s">
        <v>11</v>
      </c>
      <c r="K137" s="75">
        <v>3</v>
      </c>
      <c r="L137" s="75">
        <v>0</v>
      </c>
      <c r="M137" s="76">
        <v>0</v>
      </c>
      <c r="N137" s="75">
        <v>17</v>
      </c>
      <c r="O137" s="77">
        <v>1.41E-2</v>
      </c>
      <c r="P137" s="75">
        <v>16</v>
      </c>
      <c r="Q137" s="77">
        <v>3.32E-2</v>
      </c>
      <c r="AE137" t="s">
        <v>404</v>
      </c>
      <c r="AF137">
        <v>15</v>
      </c>
    </row>
    <row r="138" spans="1:32" x14ac:dyDescent="0.25">
      <c r="A138" s="69" t="s">
        <v>327</v>
      </c>
      <c r="B138" s="69" t="s">
        <v>110</v>
      </c>
      <c r="C138" s="69" t="s">
        <v>327</v>
      </c>
      <c r="D138" s="69" t="s">
        <v>110</v>
      </c>
      <c r="E138" s="69">
        <v>9</v>
      </c>
      <c r="F138" s="69">
        <v>378</v>
      </c>
      <c r="G138" s="69">
        <v>0</v>
      </c>
      <c r="H138" s="69">
        <v>32</v>
      </c>
      <c r="AE138" t="s">
        <v>323</v>
      </c>
      <c r="AF138">
        <v>11</v>
      </c>
    </row>
    <row r="139" spans="1:32" x14ac:dyDescent="0.25">
      <c r="A139" s="69" t="s">
        <v>137</v>
      </c>
      <c r="B139" s="69" t="s">
        <v>110</v>
      </c>
      <c r="C139" s="69" t="s">
        <v>137</v>
      </c>
      <c r="D139" s="69" t="s">
        <v>110</v>
      </c>
      <c r="E139" s="69">
        <v>16</v>
      </c>
      <c r="F139" s="69">
        <v>307</v>
      </c>
      <c r="G139" s="69">
        <v>0</v>
      </c>
      <c r="H139" s="69">
        <v>23</v>
      </c>
      <c r="AE139" t="s">
        <v>297</v>
      </c>
      <c r="AF139">
        <v>15</v>
      </c>
    </row>
    <row r="140" spans="1:32" x14ac:dyDescent="0.25">
      <c r="A140" s="69" t="s">
        <v>324</v>
      </c>
      <c r="B140" s="69" t="s">
        <v>20</v>
      </c>
      <c r="C140" s="69" t="s">
        <v>324</v>
      </c>
      <c r="D140" s="69" t="s">
        <v>20</v>
      </c>
      <c r="E140" s="69">
        <v>13</v>
      </c>
      <c r="F140" s="69">
        <v>119</v>
      </c>
      <c r="G140" s="69">
        <v>0</v>
      </c>
      <c r="H140" s="69">
        <v>51</v>
      </c>
      <c r="AE140" t="s">
        <v>460</v>
      </c>
      <c r="AF140">
        <v>3</v>
      </c>
    </row>
    <row r="141" spans="1:32" x14ac:dyDescent="0.25">
      <c r="A141" s="69" t="s">
        <v>73</v>
      </c>
      <c r="B141" s="69" t="s">
        <v>29</v>
      </c>
      <c r="C141" s="69" t="s">
        <v>73</v>
      </c>
      <c r="D141" s="69" t="s">
        <v>29</v>
      </c>
      <c r="E141" s="69">
        <v>9</v>
      </c>
      <c r="F141" s="69">
        <v>179</v>
      </c>
      <c r="G141" s="69">
        <v>0</v>
      </c>
      <c r="H141" s="69">
        <v>21</v>
      </c>
      <c r="AE141" t="s">
        <v>947</v>
      </c>
      <c r="AF141">
        <v>16</v>
      </c>
    </row>
    <row r="142" spans="1:32" x14ac:dyDescent="0.25">
      <c r="A142" s="69" t="s">
        <v>75</v>
      </c>
      <c r="B142" s="69" t="s">
        <v>50</v>
      </c>
      <c r="C142" s="69" t="s">
        <v>75</v>
      </c>
      <c r="D142" s="69" t="s">
        <v>571</v>
      </c>
      <c r="E142" s="69">
        <v>9</v>
      </c>
      <c r="F142" s="69">
        <v>0</v>
      </c>
      <c r="G142" s="69">
        <v>102</v>
      </c>
      <c r="H142" s="69">
        <v>28</v>
      </c>
      <c r="AE142" t="s">
        <v>2064</v>
      </c>
      <c r="AF142">
        <v>16</v>
      </c>
    </row>
    <row r="143" spans="1:32" x14ac:dyDescent="0.25">
      <c r="A143" s="69" t="s">
        <v>135</v>
      </c>
      <c r="B143" s="69" t="s">
        <v>77</v>
      </c>
      <c r="C143" s="69" t="s">
        <v>135</v>
      </c>
      <c r="D143" s="69" t="s">
        <v>77</v>
      </c>
      <c r="E143" s="69">
        <v>15</v>
      </c>
      <c r="F143" s="69">
        <v>0</v>
      </c>
      <c r="G143" s="69">
        <v>676</v>
      </c>
      <c r="H143" s="69">
        <v>141</v>
      </c>
      <c r="AE143" t="s">
        <v>1019</v>
      </c>
      <c r="AF143">
        <v>1</v>
      </c>
    </row>
    <row r="144" spans="1:32" x14ac:dyDescent="0.25">
      <c r="A144" s="69" t="s">
        <v>199</v>
      </c>
      <c r="B144" s="69" t="s">
        <v>81</v>
      </c>
      <c r="C144" s="69"/>
      <c r="D144" s="69"/>
      <c r="E144" s="69"/>
      <c r="F144" s="69"/>
      <c r="G144" s="69"/>
      <c r="H144" s="69"/>
      <c r="AE144" t="s">
        <v>1621</v>
      </c>
      <c r="AF144">
        <v>16</v>
      </c>
    </row>
    <row r="145" spans="1:32" x14ac:dyDescent="0.25">
      <c r="A145" s="69" t="s">
        <v>224</v>
      </c>
      <c r="B145" s="69" t="s">
        <v>11</v>
      </c>
      <c r="C145" s="69" t="s">
        <v>224</v>
      </c>
      <c r="D145" s="69" t="s">
        <v>45</v>
      </c>
      <c r="E145" s="69">
        <v>2</v>
      </c>
      <c r="F145" s="69">
        <v>15</v>
      </c>
      <c r="G145" s="69">
        <v>0</v>
      </c>
      <c r="H145" s="69">
        <v>0</v>
      </c>
      <c r="AE145" t="s">
        <v>2034</v>
      </c>
      <c r="AF145">
        <v>16</v>
      </c>
    </row>
    <row r="146" spans="1:32" x14ac:dyDescent="0.25">
      <c r="A146" s="69" t="s">
        <v>108</v>
      </c>
      <c r="B146" s="69" t="s">
        <v>110</v>
      </c>
      <c r="C146" s="69" t="s">
        <v>108</v>
      </c>
      <c r="D146" s="69" t="s">
        <v>110</v>
      </c>
      <c r="E146" s="69">
        <v>2</v>
      </c>
      <c r="F146" s="69">
        <v>14</v>
      </c>
      <c r="G146" s="69">
        <v>0</v>
      </c>
      <c r="H146" s="69">
        <v>0</v>
      </c>
      <c r="I146" s="75" t="s">
        <v>108</v>
      </c>
      <c r="J146" s="75"/>
      <c r="K146" s="75">
        <v>1</v>
      </c>
      <c r="L146" s="75"/>
      <c r="M146" s="75"/>
      <c r="N146" s="75"/>
      <c r="O146" s="75"/>
      <c r="P146" s="75"/>
      <c r="Q146" s="75"/>
      <c r="AE146" t="s">
        <v>2268</v>
      </c>
      <c r="AF146">
        <v>16</v>
      </c>
    </row>
    <row r="147" spans="1:32" x14ac:dyDescent="0.25">
      <c r="A147" s="69" t="s">
        <v>205</v>
      </c>
      <c r="B147" s="69" t="s">
        <v>29</v>
      </c>
      <c r="C147" s="69" t="s">
        <v>205</v>
      </c>
      <c r="D147" s="69" t="s">
        <v>29</v>
      </c>
      <c r="E147" s="69">
        <v>14</v>
      </c>
      <c r="F147" s="69">
        <v>334</v>
      </c>
      <c r="G147" s="69">
        <v>0</v>
      </c>
      <c r="H147" s="69">
        <v>0</v>
      </c>
      <c r="AE147" t="s">
        <v>760</v>
      </c>
      <c r="AF147">
        <v>13</v>
      </c>
    </row>
    <row r="148" spans="1:32" x14ac:dyDescent="0.25">
      <c r="A148" s="69" t="s">
        <v>320</v>
      </c>
      <c r="B148" s="69" t="s">
        <v>16</v>
      </c>
      <c r="C148" s="69" t="s">
        <v>320</v>
      </c>
      <c r="D148" s="69" t="s">
        <v>556</v>
      </c>
      <c r="E148" s="69">
        <v>16</v>
      </c>
      <c r="F148" s="69">
        <v>1027</v>
      </c>
      <c r="G148" s="69">
        <v>0</v>
      </c>
      <c r="H148" s="69">
        <v>57</v>
      </c>
      <c r="AE148" t="s">
        <v>1132</v>
      </c>
      <c r="AF148">
        <v>16</v>
      </c>
    </row>
    <row r="149" spans="1:32" x14ac:dyDescent="0.25">
      <c r="A149" s="69" t="s">
        <v>406</v>
      </c>
      <c r="B149" s="69" t="s">
        <v>11</v>
      </c>
      <c r="C149" s="69" t="s">
        <v>406</v>
      </c>
      <c r="D149" s="69" t="s">
        <v>11</v>
      </c>
      <c r="E149" s="69">
        <v>14</v>
      </c>
      <c r="F149" s="69">
        <v>0</v>
      </c>
      <c r="G149" s="69">
        <v>479</v>
      </c>
      <c r="H149" s="69">
        <v>211</v>
      </c>
      <c r="AE149" t="s">
        <v>1673</v>
      </c>
      <c r="AF149">
        <v>3</v>
      </c>
    </row>
    <row r="150" spans="1:32" x14ac:dyDescent="0.25">
      <c r="A150" s="69" t="s">
        <v>226</v>
      </c>
      <c r="B150" s="69" t="s">
        <v>113</v>
      </c>
      <c r="C150" s="69" t="s">
        <v>226</v>
      </c>
      <c r="D150" s="69" t="s">
        <v>538</v>
      </c>
      <c r="E150" s="69">
        <v>2</v>
      </c>
      <c r="F150" s="69">
        <v>0</v>
      </c>
      <c r="G150" s="69">
        <v>12</v>
      </c>
      <c r="H150" s="69">
        <v>11</v>
      </c>
      <c r="AE150" t="s">
        <v>1802</v>
      </c>
      <c r="AF150">
        <v>16</v>
      </c>
    </row>
    <row r="151" spans="1:32" x14ac:dyDescent="0.25">
      <c r="A151" s="69" t="s">
        <v>313</v>
      </c>
      <c r="B151" s="69" t="s">
        <v>84</v>
      </c>
      <c r="C151" s="69"/>
      <c r="D151" s="69"/>
      <c r="E151" s="69"/>
      <c r="F151" s="69"/>
      <c r="G151" s="69"/>
      <c r="H151" s="69"/>
      <c r="AE151" t="s">
        <v>1110</v>
      </c>
      <c r="AF151">
        <v>14</v>
      </c>
    </row>
    <row r="152" spans="1:32" x14ac:dyDescent="0.25">
      <c r="A152" s="69" t="s">
        <v>382</v>
      </c>
      <c r="B152" s="69" t="s">
        <v>29</v>
      </c>
      <c r="C152" s="69" t="s">
        <v>382</v>
      </c>
      <c r="D152" s="69" t="s">
        <v>29</v>
      </c>
      <c r="E152" s="69">
        <v>12</v>
      </c>
      <c r="F152" s="69">
        <v>575</v>
      </c>
      <c r="G152" s="69">
        <v>0</v>
      </c>
      <c r="H152" s="69">
        <v>2</v>
      </c>
      <c r="AE152" t="s">
        <v>1571</v>
      </c>
      <c r="AF152">
        <v>15</v>
      </c>
    </row>
    <row r="153" spans="1:32" x14ac:dyDescent="0.25">
      <c r="A153" s="69" t="s">
        <v>46</v>
      </c>
      <c r="B153" s="69" t="s">
        <v>20</v>
      </c>
      <c r="C153" s="69" t="s">
        <v>46</v>
      </c>
      <c r="D153" s="69" t="s">
        <v>20</v>
      </c>
      <c r="E153" s="69">
        <v>8</v>
      </c>
      <c r="F153" s="69">
        <v>24</v>
      </c>
      <c r="G153" s="69">
        <v>0</v>
      </c>
      <c r="H153" s="69">
        <v>28</v>
      </c>
      <c r="AE153" t="s">
        <v>802</v>
      </c>
      <c r="AF153">
        <v>16</v>
      </c>
    </row>
    <row r="154" spans="1:32" x14ac:dyDescent="0.25">
      <c r="A154" s="69" t="s">
        <v>367</v>
      </c>
      <c r="B154" s="69" t="s">
        <v>29</v>
      </c>
      <c r="C154" s="69" t="s">
        <v>367</v>
      </c>
      <c r="D154" s="69" t="s">
        <v>29</v>
      </c>
      <c r="E154" s="69">
        <v>16</v>
      </c>
      <c r="F154" s="69">
        <v>690</v>
      </c>
      <c r="G154" s="69">
        <v>0</v>
      </c>
      <c r="H154" s="69">
        <v>0</v>
      </c>
      <c r="AE154" t="s">
        <v>260</v>
      </c>
      <c r="AF154">
        <v>16</v>
      </c>
    </row>
    <row r="155" spans="1:32" x14ac:dyDescent="0.25">
      <c r="A155" s="69" t="s">
        <v>391</v>
      </c>
      <c r="B155" s="69" t="s">
        <v>77</v>
      </c>
      <c r="C155" s="69" t="s">
        <v>391</v>
      </c>
      <c r="D155" s="69" t="s">
        <v>113</v>
      </c>
      <c r="E155" s="69">
        <v>14</v>
      </c>
      <c r="F155" s="69">
        <v>0</v>
      </c>
      <c r="G155" s="69">
        <v>792</v>
      </c>
      <c r="H155" s="69">
        <v>46</v>
      </c>
      <c r="AE155" t="s">
        <v>1370</v>
      </c>
      <c r="AF155">
        <v>14</v>
      </c>
    </row>
    <row r="156" spans="1:32" x14ac:dyDescent="0.25">
      <c r="A156" s="69" t="s">
        <v>415</v>
      </c>
      <c r="B156" s="69" t="s">
        <v>20</v>
      </c>
      <c r="C156" s="69" t="s">
        <v>415</v>
      </c>
      <c r="D156" s="69" t="s">
        <v>20</v>
      </c>
      <c r="E156" s="69">
        <v>2</v>
      </c>
      <c r="F156" s="69">
        <v>0</v>
      </c>
      <c r="G156" s="69">
        <v>0</v>
      </c>
      <c r="H156" s="69">
        <v>9</v>
      </c>
      <c r="I156" s="75" t="s">
        <v>415</v>
      </c>
      <c r="J156" s="75"/>
      <c r="K156" s="75">
        <v>1</v>
      </c>
      <c r="L156" s="75"/>
      <c r="M156" s="75"/>
      <c r="N156" s="75"/>
      <c r="O156" s="75"/>
      <c r="P156" s="75"/>
      <c r="Q156" s="75"/>
      <c r="AE156" t="s">
        <v>1920</v>
      </c>
      <c r="AF156">
        <v>2</v>
      </c>
    </row>
    <row r="157" spans="1:32" x14ac:dyDescent="0.25">
      <c r="A157" s="69" t="s">
        <v>298</v>
      </c>
      <c r="B157" s="69" t="s">
        <v>53</v>
      </c>
      <c r="C157" s="69" t="s">
        <v>298</v>
      </c>
      <c r="D157" s="69" t="s">
        <v>574</v>
      </c>
      <c r="E157" s="69">
        <v>13</v>
      </c>
      <c r="F157" s="69">
        <v>0</v>
      </c>
      <c r="G157" s="69">
        <v>1</v>
      </c>
      <c r="H157" s="69">
        <v>207</v>
      </c>
      <c r="AE157" t="s">
        <v>651</v>
      </c>
      <c r="AF157">
        <v>16</v>
      </c>
    </row>
    <row r="158" spans="1:32" x14ac:dyDescent="0.25">
      <c r="A158" s="69" t="s">
        <v>326</v>
      </c>
      <c r="B158" s="69" t="s">
        <v>53</v>
      </c>
      <c r="C158" s="69" t="s">
        <v>326</v>
      </c>
      <c r="D158" s="69" t="s">
        <v>574</v>
      </c>
      <c r="E158" s="69">
        <v>16</v>
      </c>
      <c r="F158" s="69">
        <v>0</v>
      </c>
      <c r="G158" s="69">
        <v>15</v>
      </c>
      <c r="H158" s="69">
        <v>303</v>
      </c>
      <c r="AE158" t="s">
        <v>2031</v>
      </c>
      <c r="AF158">
        <v>16</v>
      </c>
    </row>
    <row r="159" spans="1:32" x14ac:dyDescent="0.25">
      <c r="A159" s="69" t="s">
        <v>433</v>
      </c>
      <c r="B159" s="69" t="s">
        <v>11</v>
      </c>
      <c r="C159" s="69"/>
      <c r="D159" s="69"/>
      <c r="E159" s="69"/>
      <c r="F159" s="69"/>
      <c r="G159" s="69"/>
      <c r="H159" s="69"/>
      <c r="AE159" t="s">
        <v>652</v>
      </c>
      <c r="AF159">
        <v>2</v>
      </c>
    </row>
    <row r="160" spans="1:32" x14ac:dyDescent="0.25">
      <c r="A160" s="69" t="s">
        <v>174</v>
      </c>
      <c r="B160" s="69" t="s">
        <v>84</v>
      </c>
      <c r="C160" s="69"/>
      <c r="D160" s="69"/>
      <c r="E160" s="69"/>
      <c r="F160" s="69"/>
      <c r="G160" s="69"/>
      <c r="H160" s="69"/>
      <c r="AE160" t="s">
        <v>1661</v>
      </c>
      <c r="AF160">
        <v>16</v>
      </c>
    </row>
    <row r="161" spans="1:32" x14ac:dyDescent="0.25">
      <c r="A161" s="69" t="s">
        <v>114</v>
      </c>
      <c r="B161" s="69" t="s">
        <v>20</v>
      </c>
      <c r="C161" s="69" t="s">
        <v>114</v>
      </c>
      <c r="D161" s="69" t="s">
        <v>20</v>
      </c>
      <c r="E161" s="69">
        <v>16</v>
      </c>
      <c r="F161" s="69">
        <v>170</v>
      </c>
      <c r="G161" s="69">
        <v>0</v>
      </c>
      <c r="H161" s="69">
        <v>30</v>
      </c>
      <c r="AE161" t="s">
        <v>1043</v>
      </c>
      <c r="AF161">
        <v>13</v>
      </c>
    </row>
    <row r="162" spans="1:32" x14ac:dyDescent="0.25">
      <c r="A162" s="69" t="s">
        <v>154</v>
      </c>
      <c r="B162" s="69" t="s">
        <v>50</v>
      </c>
      <c r="C162" s="69" t="s">
        <v>154</v>
      </c>
      <c r="D162" s="69" t="s">
        <v>50</v>
      </c>
      <c r="E162" s="69">
        <v>7</v>
      </c>
      <c r="F162" s="69">
        <v>0</v>
      </c>
      <c r="G162" s="69">
        <v>30</v>
      </c>
      <c r="H162" s="69">
        <v>29</v>
      </c>
      <c r="AE162" t="s">
        <v>663</v>
      </c>
      <c r="AF162">
        <v>6</v>
      </c>
    </row>
    <row r="163" spans="1:32" x14ac:dyDescent="0.25">
      <c r="A163" s="69" t="s">
        <v>262</v>
      </c>
      <c r="B163" s="69" t="s">
        <v>8</v>
      </c>
      <c r="C163" s="69" t="s">
        <v>262</v>
      </c>
      <c r="D163" s="69" t="s">
        <v>8</v>
      </c>
      <c r="E163" s="69">
        <v>16</v>
      </c>
      <c r="F163" s="69">
        <v>1058</v>
      </c>
      <c r="G163" s="69">
        <v>0</v>
      </c>
      <c r="H163" s="69">
        <v>76</v>
      </c>
      <c r="AE163" t="s">
        <v>899</v>
      </c>
      <c r="AF163">
        <v>16</v>
      </c>
    </row>
    <row r="164" spans="1:32" x14ac:dyDescent="0.25">
      <c r="A164" s="69" t="s">
        <v>268</v>
      </c>
      <c r="B164" s="69" t="s">
        <v>16</v>
      </c>
      <c r="C164" s="69" t="s">
        <v>268</v>
      </c>
      <c r="D164" s="69" t="s">
        <v>562</v>
      </c>
      <c r="E164" s="69">
        <v>7</v>
      </c>
      <c r="F164" s="69">
        <v>95</v>
      </c>
      <c r="G164" s="69">
        <v>0</v>
      </c>
      <c r="H164" s="69">
        <v>19</v>
      </c>
      <c r="AE164" t="s">
        <v>878</v>
      </c>
      <c r="AF164">
        <v>11</v>
      </c>
    </row>
    <row r="165" spans="1:32" x14ac:dyDescent="0.25">
      <c r="A165" s="69" t="s">
        <v>237</v>
      </c>
      <c r="B165" s="69" t="s">
        <v>45</v>
      </c>
      <c r="C165" s="69"/>
      <c r="D165" s="69"/>
      <c r="E165" s="69"/>
      <c r="F165" s="69"/>
      <c r="G165" s="69"/>
      <c r="H165" s="69"/>
      <c r="AE165" t="s">
        <v>407</v>
      </c>
      <c r="AF165">
        <v>13</v>
      </c>
    </row>
    <row r="166" spans="1:32" x14ac:dyDescent="0.25">
      <c r="A166" s="69" t="s">
        <v>227</v>
      </c>
      <c r="B166" s="69" t="s">
        <v>8</v>
      </c>
      <c r="C166" s="69" t="s">
        <v>227</v>
      </c>
      <c r="D166" s="69" t="s">
        <v>556</v>
      </c>
      <c r="E166" s="69">
        <v>16</v>
      </c>
      <c r="F166" s="69">
        <v>1102</v>
      </c>
      <c r="G166" s="69">
        <v>0</v>
      </c>
      <c r="H166" s="69">
        <v>76</v>
      </c>
      <c r="AE166" t="s">
        <v>1230</v>
      </c>
      <c r="AF166">
        <v>3</v>
      </c>
    </row>
    <row r="167" spans="1:32" x14ac:dyDescent="0.25">
      <c r="A167" s="69" t="s">
        <v>343</v>
      </c>
      <c r="B167" s="69" t="s">
        <v>29</v>
      </c>
      <c r="C167" s="69"/>
      <c r="D167" s="69"/>
      <c r="E167" s="69"/>
      <c r="F167" s="69"/>
      <c r="G167" s="69"/>
      <c r="H167" s="69"/>
      <c r="AE167" t="s">
        <v>1510</v>
      </c>
      <c r="AF167">
        <v>16</v>
      </c>
    </row>
    <row r="168" spans="1:32" x14ac:dyDescent="0.25">
      <c r="A168" s="69" t="s">
        <v>396</v>
      </c>
      <c r="B168" s="69" t="s">
        <v>16</v>
      </c>
      <c r="C168" s="69" t="s">
        <v>396</v>
      </c>
      <c r="D168" s="69" t="s">
        <v>562</v>
      </c>
      <c r="E168" s="69">
        <v>16</v>
      </c>
      <c r="F168" s="69">
        <v>1135</v>
      </c>
      <c r="G168" s="69">
        <v>0</v>
      </c>
      <c r="H168" s="69">
        <v>71</v>
      </c>
      <c r="AE168" t="s">
        <v>435</v>
      </c>
      <c r="AF168">
        <v>13</v>
      </c>
    </row>
    <row r="169" spans="1:32" x14ac:dyDescent="0.25">
      <c r="A169" s="69" t="s">
        <v>123</v>
      </c>
      <c r="B169" s="69" t="s">
        <v>23</v>
      </c>
      <c r="C169" s="69" t="s">
        <v>123</v>
      </c>
      <c r="D169" s="69" t="s">
        <v>23</v>
      </c>
      <c r="E169" s="69">
        <v>7</v>
      </c>
      <c r="F169" s="69">
        <v>0</v>
      </c>
      <c r="G169" s="69">
        <v>149</v>
      </c>
      <c r="H169" s="69">
        <v>44</v>
      </c>
      <c r="AE169" t="s">
        <v>559</v>
      </c>
      <c r="AF169">
        <v>8</v>
      </c>
    </row>
    <row r="170" spans="1:32" x14ac:dyDescent="0.25">
      <c r="A170" s="69" t="s">
        <v>286</v>
      </c>
      <c r="B170" s="69" t="s">
        <v>11</v>
      </c>
      <c r="C170" s="69" t="s">
        <v>286</v>
      </c>
      <c r="D170" s="69" t="s">
        <v>11</v>
      </c>
      <c r="E170" s="69">
        <v>16</v>
      </c>
      <c r="F170" s="69">
        <v>0</v>
      </c>
      <c r="G170" s="69">
        <v>245</v>
      </c>
      <c r="H170" s="69">
        <v>176</v>
      </c>
      <c r="AE170" t="s">
        <v>856</v>
      </c>
      <c r="AF170">
        <v>6</v>
      </c>
    </row>
    <row r="171" spans="1:32" x14ac:dyDescent="0.25">
      <c r="A171" s="69" t="s">
        <v>60</v>
      </c>
      <c r="B171" s="69" t="s">
        <v>20</v>
      </c>
      <c r="C171" s="69" t="s">
        <v>60</v>
      </c>
      <c r="D171" s="69" t="s">
        <v>20</v>
      </c>
      <c r="E171" s="69">
        <v>13</v>
      </c>
      <c r="F171" s="69">
        <v>677</v>
      </c>
      <c r="G171" s="69">
        <v>0</v>
      </c>
      <c r="H171" s="69">
        <v>0</v>
      </c>
      <c r="AE171" t="s">
        <v>856</v>
      </c>
      <c r="AF171">
        <v>9</v>
      </c>
    </row>
    <row r="172" spans="1:32" x14ac:dyDescent="0.25">
      <c r="A172" s="69" t="s">
        <v>385</v>
      </c>
      <c r="B172" s="69" t="s">
        <v>110</v>
      </c>
      <c r="C172" s="69" t="s">
        <v>385</v>
      </c>
      <c r="D172" s="69" t="s">
        <v>110</v>
      </c>
      <c r="E172" s="69">
        <v>16</v>
      </c>
      <c r="F172" s="69">
        <v>192</v>
      </c>
      <c r="G172" s="69">
        <v>0</v>
      </c>
      <c r="H172" s="69">
        <v>131</v>
      </c>
      <c r="AE172" t="s">
        <v>1926</v>
      </c>
      <c r="AF172">
        <v>14</v>
      </c>
    </row>
    <row r="173" spans="1:32" x14ac:dyDescent="0.25">
      <c r="A173" s="69" t="s">
        <v>341</v>
      </c>
      <c r="B173" s="69" t="s">
        <v>11</v>
      </c>
      <c r="C173" s="69" t="s">
        <v>341</v>
      </c>
      <c r="D173" s="69" t="s">
        <v>11</v>
      </c>
      <c r="E173" s="69">
        <v>16</v>
      </c>
      <c r="F173" s="69">
        <v>0</v>
      </c>
      <c r="G173" s="69">
        <v>599</v>
      </c>
      <c r="H173" s="69">
        <v>123</v>
      </c>
      <c r="AE173" t="s">
        <v>1087</v>
      </c>
      <c r="AF173">
        <v>12</v>
      </c>
    </row>
    <row r="174" spans="1:32" x14ac:dyDescent="0.25">
      <c r="A174" s="69" t="s">
        <v>319</v>
      </c>
      <c r="B174" s="69" t="s">
        <v>65</v>
      </c>
      <c r="C174" s="69"/>
      <c r="D174" s="69"/>
      <c r="E174" s="69"/>
      <c r="F174" s="69"/>
      <c r="G174" s="69"/>
      <c r="H174" s="69"/>
      <c r="AE174" t="s">
        <v>1254</v>
      </c>
      <c r="AF174">
        <v>16</v>
      </c>
    </row>
    <row r="175" spans="1:32" x14ac:dyDescent="0.25">
      <c r="A175" s="69" t="s">
        <v>208</v>
      </c>
      <c r="B175" s="69" t="s">
        <v>209</v>
      </c>
      <c r="C175" s="69"/>
      <c r="D175" s="69"/>
      <c r="E175" s="69"/>
      <c r="F175" s="69"/>
      <c r="G175" s="69"/>
      <c r="H175" s="69"/>
      <c r="AE175" t="s">
        <v>795</v>
      </c>
      <c r="AF175">
        <v>16</v>
      </c>
    </row>
    <row r="176" spans="1:32" x14ac:dyDescent="0.25">
      <c r="A176" s="69" t="s">
        <v>221</v>
      </c>
      <c r="B176" s="69" t="s">
        <v>8</v>
      </c>
      <c r="C176" s="69" t="s">
        <v>221</v>
      </c>
      <c r="D176" s="69" t="s">
        <v>556</v>
      </c>
      <c r="E176" s="69">
        <v>5</v>
      </c>
      <c r="F176" s="69">
        <v>272</v>
      </c>
      <c r="G176" s="69">
        <v>0</v>
      </c>
      <c r="H176" s="69">
        <v>6</v>
      </c>
      <c r="AE176" t="s">
        <v>1115</v>
      </c>
      <c r="AF176">
        <v>2</v>
      </c>
    </row>
    <row r="177" spans="1:32" x14ac:dyDescent="0.25">
      <c r="A177" s="69" t="s">
        <v>273</v>
      </c>
      <c r="B177" s="69" t="s">
        <v>8</v>
      </c>
      <c r="C177" s="69"/>
      <c r="D177" s="69"/>
      <c r="E177" s="69"/>
      <c r="F177" s="69"/>
      <c r="G177" s="69"/>
      <c r="H177" s="69"/>
      <c r="AE177" t="s">
        <v>743</v>
      </c>
      <c r="AF177">
        <v>2</v>
      </c>
    </row>
    <row r="178" spans="1:32" x14ac:dyDescent="0.25">
      <c r="A178" s="69" t="s">
        <v>164</v>
      </c>
      <c r="B178" s="69" t="s">
        <v>23</v>
      </c>
      <c r="C178" s="69" t="s">
        <v>164</v>
      </c>
      <c r="D178" s="69" t="s">
        <v>23</v>
      </c>
      <c r="E178" s="69">
        <v>14</v>
      </c>
      <c r="F178" s="69">
        <v>0</v>
      </c>
      <c r="G178" s="69">
        <v>302</v>
      </c>
      <c r="H178" s="69">
        <v>40</v>
      </c>
      <c r="AE178" t="s">
        <v>743</v>
      </c>
      <c r="AF178">
        <v>6</v>
      </c>
    </row>
    <row r="179" spans="1:32" x14ac:dyDescent="0.25">
      <c r="A179" s="69" t="s">
        <v>143</v>
      </c>
      <c r="B179" s="69" t="s">
        <v>8</v>
      </c>
      <c r="C179" s="69"/>
      <c r="D179" s="69"/>
      <c r="E179" s="69"/>
      <c r="F179" s="69"/>
      <c r="G179" s="69"/>
      <c r="H179" s="69"/>
      <c r="AE179" t="s">
        <v>605</v>
      </c>
      <c r="AF179">
        <v>2</v>
      </c>
    </row>
    <row r="180" spans="1:32" x14ac:dyDescent="0.25">
      <c r="A180" s="69" t="s">
        <v>378</v>
      </c>
      <c r="B180" s="69" t="s">
        <v>53</v>
      </c>
      <c r="C180" s="69" t="s">
        <v>378</v>
      </c>
      <c r="D180" s="69" t="s">
        <v>574</v>
      </c>
      <c r="E180" s="69">
        <v>13</v>
      </c>
      <c r="F180" s="69">
        <v>0</v>
      </c>
      <c r="G180" s="69">
        <v>524</v>
      </c>
      <c r="H180" s="69">
        <v>107</v>
      </c>
      <c r="AE180" t="s">
        <v>1790</v>
      </c>
      <c r="AF180">
        <v>13</v>
      </c>
    </row>
    <row r="181" spans="1:32" x14ac:dyDescent="0.25">
      <c r="A181" s="69" t="s">
        <v>24</v>
      </c>
      <c r="B181" s="69" t="s">
        <v>11</v>
      </c>
      <c r="C181" s="69"/>
      <c r="D181" s="69"/>
      <c r="E181" s="69"/>
      <c r="F181" s="69"/>
      <c r="G181" s="69"/>
      <c r="H181" s="69"/>
      <c r="AE181" t="s">
        <v>285</v>
      </c>
      <c r="AF181">
        <v>1</v>
      </c>
    </row>
    <row r="182" spans="1:32" x14ac:dyDescent="0.25">
      <c r="A182" s="69" t="s">
        <v>115</v>
      </c>
      <c r="B182" s="69" t="s">
        <v>29</v>
      </c>
      <c r="C182" s="69"/>
      <c r="D182" s="69"/>
      <c r="E182" s="69"/>
      <c r="F182" s="69"/>
      <c r="G182" s="69"/>
      <c r="H182" s="69"/>
      <c r="AE182" t="s">
        <v>285</v>
      </c>
      <c r="AF182">
        <v>3</v>
      </c>
    </row>
    <row r="183" spans="1:32" x14ac:dyDescent="0.25">
      <c r="A183" s="69" t="s">
        <v>253</v>
      </c>
      <c r="B183" s="69" t="s">
        <v>20</v>
      </c>
      <c r="C183" s="69"/>
      <c r="D183" s="69"/>
      <c r="E183" s="69"/>
      <c r="F183" s="69"/>
      <c r="G183" s="69"/>
      <c r="H183" s="69"/>
      <c r="AE183" t="s">
        <v>558</v>
      </c>
      <c r="AF183">
        <v>16</v>
      </c>
    </row>
    <row r="184" spans="1:32" x14ac:dyDescent="0.25">
      <c r="A184" s="69" t="s">
        <v>203</v>
      </c>
      <c r="B184" s="69" t="s">
        <v>23</v>
      </c>
      <c r="C184" s="69" t="s">
        <v>203</v>
      </c>
      <c r="D184" s="69" t="s">
        <v>23</v>
      </c>
      <c r="E184" s="69">
        <v>10</v>
      </c>
      <c r="F184" s="69">
        <v>0</v>
      </c>
      <c r="G184" s="69">
        <v>164</v>
      </c>
      <c r="H184" s="69">
        <v>73</v>
      </c>
      <c r="AE184" t="s">
        <v>2248</v>
      </c>
      <c r="AF184">
        <v>12</v>
      </c>
    </row>
    <row r="185" spans="1:32" x14ac:dyDescent="0.25">
      <c r="A185" s="69" t="s">
        <v>183</v>
      </c>
      <c r="B185" s="69" t="s">
        <v>29</v>
      </c>
      <c r="C185" s="69"/>
      <c r="D185" s="69"/>
      <c r="E185" s="69"/>
      <c r="F185" s="69"/>
      <c r="G185" s="69"/>
      <c r="H185" s="69"/>
      <c r="AE185" t="s">
        <v>1751</v>
      </c>
      <c r="AF185">
        <v>16</v>
      </c>
    </row>
    <row r="186" spans="1:32" x14ac:dyDescent="0.25">
      <c r="A186" s="69" t="s">
        <v>210</v>
      </c>
      <c r="B186" s="69" t="s">
        <v>16</v>
      </c>
      <c r="C186" s="69"/>
      <c r="D186" s="69"/>
      <c r="E186" s="69"/>
      <c r="F186" s="69"/>
      <c r="G186" s="69"/>
      <c r="H186" s="69"/>
      <c r="AE186" t="s">
        <v>1512</v>
      </c>
      <c r="AF186">
        <v>12</v>
      </c>
    </row>
    <row r="187" spans="1:32" x14ac:dyDescent="0.25">
      <c r="A187" s="69" t="s">
        <v>409</v>
      </c>
      <c r="B187" s="69" t="s">
        <v>29</v>
      </c>
      <c r="C187" s="69" t="s">
        <v>409</v>
      </c>
      <c r="D187" s="69" t="s">
        <v>29</v>
      </c>
      <c r="E187" s="69">
        <v>12</v>
      </c>
      <c r="F187" s="69">
        <v>159</v>
      </c>
      <c r="G187" s="69">
        <v>0</v>
      </c>
      <c r="H187" s="69">
        <v>126</v>
      </c>
      <c r="AE187" t="s">
        <v>1070</v>
      </c>
      <c r="AF187">
        <v>11</v>
      </c>
    </row>
    <row r="188" spans="1:32" x14ac:dyDescent="0.25">
      <c r="A188" s="69" t="s">
        <v>172</v>
      </c>
      <c r="B188" s="69" t="s">
        <v>110</v>
      </c>
      <c r="C188" s="69" t="s">
        <v>172</v>
      </c>
      <c r="D188" s="69" t="s">
        <v>110</v>
      </c>
      <c r="E188" s="69">
        <v>12</v>
      </c>
      <c r="F188" s="69">
        <v>109</v>
      </c>
      <c r="G188" s="69">
        <v>0</v>
      </c>
      <c r="H188" s="69">
        <v>171</v>
      </c>
      <c r="AE188" t="s">
        <v>1793</v>
      </c>
      <c r="AF188">
        <v>16</v>
      </c>
    </row>
    <row r="189" spans="1:32" x14ac:dyDescent="0.25">
      <c r="A189" s="69" t="s">
        <v>426</v>
      </c>
      <c r="B189" s="69" t="s">
        <v>29</v>
      </c>
      <c r="C189" s="69"/>
      <c r="D189" s="69"/>
      <c r="E189" s="69"/>
      <c r="F189" s="69"/>
      <c r="G189" s="69"/>
      <c r="H189" s="69"/>
      <c r="AE189" t="s">
        <v>1128</v>
      </c>
      <c r="AF189">
        <v>15</v>
      </c>
    </row>
    <row r="190" spans="1:32" x14ac:dyDescent="0.25">
      <c r="A190" s="69" t="s">
        <v>165</v>
      </c>
      <c r="B190" s="69" t="s">
        <v>29</v>
      </c>
      <c r="C190" s="69" t="s">
        <v>165</v>
      </c>
      <c r="D190" s="69" t="s">
        <v>29</v>
      </c>
      <c r="E190" s="69">
        <v>12</v>
      </c>
      <c r="F190" s="69">
        <v>313</v>
      </c>
      <c r="G190" s="69">
        <v>0</v>
      </c>
      <c r="H190" s="69">
        <v>72</v>
      </c>
      <c r="AE190" t="s">
        <v>1934</v>
      </c>
      <c r="AF190">
        <v>8</v>
      </c>
    </row>
    <row r="191" spans="1:32" x14ac:dyDescent="0.25">
      <c r="A191" s="69" t="s">
        <v>43</v>
      </c>
      <c r="B191" s="69" t="s">
        <v>45</v>
      </c>
      <c r="C191" s="69" t="s">
        <v>43</v>
      </c>
      <c r="D191" s="69" t="s">
        <v>45</v>
      </c>
      <c r="E191" s="69">
        <v>3</v>
      </c>
      <c r="F191" s="69">
        <v>76</v>
      </c>
      <c r="G191" s="69">
        <v>0</v>
      </c>
      <c r="H191" s="69">
        <v>0</v>
      </c>
      <c r="AE191" t="s">
        <v>742</v>
      </c>
      <c r="AF191">
        <v>5</v>
      </c>
    </row>
    <row r="192" spans="1:32" x14ac:dyDescent="0.25">
      <c r="A192" s="69" t="s">
        <v>128</v>
      </c>
      <c r="B192" s="69" t="s">
        <v>77</v>
      </c>
      <c r="C192" s="69" t="s">
        <v>128</v>
      </c>
      <c r="D192" s="69" t="s">
        <v>113</v>
      </c>
      <c r="E192" s="69">
        <v>16</v>
      </c>
      <c r="F192" s="69">
        <v>0</v>
      </c>
      <c r="G192" s="69">
        <v>1011</v>
      </c>
      <c r="H192" s="69">
        <v>147</v>
      </c>
      <c r="AE192" t="s">
        <v>742</v>
      </c>
      <c r="AF192">
        <v>4</v>
      </c>
    </row>
    <row r="193" spans="1:32" x14ac:dyDescent="0.25">
      <c r="A193" s="69" t="s">
        <v>150</v>
      </c>
      <c r="B193" s="69" t="s">
        <v>110</v>
      </c>
      <c r="C193" s="69"/>
      <c r="D193" s="69"/>
      <c r="E193" s="69"/>
      <c r="F193" s="69"/>
      <c r="G193" s="69"/>
      <c r="H193" s="69"/>
      <c r="AE193" t="s">
        <v>942</v>
      </c>
      <c r="AF193">
        <v>16</v>
      </c>
    </row>
    <row r="194" spans="1:32" x14ac:dyDescent="0.25">
      <c r="A194" s="69" t="s">
        <v>347</v>
      </c>
      <c r="B194" s="69" t="s">
        <v>45</v>
      </c>
      <c r="C194" s="69"/>
      <c r="D194" s="69"/>
      <c r="E194" s="69"/>
      <c r="F194" s="69"/>
      <c r="G194" s="69"/>
      <c r="H194" s="69"/>
      <c r="AE194" t="s">
        <v>1261</v>
      </c>
      <c r="AF194">
        <v>13</v>
      </c>
    </row>
    <row r="195" spans="1:32" x14ac:dyDescent="0.25">
      <c r="A195" s="69" t="s">
        <v>364</v>
      </c>
      <c r="B195" s="69" t="s">
        <v>100</v>
      </c>
      <c r="C195" s="69"/>
      <c r="D195" s="69"/>
      <c r="E195" s="69"/>
      <c r="F195" s="69"/>
      <c r="G195" s="69"/>
      <c r="H195" s="69"/>
      <c r="AE195" t="s">
        <v>2258</v>
      </c>
      <c r="AF195">
        <v>16</v>
      </c>
    </row>
    <row r="196" spans="1:32" x14ac:dyDescent="0.25">
      <c r="A196" s="69" t="s">
        <v>390</v>
      </c>
      <c r="B196" s="69" t="s">
        <v>20</v>
      </c>
      <c r="C196" s="69" t="s">
        <v>390</v>
      </c>
      <c r="D196" s="69" t="s">
        <v>20</v>
      </c>
      <c r="E196" s="69">
        <v>2</v>
      </c>
      <c r="F196" s="69">
        <v>0</v>
      </c>
      <c r="G196" s="69">
        <v>0</v>
      </c>
      <c r="H196" s="69">
        <v>5</v>
      </c>
      <c r="AE196" t="s">
        <v>2251</v>
      </c>
      <c r="AF196">
        <v>13</v>
      </c>
    </row>
    <row r="197" spans="1:32" x14ac:dyDescent="0.25">
      <c r="A197" s="69" t="s">
        <v>402</v>
      </c>
      <c r="B197" s="69" t="s">
        <v>8</v>
      </c>
      <c r="C197" s="69" t="s">
        <v>402</v>
      </c>
      <c r="D197" s="69" t="s">
        <v>556</v>
      </c>
      <c r="E197" s="69">
        <v>5</v>
      </c>
      <c r="F197" s="69">
        <v>173</v>
      </c>
      <c r="G197" s="69">
        <v>0</v>
      </c>
      <c r="H197" s="69">
        <v>6</v>
      </c>
      <c r="AE197" t="s">
        <v>1480</v>
      </c>
      <c r="AF197">
        <v>15</v>
      </c>
    </row>
    <row r="198" spans="1:32" x14ac:dyDescent="0.25">
      <c r="A198" s="69" t="s">
        <v>206</v>
      </c>
      <c r="B198" s="69" t="s">
        <v>11</v>
      </c>
      <c r="C198" s="69" t="s">
        <v>206</v>
      </c>
      <c r="D198" s="69" t="s">
        <v>11</v>
      </c>
      <c r="E198" s="69">
        <v>16</v>
      </c>
      <c r="F198" s="69">
        <v>0</v>
      </c>
      <c r="G198" s="69">
        <v>417</v>
      </c>
      <c r="H198" s="69">
        <v>238</v>
      </c>
      <c r="AE198" t="s">
        <v>839</v>
      </c>
      <c r="AF198">
        <v>10</v>
      </c>
    </row>
    <row r="199" spans="1:32" x14ac:dyDescent="0.25">
      <c r="A199" s="69" t="s">
        <v>88</v>
      </c>
      <c r="B199" s="69" t="s">
        <v>23</v>
      </c>
      <c r="C199" s="69" t="s">
        <v>88</v>
      </c>
      <c r="D199" s="69" t="s">
        <v>23</v>
      </c>
      <c r="E199" s="69">
        <v>15</v>
      </c>
      <c r="F199" s="69">
        <v>0</v>
      </c>
      <c r="G199" s="69">
        <v>119</v>
      </c>
      <c r="H199" s="69">
        <v>202</v>
      </c>
      <c r="AE199" t="s">
        <v>1423</v>
      </c>
      <c r="AF199">
        <v>7</v>
      </c>
    </row>
    <row r="200" spans="1:32" x14ac:dyDescent="0.25">
      <c r="A200" s="69" t="s">
        <v>145</v>
      </c>
      <c r="B200" s="69" t="s">
        <v>20</v>
      </c>
      <c r="C200" s="69"/>
      <c r="D200" s="69"/>
      <c r="E200" s="69"/>
      <c r="F200" s="69"/>
      <c r="G200" s="69"/>
      <c r="H200" s="69"/>
      <c r="AE200" t="s">
        <v>1785</v>
      </c>
      <c r="AF200">
        <v>16</v>
      </c>
    </row>
    <row r="201" spans="1:32" x14ac:dyDescent="0.25">
      <c r="A201" s="69" t="s">
        <v>276</v>
      </c>
      <c r="B201" s="69" t="s">
        <v>84</v>
      </c>
      <c r="C201" s="69" t="s">
        <v>276</v>
      </c>
      <c r="D201" s="69" t="s">
        <v>574</v>
      </c>
      <c r="E201" s="69">
        <v>14</v>
      </c>
      <c r="F201" s="69">
        <v>0</v>
      </c>
      <c r="G201" s="69">
        <v>11</v>
      </c>
      <c r="H201" s="69">
        <v>265</v>
      </c>
      <c r="AE201" t="s">
        <v>1156</v>
      </c>
      <c r="AF201">
        <v>16</v>
      </c>
    </row>
    <row r="202" spans="1:32" x14ac:dyDescent="0.25">
      <c r="A202" s="69" t="s">
        <v>277</v>
      </c>
      <c r="B202" s="69" t="s">
        <v>20</v>
      </c>
      <c r="C202" s="69"/>
      <c r="D202" s="69"/>
      <c r="E202" s="69"/>
      <c r="F202" s="69"/>
      <c r="G202" s="69"/>
      <c r="H202" s="69"/>
      <c r="AE202" t="s">
        <v>1792</v>
      </c>
      <c r="AF202">
        <v>1</v>
      </c>
    </row>
    <row r="203" spans="1:32" x14ac:dyDescent="0.25">
      <c r="A203" s="69" t="s">
        <v>125</v>
      </c>
      <c r="B203" s="69" t="s">
        <v>11</v>
      </c>
      <c r="C203" s="69"/>
      <c r="D203" s="69"/>
      <c r="E203" s="69"/>
      <c r="F203" s="69"/>
      <c r="G203" s="69"/>
      <c r="H203" s="69"/>
      <c r="AE203" t="s">
        <v>1612</v>
      </c>
      <c r="AF203">
        <v>7</v>
      </c>
    </row>
    <row r="204" spans="1:32" x14ac:dyDescent="0.25">
      <c r="A204" s="69" t="s">
        <v>158</v>
      </c>
      <c r="B204" s="69" t="s">
        <v>20</v>
      </c>
      <c r="C204" s="69" t="s">
        <v>158</v>
      </c>
      <c r="D204" s="69" t="s">
        <v>20</v>
      </c>
      <c r="E204" s="69">
        <v>3</v>
      </c>
      <c r="F204" s="69">
        <v>9</v>
      </c>
      <c r="G204" s="69">
        <v>0</v>
      </c>
      <c r="H204" s="69">
        <v>30</v>
      </c>
      <c r="AE204" t="s">
        <v>218</v>
      </c>
      <c r="AF204">
        <v>5</v>
      </c>
    </row>
    <row r="205" spans="1:32" x14ac:dyDescent="0.25">
      <c r="A205" s="69" t="s">
        <v>159</v>
      </c>
      <c r="B205" s="69" t="s">
        <v>45</v>
      </c>
      <c r="C205" s="69" t="s">
        <v>159</v>
      </c>
      <c r="D205" s="69" t="s">
        <v>45</v>
      </c>
      <c r="E205" s="69">
        <v>13</v>
      </c>
      <c r="F205" s="69">
        <v>842</v>
      </c>
      <c r="G205" s="69">
        <v>0</v>
      </c>
      <c r="H205" s="69">
        <v>0</v>
      </c>
      <c r="AE205" t="s">
        <v>754</v>
      </c>
      <c r="AF205">
        <v>16</v>
      </c>
    </row>
    <row r="206" spans="1:32" x14ac:dyDescent="0.25">
      <c r="A206" s="69" t="s">
        <v>212</v>
      </c>
      <c r="B206" s="69" t="s">
        <v>20</v>
      </c>
      <c r="C206" s="69" t="s">
        <v>212</v>
      </c>
      <c r="D206" s="69" t="s">
        <v>20</v>
      </c>
      <c r="E206" s="69">
        <v>8</v>
      </c>
      <c r="F206" s="69">
        <v>155</v>
      </c>
      <c r="G206" s="69">
        <v>0</v>
      </c>
      <c r="H206" s="69">
        <v>20</v>
      </c>
      <c r="AE206" t="s">
        <v>270</v>
      </c>
      <c r="AF206">
        <v>8</v>
      </c>
    </row>
    <row r="207" spans="1:32" x14ac:dyDescent="0.25">
      <c r="A207" s="69" t="s">
        <v>37</v>
      </c>
      <c r="B207" s="69" t="s">
        <v>20</v>
      </c>
      <c r="C207" s="69" t="s">
        <v>37</v>
      </c>
      <c r="D207" s="69" t="s">
        <v>20</v>
      </c>
      <c r="E207" s="69">
        <v>16</v>
      </c>
      <c r="F207" s="69">
        <v>312</v>
      </c>
      <c r="G207" s="69">
        <v>0</v>
      </c>
      <c r="H207" s="69">
        <v>128</v>
      </c>
      <c r="AE207" t="s">
        <v>796</v>
      </c>
      <c r="AF207">
        <v>1</v>
      </c>
    </row>
    <row r="208" spans="1:32" x14ac:dyDescent="0.25">
      <c r="A208" s="69" t="s">
        <v>181</v>
      </c>
      <c r="B208" s="69" t="s">
        <v>20</v>
      </c>
      <c r="C208" s="69"/>
      <c r="D208" s="69"/>
      <c r="E208" s="69"/>
      <c r="F208" s="69"/>
      <c r="G208" s="69"/>
      <c r="H208" s="69"/>
      <c r="AE208" t="s">
        <v>2208</v>
      </c>
      <c r="AF208">
        <v>16</v>
      </c>
    </row>
    <row r="209" spans="1:32" x14ac:dyDescent="0.25">
      <c r="A209" s="69" t="s">
        <v>201</v>
      </c>
      <c r="B209" s="69" t="s">
        <v>50</v>
      </c>
      <c r="C209" s="69" t="s">
        <v>201</v>
      </c>
      <c r="D209" s="69" t="s">
        <v>50</v>
      </c>
      <c r="E209" s="69">
        <v>4</v>
      </c>
      <c r="F209" s="69">
        <v>0</v>
      </c>
      <c r="G209" s="69">
        <v>71</v>
      </c>
      <c r="H209" s="69">
        <v>26</v>
      </c>
      <c r="AE209" t="s">
        <v>287</v>
      </c>
      <c r="AF209">
        <v>15</v>
      </c>
    </row>
    <row r="210" spans="1:32" x14ac:dyDescent="0.25">
      <c r="A210" s="69" t="s">
        <v>333</v>
      </c>
      <c r="B210" s="69" t="s">
        <v>110</v>
      </c>
      <c r="C210" s="69" t="s">
        <v>333</v>
      </c>
      <c r="D210" s="69" t="s">
        <v>110</v>
      </c>
      <c r="E210" s="69">
        <v>16</v>
      </c>
      <c r="F210" s="69">
        <v>592</v>
      </c>
      <c r="G210" s="69">
        <v>0</v>
      </c>
      <c r="H210" s="69">
        <v>180</v>
      </c>
      <c r="AE210" t="s">
        <v>1922</v>
      </c>
      <c r="AF210">
        <v>16</v>
      </c>
    </row>
    <row r="211" spans="1:32" x14ac:dyDescent="0.25">
      <c r="A211" s="69" t="s">
        <v>416</v>
      </c>
      <c r="B211" s="69" t="s">
        <v>84</v>
      </c>
      <c r="C211" s="69"/>
      <c r="D211" s="69"/>
      <c r="E211" s="69"/>
      <c r="F211" s="69"/>
      <c r="G211" s="69"/>
      <c r="H211" s="69"/>
      <c r="AE211" t="s">
        <v>2079</v>
      </c>
      <c r="AF211">
        <v>13</v>
      </c>
    </row>
    <row r="212" spans="1:32" x14ac:dyDescent="0.25">
      <c r="A212" s="69" t="s">
        <v>417</v>
      </c>
      <c r="B212" s="69" t="s">
        <v>50</v>
      </c>
      <c r="C212" s="69"/>
      <c r="D212" s="69"/>
      <c r="E212" s="69"/>
      <c r="F212" s="69"/>
      <c r="G212" s="69"/>
      <c r="H212" s="69"/>
      <c r="AE212" t="s">
        <v>1629</v>
      </c>
      <c r="AF212">
        <v>13</v>
      </c>
    </row>
    <row r="213" spans="1:32" x14ac:dyDescent="0.25">
      <c r="A213" s="69" t="s">
        <v>58</v>
      </c>
      <c r="B213" s="69" t="s">
        <v>8</v>
      </c>
      <c r="C213" s="69" t="s">
        <v>58</v>
      </c>
      <c r="D213" s="69" t="s">
        <v>556</v>
      </c>
      <c r="E213" s="69">
        <v>1</v>
      </c>
      <c r="F213" s="69">
        <v>13</v>
      </c>
      <c r="G213" s="69">
        <v>0</v>
      </c>
      <c r="H213" s="69">
        <v>1</v>
      </c>
      <c r="AE213" t="s">
        <v>1623</v>
      </c>
      <c r="AF213">
        <v>16</v>
      </c>
    </row>
    <row r="214" spans="1:32" x14ac:dyDescent="0.25">
      <c r="A214" s="69" t="s">
        <v>239</v>
      </c>
      <c r="B214" s="69" t="s">
        <v>110</v>
      </c>
      <c r="C214" s="69" t="s">
        <v>239</v>
      </c>
      <c r="D214" s="69" t="s">
        <v>110</v>
      </c>
      <c r="E214" s="69">
        <v>16</v>
      </c>
      <c r="F214" s="69">
        <v>75</v>
      </c>
      <c r="G214" s="69">
        <v>0</v>
      </c>
      <c r="H214" s="69">
        <v>59</v>
      </c>
      <c r="AE214" t="s">
        <v>1011</v>
      </c>
      <c r="AF214">
        <v>14</v>
      </c>
    </row>
    <row r="215" spans="1:32" x14ac:dyDescent="0.25">
      <c r="A215" s="69" t="s">
        <v>301</v>
      </c>
      <c r="B215" s="69" t="s">
        <v>84</v>
      </c>
      <c r="C215" s="69" t="s">
        <v>301</v>
      </c>
      <c r="D215" s="69" t="s">
        <v>574</v>
      </c>
      <c r="E215" s="69">
        <v>4</v>
      </c>
      <c r="F215" s="69">
        <v>0</v>
      </c>
      <c r="G215" s="69">
        <v>10</v>
      </c>
      <c r="H215" s="69">
        <v>55</v>
      </c>
      <c r="AE215" t="s">
        <v>1544</v>
      </c>
      <c r="AF215">
        <v>16</v>
      </c>
    </row>
    <row r="216" spans="1:32" x14ac:dyDescent="0.25">
      <c r="A216" s="69" t="s">
        <v>334</v>
      </c>
      <c r="B216" s="69" t="s">
        <v>11</v>
      </c>
      <c r="C216" s="69"/>
      <c r="D216" s="69"/>
      <c r="E216" s="69"/>
      <c r="F216" s="69"/>
      <c r="G216" s="69"/>
      <c r="H216" s="69"/>
      <c r="AE216" t="s">
        <v>659</v>
      </c>
      <c r="AF216">
        <v>6</v>
      </c>
    </row>
    <row r="217" spans="1:32" x14ac:dyDescent="0.25">
      <c r="A217" s="69" t="s">
        <v>6</v>
      </c>
      <c r="B217" s="69" t="s">
        <v>8</v>
      </c>
      <c r="C217" s="69"/>
      <c r="D217" s="69"/>
      <c r="E217" s="69"/>
      <c r="F217" s="69"/>
      <c r="G217" s="69"/>
      <c r="H217" s="69"/>
      <c r="AE217" t="s">
        <v>808</v>
      </c>
      <c r="AF217">
        <v>16</v>
      </c>
    </row>
    <row r="218" spans="1:32" x14ac:dyDescent="0.25">
      <c r="A218" s="69" t="s">
        <v>279</v>
      </c>
      <c r="B218" s="69" t="s">
        <v>20</v>
      </c>
      <c r="C218" s="69"/>
      <c r="D218" s="69"/>
      <c r="E218" s="69"/>
      <c r="F218" s="69"/>
      <c r="G218" s="69"/>
      <c r="H218" s="69"/>
      <c r="AE218" t="s">
        <v>828</v>
      </c>
      <c r="AF218">
        <v>16</v>
      </c>
    </row>
    <row r="219" spans="1:32" x14ac:dyDescent="0.25">
      <c r="A219" s="69" t="s">
        <v>228</v>
      </c>
      <c r="B219" s="69" t="s">
        <v>8</v>
      </c>
      <c r="C219" s="69"/>
      <c r="D219" s="69"/>
      <c r="E219" s="69"/>
      <c r="F219" s="69"/>
      <c r="G219" s="69"/>
      <c r="H219" s="69"/>
      <c r="AE219" t="s">
        <v>1388</v>
      </c>
      <c r="AF219">
        <v>1</v>
      </c>
    </row>
    <row r="220" spans="1:32" x14ac:dyDescent="0.25">
      <c r="A220" s="69" t="s">
        <v>261</v>
      </c>
      <c r="B220" s="69" t="s">
        <v>100</v>
      </c>
      <c r="C220" s="69"/>
      <c r="D220" s="69"/>
      <c r="E220" s="69"/>
      <c r="F220" s="69"/>
      <c r="G220" s="69"/>
      <c r="H220" s="69"/>
      <c r="AE220" t="s">
        <v>851</v>
      </c>
      <c r="AF220">
        <v>8</v>
      </c>
    </row>
    <row r="221" spans="1:32" x14ac:dyDescent="0.25">
      <c r="A221" s="69" t="s">
        <v>266</v>
      </c>
      <c r="B221" s="69" t="s">
        <v>110</v>
      </c>
      <c r="C221" s="69"/>
      <c r="D221" s="69"/>
      <c r="E221" s="69"/>
      <c r="F221" s="69"/>
      <c r="G221" s="69"/>
      <c r="H221" s="69"/>
      <c r="AE221" t="s">
        <v>412</v>
      </c>
      <c r="AF221">
        <v>7</v>
      </c>
    </row>
    <row r="222" spans="1:32" x14ac:dyDescent="0.25">
      <c r="A222" s="69" t="s">
        <v>380</v>
      </c>
      <c r="B222" s="69" t="s">
        <v>77</v>
      </c>
      <c r="C222" s="69"/>
      <c r="D222" s="69"/>
      <c r="E222" s="69"/>
      <c r="F222" s="69"/>
      <c r="G222" s="69"/>
      <c r="H222" s="69"/>
      <c r="AE222" t="s">
        <v>412</v>
      </c>
      <c r="AF222">
        <v>9</v>
      </c>
    </row>
    <row r="223" spans="1:32" x14ac:dyDescent="0.25">
      <c r="A223" s="69" t="s">
        <v>311</v>
      </c>
      <c r="B223" s="69" t="s">
        <v>29</v>
      </c>
      <c r="C223" s="69" t="s">
        <v>311</v>
      </c>
      <c r="D223" s="69" t="s">
        <v>29</v>
      </c>
      <c r="E223" s="69">
        <v>6</v>
      </c>
      <c r="F223" s="69">
        <v>60</v>
      </c>
      <c r="G223" s="69">
        <v>0</v>
      </c>
      <c r="H223" s="69">
        <v>8</v>
      </c>
      <c r="AE223" t="s">
        <v>1909</v>
      </c>
      <c r="AF223">
        <v>9</v>
      </c>
    </row>
    <row r="224" spans="1:32" x14ac:dyDescent="0.25">
      <c r="A224" s="69" t="s">
        <v>168</v>
      </c>
      <c r="B224" s="69" t="s">
        <v>20</v>
      </c>
      <c r="C224" s="69" t="s">
        <v>168</v>
      </c>
      <c r="D224" s="69" t="s">
        <v>20</v>
      </c>
      <c r="E224" s="69">
        <v>1</v>
      </c>
      <c r="F224" s="69">
        <v>9</v>
      </c>
      <c r="G224" s="69">
        <v>0</v>
      </c>
      <c r="H224" s="69">
        <v>0</v>
      </c>
      <c r="AE224" t="s">
        <v>1768</v>
      </c>
      <c r="AF224">
        <v>16</v>
      </c>
    </row>
    <row r="225" spans="1:32" x14ac:dyDescent="0.25">
      <c r="A225" s="69" t="s">
        <v>146</v>
      </c>
      <c r="B225" s="69" t="s">
        <v>8</v>
      </c>
      <c r="C225" s="69"/>
      <c r="D225" s="69"/>
      <c r="E225" s="69"/>
      <c r="F225" s="69"/>
      <c r="G225" s="69"/>
      <c r="H225" s="69"/>
      <c r="AE225" t="s">
        <v>2259</v>
      </c>
      <c r="AF225">
        <v>16</v>
      </c>
    </row>
    <row r="226" spans="1:32" x14ac:dyDescent="0.25">
      <c r="A226" s="69" t="s">
        <v>90</v>
      </c>
      <c r="B226" s="69" t="s">
        <v>20</v>
      </c>
      <c r="C226" s="69" t="s">
        <v>90</v>
      </c>
      <c r="D226" s="69" t="s">
        <v>20</v>
      </c>
      <c r="E226" s="69">
        <v>1</v>
      </c>
      <c r="F226" s="69">
        <v>0</v>
      </c>
      <c r="G226" s="69">
        <v>0</v>
      </c>
      <c r="H226" s="69">
        <v>17</v>
      </c>
      <c r="AE226" t="s">
        <v>1103</v>
      </c>
      <c r="AF226">
        <v>16</v>
      </c>
    </row>
    <row r="227" spans="1:32" x14ac:dyDescent="0.25">
      <c r="A227" s="69" t="s">
        <v>395</v>
      </c>
      <c r="B227" s="69" t="s">
        <v>8</v>
      </c>
      <c r="C227" s="69" t="s">
        <v>395</v>
      </c>
      <c r="D227" s="69" t="s">
        <v>556</v>
      </c>
      <c r="E227" s="69">
        <v>16</v>
      </c>
      <c r="F227" s="69">
        <v>131</v>
      </c>
      <c r="G227" s="69">
        <v>0</v>
      </c>
      <c r="H227" s="69">
        <v>67</v>
      </c>
      <c r="AE227" t="s">
        <v>1826</v>
      </c>
      <c r="AF227">
        <v>12</v>
      </c>
    </row>
    <row r="228" spans="1:32" x14ac:dyDescent="0.25">
      <c r="A228" s="69" t="s">
        <v>339</v>
      </c>
      <c r="B228" s="69" t="s">
        <v>20</v>
      </c>
      <c r="C228" s="69"/>
      <c r="D228" s="69"/>
      <c r="E228" s="69"/>
      <c r="F228" s="69"/>
      <c r="G228" s="69"/>
      <c r="H228" s="69"/>
      <c r="AE228" t="s">
        <v>2036</v>
      </c>
      <c r="AF228">
        <v>16</v>
      </c>
    </row>
    <row r="229" spans="1:32" x14ac:dyDescent="0.25">
      <c r="A229" s="69" t="s">
        <v>12</v>
      </c>
      <c r="B229" s="69" t="s">
        <v>11</v>
      </c>
      <c r="C229" s="69" t="s">
        <v>12</v>
      </c>
      <c r="D229" s="69" t="s">
        <v>11</v>
      </c>
      <c r="E229" s="69">
        <v>16</v>
      </c>
      <c r="F229" s="69">
        <v>0</v>
      </c>
      <c r="G229" s="69">
        <v>569</v>
      </c>
      <c r="H229" s="69">
        <v>215</v>
      </c>
      <c r="AE229" t="s">
        <v>1828</v>
      </c>
      <c r="AF229">
        <v>2</v>
      </c>
    </row>
    <row r="230" spans="1:32" x14ac:dyDescent="0.25">
      <c r="A230" s="69" t="s">
        <v>258</v>
      </c>
      <c r="B230" s="69" t="s">
        <v>113</v>
      </c>
      <c r="C230" s="69" t="s">
        <v>258</v>
      </c>
      <c r="D230" s="69" t="s">
        <v>538</v>
      </c>
      <c r="E230" s="69">
        <v>12</v>
      </c>
      <c r="F230" s="69">
        <v>0</v>
      </c>
      <c r="G230" s="69">
        <v>295</v>
      </c>
      <c r="H230" s="69">
        <v>97</v>
      </c>
      <c r="AE230" t="s">
        <v>1142</v>
      </c>
      <c r="AF230">
        <v>7</v>
      </c>
    </row>
    <row r="231" spans="1:32" x14ac:dyDescent="0.25">
      <c r="A231" s="69" t="s">
        <v>432</v>
      </c>
      <c r="B231" s="69" t="s">
        <v>29</v>
      </c>
      <c r="C231" s="69" t="s">
        <v>432</v>
      </c>
      <c r="D231" s="69" t="s">
        <v>29</v>
      </c>
      <c r="E231" s="69">
        <v>14</v>
      </c>
      <c r="F231" s="69">
        <v>910</v>
      </c>
      <c r="G231" s="69">
        <v>0</v>
      </c>
      <c r="H231" s="69">
        <v>45</v>
      </c>
      <c r="AE231" t="s">
        <v>1576</v>
      </c>
      <c r="AF231">
        <v>16</v>
      </c>
    </row>
    <row r="232" spans="1:32" x14ac:dyDescent="0.25">
      <c r="A232" s="69" t="s">
        <v>372</v>
      </c>
      <c r="B232" s="69" t="s">
        <v>11</v>
      </c>
      <c r="C232" s="69" t="s">
        <v>372</v>
      </c>
      <c r="D232" s="69" t="s">
        <v>11</v>
      </c>
      <c r="E232" s="69">
        <v>9</v>
      </c>
      <c r="F232" s="69">
        <v>0</v>
      </c>
      <c r="G232" s="69">
        <v>15</v>
      </c>
      <c r="H232" s="69">
        <v>142</v>
      </c>
      <c r="AE232" t="s">
        <v>770</v>
      </c>
      <c r="AF232">
        <v>10</v>
      </c>
    </row>
    <row r="233" spans="1:32" x14ac:dyDescent="0.25">
      <c r="A233" s="69" t="s">
        <v>355</v>
      </c>
      <c r="B233" s="69" t="s">
        <v>29</v>
      </c>
      <c r="C233" s="69" t="s">
        <v>355</v>
      </c>
      <c r="D233" s="69" t="s">
        <v>29</v>
      </c>
      <c r="E233" s="69">
        <v>4</v>
      </c>
      <c r="F233" s="69">
        <v>3</v>
      </c>
      <c r="G233" s="69">
        <v>0</v>
      </c>
      <c r="H233" s="69">
        <v>26</v>
      </c>
      <c r="AE233" t="s">
        <v>1419</v>
      </c>
      <c r="AF233">
        <v>16</v>
      </c>
    </row>
    <row r="234" spans="1:32" x14ac:dyDescent="0.25">
      <c r="A234" s="69" t="s">
        <v>152</v>
      </c>
      <c r="B234" s="69" t="s">
        <v>8</v>
      </c>
      <c r="C234" s="69"/>
      <c r="D234" s="69"/>
      <c r="E234" s="69"/>
      <c r="F234" s="69"/>
      <c r="G234" s="69"/>
      <c r="H234" s="69"/>
      <c r="AE234" t="s">
        <v>852</v>
      </c>
      <c r="AF234">
        <v>3</v>
      </c>
    </row>
    <row r="235" spans="1:32" x14ac:dyDescent="0.25">
      <c r="A235" s="69" t="s">
        <v>291</v>
      </c>
      <c r="B235" s="69" t="s">
        <v>77</v>
      </c>
      <c r="C235" s="69" t="s">
        <v>291</v>
      </c>
      <c r="D235" s="69" t="s">
        <v>538</v>
      </c>
      <c r="E235" s="69">
        <v>1</v>
      </c>
      <c r="F235" s="69">
        <v>0</v>
      </c>
      <c r="G235" s="69">
        <v>0</v>
      </c>
      <c r="H235" s="69">
        <v>15</v>
      </c>
      <c r="AE235" t="s">
        <v>1942</v>
      </c>
      <c r="AF235">
        <v>16</v>
      </c>
    </row>
    <row r="236" spans="1:32" x14ac:dyDescent="0.25">
      <c r="A236" s="69" t="s">
        <v>305</v>
      </c>
      <c r="B236" s="69" t="s">
        <v>45</v>
      </c>
      <c r="C236" s="69"/>
      <c r="D236" s="69"/>
      <c r="E236" s="69"/>
      <c r="F236" s="69"/>
      <c r="G236" s="69"/>
      <c r="H236" s="69"/>
      <c r="AE236" t="s">
        <v>748</v>
      </c>
      <c r="AF236">
        <v>11</v>
      </c>
    </row>
    <row r="237" spans="1:32" x14ac:dyDescent="0.25">
      <c r="A237" s="69" t="s">
        <v>358</v>
      </c>
      <c r="B237" s="69" t="s">
        <v>29</v>
      </c>
      <c r="C237" s="69" t="s">
        <v>358</v>
      </c>
      <c r="D237" s="69" t="s">
        <v>29</v>
      </c>
      <c r="E237" s="69">
        <v>4</v>
      </c>
      <c r="F237" s="69">
        <v>24</v>
      </c>
      <c r="G237" s="69">
        <v>0</v>
      </c>
      <c r="H237" s="69">
        <f>21+7</f>
        <v>28</v>
      </c>
      <c r="I237" s="75" t="s">
        <v>358</v>
      </c>
      <c r="J237" s="75" t="s">
        <v>29</v>
      </c>
      <c r="K237" s="75">
        <v>1</v>
      </c>
      <c r="L237" s="75">
        <v>0</v>
      </c>
      <c r="M237" s="76">
        <v>0</v>
      </c>
      <c r="N237" s="75">
        <v>0</v>
      </c>
      <c r="O237" s="76">
        <v>0</v>
      </c>
      <c r="P237" s="75">
        <v>7</v>
      </c>
      <c r="Q237" s="77">
        <v>1.4999999999999999E-2</v>
      </c>
      <c r="AE237" t="s">
        <v>2300</v>
      </c>
      <c r="AF237">
        <v>15</v>
      </c>
    </row>
    <row r="238" spans="1:32" x14ac:dyDescent="0.25">
      <c r="A238" s="69" t="s">
        <v>373</v>
      </c>
      <c r="B238" s="69" t="s">
        <v>29</v>
      </c>
      <c r="C238" s="69"/>
      <c r="D238" s="69"/>
      <c r="E238" s="69"/>
      <c r="F238" s="69"/>
      <c r="G238" s="69"/>
      <c r="H238" s="69"/>
      <c r="AE238" t="s">
        <v>1375</v>
      </c>
      <c r="AF238">
        <v>16</v>
      </c>
    </row>
    <row r="239" spans="1:32" x14ac:dyDescent="0.25">
      <c r="A239" s="69" t="s">
        <v>51</v>
      </c>
      <c r="B239" s="69" t="s">
        <v>53</v>
      </c>
      <c r="C239" s="69" t="s">
        <v>51</v>
      </c>
      <c r="D239" s="69" t="s">
        <v>574</v>
      </c>
      <c r="E239" s="69">
        <v>7</v>
      </c>
      <c r="F239" s="69">
        <v>0</v>
      </c>
      <c r="G239" s="69">
        <v>0</v>
      </c>
      <c r="H239" s="69">
        <v>90</v>
      </c>
      <c r="AE239" t="s">
        <v>612</v>
      </c>
      <c r="AF239">
        <v>1</v>
      </c>
    </row>
    <row r="240" spans="1:32" x14ac:dyDescent="0.25">
      <c r="A240" s="69" t="s">
        <v>300</v>
      </c>
      <c r="B240" s="69" t="s">
        <v>23</v>
      </c>
      <c r="C240" s="69"/>
      <c r="D240" s="69"/>
      <c r="E240" s="69"/>
      <c r="F240" s="69"/>
      <c r="G240" s="69"/>
      <c r="H240" s="69"/>
      <c r="AE240" t="s">
        <v>1483</v>
      </c>
      <c r="AF240">
        <v>16</v>
      </c>
    </row>
    <row r="241" spans="1:32" x14ac:dyDescent="0.25">
      <c r="A241" s="69" t="s">
        <v>105</v>
      </c>
      <c r="B241" s="69" t="s">
        <v>11</v>
      </c>
      <c r="C241" s="69" t="s">
        <v>105</v>
      </c>
      <c r="D241" s="69" t="s">
        <v>538</v>
      </c>
      <c r="E241" s="69">
        <v>2</v>
      </c>
      <c r="F241" s="69">
        <v>0</v>
      </c>
      <c r="G241" s="69">
        <v>3</v>
      </c>
      <c r="H241" s="69">
        <v>44</v>
      </c>
      <c r="AE241" t="s">
        <v>880</v>
      </c>
      <c r="AF241">
        <v>1</v>
      </c>
    </row>
    <row r="242" spans="1:32" x14ac:dyDescent="0.25">
      <c r="A242" s="69" t="s">
        <v>312</v>
      </c>
      <c r="B242" s="69" t="s">
        <v>84</v>
      </c>
      <c r="C242" s="69"/>
      <c r="D242" s="69"/>
      <c r="E242" s="69"/>
      <c r="F242" s="69"/>
      <c r="G242" s="69"/>
      <c r="H242" s="69"/>
      <c r="AE242" t="s">
        <v>880</v>
      </c>
      <c r="AF242">
        <v>5</v>
      </c>
    </row>
    <row r="243" spans="1:32" x14ac:dyDescent="0.25">
      <c r="A243" s="69" t="s">
        <v>381</v>
      </c>
      <c r="B243" s="69" t="s">
        <v>113</v>
      </c>
      <c r="C243" s="69" t="s">
        <v>381</v>
      </c>
      <c r="D243" s="69" t="s">
        <v>113</v>
      </c>
      <c r="E243" s="69">
        <v>14</v>
      </c>
      <c r="F243" s="69">
        <v>0</v>
      </c>
      <c r="G243" s="69">
        <v>190</v>
      </c>
      <c r="H243" s="69">
        <v>237</v>
      </c>
      <c r="AE243" t="s">
        <v>346</v>
      </c>
      <c r="AF243">
        <v>9</v>
      </c>
    </row>
    <row r="244" spans="1:32" x14ac:dyDescent="0.25">
      <c r="A244" s="69" t="s">
        <v>140</v>
      </c>
      <c r="B244" s="69" t="s">
        <v>50</v>
      </c>
      <c r="C244" s="69" t="s">
        <v>140</v>
      </c>
      <c r="D244" s="69" t="s">
        <v>50</v>
      </c>
      <c r="E244" s="69">
        <v>16</v>
      </c>
      <c r="F244" s="69">
        <v>0</v>
      </c>
      <c r="G244" s="69">
        <v>462</v>
      </c>
      <c r="H244" s="69">
        <v>115</v>
      </c>
      <c r="AE244" t="s">
        <v>865</v>
      </c>
      <c r="AF244">
        <v>7</v>
      </c>
    </row>
    <row r="245" spans="1:32" x14ac:dyDescent="0.25">
      <c r="A245" s="69" t="s">
        <v>419</v>
      </c>
      <c r="B245" s="69" t="s">
        <v>113</v>
      </c>
      <c r="C245" s="69" t="s">
        <v>419</v>
      </c>
      <c r="D245" s="69" t="s">
        <v>113</v>
      </c>
      <c r="E245" s="69">
        <v>16</v>
      </c>
      <c r="F245" s="69">
        <v>0</v>
      </c>
      <c r="G245" s="69">
        <v>11</v>
      </c>
      <c r="H245" s="69">
        <v>377</v>
      </c>
      <c r="AE245" t="s">
        <v>915</v>
      </c>
      <c r="AF245">
        <v>7</v>
      </c>
    </row>
    <row r="246" spans="1:32" x14ac:dyDescent="0.25">
      <c r="A246" s="69" t="s">
        <v>331</v>
      </c>
      <c r="B246" s="69" t="s">
        <v>50</v>
      </c>
      <c r="C246" s="69" t="s">
        <v>331</v>
      </c>
      <c r="D246" s="69" t="s">
        <v>50</v>
      </c>
      <c r="E246" s="69">
        <v>16</v>
      </c>
      <c r="F246" s="69">
        <v>6</v>
      </c>
      <c r="G246" s="69">
        <v>882</v>
      </c>
      <c r="H246" s="69">
        <v>74</v>
      </c>
      <c r="AE246" t="s">
        <v>462</v>
      </c>
      <c r="AF246">
        <v>16</v>
      </c>
    </row>
    <row r="247" spans="1:32" x14ac:dyDescent="0.25">
      <c r="A247" s="69" t="s">
        <v>303</v>
      </c>
      <c r="B247" s="69" t="s">
        <v>84</v>
      </c>
      <c r="C247" s="69" t="s">
        <v>303</v>
      </c>
      <c r="D247" s="69" t="s">
        <v>574</v>
      </c>
      <c r="E247" s="69">
        <v>15</v>
      </c>
      <c r="F247" s="69">
        <v>0</v>
      </c>
      <c r="G247" s="69">
        <v>577</v>
      </c>
      <c r="H247" s="69">
        <v>113</v>
      </c>
      <c r="AE247" t="s">
        <v>464</v>
      </c>
      <c r="AF247">
        <v>10</v>
      </c>
    </row>
    <row r="248" spans="1:32" x14ac:dyDescent="0.25">
      <c r="A248" s="69" t="s">
        <v>272</v>
      </c>
      <c r="B248" s="69" t="s">
        <v>23</v>
      </c>
      <c r="C248" s="69" t="s">
        <v>272</v>
      </c>
      <c r="D248" s="69" t="s">
        <v>23</v>
      </c>
      <c r="E248" s="69">
        <v>12</v>
      </c>
      <c r="F248" s="69">
        <v>0</v>
      </c>
      <c r="G248" s="69">
        <v>126</v>
      </c>
      <c r="H248" s="69">
        <v>67</v>
      </c>
      <c r="AE248" t="s">
        <v>1154</v>
      </c>
      <c r="AF248">
        <v>16</v>
      </c>
    </row>
    <row r="249" spans="1:32" x14ac:dyDescent="0.25">
      <c r="A249" s="69" t="s">
        <v>265</v>
      </c>
      <c r="B249" s="69" t="s">
        <v>50</v>
      </c>
      <c r="C249" s="69" t="s">
        <v>265</v>
      </c>
      <c r="D249" s="69" t="s">
        <v>50</v>
      </c>
      <c r="E249" s="69">
        <v>16</v>
      </c>
      <c r="F249" s="69">
        <v>0</v>
      </c>
      <c r="G249" s="69">
        <v>604</v>
      </c>
      <c r="H249" s="69">
        <v>59</v>
      </c>
      <c r="AE249" t="s">
        <v>550</v>
      </c>
      <c r="AF249">
        <v>5</v>
      </c>
    </row>
    <row r="250" spans="1:32" x14ac:dyDescent="0.25">
      <c r="A250" s="69" t="s">
        <v>34</v>
      </c>
      <c r="B250" s="69" t="s">
        <v>29</v>
      </c>
      <c r="C250" s="69" t="s">
        <v>34</v>
      </c>
      <c r="D250" s="69" t="s">
        <v>29</v>
      </c>
      <c r="E250" s="69">
        <v>16</v>
      </c>
      <c r="F250" s="69">
        <v>188</v>
      </c>
      <c r="G250" s="69">
        <v>0</v>
      </c>
      <c r="H250" s="69">
        <v>237</v>
      </c>
      <c r="AE250" t="s">
        <v>998</v>
      </c>
      <c r="AF250">
        <v>16</v>
      </c>
    </row>
    <row r="251" spans="1:32" x14ac:dyDescent="0.25">
      <c r="A251" s="69" t="s">
        <v>215</v>
      </c>
      <c r="B251" s="69" t="s">
        <v>20</v>
      </c>
      <c r="C251" s="69"/>
      <c r="D251" s="69"/>
      <c r="E251" s="69"/>
      <c r="F251" s="69"/>
      <c r="G251" s="69"/>
      <c r="H251" s="69"/>
      <c r="AE251" t="s">
        <v>953</v>
      </c>
      <c r="AF251">
        <v>4</v>
      </c>
    </row>
    <row r="252" spans="1:32" x14ac:dyDescent="0.25">
      <c r="A252" s="69" t="s">
        <v>377</v>
      </c>
      <c r="B252" s="69" t="s">
        <v>20</v>
      </c>
      <c r="C252" s="69" t="s">
        <v>377</v>
      </c>
      <c r="D252" s="69" t="s">
        <v>20</v>
      </c>
      <c r="E252" s="69">
        <v>16</v>
      </c>
      <c r="F252" s="69">
        <v>131</v>
      </c>
      <c r="G252" s="69">
        <v>0</v>
      </c>
      <c r="H252" s="69">
        <v>138</v>
      </c>
      <c r="AE252" t="s">
        <v>1582</v>
      </c>
      <c r="AF252">
        <v>12</v>
      </c>
    </row>
    <row r="253" spans="1:32" x14ac:dyDescent="0.25">
      <c r="A253" s="69" t="s">
        <v>293</v>
      </c>
      <c r="B253" s="69" t="s">
        <v>8</v>
      </c>
      <c r="C253" s="69"/>
      <c r="D253" s="69"/>
      <c r="E253" s="69"/>
      <c r="F253" s="69"/>
      <c r="G253" s="69"/>
      <c r="H253" s="69"/>
      <c r="AE253" t="s">
        <v>1351</v>
      </c>
      <c r="AF253">
        <v>16</v>
      </c>
    </row>
    <row r="254" spans="1:32" x14ac:dyDescent="0.25">
      <c r="A254" s="69" t="s">
        <v>56</v>
      </c>
      <c r="B254" s="69" t="s">
        <v>53</v>
      </c>
      <c r="C254" s="69" t="s">
        <v>56</v>
      </c>
      <c r="D254" s="69" t="s">
        <v>574</v>
      </c>
      <c r="E254" s="69">
        <v>2</v>
      </c>
      <c r="F254" s="69">
        <v>0</v>
      </c>
      <c r="G254" s="69">
        <v>1</v>
      </c>
      <c r="H254" s="69">
        <v>10</v>
      </c>
      <c r="AE254" t="s">
        <v>1138</v>
      </c>
      <c r="AF254">
        <v>16</v>
      </c>
    </row>
    <row r="255" spans="1:32" x14ac:dyDescent="0.25">
      <c r="A255" s="69" t="s">
        <v>420</v>
      </c>
      <c r="B255" s="69" t="s">
        <v>11</v>
      </c>
      <c r="C255" s="69"/>
      <c r="D255" s="69"/>
      <c r="E255" s="69"/>
      <c r="F255" s="69"/>
      <c r="G255" s="69"/>
      <c r="H255" s="69"/>
      <c r="AE255" t="s">
        <v>935</v>
      </c>
      <c r="AF255">
        <v>15</v>
      </c>
    </row>
    <row r="256" spans="1:32" x14ac:dyDescent="0.25">
      <c r="A256" s="69" t="s">
        <v>421</v>
      </c>
      <c r="B256" s="69" t="s">
        <v>50</v>
      </c>
      <c r="C256" s="69" t="s">
        <v>421</v>
      </c>
      <c r="D256" s="69" t="s">
        <v>571</v>
      </c>
      <c r="E256" s="69">
        <v>13</v>
      </c>
      <c r="F256" s="69">
        <v>0</v>
      </c>
      <c r="G256" s="69">
        <v>296</v>
      </c>
      <c r="H256" s="69">
        <v>8</v>
      </c>
      <c r="AE256" t="s">
        <v>1917</v>
      </c>
      <c r="AF256">
        <v>12</v>
      </c>
    </row>
    <row r="257" spans="1:32" x14ac:dyDescent="0.25">
      <c r="A257" s="69" t="s">
        <v>48</v>
      </c>
      <c r="B257" s="69" t="s">
        <v>50</v>
      </c>
      <c r="C257" s="69"/>
      <c r="D257" s="69"/>
      <c r="E257" s="69"/>
      <c r="F257" s="69"/>
      <c r="G257" s="69"/>
      <c r="H257" s="69"/>
      <c r="AE257" t="s">
        <v>1859</v>
      </c>
      <c r="AF257">
        <v>14</v>
      </c>
    </row>
    <row r="258" spans="1:32" x14ac:dyDescent="0.25">
      <c r="A258" s="69" t="s">
        <v>229</v>
      </c>
      <c r="B258" s="69" t="s">
        <v>100</v>
      </c>
      <c r="C258" s="69"/>
      <c r="D258" s="69"/>
      <c r="E258" s="69"/>
      <c r="F258" s="69"/>
      <c r="G258" s="69"/>
      <c r="H258" s="69"/>
      <c r="AE258" t="s">
        <v>1280</v>
      </c>
      <c r="AF258">
        <v>16</v>
      </c>
    </row>
    <row r="259" spans="1:32" x14ac:dyDescent="0.25">
      <c r="A259" s="69" t="s">
        <v>282</v>
      </c>
      <c r="B259" s="69" t="s">
        <v>77</v>
      </c>
      <c r="C259" s="69" t="s">
        <v>282</v>
      </c>
      <c r="D259" s="69" t="s">
        <v>113</v>
      </c>
      <c r="E259" s="69">
        <v>10</v>
      </c>
      <c r="F259" s="69">
        <v>0</v>
      </c>
      <c r="G259" s="69">
        <v>650</v>
      </c>
      <c r="H259" s="69">
        <v>84</v>
      </c>
      <c r="AE259" t="s">
        <v>1146</v>
      </c>
      <c r="AF259">
        <v>16</v>
      </c>
    </row>
    <row r="260" spans="1:32" x14ac:dyDescent="0.25">
      <c r="A260" s="69" t="s">
        <v>299</v>
      </c>
      <c r="B260" s="69" t="s">
        <v>29</v>
      </c>
      <c r="C260" s="69"/>
      <c r="D260" s="69"/>
      <c r="E260" s="69"/>
      <c r="F260" s="69"/>
      <c r="G260" s="69"/>
      <c r="H260" s="69"/>
      <c r="AE260" t="s">
        <v>2072</v>
      </c>
      <c r="AF260">
        <v>5</v>
      </c>
    </row>
    <row r="261" spans="1:32" x14ac:dyDescent="0.25">
      <c r="A261" s="69" t="s">
        <v>184</v>
      </c>
      <c r="B261" s="69" t="s">
        <v>8</v>
      </c>
      <c r="C261" s="69" t="s">
        <v>184</v>
      </c>
      <c r="D261" s="69" t="s">
        <v>562</v>
      </c>
      <c r="E261" s="69">
        <v>1</v>
      </c>
      <c r="F261" s="69">
        <v>5</v>
      </c>
      <c r="G261" s="69">
        <v>0</v>
      </c>
      <c r="H261" s="69">
        <v>1</v>
      </c>
      <c r="AE261" t="s">
        <v>585</v>
      </c>
      <c r="AF261">
        <v>6</v>
      </c>
    </row>
    <row r="262" spans="1:32" x14ac:dyDescent="0.25">
      <c r="A262" s="69" t="s">
        <v>244</v>
      </c>
      <c r="B262" s="69" t="s">
        <v>29</v>
      </c>
      <c r="C262" s="69"/>
      <c r="D262" s="69"/>
      <c r="E262" s="69"/>
      <c r="F262" s="69"/>
      <c r="G262" s="69"/>
      <c r="H262" s="69"/>
      <c r="AE262" t="s">
        <v>1905</v>
      </c>
      <c r="AF262">
        <v>4</v>
      </c>
    </row>
    <row r="263" spans="1:32" x14ac:dyDescent="0.25">
      <c r="A263" s="69" t="s">
        <v>27</v>
      </c>
      <c r="B263" s="69" t="s">
        <v>29</v>
      </c>
      <c r="C263" s="69" t="s">
        <v>27</v>
      </c>
      <c r="D263" s="69" t="s">
        <v>29</v>
      </c>
      <c r="E263" s="69">
        <v>13</v>
      </c>
      <c r="F263" s="69">
        <v>423</v>
      </c>
      <c r="G263" s="69">
        <v>0</v>
      </c>
      <c r="H263" s="69">
        <v>98</v>
      </c>
      <c r="AE263" t="s">
        <v>667</v>
      </c>
      <c r="AF263">
        <v>5</v>
      </c>
    </row>
    <row r="264" spans="1:32" x14ac:dyDescent="0.25">
      <c r="A264" s="69" t="s">
        <v>422</v>
      </c>
      <c r="B264" s="69" t="s">
        <v>29</v>
      </c>
      <c r="C264" s="69" t="s">
        <v>422</v>
      </c>
      <c r="D264" s="69" t="s">
        <v>29</v>
      </c>
      <c r="E264" s="69">
        <v>16</v>
      </c>
      <c r="F264" s="69">
        <v>679</v>
      </c>
      <c r="G264" s="69">
        <v>0</v>
      </c>
      <c r="H264" s="69">
        <v>39</v>
      </c>
      <c r="AE264" t="s">
        <v>667</v>
      </c>
      <c r="AF264">
        <v>10</v>
      </c>
    </row>
    <row r="265" spans="1:32" x14ac:dyDescent="0.25">
      <c r="A265" s="69" t="s">
        <v>25</v>
      </c>
      <c r="B265" s="69" t="s">
        <v>8</v>
      </c>
      <c r="C265" s="69" t="s">
        <v>25</v>
      </c>
      <c r="D265" s="69" t="s">
        <v>556</v>
      </c>
      <c r="E265" s="69">
        <v>6</v>
      </c>
      <c r="F265" s="69">
        <v>137</v>
      </c>
      <c r="G265" s="69">
        <v>0</v>
      </c>
      <c r="H265" s="69">
        <v>27</v>
      </c>
      <c r="AE265" t="s">
        <v>1762</v>
      </c>
      <c r="AF265">
        <v>16</v>
      </c>
    </row>
    <row r="266" spans="1:32" x14ac:dyDescent="0.25">
      <c r="A266" s="69" t="s">
        <v>186</v>
      </c>
      <c r="B266" s="69" t="s">
        <v>11</v>
      </c>
      <c r="C266" s="69"/>
      <c r="D266" s="69"/>
      <c r="E266" s="69"/>
      <c r="F266" s="69"/>
      <c r="G266" s="69"/>
      <c r="H266" s="69"/>
      <c r="AE266" t="s">
        <v>1573</v>
      </c>
      <c r="AF266">
        <v>16</v>
      </c>
    </row>
    <row r="267" spans="1:32" x14ac:dyDescent="0.25">
      <c r="A267" s="69" t="s">
        <v>349</v>
      </c>
      <c r="B267" s="69" t="s">
        <v>11</v>
      </c>
      <c r="C267" s="69"/>
      <c r="D267" s="69"/>
      <c r="E267" s="69"/>
      <c r="F267" s="69"/>
      <c r="G267" s="69"/>
      <c r="H267" s="69"/>
      <c r="AE267" t="s">
        <v>694</v>
      </c>
      <c r="AF267">
        <v>8</v>
      </c>
    </row>
    <row r="268" spans="1:32" x14ac:dyDescent="0.25">
      <c r="A268" s="69" t="s">
        <v>332</v>
      </c>
      <c r="B268" s="69" t="s">
        <v>20</v>
      </c>
      <c r="C268" s="69" t="s">
        <v>332</v>
      </c>
      <c r="D268" s="69" t="s">
        <v>20</v>
      </c>
      <c r="E268" s="69">
        <v>14</v>
      </c>
      <c r="F268" s="69">
        <v>48</v>
      </c>
      <c r="G268" s="69">
        <v>0</v>
      </c>
      <c r="H268" s="69">
        <v>249</v>
      </c>
      <c r="AE268" t="s">
        <v>893</v>
      </c>
      <c r="AF268">
        <v>16</v>
      </c>
    </row>
    <row r="269" spans="1:32" x14ac:dyDescent="0.25">
      <c r="A269" s="69" t="s">
        <v>434</v>
      </c>
      <c r="B269" s="69" t="s">
        <v>53</v>
      </c>
      <c r="C269" s="69"/>
      <c r="D269" s="69"/>
      <c r="E269" s="69"/>
      <c r="F269" s="69"/>
      <c r="G269" s="69"/>
      <c r="H269" s="69"/>
      <c r="AE269" t="s">
        <v>762</v>
      </c>
      <c r="AF269">
        <v>16</v>
      </c>
    </row>
    <row r="270" spans="1:32" x14ac:dyDescent="0.25">
      <c r="A270" s="69" t="s">
        <v>63</v>
      </c>
      <c r="B270" s="69" t="s">
        <v>65</v>
      </c>
      <c r="C270" s="69" t="s">
        <v>63</v>
      </c>
      <c r="D270" s="69" t="s">
        <v>65</v>
      </c>
      <c r="E270" s="69">
        <v>16</v>
      </c>
      <c r="F270" s="69">
        <v>371</v>
      </c>
      <c r="G270" s="69">
        <v>0</v>
      </c>
      <c r="H270" s="69">
        <v>85</v>
      </c>
      <c r="AE270" t="s">
        <v>1933</v>
      </c>
      <c r="AF270">
        <v>16</v>
      </c>
    </row>
    <row r="271" spans="1:32" x14ac:dyDescent="0.25">
      <c r="A271" s="69" t="s">
        <v>216</v>
      </c>
      <c r="B271" s="69" t="s">
        <v>77</v>
      </c>
      <c r="C271" s="69" t="s">
        <v>216</v>
      </c>
      <c r="D271" s="69" t="s">
        <v>113</v>
      </c>
      <c r="E271" s="69">
        <v>16</v>
      </c>
      <c r="F271" s="69">
        <v>0</v>
      </c>
      <c r="G271" s="69">
        <v>198</v>
      </c>
      <c r="H271" s="69">
        <v>208</v>
      </c>
      <c r="AE271" t="s">
        <v>2007</v>
      </c>
      <c r="AF271">
        <v>5</v>
      </c>
    </row>
    <row r="272" spans="1:32" x14ac:dyDescent="0.25">
      <c r="A272" s="69" t="s">
        <v>423</v>
      </c>
      <c r="B272" s="69" t="s">
        <v>23</v>
      </c>
      <c r="C272" s="69" t="s">
        <v>423</v>
      </c>
      <c r="D272" s="69" t="s">
        <v>574</v>
      </c>
      <c r="E272" s="69">
        <v>13</v>
      </c>
      <c r="F272" s="69">
        <v>0</v>
      </c>
      <c r="G272" s="69">
        <v>214</v>
      </c>
      <c r="H272" s="69">
        <v>93</v>
      </c>
      <c r="AE272" t="s">
        <v>18</v>
      </c>
      <c r="AF272">
        <v>5</v>
      </c>
    </row>
    <row r="273" spans="1:32" x14ac:dyDescent="0.25">
      <c r="A273" s="69" t="s">
        <v>66</v>
      </c>
      <c r="B273" s="69" t="s">
        <v>16</v>
      </c>
      <c r="C273" s="69" t="s">
        <v>66</v>
      </c>
      <c r="D273" s="69" t="s">
        <v>562</v>
      </c>
      <c r="E273" s="69">
        <v>2</v>
      </c>
      <c r="F273" s="69">
        <v>4</v>
      </c>
      <c r="G273" s="69">
        <v>0</v>
      </c>
      <c r="H273" s="69">
        <v>2</v>
      </c>
      <c r="AE273" t="s">
        <v>1031</v>
      </c>
      <c r="AF273">
        <v>16</v>
      </c>
    </row>
    <row r="274" spans="1:32" x14ac:dyDescent="0.25">
      <c r="A274" s="69" t="s">
        <v>148</v>
      </c>
      <c r="B274" s="69" t="s">
        <v>100</v>
      </c>
      <c r="C274" s="69" t="s">
        <v>148</v>
      </c>
      <c r="D274" s="69" t="s">
        <v>100</v>
      </c>
      <c r="E274" s="69">
        <v>16</v>
      </c>
      <c r="F274" s="69">
        <v>998</v>
      </c>
      <c r="G274" s="69">
        <v>0</v>
      </c>
      <c r="H274" s="69">
        <v>58</v>
      </c>
      <c r="AE274" t="s">
        <v>702</v>
      </c>
      <c r="AF274">
        <v>15</v>
      </c>
    </row>
    <row r="275" spans="1:32" x14ac:dyDescent="0.25">
      <c r="A275" s="69" t="s">
        <v>242</v>
      </c>
      <c r="B275" s="69" t="s">
        <v>110</v>
      </c>
      <c r="C275" s="69" t="s">
        <v>242</v>
      </c>
      <c r="D275" s="69" t="s">
        <v>110</v>
      </c>
      <c r="E275" s="69">
        <v>1</v>
      </c>
      <c r="F275" s="69">
        <v>0</v>
      </c>
      <c r="G275" s="69">
        <v>0</v>
      </c>
      <c r="H275" s="69">
        <v>1</v>
      </c>
      <c r="AE275" t="s">
        <v>1890</v>
      </c>
      <c r="AF275">
        <v>16</v>
      </c>
    </row>
    <row r="276" spans="1:32" x14ac:dyDescent="0.25">
      <c r="A276" s="69" t="s">
        <v>424</v>
      </c>
      <c r="B276" s="69" t="s">
        <v>84</v>
      </c>
      <c r="C276" s="69"/>
      <c r="D276" s="69"/>
      <c r="E276" s="69"/>
      <c r="F276" s="69"/>
      <c r="G276" s="69"/>
      <c r="H276" s="69"/>
      <c r="AE276" t="s">
        <v>799</v>
      </c>
      <c r="AF276">
        <v>2</v>
      </c>
    </row>
    <row r="277" spans="1:32" x14ac:dyDescent="0.25">
      <c r="A277" s="69" t="s">
        <v>315</v>
      </c>
      <c r="B277" s="69" t="s">
        <v>84</v>
      </c>
      <c r="C277" s="69" t="s">
        <v>315</v>
      </c>
      <c r="D277" s="69" t="s">
        <v>574</v>
      </c>
      <c r="E277" s="69">
        <v>5</v>
      </c>
      <c r="F277" s="69">
        <v>0</v>
      </c>
      <c r="G277" s="69">
        <v>15</v>
      </c>
      <c r="H277" s="69">
        <v>102</v>
      </c>
      <c r="AE277" t="s">
        <v>799</v>
      </c>
      <c r="AF277">
        <v>8</v>
      </c>
    </row>
    <row r="278" spans="1:32" x14ac:dyDescent="0.25">
      <c r="A278" s="69" t="s">
        <v>78</v>
      </c>
      <c r="B278" s="69" t="s">
        <v>45</v>
      </c>
      <c r="C278" s="69"/>
      <c r="D278" s="69"/>
      <c r="E278" s="69"/>
      <c r="F278" s="69"/>
      <c r="G278" s="69"/>
      <c r="H278" s="69"/>
      <c r="AE278" t="s">
        <v>920</v>
      </c>
      <c r="AF278">
        <v>7</v>
      </c>
    </row>
    <row r="279" spans="1:32" x14ac:dyDescent="0.25">
      <c r="A279" s="69" t="s">
        <v>127</v>
      </c>
      <c r="B279" s="69" t="s">
        <v>110</v>
      </c>
      <c r="C279" s="69" t="s">
        <v>127</v>
      </c>
      <c r="D279" s="69" t="s">
        <v>110</v>
      </c>
      <c r="E279" s="69">
        <v>15</v>
      </c>
      <c r="F279" s="69">
        <v>673</v>
      </c>
      <c r="G279" s="69">
        <v>0</v>
      </c>
      <c r="H279" s="69">
        <v>67</v>
      </c>
      <c r="AE279" t="s">
        <v>566</v>
      </c>
      <c r="AF279">
        <v>16</v>
      </c>
    </row>
    <row r="280" spans="1:32" x14ac:dyDescent="0.25">
      <c r="A280" s="69" t="s">
        <v>428</v>
      </c>
      <c r="B280" s="69" t="s">
        <v>45</v>
      </c>
      <c r="C280" s="69"/>
      <c r="D280" s="69"/>
      <c r="E280" s="69"/>
      <c r="F280" s="69"/>
      <c r="G280" s="69"/>
      <c r="H280" s="69"/>
      <c r="AE280" t="s">
        <v>1683</v>
      </c>
      <c r="AF280">
        <v>6</v>
      </c>
    </row>
    <row r="281" spans="1:32" x14ac:dyDescent="0.25">
      <c r="A281" s="69" t="s">
        <v>275</v>
      </c>
      <c r="B281" s="69" t="s">
        <v>11</v>
      </c>
      <c r="C281" s="69" t="s">
        <v>275</v>
      </c>
      <c r="D281" s="69" t="s">
        <v>77</v>
      </c>
      <c r="E281" s="69">
        <v>13</v>
      </c>
      <c r="F281" s="69">
        <v>0</v>
      </c>
      <c r="G281" s="69">
        <v>779</v>
      </c>
      <c r="H281" s="69">
        <v>126</v>
      </c>
      <c r="AE281" t="s">
        <v>465</v>
      </c>
      <c r="AF281">
        <v>16</v>
      </c>
    </row>
    <row r="282" spans="1:32" x14ac:dyDescent="0.25">
      <c r="A282" s="69" t="s">
        <v>160</v>
      </c>
      <c r="B282" s="69" t="s">
        <v>29</v>
      </c>
      <c r="C282" s="69"/>
      <c r="D282" s="69"/>
      <c r="E282" s="69"/>
      <c r="F282" s="69"/>
      <c r="G282" s="69"/>
      <c r="H282" s="69"/>
      <c r="AE282" t="s">
        <v>2239</v>
      </c>
      <c r="AF282">
        <v>14</v>
      </c>
    </row>
    <row r="283" spans="1:32" x14ac:dyDescent="0.25">
      <c r="A283" s="69" t="s">
        <v>283</v>
      </c>
      <c r="B283" s="69" t="s">
        <v>110</v>
      </c>
      <c r="C283" s="69" t="s">
        <v>283</v>
      </c>
      <c r="D283" s="69" t="s">
        <v>110</v>
      </c>
      <c r="E283" s="69">
        <v>15</v>
      </c>
      <c r="F283" s="69">
        <v>479</v>
      </c>
      <c r="G283" s="69">
        <v>0</v>
      </c>
      <c r="H283" s="69">
        <v>113</v>
      </c>
      <c r="AE283" t="s">
        <v>1693</v>
      </c>
      <c r="AF283">
        <v>16</v>
      </c>
    </row>
    <row r="284" spans="1:32" x14ac:dyDescent="0.25">
      <c r="A284" s="69" t="s">
        <v>308</v>
      </c>
      <c r="B284" s="69" t="s">
        <v>8</v>
      </c>
      <c r="C284" s="69"/>
      <c r="D284" s="69"/>
      <c r="E284" s="69"/>
      <c r="F284" s="69"/>
      <c r="G284" s="69"/>
      <c r="H284" s="69"/>
      <c r="AE284" t="s">
        <v>1213</v>
      </c>
      <c r="AF284">
        <v>12</v>
      </c>
    </row>
    <row r="285" spans="1:32" x14ac:dyDescent="0.25">
      <c r="A285" s="69" t="s">
        <v>116</v>
      </c>
      <c r="B285" s="69" t="s">
        <v>11</v>
      </c>
      <c r="C285" s="69" t="s">
        <v>116</v>
      </c>
      <c r="D285" s="69" t="s">
        <v>11</v>
      </c>
      <c r="E285" s="69">
        <v>5</v>
      </c>
      <c r="F285" s="69">
        <v>0</v>
      </c>
      <c r="G285" s="69">
        <v>64</v>
      </c>
      <c r="H285" s="69">
        <v>11</v>
      </c>
      <c r="AE285" t="s">
        <v>2183</v>
      </c>
      <c r="AF285">
        <v>16</v>
      </c>
    </row>
    <row r="286" spans="1:32" x14ac:dyDescent="0.25">
      <c r="A286" s="69" t="s">
        <v>155</v>
      </c>
      <c r="B286" s="69" t="s">
        <v>23</v>
      </c>
      <c r="C286" s="69" t="s">
        <v>155</v>
      </c>
      <c r="D286" s="69" t="s">
        <v>23</v>
      </c>
      <c r="E286" s="69">
        <v>12</v>
      </c>
      <c r="F286" s="69">
        <v>0</v>
      </c>
      <c r="G286" s="69">
        <v>312</v>
      </c>
      <c r="H286" s="69">
        <v>24</v>
      </c>
      <c r="AE286" t="s">
        <v>1345</v>
      </c>
      <c r="AF286">
        <v>16</v>
      </c>
    </row>
    <row r="287" spans="1:32" x14ac:dyDescent="0.25">
      <c r="A287" s="69" t="s">
        <v>330</v>
      </c>
      <c r="B287" s="69" t="s">
        <v>11</v>
      </c>
      <c r="C287" s="69" t="s">
        <v>330</v>
      </c>
      <c r="D287" s="69" t="s">
        <v>11</v>
      </c>
      <c r="E287" s="69">
        <v>13</v>
      </c>
      <c r="F287" s="69">
        <v>0</v>
      </c>
      <c r="G287" s="69">
        <v>675</v>
      </c>
      <c r="H287" s="69">
        <v>63</v>
      </c>
      <c r="AE287" t="s">
        <v>1248</v>
      </c>
      <c r="AF287">
        <v>15</v>
      </c>
    </row>
    <row r="288" spans="1:32" x14ac:dyDescent="0.25">
      <c r="A288" s="69" t="s">
        <v>121</v>
      </c>
      <c r="B288" s="69" t="s">
        <v>45</v>
      </c>
      <c r="C288" s="69"/>
      <c r="D288" s="69"/>
      <c r="E288" s="69"/>
      <c r="F288" s="69"/>
      <c r="G288" s="69"/>
      <c r="H288" s="69"/>
      <c r="AE288" t="s">
        <v>1824</v>
      </c>
      <c r="AF288">
        <v>16</v>
      </c>
    </row>
    <row r="289" spans="1:32" x14ac:dyDescent="0.25">
      <c r="A289" s="69" t="s">
        <v>361</v>
      </c>
      <c r="B289" s="69" t="s">
        <v>20</v>
      </c>
      <c r="C289" s="69" t="s">
        <v>361</v>
      </c>
      <c r="D289" s="69" t="s">
        <v>20</v>
      </c>
      <c r="E289" s="69">
        <v>14</v>
      </c>
      <c r="F289" s="69">
        <v>566</v>
      </c>
      <c r="G289" s="69">
        <v>0</v>
      </c>
      <c r="H289" s="69">
        <v>0</v>
      </c>
      <c r="AE289" t="s">
        <v>2269</v>
      </c>
      <c r="AF289">
        <v>16</v>
      </c>
    </row>
    <row r="290" spans="1:32" x14ac:dyDescent="0.25">
      <c r="A290" s="69" t="s">
        <v>14</v>
      </c>
      <c r="B290" s="69" t="s">
        <v>16</v>
      </c>
      <c r="C290" s="69"/>
      <c r="D290" s="69"/>
      <c r="E290" s="69"/>
      <c r="F290" s="69"/>
      <c r="G290" s="69"/>
      <c r="H290" s="69"/>
      <c r="AE290" t="s">
        <v>937</v>
      </c>
      <c r="AF290">
        <v>11</v>
      </c>
    </row>
    <row r="291" spans="1:32" x14ac:dyDescent="0.25">
      <c r="A291" s="69" t="s">
        <v>69</v>
      </c>
      <c r="B291" s="69" t="s">
        <v>65</v>
      </c>
      <c r="C291" s="69"/>
      <c r="D291" s="69"/>
      <c r="E291" s="69"/>
      <c r="F291" s="69"/>
      <c r="G291" s="69"/>
      <c r="H291" s="69"/>
      <c r="AE291" t="s">
        <v>2261</v>
      </c>
      <c r="AF291">
        <v>15</v>
      </c>
    </row>
    <row r="292" spans="1:32" x14ac:dyDescent="0.25">
      <c r="A292" s="69" t="s">
        <v>131</v>
      </c>
      <c r="B292" s="69" t="s">
        <v>110</v>
      </c>
      <c r="C292" s="69" t="s">
        <v>131</v>
      </c>
      <c r="D292" s="69" t="s">
        <v>110</v>
      </c>
      <c r="E292" s="69">
        <v>16</v>
      </c>
      <c r="F292" s="69">
        <v>450</v>
      </c>
      <c r="G292" s="69">
        <v>0</v>
      </c>
      <c r="H292" s="69">
        <v>167</v>
      </c>
      <c r="AE292" t="s">
        <v>783</v>
      </c>
      <c r="AF292">
        <v>16</v>
      </c>
    </row>
    <row r="293" spans="1:32" x14ac:dyDescent="0.25">
      <c r="A293" s="69" t="s">
        <v>259</v>
      </c>
      <c r="B293" s="69" t="s">
        <v>65</v>
      </c>
      <c r="C293" s="69" t="s">
        <v>259</v>
      </c>
      <c r="D293" s="69" t="s">
        <v>65</v>
      </c>
      <c r="E293" s="69">
        <v>3</v>
      </c>
      <c r="F293" s="69">
        <v>68</v>
      </c>
      <c r="G293" s="69">
        <v>0</v>
      </c>
      <c r="H293" s="69">
        <v>25</v>
      </c>
      <c r="AE293" t="s">
        <v>1963</v>
      </c>
      <c r="AF293">
        <v>2</v>
      </c>
    </row>
    <row r="294" spans="1:32" x14ac:dyDescent="0.25">
      <c r="A294" s="69" t="s">
        <v>162</v>
      </c>
      <c r="B294" s="69" t="s">
        <v>84</v>
      </c>
      <c r="C294" s="69" t="s">
        <v>162</v>
      </c>
      <c r="D294" s="69" t="s">
        <v>574</v>
      </c>
      <c r="E294" s="69">
        <v>9</v>
      </c>
      <c r="F294" s="69">
        <v>0</v>
      </c>
      <c r="G294" s="69">
        <v>74</v>
      </c>
      <c r="H294" s="69">
        <v>175</v>
      </c>
      <c r="AE294" t="s">
        <v>821</v>
      </c>
      <c r="AF294">
        <v>16</v>
      </c>
    </row>
    <row r="295" spans="1:32" x14ac:dyDescent="0.25">
      <c r="A295" s="69" t="s">
        <v>304</v>
      </c>
      <c r="B295" s="69" t="s">
        <v>77</v>
      </c>
      <c r="C295" s="69" t="s">
        <v>304</v>
      </c>
      <c r="D295" s="69" t="s">
        <v>113</v>
      </c>
      <c r="E295" s="69">
        <v>10</v>
      </c>
      <c r="F295" s="69">
        <v>0</v>
      </c>
      <c r="G295" s="69">
        <v>153</v>
      </c>
      <c r="H295" s="69">
        <v>158</v>
      </c>
      <c r="AE295" t="s">
        <v>1883</v>
      </c>
      <c r="AF295">
        <v>16</v>
      </c>
    </row>
    <row r="296" spans="1:32" x14ac:dyDescent="0.25">
      <c r="AE296" t="s">
        <v>542</v>
      </c>
      <c r="AF296">
        <v>16</v>
      </c>
    </row>
    <row r="297" spans="1:32" x14ac:dyDescent="0.25">
      <c r="AE297" t="s">
        <v>1278</v>
      </c>
      <c r="AF297">
        <v>16</v>
      </c>
    </row>
    <row r="298" spans="1:32" x14ac:dyDescent="0.25">
      <c r="AE298" t="s">
        <v>1791</v>
      </c>
      <c r="AF298">
        <v>16</v>
      </c>
    </row>
    <row r="299" spans="1:32" x14ac:dyDescent="0.25">
      <c r="AE299" t="s">
        <v>1107</v>
      </c>
      <c r="AF299">
        <v>8</v>
      </c>
    </row>
    <row r="300" spans="1:32" x14ac:dyDescent="0.25">
      <c r="AE300" t="s">
        <v>1097</v>
      </c>
      <c r="AF300">
        <v>3</v>
      </c>
    </row>
    <row r="301" spans="1:32" x14ac:dyDescent="0.25">
      <c r="AE301" t="s">
        <v>1787</v>
      </c>
      <c r="AF301">
        <v>16</v>
      </c>
    </row>
    <row r="302" spans="1:32" x14ac:dyDescent="0.25">
      <c r="AE302" t="s">
        <v>1214</v>
      </c>
      <c r="AF302">
        <v>16</v>
      </c>
    </row>
    <row r="303" spans="1:32" x14ac:dyDescent="0.25">
      <c r="AE303" t="s">
        <v>1236</v>
      </c>
      <c r="AF303">
        <v>13</v>
      </c>
    </row>
    <row r="304" spans="1:32" x14ac:dyDescent="0.25">
      <c r="AE304" t="s">
        <v>801</v>
      </c>
      <c r="AF304">
        <v>16</v>
      </c>
    </row>
    <row r="305" spans="31:32" x14ac:dyDescent="0.25">
      <c r="AE305" t="s">
        <v>1776</v>
      </c>
      <c r="AF305">
        <v>16</v>
      </c>
    </row>
    <row r="306" spans="31:32" x14ac:dyDescent="0.25">
      <c r="AE306" t="s">
        <v>1492</v>
      </c>
      <c r="AF306">
        <v>16</v>
      </c>
    </row>
    <row r="307" spans="31:32" x14ac:dyDescent="0.25">
      <c r="AE307" t="s">
        <v>1288</v>
      </c>
      <c r="AF307">
        <v>9</v>
      </c>
    </row>
    <row r="308" spans="31:32" x14ac:dyDescent="0.25">
      <c r="AE308" t="s">
        <v>1229</v>
      </c>
      <c r="AF308">
        <v>15</v>
      </c>
    </row>
    <row r="309" spans="31:32" x14ac:dyDescent="0.25">
      <c r="AE309" t="s">
        <v>1337</v>
      </c>
      <c r="AF309">
        <v>11</v>
      </c>
    </row>
    <row r="310" spans="31:32" x14ac:dyDescent="0.25">
      <c r="AE310" t="s">
        <v>1116</v>
      </c>
      <c r="AF310">
        <v>1</v>
      </c>
    </row>
    <row r="311" spans="31:32" x14ac:dyDescent="0.25">
      <c r="AE311" t="s">
        <v>988</v>
      </c>
      <c r="AF311">
        <v>5</v>
      </c>
    </row>
    <row r="312" spans="31:32" x14ac:dyDescent="0.25">
      <c r="AE312" t="s">
        <v>1757</v>
      </c>
      <c r="AF312">
        <v>2</v>
      </c>
    </row>
    <row r="313" spans="31:32" x14ac:dyDescent="0.25">
      <c r="AE313" t="s">
        <v>398</v>
      </c>
      <c r="AF313">
        <v>16</v>
      </c>
    </row>
    <row r="314" spans="31:32" x14ac:dyDescent="0.25">
      <c r="AE314" t="s">
        <v>1531</v>
      </c>
      <c r="AF314">
        <v>16</v>
      </c>
    </row>
    <row r="315" spans="31:32" x14ac:dyDescent="0.25">
      <c r="AE315" t="s">
        <v>1574</v>
      </c>
      <c r="AF315">
        <v>16</v>
      </c>
    </row>
    <row r="316" spans="31:32" x14ac:dyDescent="0.25">
      <c r="AE316" t="s">
        <v>1424</v>
      </c>
      <c r="AF316">
        <v>16</v>
      </c>
    </row>
    <row r="317" spans="31:32" x14ac:dyDescent="0.25">
      <c r="AE317" t="s">
        <v>790</v>
      </c>
      <c r="AF317">
        <v>2</v>
      </c>
    </row>
    <row r="318" spans="31:32" x14ac:dyDescent="0.25">
      <c r="AE318" t="s">
        <v>1657</v>
      </c>
      <c r="AF318">
        <v>12</v>
      </c>
    </row>
    <row r="319" spans="31:32" x14ac:dyDescent="0.25">
      <c r="AE319" t="s">
        <v>467</v>
      </c>
      <c r="AF319">
        <v>14</v>
      </c>
    </row>
    <row r="320" spans="31:32" x14ac:dyDescent="0.25">
      <c r="AE320" t="s">
        <v>1753</v>
      </c>
      <c r="AF320">
        <v>16</v>
      </c>
    </row>
    <row r="321" spans="31:32" x14ac:dyDescent="0.25">
      <c r="AE321" t="s">
        <v>1479</v>
      </c>
      <c r="AF321">
        <v>15</v>
      </c>
    </row>
    <row r="322" spans="31:32" x14ac:dyDescent="0.25">
      <c r="AE322" t="s">
        <v>1320</v>
      </c>
      <c r="AF322">
        <v>2</v>
      </c>
    </row>
    <row r="323" spans="31:32" x14ac:dyDescent="0.25">
      <c r="AE323" t="s">
        <v>1491</v>
      </c>
      <c r="AF323">
        <v>5</v>
      </c>
    </row>
    <row r="324" spans="31:32" x14ac:dyDescent="0.25">
      <c r="AE324" t="s">
        <v>779</v>
      </c>
      <c r="AF324">
        <v>13</v>
      </c>
    </row>
    <row r="325" spans="31:32" x14ac:dyDescent="0.25">
      <c r="AE325" t="s">
        <v>613</v>
      </c>
      <c r="AF325">
        <v>11</v>
      </c>
    </row>
    <row r="326" spans="31:32" x14ac:dyDescent="0.25">
      <c r="AE326" t="s">
        <v>1281</v>
      </c>
      <c r="AF326">
        <v>5</v>
      </c>
    </row>
    <row r="327" spans="31:32" x14ac:dyDescent="0.25">
      <c r="AE327" t="s">
        <v>1475</v>
      </c>
      <c r="AF327">
        <v>9</v>
      </c>
    </row>
    <row r="328" spans="31:32" x14ac:dyDescent="0.25">
      <c r="AE328" t="s">
        <v>1371</v>
      </c>
      <c r="AF328">
        <v>16</v>
      </c>
    </row>
    <row r="329" spans="31:32" x14ac:dyDescent="0.25">
      <c r="AE329" t="s">
        <v>1749</v>
      </c>
      <c r="AF329">
        <v>15</v>
      </c>
    </row>
    <row r="330" spans="31:32" x14ac:dyDescent="0.25">
      <c r="AE330" t="s">
        <v>2062</v>
      </c>
      <c r="AF330">
        <v>15</v>
      </c>
    </row>
    <row r="331" spans="31:32" x14ac:dyDescent="0.25">
      <c r="AE331" t="s">
        <v>1102</v>
      </c>
      <c r="AF331">
        <v>16</v>
      </c>
    </row>
    <row r="332" spans="31:32" x14ac:dyDescent="0.25">
      <c r="AE332" t="s">
        <v>41</v>
      </c>
      <c r="AF332">
        <v>4</v>
      </c>
    </row>
    <row r="333" spans="31:32" x14ac:dyDescent="0.25">
      <c r="AE333" t="s">
        <v>672</v>
      </c>
      <c r="AF333">
        <v>15</v>
      </c>
    </row>
    <row r="334" spans="31:32" x14ac:dyDescent="0.25">
      <c r="AE334" t="s">
        <v>1596</v>
      </c>
      <c r="AF334">
        <v>11</v>
      </c>
    </row>
    <row r="335" spans="31:32" x14ac:dyDescent="0.25">
      <c r="AE335" t="s">
        <v>1837</v>
      </c>
      <c r="AF335">
        <v>13</v>
      </c>
    </row>
    <row r="336" spans="31:32" x14ac:dyDescent="0.25">
      <c r="AE336" t="s">
        <v>2055</v>
      </c>
      <c r="AF336">
        <v>16</v>
      </c>
    </row>
    <row r="337" spans="3:32" x14ac:dyDescent="0.25">
      <c r="AE337" t="s">
        <v>965</v>
      </c>
      <c r="AF337">
        <v>16</v>
      </c>
    </row>
    <row r="338" spans="3:32" x14ac:dyDescent="0.25">
      <c r="AE338" t="s">
        <v>1454</v>
      </c>
      <c r="AF338">
        <v>16</v>
      </c>
    </row>
    <row r="339" spans="3:32" x14ac:dyDescent="0.25">
      <c r="AE339" t="s">
        <v>1454</v>
      </c>
      <c r="AF339">
        <v>14</v>
      </c>
    </row>
    <row r="340" spans="3:32" x14ac:dyDescent="0.25">
      <c r="AE340" t="s">
        <v>1499</v>
      </c>
      <c r="AF340">
        <v>12</v>
      </c>
    </row>
    <row r="341" spans="3:32" x14ac:dyDescent="0.25">
      <c r="C341" s="33"/>
      <c r="D341" s="33"/>
      <c r="E341" s="33"/>
      <c r="F341" s="33"/>
      <c r="G341" s="33"/>
      <c r="H341" s="33"/>
      <c r="AE341" t="s">
        <v>842</v>
      </c>
      <c r="AF341">
        <v>12</v>
      </c>
    </row>
    <row r="342" spans="3:32" x14ac:dyDescent="0.25">
      <c r="C342" s="33"/>
      <c r="D342" s="33"/>
      <c r="E342" s="33"/>
      <c r="F342" s="33"/>
      <c r="G342" s="33"/>
      <c r="H342" s="33"/>
      <c r="AE342" t="s">
        <v>1373</v>
      </c>
      <c r="AF342">
        <v>16</v>
      </c>
    </row>
    <row r="343" spans="3:32" x14ac:dyDescent="0.25">
      <c r="C343" s="33"/>
      <c r="D343" s="33"/>
      <c r="E343" s="33"/>
      <c r="F343" s="33"/>
      <c r="G343" s="33"/>
      <c r="H343" s="33"/>
      <c r="AE343" t="s">
        <v>167</v>
      </c>
      <c r="AF343">
        <v>9</v>
      </c>
    </row>
    <row r="344" spans="3:32" x14ac:dyDescent="0.25">
      <c r="AE344" t="s">
        <v>1052</v>
      </c>
      <c r="AF344">
        <v>3</v>
      </c>
    </row>
    <row r="345" spans="3:32" x14ac:dyDescent="0.25">
      <c r="AE345" t="s">
        <v>178</v>
      </c>
      <c r="AF345">
        <v>4</v>
      </c>
    </row>
    <row r="346" spans="3:32" x14ac:dyDescent="0.25">
      <c r="AE346" t="s">
        <v>989</v>
      </c>
      <c r="AF346">
        <v>16</v>
      </c>
    </row>
    <row r="347" spans="3:32" x14ac:dyDescent="0.25">
      <c r="AE347" t="s">
        <v>710</v>
      </c>
      <c r="AF347">
        <v>16</v>
      </c>
    </row>
    <row r="348" spans="3:32" x14ac:dyDescent="0.25">
      <c r="AE348" t="s">
        <v>1042</v>
      </c>
      <c r="AF348">
        <v>12</v>
      </c>
    </row>
    <row r="349" spans="3:32" x14ac:dyDescent="0.25">
      <c r="AE349" t="s">
        <v>1662</v>
      </c>
      <c r="AF349">
        <v>15</v>
      </c>
    </row>
    <row r="350" spans="3:32" x14ac:dyDescent="0.25">
      <c r="AE350" t="s">
        <v>1992</v>
      </c>
      <c r="AF350">
        <v>16</v>
      </c>
    </row>
    <row r="351" spans="3:32" x14ac:dyDescent="0.25">
      <c r="AE351" t="s">
        <v>233</v>
      </c>
      <c r="AF351">
        <v>16</v>
      </c>
    </row>
    <row r="352" spans="3:32" x14ac:dyDescent="0.25">
      <c r="AE352" t="s">
        <v>233</v>
      </c>
      <c r="AF352">
        <v>13</v>
      </c>
    </row>
    <row r="353" spans="31:32" x14ac:dyDescent="0.25">
      <c r="AE353" t="s">
        <v>968</v>
      </c>
      <c r="AF353">
        <v>4</v>
      </c>
    </row>
    <row r="354" spans="31:32" x14ac:dyDescent="0.25">
      <c r="AE354" t="s">
        <v>847</v>
      </c>
      <c r="AF354">
        <v>6</v>
      </c>
    </row>
    <row r="355" spans="31:32" x14ac:dyDescent="0.25">
      <c r="AE355" t="s">
        <v>1391</v>
      </c>
      <c r="AF355">
        <v>16</v>
      </c>
    </row>
    <row r="356" spans="31:32" x14ac:dyDescent="0.25">
      <c r="AE356" t="s">
        <v>1936</v>
      </c>
      <c r="AF356">
        <v>16</v>
      </c>
    </row>
    <row r="357" spans="31:32" x14ac:dyDescent="0.25">
      <c r="AE357" t="s">
        <v>1131</v>
      </c>
      <c r="AF357">
        <v>16</v>
      </c>
    </row>
    <row r="358" spans="31:32" x14ac:dyDescent="0.25">
      <c r="AE358" t="s">
        <v>2065</v>
      </c>
      <c r="AF358">
        <v>8</v>
      </c>
    </row>
    <row r="359" spans="31:32" x14ac:dyDescent="0.25">
      <c r="AE359" t="s">
        <v>859</v>
      </c>
      <c r="AF359">
        <v>16</v>
      </c>
    </row>
    <row r="360" spans="31:32" x14ac:dyDescent="0.25">
      <c r="AE360" t="s">
        <v>892</v>
      </c>
      <c r="AF360">
        <v>12</v>
      </c>
    </row>
    <row r="361" spans="31:32" x14ac:dyDescent="0.25">
      <c r="AE361" t="s">
        <v>892</v>
      </c>
      <c r="AF361">
        <v>1</v>
      </c>
    </row>
    <row r="362" spans="31:32" x14ac:dyDescent="0.25">
      <c r="AE362" t="s">
        <v>1949</v>
      </c>
      <c r="AF362">
        <v>9</v>
      </c>
    </row>
    <row r="363" spans="31:32" x14ac:dyDescent="0.25">
      <c r="AE363" t="s">
        <v>1761</v>
      </c>
      <c r="AF363">
        <v>15</v>
      </c>
    </row>
    <row r="364" spans="31:32" x14ac:dyDescent="0.25">
      <c r="AE364" t="s">
        <v>1275</v>
      </c>
      <c r="AF364">
        <v>16</v>
      </c>
    </row>
    <row r="365" spans="31:32" x14ac:dyDescent="0.25">
      <c r="AE365" t="s">
        <v>1171</v>
      </c>
      <c r="AF365">
        <v>2</v>
      </c>
    </row>
    <row r="366" spans="31:32" x14ac:dyDescent="0.25">
      <c r="AE366" t="s">
        <v>766</v>
      </c>
      <c r="AF366">
        <v>10</v>
      </c>
    </row>
    <row r="367" spans="31:32" x14ac:dyDescent="0.25">
      <c r="AE367" t="s">
        <v>1627</v>
      </c>
      <c r="AF367">
        <v>3</v>
      </c>
    </row>
    <row r="368" spans="31:32" x14ac:dyDescent="0.25">
      <c r="AE368" t="s">
        <v>2012</v>
      </c>
      <c r="AF368">
        <v>16</v>
      </c>
    </row>
    <row r="369" spans="3:32" x14ac:dyDescent="0.25">
      <c r="AE369" t="s">
        <v>383</v>
      </c>
      <c r="AF369">
        <v>4</v>
      </c>
    </row>
    <row r="370" spans="3:32" x14ac:dyDescent="0.25">
      <c r="AE370" t="s">
        <v>1546</v>
      </c>
      <c r="AF370">
        <v>16</v>
      </c>
    </row>
    <row r="371" spans="3:32" x14ac:dyDescent="0.25">
      <c r="C371" s="33"/>
      <c r="D371" s="33"/>
      <c r="E371" s="33"/>
      <c r="F371" s="33"/>
      <c r="G371" s="33"/>
      <c r="H371" s="33"/>
      <c r="AE371" t="s">
        <v>1385</v>
      </c>
      <c r="AF371">
        <v>16</v>
      </c>
    </row>
    <row r="372" spans="3:32" x14ac:dyDescent="0.25">
      <c r="AE372" t="s">
        <v>1462</v>
      </c>
      <c r="AF372">
        <v>9</v>
      </c>
    </row>
    <row r="373" spans="3:32" x14ac:dyDescent="0.25">
      <c r="AE373" t="s">
        <v>897</v>
      </c>
      <c r="AF373">
        <v>16</v>
      </c>
    </row>
    <row r="374" spans="3:32" x14ac:dyDescent="0.25">
      <c r="AE374" t="s">
        <v>290</v>
      </c>
      <c r="AF374">
        <v>4</v>
      </c>
    </row>
    <row r="375" spans="3:32" x14ac:dyDescent="0.25">
      <c r="AE375" t="s">
        <v>827</v>
      </c>
      <c r="AF375">
        <v>2</v>
      </c>
    </row>
    <row r="376" spans="3:32" x14ac:dyDescent="0.25">
      <c r="AE376" t="s">
        <v>827</v>
      </c>
      <c r="AF376">
        <v>5</v>
      </c>
    </row>
    <row r="377" spans="3:32" x14ac:dyDescent="0.25">
      <c r="AE377" t="s">
        <v>688</v>
      </c>
      <c r="AF377">
        <v>16</v>
      </c>
    </row>
    <row r="378" spans="3:32" x14ac:dyDescent="0.25">
      <c r="AE378" t="s">
        <v>431</v>
      </c>
      <c r="AF378">
        <v>3</v>
      </c>
    </row>
    <row r="379" spans="3:32" x14ac:dyDescent="0.25">
      <c r="AE379" t="s">
        <v>431</v>
      </c>
      <c r="AF379">
        <v>2</v>
      </c>
    </row>
    <row r="380" spans="3:32" x14ac:dyDescent="0.25">
      <c r="AE380" t="s">
        <v>846</v>
      </c>
      <c r="AF380">
        <v>16</v>
      </c>
    </row>
    <row r="381" spans="3:32" x14ac:dyDescent="0.25">
      <c r="AE381" t="s">
        <v>1244</v>
      </c>
      <c r="AF381">
        <v>16</v>
      </c>
    </row>
    <row r="382" spans="3:32" x14ac:dyDescent="0.25">
      <c r="AE382" t="s">
        <v>1085</v>
      </c>
      <c r="AF382">
        <v>11</v>
      </c>
    </row>
    <row r="383" spans="3:32" x14ac:dyDescent="0.25">
      <c r="AE383" t="s">
        <v>1916</v>
      </c>
      <c r="AF383">
        <v>15</v>
      </c>
    </row>
    <row r="384" spans="3:32" x14ac:dyDescent="0.25">
      <c r="AE384" t="s">
        <v>626</v>
      </c>
      <c r="AF384">
        <v>15</v>
      </c>
    </row>
    <row r="385" spans="31:32" x14ac:dyDescent="0.25">
      <c r="AE385" t="s">
        <v>1778</v>
      </c>
      <c r="AF385">
        <v>16</v>
      </c>
    </row>
    <row r="386" spans="31:32" x14ac:dyDescent="0.25">
      <c r="AE386" t="s">
        <v>816</v>
      </c>
      <c r="AF386">
        <v>12</v>
      </c>
    </row>
    <row r="387" spans="31:32" x14ac:dyDescent="0.25">
      <c r="AE387" t="s">
        <v>1937</v>
      </c>
      <c r="AF387">
        <v>16</v>
      </c>
    </row>
    <row r="388" spans="31:32" x14ac:dyDescent="0.25">
      <c r="AE388" t="s">
        <v>1924</v>
      </c>
      <c r="AF388">
        <v>15</v>
      </c>
    </row>
    <row r="389" spans="31:32" x14ac:dyDescent="0.25">
      <c r="AE389" t="s">
        <v>1671</v>
      </c>
      <c r="AF389">
        <v>6</v>
      </c>
    </row>
    <row r="390" spans="31:32" x14ac:dyDescent="0.25">
      <c r="AE390" t="s">
        <v>1181</v>
      </c>
      <c r="AF390">
        <v>16</v>
      </c>
    </row>
    <row r="391" spans="31:32" x14ac:dyDescent="0.25">
      <c r="AE391" t="s">
        <v>1413</v>
      </c>
      <c r="AF391">
        <v>12</v>
      </c>
    </row>
    <row r="392" spans="31:32" x14ac:dyDescent="0.25">
      <c r="AE392" t="s">
        <v>1822</v>
      </c>
      <c r="AF392">
        <v>9</v>
      </c>
    </row>
    <row r="393" spans="31:32" x14ac:dyDescent="0.25">
      <c r="AE393" t="s">
        <v>1130</v>
      </c>
      <c r="AF393">
        <v>1</v>
      </c>
    </row>
    <row r="394" spans="31:32" x14ac:dyDescent="0.25">
      <c r="AE394" t="s">
        <v>908</v>
      </c>
      <c r="AF394">
        <v>14</v>
      </c>
    </row>
    <row r="395" spans="31:32" x14ac:dyDescent="0.25">
      <c r="AE395" t="s">
        <v>718</v>
      </c>
      <c r="AF395">
        <v>6</v>
      </c>
    </row>
    <row r="396" spans="31:32" x14ac:dyDescent="0.25">
      <c r="AE396" t="s">
        <v>776</v>
      </c>
      <c r="AF396">
        <v>15</v>
      </c>
    </row>
    <row r="397" spans="31:32" x14ac:dyDescent="0.25">
      <c r="AE397" t="s">
        <v>791</v>
      </c>
      <c r="AF397">
        <v>16</v>
      </c>
    </row>
    <row r="398" spans="31:32" x14ac:dyDescent="0.25">
      <c r="AE398" t="s">
        <v>1853</v>
      </c>
      <c r="AF398">
        <v>16</v>
      </c>
    </row>
    <row r="399" spans="31:32" x14ac:dyDescent="0.25">
      <c r="AE399" t="s">
        <v>2027</v>
      </c>
      <c r="AF399">
        <v>16</v>
      </c>
    </row>
    <row r="400" spans="31:32" x14ac:dyDescent="0.25">
      <c r="AE400" t="s">
        <v>1996</v>
      </c>
      <c r="AF400">
        <v>12</v>
      </c>
    </row>
    <row r="401" spans="31:32" x14ac:dyDescent="0.25">
      <c r="AE401" t="s">
        <v>1797</v>
      </c>
      <c r="AF401">
        <v>14</v>
      </c>
    </row>
    <row r="402" spans="31:32" x14ac:dyDescent="0.25">
      <c r="AE402" t="s">
        <v>1854</v>
      </c>
      <c r="AF402">
        <v>4</v>
      </c>
    </row>
    <row r="403" spans="31:32" x14ac:dyDescent="0.25">
      <c r="AE403" t="s">
        <v>1781</v>
      </c>
      <c r="AF403">
        <v>16</v>
      </c>
    </row>
    <row r="404" spans="31:32" x14ac:dyDescent="0.25">
      <c r="AE404" t="s">
        <v>469</v>
      </c>
      <c r="AF404">
        <v>10</v>
      </c>
    </row>
    <row r="405" spans="31:32" x14ac:dyDescent="0.25">
      <c r="AE405" t="s">
        <v>730</v>
      </c>
      <c r="AF405">
        <v>15</v>
      </c>
    </row>
    <row r="406" spans="31:32" x14ac:dyDescent="0.25">
      <c r="AE406" t="s">
        <v>2123</v>
      </c>
      <c r="AF406">
        <v>16</v>
      </c>
    </row>
    <row r="407" spans="31:32" x14ac:dyDescent="0.25">
      <c r="AE407" t="s">
        <v>715</v>
      </c>
      <c r="AF407">
        <v>16</v>
      </c>
    </row>
    <row r="408" spans="31:32" x14ac:dyDescent="0.25">
      <c r="AE408" t="s">
        <v>685</v>
      </c>
      <c r="AF408">
        <v>16</v>
      </c>
    </row>
    <row r="409" spans="31:32" x14ac:dyDescent="0.25">
      <c r="AE409" t="s">
        <v>1018</v>
      </c>
      <c r="AF409">
        <v>9</v>
      </c>
    </row>
    <row r="410" spans="31:32" x14ac:dyDescent="0.25">
      <c r="AE410" t="s">
        <v>256</v>
      </c>
      <c r="AF410">
        <v>16</v>
      </c>
    </row>
    <row r="411" spans="31:32" x14ac:dyDescent="0.25">
      <c r="AE411" t="s">
        <v>1342</v>
      </c>
      <c r="AF411">
        <v>16</v>
      </c>
    </row>
    <row r="412" spans="31:32" x14ac:dyDescent="0.25">
      <c r="AE412" t="s">
        <v>1222</v>
      </c>
      <c r="AF412">
        <v>5</v>
      </c>
    </row>
    <row r="413" spans="31:32" x14ac:dyDescent="0.25">
      <c r="AE413" t="s">
        <v>1222</v>
      </c>
      <c r="AF413">
        <v>3</v>
      </c>
    </row>
    <row r="414" spans="31:32" x14ac:dyDescent="0.25">
      <c r="AE414" t="s">
        <v>627</v>
      </c>
      <c r="AF414">
        <v>15</v>
      </c>
    </row>
    <row r="415" spans="31:32" x14ac:dyDescent="0.25">
      <c r="AE415" t="s">
        <v>1648</v>
      </c>
      <c r="AF415">
        <v>4</v>
      </c>
    </row>
    <row r="416" spans="31:32" x14ac:dyDescent="0.25">
      <c r="AE416" t="s">
        <v>1593</v>
      </c>
      <c r="AF416">
        <v>16</v>
      </c>
    </row>
    <row r="417" spans="31:32" x14ac:dyDescent="0.25">
      <c r="AE417" t="s">
        <v>1841</v>
      </c>
      <c r="AF417">
        <v>14</v>
      </c>
    </row>
    <row r="418" spans="31:32" x14ac:dyDescent="0.25">
      <c r="AE418" t="s">
        <v>1405</v>
      </c>
      <c r="AF418">
        <v>7</v>
      </c>
    </row>
    <row r="419" spans="31:32" x14ac:dyDescent="0.25">
      <c r="AE419" t="s">
        <v>931</v>
      </c>
      <c r="AF419">
        <v>6</v>
      </c>
    </row>
    <row r="420" spans="31:32" x14ac:dyDescent="0.25">
      <c r="AE420" t="s">
        <v>1377</v>
      </c>
      <c r="AF420">
        <v>15</v>
      </c>
    </row>
    <row r="421" spans="31:32" x14ac:dyDescent="0.25">
      <c r="AE421" t="s">
        <v>1196</v>
      </c>
      <c r="AF421">
        <v>15</v>
      </c>
    </row>
    <row r="422" spans="31:32" x14ac:dyDescent="0.25">
      <c r="AE422" t="s">
        <v>2029</v>
      </c>
      <c r="AF422">
        <v>14</v>
      </c>
    </row>
    <row r="423" spans="31:32" x14ac:dyDescent="0.25">
      <c r="AE423" t="s">
        <v>679</v>
      </c>
      <c r="AF423">
        <v>16</v>
      </c>
    </row>
    <row r="424" spans="31:32" x14ac:dyDescent="0.25">
      <c r="AE424" t="s">
        <v>1888</v>
      </c>
      <c r="AF424">
        <v>16</v>
      </c>
    </row>
    <row r="425" spans="31:32" x14ac:dyDescent="0.25">
      <c r="AE425" t="s">
        <v>883</v>
      </c>
      <c r="AF425">
        <v>14</v>
      </c>
    </row>
    <row r="426" spans="31:32" x14ac:dyDescent="0.25">
      <c r="AE426" t="s">
        <v>2004</v>
      </c>
      <c r="AF426">
        <v>15</v>
      </c>
    </row>
    <row r="427" spans="31:32" x14ac:dyDescent="0.25">
      <c r="AE427" t="s">
        <v>1360</v>
      </c>
      <c r="AF427">
        <v>12</v>
      </c>
    </row>
    <row r="428" spans="31:32" x14ac:dyDescent="0.25">
      <c r="AE428" t="s">
        <v>1638</v>
      </c>
      <c r="AF428">
        <v>16</v>
      </c>
    </row>
    <row r="429" spans="31:32" x14ac:dyDescent="0.25">
      <c r="AE429" t="s">
        <v>1508</v>
      </c>
      <c r="AF429">
        <v>16</v>
      </c>
    </row>
    <row r="430" spans="31:32" x14ac:dyDescent="0.25">
      <c r="AE430" t="s">
        <v>1842</v>
      </c>
      <c r="AF430">
        <v>7</v>
      </c>
    </row>
    <row r="431" spans="31:32" x14ac:dyDescent="0.25">
      <c r="AE431" t="s">
        <v>1585</v>
      </c>
      <c r="AF431">
        <v>16</v>
      </c>
    </row>
    <row r="432" spans="31:32" x14ac:dyDescent="0.25">
      <c r="AE432" t="s">
        <v>841</v>
      </c>
      <c r="AF432">
        <v>2</v>
      </c>
    </row>
    <row r="433" spans="31:32" x14ac:dyDescent="0.25">
      <c r="AE433" t="s">
        <v>841</v>
      </c>
      <c r="AF433">
        <v>2</v>
      </c>
    </row>
    <row r="434" spans="31:32" x14ac:dyDescent="0.25">
      <c r="AE434" t="s">
        <v>1607</v>
      </c>
      <c r="AF434">
        <v>3</v>
      </c>
    </row>
    <row r="435" spans="31:32" x14ac:dyDescent="0.25">
      <c r="AE435" t="s">
        <v>589</v>
      </c>
      <c r="AF435">
        <v>1</v>
      </c>
    </row>
    <row r="436" spans="31:32" x14ac:dyDescent="0.25">
      <c r="AE436" t="s">
        <v>1282</v>
      </c>
      <c r="AF436">
        <v>16</v>
      </c>
    </row>
    <row r="437" spans="31:32" x14ac:dyDescent="0.25">
      <c r="AE437" t="s">
        <v>471</v>
      </c>
      <c r="AF437">
        <v>4</v>
      </c>
    </row>
    <row r="438" spans="31:32" x14ac:dyDescent="0.25">
      <c r="AE438" t="s">
        <v>1453</v>
      </c>
      <c r="AF438">
        <v>4</v>
      </c>
    </row>
    <row r="439" spans="31:32" x14ac:dyDescent="0.25">
      <c r="AE439" t="s">
        <v>141</v>
      </c>
      <c r="AF439">
        <v>15</v>
      </c>
    </row>
    <row r="440" spans="31:32" x14ac:dyDescent="0.25">
      <c r="AE440" t="s">
        <v>472</v>
      </c>
      <c r="AF440">
        <v>8</v>
      </c>
    </row>
    <row r="441" spans="31:32" x14ac:dyDescent="0.25">
      <c r="AE441" t="s">
        <v>785</v>
      </c>
      <c r="AF441">
        <v>2</v>
      </c>
    </row>
    <row r="442" spans="31:32" x14ac:dyDescent="0.25">
      <c r="AE442" t="s">
        <v>1145</v>
      </c>
      <c r="AF442">
        <v>1</v>
      </c>
    </row>
    <row r="443" spans="31:32" x14ac:dyDescent="0.25">
      <c r="AE443" t="s">
        <v>371</v>
      </c>
      <c r="AF443">
        <v>16</v>
      </c>
    </row>
    <row r="444" spans="31:32" x14ac:dyDescent="0.25">
      <c r="AE444" s="33" t="s">
        <v>798</v>
      </c>
      <c r="AF444" s="33">
        <v>6</v>
      </c>
    </row>
    <row r="445" spans="31:32" x14ac:dyDescent="0.25">
      <c r="AE445" s="33" t="s">
        <v>798</v>
      </c>
      <c r="AF445" s="33">
        <v>7</v>
      </c>
    </row>
    <row r="446" spans="31:32" x14ac:dyDescent="0.25">
      <c r="AE446" s="33" t="s">
        <v>798</v>
      </c>
      <c r="AF446" s="33">
        <v>2</v>
      </c>
    </row>
    <row r="447" spans="31:32" x14ac:dyDescent="0.25">
      <c r="AE447" t="s">
        <v>363</v>
      </c>
      <c r="AF447">
        <v>16</v>
      </c>
    </row>
    <row r="448" spans="31:32" x14ac:dyDescent="0.25">
      <c r="AE448" t="s">
        <v>664</v>
      </c>
      <c r="AF448">
        <v>12</v>
      </c>
    </row>
    <row r="449" spans="31:32" x14ac:dyDescent="0.25">
      <c r="AE449" t="s">
        <v>1633</v>
      </c>
      <c r="AF449">
        <v>3</v>
      </c>
    </row>
    <row r="450" spans="31:32" x14ac:dyDescent="0.25">
      <c r="AE450" t="s">
        <v>474</v>
      </c>
      <c r="AF450">
        <v>6</v>
      </c>
    </row>
    <row r="451" spans="31:32" x14ac:dyDescent="0.25">
      <c r="AE451" t="s">
        <v>1765</v>
      </c>
      <c r="AF451">
        <v>13</v>
      </c>
    </row>
    <row r="452" spans="31:32" x14ac:dyDescent="0.25">
      <c r="AE452" t="s">
        <v>1999</v>
      </c>
      <c r="AF452">
        <v>10</v>
      </c>
    </row>
    <row r="453" spans="31:32" x14ac:dyDescent="0.25">
      <c r="AE453" t="s">
        <v>1779</v>
      </c>
      <c r="AF453">
        <v>10</v>
      </c>
    </row>
    <row r="454" spans="31:32" x14ac:dyDescent="0.25">
      <c r="AE454" t="s">
        <v>1844</v>
      </c>
      <c r="AF454">
        <v>4</v>
      </c>
    </row>
    <row r="455" spans="31:32" x14ac:dyDescent="0.25">
      <c r="AE455" t="s">
        <v>1688</v>
      </c>
      <c r="AF455">
        <v>16</v>
      </c>
    </row>
    <row r="456" spans="31:32" x14ac:dyDescent="0.25">
      <c r="AE456" t="s">
        <v>302</v>
      </c>
      <c r="AF456">
        <v>15</v>
      </c>
    </row>
    <row r="457" spans="31:32" x14ac:dyDescent="0.25">
      <c r="AE457" t="s">
        <v>952</v>
      </c>
      <c r="AF457">
        <v>16</v>
      </c>
    </row>
    <row r="458" spans="31:32" x14ac:dyDescent="0.25">
      <c r="AE458" t="s">
        <v>747</v>
      </c>
      <c r="AF458">
        <v>16</v>
      </c>
    </row>
    <row r="459" spans="31:32" x14ac:dyDescent="0.25">
      <c r="AE459" t="s">
        <v>1529</v>
      </c>
      <c r="AF459">
        <v>16</v>
      </c>
    </row>
    <row r="460" spans="31:32" x14ac:dyDescent="0.25">
      <c r="AE460" t="s">
        <v>782</v>
      </c>
      <c r="AF460">
        <v>5</v>
      </c>
    </row>
    <row r="461" spans="31:32" x14ac:dyDescent="0.25">
      <c r="AE461" t="s">
        <v>782</v>
      </c>
      <c r="AF461">
        <v>1</v>
      </c>
    </row>
    <row r="462" spans="31:32" x14ac:dyDescent="0.25">
      <c r="AE462" t="s">
        <v>1169</v>
      </c>
      <c r="AF462">
        <v>6</v>
      </c>
    </row>
    <row r="463" spans="31:32" x14ac:dyDescent="0.25">
      <c r="AE463" t="s">
        <v>1941</v>
      </c>
      <c r="AF463">
        <v>2</v>
      </c>
    </row>
    <row r="464" spans="31:32" x14ac:dyDescent="0.25">
      <c r="AE464" t="s">
        <v>1880</v>
      </c>
      <c r="AF464">
        <v>16</v>
      </c>
    </row>
    <row r="465" spans="31:32" x14ac:dyDescent="0.25">
      <c r="AE465" t="s">
        <v>572</v>
      </c>
      <c r="AF465">
        <v>14</v>
      </c>
    </row>
    <row r="466" spans="31:32" x14ac:dyDescent="0.25">
      <c r="AE466" t="s">
        <v>1545</v>
      </c>
      <c r="AF466">
        <v>15</v>
      </c>
    </row>
    <row r="467" spans="31:32" x14ac:dyDescent="0.25">
      <c r="AE467" t="s">
        <v>805</v>
      </c>
      <c r="AF467">
        <v>10</v>
      </c>
    </row>
    <row r="468" spans="31:32" x14ac:dyDescent="0.25">
      <c r="AE468" t="s">
        <v>1158</v>
      </c>
      <c r="AF468">
        <v>6</v>
      </c>
    </row>
    <row r="469" spans="31:32" x14ac:dyDescent="0.25">
      <c r="AE469" t="s">
        <v>1211</v>
      </c>
      <c r="AF469">
        <v>2</v>
      </c>
    </row>
    <row r="470" spans="31:32" x14ac:dyDescent="0.25">
      <c r="AE470" t="s">
        <v>1873</v>
      </c>
      <c r="AF470">
        <v>16</v>
      </c>
    </row>
    <row r="471" spans="31:32" x14ac:dyDescent="0.25">
      <c r="AE471" t="s">
        <v>1737</v>
      </c>
      <c r="AF471">
        <v>10</v>
      </c>
    </row>
    <row r="472" spans="31:32" x14ac:dyDescent="0.25">
      <c r="AE472" t="s">
        <v>1968</v>
      </c>
      <c r="AF472">
        <v>16</v>
      </c>
    </row>
    <row r="473" spans="31:32" x14ac:dyDescent="0.25">
      <c r="AE473" t="s">
        <v>1433</v>
      </c>
      <c r="AF473">
        <v>15</v>
      </c>
    </row>
    <row r="474" spans="31:32" x14ac:dyDescent="0.25">
      <c r="AE474" t="s">
        <v>1443</v>
      </c>
      <c r="AF474">
        <v>15</v>
      </c>
    </row>
    <row r="475" spans="31:32" x14ac:dyDescent="0.25">
      <c r="AE475" t="s">
        <v>1555</v>
      </c>
      <c r="AF475">
        <v>16</v>
      </c>
    </row>
    <row r="476" spans="31:32" x14ac:dyDescent="0.25">
      <c r="AE476" t="s">
        <v>1518</v>
      </c>
      <c r="AF476">
        <v>12</v>
      </c>
    </row>
    <row r="477" spans="31:32" x14ac:dyDescent="0.25">
      <c r="AE477" t="s">
        <v>1986</v>
      </c>
      <c r="AF477">
        <v>7</v>
      </c>
    </row>
    <row r="478" spans="31:32" x14ac:dyDescent="0.25">
      <c r="AE478" t="s">
        <v>1977</v>
      </c>
      <c r="AF478">
        <v>1</v>
      </c>
    </row>
    <row r="479" spans="31:32" x14ac:dyDescent="0.25">
      <c r="AE479" t="s">
        <v>948</v>
      </c>
      <c r="AF479">
        <v>15</v>
      </c>
    </row>
    <row r="480" spans="31:32" x14ac:dyDescent="0.25">
      <c r="AE480" t="s">
        <v>1246</v>
      </c>
      <c r="AF480">
        <v>8</v>
      </c>
    </row>
    <row r="481" spans="3:32" x14ac:dyDescent="0.25">
      <c r="AE481" t="s">
        <v>980</v>
      </c>
      <c r="AF481">
        <v>16</v>
      </c>
    </row>
    <row r="482" spans="3:32" x14ac:dyDescent="0.25">
      <c r="AE482" t="s">
        <v>1432</v>
      </c>
      <c r="AF482">
        <v>1</v>
      </c>
    </row>
    <row r="483" spans="3:32" x14ac:dyDescent="0.25">
      <c r="AE483" t="s">
        <v>1321</v>
      </c>
      <c r="AF483">
        <v>16</v>
      </c>
    </row>
    <row r="484" spans="3:32" x14ac:dyDescent="0.25">
      <c r="AE484" t="s">
        <v>745</v>
      </c>
      <c r="AF484">
        <v>16</v>
      </c>
    </row>
    <row r="485" spans="3:32" x14ac:dyDescent="0.25">
      <c r="AE485" s="33" t="s">
        <v>1923</v>
      </c>
      <c r="AF485" s="33">
        <v>2</v>
      </c>
    </row>
    <row r="486" spans="3:32" x14ac:dyDescent="0.25">
      <c r="AE486" s="33" t="s">
        <v>1923</v>
      </c>
      <c r="AF486" s="33">
        <v>2</v>
      </c>
    </row>
    <row r="487" spans="3:32" x14ac:dyDescent="0.25">
      <c r="AE487" t="s">
        <v>1970</v>
      </c>
      <c r="AF487">
        <v>13</v>
      </c>
    </row>
    <row r="488" spans="3:32" x14ac:dyDescent="0.25">
      <c r="AE488" t="s">
        <v>1609</v>
      </c>
      <c r="AF488">
        <v>5</v>
      </c>
    </row>
    <row r="489" spans="3:32" x14ac:dyDescent="0.25">
      <c r="AE489" t="s">
        <v>1403</v>
      </c>
      <c r="AF489">
        <v>15</v>
      </c>
    </row>
    <row r="490" spans="3:32" x14ac:dyDescent="0.25">
      <c r="AE490" t="s">
        <v>1411</v>
      </c>
      <c r="AF490">
        <v>13</v>
      </c>
    </row>
    <row r="491" spans="3:32" x14ac:dyDescent="0.25">
      <c r="AE491" t="s">
        <v>1176</v>
      </c>
      <c r="AF491">
        <v>5</v>
      </c>
    </row>
    <row r="492" spans="3:32" x14ac:dyDescent="0.25">
      <c r="AE492" t="s">
        <v>1219</v>
      </c>
      <c r="AF492">
        <v>16</v>
      </c>
    </row>
    <row r="493" spans="3:32" x14ac:dyDescent="0.25">
      <c r="C493" s="33"/>
      <c r="D493" s="33"/>
      <c r="F493" s="33"/>
      <c r="G493" s="33"/>
      <c r="H493" s="33"/>
      <c r="AE493" t="s">
        <v>891</v>
      </c>
      <c r="AF493">
        <v>9</v>
      </c>
    </row>
    <row r="494" spans="3:32" x14ac:dyDescent="0.25">
      <c r="C494" s="33"/>
      <c r="D494" s="33"/>
      <c r="F494" s="33"/>
      <c r="G494" s="33"/>
      <c r="H494" s="33"/>
      <c r="AE494" t="s">
        <v>223</v>
      </c>
      <c r="AF494">
        <v>10</v>
      </c>
    </row>
    <row r="495" spans="3:32" x14ac:dyDescent="0.25">
      <c r="AE495" t="s">
        <v>1665</v>
      </c>
      <c r="AF495">
        <v>2</v>
      </c>
    </row>
    <row r="496" spans="3:32" x14ac:dyDescent="0.25">
      <c r="AE496" t="s">
        <v>1665</v>
      </c>
      <c r="AF496">
        <v>7</v>
      </c>
    </row>
    <row r="497" spans="31:32" x14ac:dyDescent="0.25">
      <c r="AE497" t="s">
        <v>351</v>
      </c>
      <c r="AF497">
        <v>13</v>
      </c>
    </row>
    <row r="498" spans="31:32" x14ac:dyDescent="0.25">
      <c r="AE498" t="s">
        <v>568</v>
      </c>
      <c r="AF498">
        <v>16</v>
      </c>
    </row>
    <row r="499" spans="31:32" x14ac:dyDescent="0.25">
      <c r="AE499" t="s">
        <v>2041</v>
      </c>
      <c r="AF499">
        <v>13</v>
      </c>
    </row>
    <row r="500" spans="31:32" x14ac:dyDescent="0.25">
      <c r="AE500" t="s">
        <v>1362</v>
      </c>
      <c r="AF500">
        <v>16</v>
      </c>
    </row>
    <row r="501" spans="31:32" x14ac:dyDescent="0.25">
      <c r="AE501" t="s">
        <v>2297</v>
      </c>
      <c r="AF501">
        <v>16</v>
      </c>
    </row>
    <row r="502" spans="31:32" x14ac:dyDescent="0.25">
      <c r="AE502" t="s">
        <v>1713</v>
      </c>
      <c r="AF502">
        <v>10</v>
      </c>
    </row>
    <row r="503" spans="31:32" x14ac:dyDescent="0.25">
      <c r="AE503" t="s">
        <v>1564</v>
      </c>
      <c r="AF503">
        <v>15</v>
      </c>
    </row>
    <row r="504" spans="31:32" x14ac:dyDescent="0.25">
      <c r="AE504" t="s">
        <v>1699</v>
      </c>
      <c r="AF504">
        <v>16</v>
      </c>
    </row>
    <row r="505" spans="31:32" x14ac:dyDescent="0.25">
      <c r="AE505" t="s">
        <v>1179</v>
      </c>
      <c r="AF505">
        <v>16</v>
      </c>
    </row>
    <row r="506" spans="31:32" x14ac:dyDescent="0.25">
      <c r="AE506" t="s">
        <v>1892</v>
      </c>
      <c r="AF506">
        <v>13</v>
      </c>
    </row>
    <row r="507" spans="31:32" x14ac:dyDescent="0.25">
      <c r="AE507" t="s">
        <v>1143</v>
      </c>
      <c r="AF507">
        <v>15</v>
      </c>
    </row>
    <row r="508" spans="31:32" x14ac:dyDescent="0.25">
      <c r="AE508" t="s">
        <v>2069</v>
      </c>
      <c r="AF508">
        <v>11</v>
      </c>
    </row>
    <row r="509" spans="31:32" x14ac:dyDescent="0.25">
      <c r="AE509" t="s">
        <v>1369</v>
      </c>
      <c r="AF509">
        <v>8</v>
      </c>
    </row>
    <row r="510" spans="31:32" x14ac:dyDescent="0.25">
      <c r="AE510" t="s">
        <v>677</v>
      </c>
      <c r="AF510">
        <v>16</v>
      </c>
    </row>
    <row r="511" spans="31:32" x14ac:dyDescent="0.25">
      <c r="AE511" t="s">
        <v>576</v>
      </c>
      <c r="AF511">
        <v>12</v>
      </c>
    </row>
    <row r="512" spans="31:32" x14ac:dyDescent="0.25">
      <c r="AE512" t="s">
        <v>563</v>
      </c>
      <c r="AF512">
        <v>16</v>
      </c>
    </row>
    <row r="513" spans="31:32" x14ac:dyDescent="0.25">
      <c r="AE513" t="s">
        <v>1983</v>
      </c>
      <c r="AF513">
        <v>13</v>
      </c>
    </row>
    <row r="514" spans="31:32" x14ac:dyDescent="0.25">
      <c r="AE514" t="s">
        <v>235</v>
      </c>
      <c r="AF514">
        <v>16</v>
      </c>
    </row>
    <row r="515" spans="31:32" x14ac:dyDescent="0.25">
      <c r="AE515" t="s">
        <v>593</v>
      </c>
      <c r="AF515">
        <v>16</v>
      </c>
    </row>
    <row r="516" spans="31:32" x14ac:dyDescent="0.25">
      <c r="AE516" t="s">
        <v>1053</v>
      </c>
      <c r="AF516">
        <v>16</v>
      </c>
    </row>
    <row r="517" spans="31:32" x14ac:dyDescent="0.25">
      <c r="AE517" t="s">
        <v>17</v>
      </c>
      <c r="AF517">
        <v>16</v>
      </c>
    </row>
    <row r="518" spans="31:32" x14ac:dyDescent="0.25">
      <c r="AE518" t="s">
        <v>1434</v>
      </c>
      <c r="AF518">
        <v>1</v>
      </c>
    </row>
    <row r="519" spans="31:32" x14ac:dyDescent="0.25">
      <c r="AE519" t="s">
        <v>1632</v>
      </c>
      <c r="AF519">
        <v>3</v>
      </c>
    </row>
    <row r="520" spans="31:32" x14ac:dyDescent="0.25">
      <c r="AE520" t="s">
        <v>35</v>
      </c>
      <c r="AF520">
        <v>16</v>
      </c>
    </row>
    <row r="521" spans="31:32" x14ac:dyDescent="0.25">
      <c r="AE521" t="s">
        <v>995</v>
      </c>
      <c r="AF521">
        <v>16</v>
      </c>
    </row>
    <row r="522" spans="31:32" x14ac:dyDescent="0.25">
      <c r="AE522" t="s">
        <v>933</v>
      </c>
      <c r="AF522">
        <v>3</v>
      </c>
    </row>
    <row r="523" spans="31:32" x14ac:dyDescent="0.25">
      <c r="AE523" t="s">
        <v>1818</v>
      </c>
      <c r="AF523">
        <v>15</v>
      </c>
    </row>
    <row r="524" spans="31:32" x14ac:dyDescent="0.25">
      <c r="AE524" t="s">
        <v>1625</v>
      </c>
      <c r="AF524">
        <v>11</v>
      </c>
    </row>
    <row r="525" spans="31:32" x14ac:dyDescent="0.25">
      <c r="AE525" t="s">
        <v>1689</v>
      </c>
      <c r="AF525">
        <v>16</v>
      </c>
    </row>
    <row r="526" spans="31:32" x14ac:dyDescent="0.25">
      <c r="AE526" t="s">
        <v>1584</v>
      </c>
      <c r="AF526">
        <v>16</v>
      </c>
    </row>
    <row r="527" spans="31:32" x14ac:dyDescent="0.25">
      <c r="AE527" t="s">
        <v>1814</v>
      </c>
      <c r="AF527">
        <v>5</v>
      </c>
    </row>
    <row r="528" spans="31:32" x14ac:dyDescent="0.25">
      <c r="AE528" t="s">
        <v>1666</v>
      </c>
      <c r="AF528">
        <v>12</v>
      </c>
    </row>
    <row r="529" spans="31:32" x14ac:dyDescent="0.25">
      <c r="AE529" t="s">
        <v>1813</v>
      </c>
      <c r="AF529">
        <v>16</v>
      </c>
    </row>
    <row r="530" spans="31:32" x14ac:dyDescent="0.25">
      <c r="AE530" t="s">
        <v>1178</v>
      </c>
      <c r="AF530">
        <v>7</v>
      </c>
    </row>
    <row r="531" spans="31:32" x14ac:dyDescent="0.25">
      <c r="AE531" t="s">
        <v>2008</v>
      </c>
      <c r="AF531">
        <v>12</v>
      </c>
    </row>
    <row r="532" spans="31:32" x14ac:dyDescent="0.25">
      <c r="AE532" t="s">
        <v>1610</v>
      </c>
      <c r="AF532">
        <v>5</v>
      </c>
    </row>
    <row r="533" spans="31:32" x14ac:dyDescent="0.25">
      <c r="AE533" t="s">
        <v>1962</v>
      </c>
      <c r="AF533">
        <v>16</v>
      </c>
    </row>
    <row r="534" spans="31:32" x14ac:dyDescent="0.25">
      <c r="AE534" t="s">
        <v>1095</v>
      </c>
      <c r="AF534">
        <v>16</v>
      </c>
    </row>
    <row r="535" spans="31:32" x14ac:dyDescent="0.25">
      <c r="AE535" t="s">
        <v>861</v>
      </c>
      <c r="AF535">
        <v>14</v>
      </c>
    </row>
    <row r="536" spans="31:32" x14ac:dyDescent="0.25">
      <c r="AE536" t="s">
        <v>1702</v>
      </c>
      <c r="AF536">
        <v>16</v>
      </c>
    </row>
    <row r="537" spans="31:32" x14ac:dyDescent="0.25">
      <c r="AE537" t="s">
        <v>1680</v>
      </c>
      <c r="AF537">
        <v>16</v>
      </c>
    </row>
    <row r="538" spans="31:32" x14ac:dyDescent="0.25">
      <c r="AE538" t="s">
        <v>196</v>
      </c>
      <c r="AF538">
        <v>16</v>
      </c>
    </row>
    <row r="539" spans="31:32" x14ac:dyDescent="0.25">
      <c r="AE539" t="s">
        <v>1035</v>
      </c>
      <c r="AF539">
        <v>16</v>
      </c>
    </row>
    <row r="540" spans="31:32" x14ac:dyDescent="0.25">
      <c r="AE540" t="s">
        <v>2076</v>
      </c>
      <c r="AF540">
        <v>16</v>
      </c>
    </row>
    <row r="541" spans="31:32" x14ac:dyDescent="0.25">
      <c r="AE541" t="s">
        <v>674</v>
      </c>
      <c r="AF541">
        <v>13</v>
      </c>
    </row>
    <row r="542" spans="31:32" x14ac:dyDescent="0.25">
      <c r="AE542" t="s">
        <v>751</v>
      </c>
      <c r="AF542">
        <v>15</v>
      </c>
    </row>
    <row r="543" spans="31:32" x14ac:dyDescent="0.25">
      <c r="AE543" t="s">
        <v>295</v>
      </c>
      <c r="AF543">
        <v>13</v>
      </c>
    </row>
    <row r="544" spans="31:32" x14ac:dyDescent="0.25">
      <c r="AE544" t="s">
        <v>1114</v>
      </c>
      <c r="AF544">
        <v>7</v>
      </c>
    </row>
    <row r="545" spans="3:32" x14ac:dyDescent="0.25">
      <c r="AE545" t="s">
        <v>1046</v>
      </c>
      <c r="AF545">
        <v>16</v>
      </c>
    </row>
    <row r="546" spans="3:32" x14ac:dyDescent="0.25">
      <c r="AE546" t="s">
        <v>1975</v>
      </c>
      <c r="AF546">
        <v>15</v>
      </c>
    </row>
    <row r="547" spans="3:32" x14ac:dyDescent="0.25">
      <c r="AE547" t="s">
        <v>2005</v>
      </c>
      <c r="AF547">
        <v>15</v>
      </c>
    </row>
    <row r="548" spans="3:32" x14ac:dyDescent="0.25">
      <c r="AE548" t="s">
        <v>1224</v>
      </c>
      <c r="AF548">
        <v>6</v>
      </c>
    </row>
    <row r="549" spans="3:32" x14ac:dyDescent="0.25">
      <c r="AE549" t="s">
        <v>1234</v>
      </c>
      <c r="AF549">
        <v>1</v>
      </c>
    </row>
    <row r="550" spans="3:32" x14ac:dyDescent="0.25">
      <c r="AE550" t="s">
        <v>1960</v>
      </c>
      <c r="AF550">
        <v>16</v>
      </c>
    </row>
    <row r="551" spans="3:32" x14ac:dyDescent="0.25">
      <c r="AE551" t="s">
        <v>2232</v>
      </c>
      <c r="AF551">
        <v>14</v>
      </c>
    </row>
    <row r="552" spans="3:32" x14ac:dyDescent="0.25">
      <c r="AE552" t="s">
        <v>1865</v>
      </c>
      <c r="AF552">
        <v>15</v>
      </c>
    </row>
    <row r="553" spans="3:32" x14ac:dyDescent="0.25">
      <c r="C553" s="33"/>
      <c r="D553" s="33"/>
      <c r="F553" s="33"/>
      <c r="G553" s="33"/>
      <c r="H553" s="33"/>
      <c r="AE553" t="s">
        <v>1847</v>
      </c>
      <c r="AF553">
        <v>2</v>
      </c>
    </row>
    <row r="554" spans="3:32" x14ac:dyDescent="0.25">
      <c r="C554" s="33"/>
      <c r="D554" s="33"/>
      <c r="F554" s="33"/>
      <c r="G554" s="33"/>
      <c r="H554" s="33"/>
      <c r="AE554" t="s">
        <v>917</v>
      </c>
      <c r="AF554">
        <v>13</v>
      </c>
    </row>
    <row r="555" spans="3:32" x14ac:dyDescent="0.25">
      <c r="AE555" t="s">
        <v>1691</v>
      </c>
      <c r="AF555">
        <v>16</v>
      </c>
    </row>
    <row r="556" spans="3:32" x14ac:dyDescent="0.25">
      <c r="AE556" t="s">
        <v>2236</v>
      </c>
      <c r="AF556">
        <v>16</v>
      </c>
    </row>
    <row r="557" spans="3:32" x14ac:dyDescent="0.25">
      <c r="AE557" t="s">
        <v>1783</v>
      </c>
      <c r="AF557">
        <v>16</v>
      </c>
    </row>
    <row r="558" spans="3:32" x14ac:dyDescent="0.25">
      <c r="AE558" t="s">
        <v>280</v>
      </c>
      <c r="AF558">
        <v>16</v>
      </c>
    </row>
    <row r="559" spans="3:32" x14ac:dyDescent="0.25">
      <c r="AE559" t="s">
        <v>335</v>
      </c>
      <c r="AF559">
        <v>16</v>
      </c>
    </row>
    <row r="560" spans="3:32" x14ac:dyDescent="0.25">
      <c r="AE560" t="s">
        <v>1719</v>
      </c>
      <c r="AF560">
        <v>13</v>
      </c>
    </row>
    <row r="561" spans="31:32" x14ac:dyDescent="0.25">
      <c r="AE561" t="s">
        <v>1112</v>
      </c>
      <c r="AF561">
        <v>8</v>
      </c>
    </row>
    <row r="562" spans="31:32" x14ac:dyDescent="0.25">
      <c r="AE562" t="s">
        <v>662</v>
      </c>
      <c r="AF562">
        <v>4</v>
      </c>
    </row>
    <row r="563" spans="31:32" x14ac:dyDescent="0.25">
      <c r="AE563" t="s">
        <v>815</v>
      </c>
      <c r="AF563">
        <v>5</v>
      </c>
    </row>
    <row r="564" spans="31:32" x14ac:dyDescent="0.25">
      <c r="AE564" t="s">
        <v>660</v>
      </c>
      <c r="AF564">
        <v>7</v>
      </c>
    </row>
    <row r="565" spans="31:32" x14ac:dyDescent="0.25">
      <c r="AE565" t="s">
        <v>750</v>
      </c>
      <c r="AF565">
        <v>4</v>
      </c>
    </row>
    <row r="566" spans="31:32" x14ac:dyDescent="0.25">
      <c r="AE566" t="s">
        <v>1867</v>
      </c>
      <c r="AF566">
        <v>5</v>
      </c>
    </row>
    <row r="567" spans="31:32" x14ac:dyDescent="0.25">
      <c r="AE567" t="s">
        <v>1359</v>
      </c>
      <c r="AF567">
        <v>16</v>
      </c>
    </row>
    <row r="568" spans="31:32" x14ac:dyDescent="0.25">
      <c r="AE568" t="s">
        <v>1971</v>
      </c>
      <c r="AF568">
        <v>9</v>
      </c>
    </row>
    <row r="569" spans="31:32" x14ac:dyDescent="0.25">
      <c r="AE569" t="s">
        <v>1810</v>
      </c>
      <c r="AF569">
        <v>7</v>
      </c>
    </row>
    <row r="570" spans="31:32" x14ac:dyDescent="0.25">
      <c r="AE570" t="s">
        <v>1125</v>
      </c>
      <c r="AF570">
        <v>16</v>
      </c>
    </row>
    <row r="571" spans="31:32" x14ac:dyDescent="0.25">
      <c r="AE571" t="s">
        <v>1073</v>
      </c>
      <c r="AF571">
        <v>7</v>
      </c>
    </row>
    <row r="572" spans="31:32" x14ac:dyDescent="0.25">
      <c r="AE572" t="s">
        <v>972</v>
      </c>
      <c r="AF572">
        <v>11</v>
      </c>
    </row>
    <row r="573" spans="31:32" x14ac:dyDescent="0.25">
      <c r="AE573" t="s">
        <v>1897</v>
      </c>
      <c r="AF573">
        <v>12</v>
      </c>
    </row>
    <row r="574" spans="31:32" x14ac:dyDescent="0.25">
      <c r="AE574" t="s">
        <v>2254</v>
      </c>
      <c r="AF574">
        <v>15</v>
      </c>
    </row>
    <row r="575" spans="31:32" x14ac:dyDescent="0.25">
      <c r="AE575" t="s">
        <v>2014</v>
      </c>
      <c r="AF575">
        <v>15</v>
      </c>
    </row>
    <row r="576" spans="31:32" x14ac:dyDescent="0.25">
      <c r="AE576" t="s">
        <v>1437</v>
      </c>
      <c r="AF576">
        <v>16</v>
      </c>
    </row>
    <row r="577" spans="31:32" x14ac:dyDescent="0.25">
      <c r="AE577" t="s">
        <v>2275</v>
      </c>
      <c r="AF577">
        <v>16</v>
      </c>
    </row>
    <row r="578" spans="31:32" x14ac:dyDescent="0.25">
      <c r="AE578" t="s">
        <v>1938</v>
      </c>
      <c r="AF578">
        <v>5</v>
      </c>
    </row>
    <row r="579" spans="31:32" x14ac:dyDescent="0.25">
      <c r="AE579" t="s">
        <v>1496</v>
      </c>
      <c r="AF579">
        <v>4</v>
      </c>
    </row>
    <row r="580" spans="31:32" x14ac:dyDescent="0.25">
      <c r="AE580" t="s">
        <v>879</v>
      </c>
      <c r="AF580">
        <v>12</v>
      </c>
    </row>
    <row r="581" spans="31:32" x14ac:dyDescent="0.25">
      <c r="AE581" t="s">
        <v>388</v>
      </c>
      <c r="AF581">
        <v>16</v>
      </c>
    </row>
    <row r="582" spans="31:32" x14ac:dyDescent="0.25">
      <c r="AE582" t="s">
        <v>1987</v>
      </c>
      <c r="AF582">
        <v>9</v>
      </c>
    </row>
    <row r="583" spans="31:32" x14ac:dyDescent="0.25">
      <c r="AE583" t="s">
        <v>1118</v>
      </c>
      <c r="AF583">
        <v>14</v>
      </c>
    </row>
    <row r="584" spans="31:32" x14ac:dyDescent="0.25">
      <c r="AE584" t="s">
        <v>1551</v>
      </c>
      <c r="AF584">
        <v>15</v>
      </c>
    </row>
    <row r="585" spans="31:32" x14ac:dyDescent="0.25">
      <c r="AE585" t="s">
        <v>375</v>
      </c>
      <c r="AF585">
        <v>14</v>
      </c>
    </row>
    <row r="586" spans="31:32" x14ac:dyDescent="0.25">
      <c r="AE586" t="s">
        <v>826</v>
      </c>
      <c r="AF586">
        <v>10</v>
      </c>
    </row>
    <row r="587" spans="31:32" x14ac:dyDescent="0.25">
      <c r="AE587" t="s">
        <v>2002</v>
      </c>
      <c r="AF587">
        <v>2</v>
      </c>
    </row>
    <row r="588" spans="31:32" x14ac:dyDescent="0.25">
      <c r="AE588" t="s">
        <v>195</v>
      </c>
      <c r="AF588">
        <v>9</v>
      </c>
    </row>
    <row r="589" spans="31:32" x14ac:dyDescent="0.25">
      <c r="AE589" t="s">
        <v>2255</v>
      </c>
      <c r="AF589">
        <v>15</v>
      </c>
    </row>
    <row r="590" spans="31:32" x14ac:dyDescent="0.25">
      <c r="AE590" t="s">
        <v>2230</v>
      </c>
      <c r="AF590">
        <v>16</v>
      </c>
    </row>
    <row r="591" spans="31:32" x14ac:dyDescent="0.25">
      <c r="AE591" t="s">
        <v>1309</v>
      </c>
      <c r="AF591">
        <v>13</v>
      </c>
    </row>
    <row r="592" spans="31:32" x14ac:dyDescent="0.25">
      <c r="AE592" t="s">
        <v>1451</v>
      </c>
      <c r="AF592">
        <v>6</v>
      </c>
    </row>
    <row r="593" spans="31:32" x14ac:dyDescent="0.25">
      <c r="AE593" t="s">
        <v>238</v>
      </c>
      <c r="AF593">
        <v>16</v>
      </c>
    </row>
    <row r="594" spans="31:32" x14ac:dyDescent="0.25">
      <c r="AE594" t="s">
        <v>350</v>
      </c>
      <c r="AF594">
        <v>15</v>
      </c>
    </row>
    <row r="595" spans="31:32" x14ac:dyDescent="0.25">
      <c r="AE595" t="s">
        <v>829</v>
      </c>
      <c r="AF595">
        <v>16</v>
      </c>
    </row>
    <row r="596" spans="31:32" x14ac:dyDescent="0.25">
      <c r="AE596" t="s">
        <v>756</v>
      </c>
      <c r="AF596">
        <v>15</v>
      </c>
    </row>
    <row r="597" spans="31:32" x14ac:dyDescent="0.25">
      <c r="AE597" t="s">
        <v>1024</v>
      </c>
      <c r="AF597">
        <v>16</v>
      </c>
    </row>
    <row r="598" spans="31:32" x14ac:dyDescent="0.25">
      <c r="AE598" t="s">
        <v>609</v>
      </c>
      <c r="AF598">
        <v>1</v>
      </c>
    </row>
    <row r="599" spans="31:32" x14ac:dyDescent="0.25">
      <c r="AE599" t="s">
        <v>641</v>
      </c>
      <c r="AF599">
        <v>16</v>
      </c>
    </row>
    <row r="600" spans="31:32" x14ac:dyDescent="0.25">
      <c r="AE600" t="s">
        <v>1182</v>
      </c>
      <c r="AF600">
        <v>6</v>
      </c>
    </row>
    <row r="601" spans="31:32" x14ac:dyDescent="0.25">
      <c r="AE601" t="s">
        <v>1182</v>
      </c>
      <c r="AF601">
        <v>2</v>
      </c>
    </row>
    <row r="602" spans="31:32" x14ac:dyDescent="0.25">
      <c r="AE602" t="s">
        <v>990</v>
      </c>
      <c r="AF602">
        <v>15</v>
      </c>
    </row>
    <row r="603" spans="31:32" x14ac:dyDescent="0.25">
      <c r="AE603" t="s">
        <v>1072</v>
      </c>
      <c r="AF603">
        <v>14</v>
      </c>
    </row>
    <row r="604" spans="31:32" x14ac:dyDescent="0.25">
      <c r="AE604" t="s">
        <v>1048</v>
      </c>
      <c r="AF604">
        <v>14</v>
      </c>
    </row>
    <row r="605" spans="31:32" x14ac:dyDescent="0.25">
      <c r="AE605" t="s">
        <v>477</v>
      </c>
      <c r="AF605">
        <v>16</v>
      </c>
    </row>
    <row r="606" spans="31:32" x14ac:dyDescent="0.25">
      <c r="AE606" t="s">
        <v>1051</v>
      </c>
      <c r="AF606">
        <v>16</v>
      </c>
    </row>
    <row r="607" spans="31:32" x14ac:dyDescent="0.25">
      <c r="AE607" t="s">
        <v>1167</v>
      </c>
      <c r="AF607">
        <v>16</v>
      </c>
    </row>
    <row r="608" spans="31:32" x14ac:dyDescent="0.25">
      <c r="AE608" t="s">
        <v>1355</v>
      </c>
      <c r="AF608">
        <v>13</v>
      </c>
    </row>
    <row r="609" spans="31:32" x14ac:dyDescent="0.25">
      <c r="AE609" t="s">
        <v>1959</v>
      </c>
      <c r="AF609">
        <v>16</v>
      </c>
    </row>
    <row r="610" spans="31:32" x14ac:dyDescent="0.25">
      <c r="AE610" t="s">
        <v>1293</v>
      </c>
      <c r="AF610">
        <v>16</v>
      </c>
    </row>
    <row r="611" spans="31:32" x14ac:dyDescent="0.25">
      <c r="AE611" t="s">
        <v>1192</v>
      </c>
      <c r="AF611">
        <v>2</v>
      </c>
    </row>
    <row r="612" spans="31:32" x14ac:dyDescent="0.25">
      <c r="AE612" t="s">
        <v>1286</v>
      </c>
      <c r="AF612">
        <v>16</v>
      </c>
    </row>
    <row r="613" spans="31:32" x14ac:dyDescent="0.25">
      <c r="AE613" t="s">
        <v>1801</v>
      </c>
      <c r="AF613">
        <v>16</v>
      </c>
    </row>
    <row r="614" spans="31:32" x14ac:dyDescent="0.25">
      <c r="AE614" t="s">
        <v>1543</v>
      </c>
      <c r="AF614">
        <v>16</v>
      </c>
    </row>
    <row r="615" spans="31:32" x14ac:dyDescent="0.25">
      <c r="AE615" t="s">
        <v>2256</v>
      </c>
      <c r="AF615">
        <v>15</v>
      </c>
    </row>
    <row r="616" spans="31:32" x14ac:dyDescent="0.25">
      <c r="AE616" t="s">
        <v>580</v>
      </c>
      <c r="AF616">
        <v>4</v>
      </c>
    </row>
    <row r="617" spans="31:32" x14ac:dyDescent="0.25">
      <c r="AE617" t="s">
        <v>1887</v>
      </c>
      <c r="AF617">
        <v>16</v>
      </c>
    </row>
    <row r="618" spans="31:32" x14ac:dyDescent="0.25">
      <c r="AE618" t="s">
        <v>1012</v>
      </c>
      <c r="AF618">
        <v>5</v>
      </c>
    </row>
    <row r="619" spans="31:32" x14ac:dyDescent="0.25">
      <c r="AE619" t="s">
        <v>1900</v>
      </c>
      <c r="AF619">
        <v>16</v>
      </c>
    </row>
    <row r="620" spans="31:32" x14ac:dyDescent="0.25">
      <c r="AE620" t="s">
        <v>911</v>
      </c>
      <c r="AF620">
        <v>16</v>
      </c>
    </row>
    <row r="621" spans="31:32" x14ac:dyDescent="0.25">
      <c r="AE621" t="s">
        <v>719</v>
      </c>
      <c r="AF621">
        <v>12</v>
      </c>
    </row>
    <row r="622" spans="31:32" x14ac:dyDescent="0.25">
      <c r="AE622" t="s">
        <v>1943</v>
      </c>
      <c r="AF622">
        <v>6</v>
      </c>
    </row>
    <row r="623" spans="31:32" x14ac:dyDescent="0.25">
      <c r="AE623" t="s">
        <v>884</v>
      </c>
      <c r="AF623">
        <v>16</v>
      </c>
    </row>
    <row r="624" spans="31:32" x14ac:dyDescent="0.25">
      <c r="AE624" t="s">
        <v>929</v>
      </c>
      <c r="AF624">
        <v>11</v>
      </c>
    </row>
    <row r="625" spans="31:32" x14ac:dyDescent="0.25">
      <c r="AE625" t="s">
        <v>929</v>
      </c>
      <c r="AF625">
        <v>1</v>
      </c>
    </row>
    <row r="626" spans="31:32" x14ac:dyDescent="0.25">
      <c r="AE626" t="s">
        <v>784</v>
      </c>
      <c r="AF626">
        <v>14</v>
      </c>
    </row>
    <row r="627" spans="31:32" x14ac:dyDescent="0.25">
      <c r="AE627" t="s">
        <v>840</v>
      </c>
      <c r="AF627">
        <v>14</v>
      </c>
    </row>
    <row r="628" spans="31:32" x14ac:dyDescent="0.25">
      <c r="AE628" t="s">
        <v>2159</v>
      </c>
      <c r="AF628">
        <v>16</v>
      </c>
    </row>
    <row r="629" spans="31:32" x14ac:dyDescent="0.25">
      <c r="AE629" t="s">
        <v>611</v>
      </c>
      <c r="AF629">
        <v>16</v>
      </c>
    </row>
    <row r="630" spans="31:32" x14ac:dyDescent="0.25">
      <c r="AE630" t="s">
        <v>1253</v>
      </c>
      <c r="AF630">
        <v>2</v>
      </c>
    </row>
    <row r="631" spans="31:32" x14ac:dyDescent="0.25">
      <c r="AE631" t="s">
        <v>2148</v>
      </c>
      <c r="AF631">
        <v>14</v>
      </c>
    </row>
    <row r="632" spans="31:32" x14ac:dyDescent="0.25">
      <c r="AE632" t="s">
        <v>993</v>
      </c>
      <c r="AF632">
        <v>15</v>
      </c>
    </row>
    <row r="633" spans="31:32" x14ac:dyDescent="0.25">
      <c r="AE633" t="s">
        <v>479</v>
      </c>
      <c r="AF633">
        <v>16</v>
      </c>
    </row>
    <row r="634" spans="31:32" x14ac:dyDescent="0.25">
      <c r="AE634" t="s">
        <v>1311</v>
      </c>
      <c r="AF634">
        <v>8</v>
      </c>
    </row>
    <row r="635" spans="31:32" x14ac:dyDescent="0.25">
      <c r="AE635" t="s">
        <v>480</v>
      </c>
      <c r="AF635">
        <v>15</v>
      </c>
    </row>
    <row r="636" spans="31:32" x14ac:dyDescent="0.25">
      <c r="AE636" t="s">
        <v>1319</v>
      </c>
      <c r="AF636">
        <v>16</v>
      </c>
    </row>
    <row r="637" spans="31:32" x14ac:dyDescent="0.25">
      <c r="AE637" t="s">
        <v>775</v>
      </c>
      <c r="AF637">
        <v>11</v>
      </c>
    </row>
    <row r="638" spans="31:32" x14ac:dyDescent="0.25">
      <c r="AE638" t="s">
        <v>1183</v>
      </c>
      <c r="AF638">
        <v>1</v>
      </c>
    </row>
    <row r="639" spans="31:32" x14ac:dyDescent="0.25">
      <c r="AE639" t="s">
        <v>1284</v>
      </c>
      <c r="AF639">
        <v>15</v>
      </c>
    </row>
    <row r="640" spans="31:32" x14ac:dyDescent="0.25">
      <c r="AE640" t="s">
        <v>170</v>
      </c>
      <c r="AF640">
        <v>10</v>
      </c>
    </row>
    <row r="641" spans="5:32" x14ac:dyDescent="0.25">
      <c r="E641">
        <v>2</v>
      </c>
      <c r="AE641" t="s">
        <v>907</v>
      </c>
      <c r="AF641">
        <v>13</v>
      </c>
    </row>
    <row r="642" spans="5:32" x14ac:dyDescent="0.25">
      <c r="AE642" t="s">
        <v>1353</v>
      </c>
      <c r="AF642">
        <v>4</v>
      </c>
    </row>
    <row r="643" spans="5:32" x14ac:dyDescent="0.25">
      <c r="AE643" t="s">
        <v>1277</v>
      </c>
      <c r="AF643">
        <v>3</v>
      </c>
    </row>
    <row r="644" spans="5:32" x14ac:dyDescent="0.25">
      <c r="AE644" t="s">
        <v>1021</v>
      </c>
      <c r="AF644">
        <v>15</v>
      </c>
    </row>
    <row r="645" spans="5:32" x14ac:dyDescent="0.25">
      <c r="AE645" t="s">
        <v>2077</v>
      </c>
      <c r="AF645">
        <v>16</v>
      </c>
    </row>
    <row r="646" spans="5:32" x14ac:dyDescent="0.25">
      <c r="AE646" t="s">
        <v>1137</v>
      </c>
      <c r="AF646">
        <v>16</v>
      </c>
    </row>
    <row r="647" spans="5:32" x14ac:dyDescent="0.25">
      <c r="AE647" t="s">
        <v>2293</v>
      </c>
      <c r="AF647">
        <v>16</v>
      </c>
    </row>
    <row r="648" spans="5:32" x14ac:dyDescent="0.25">
      <c r="AE648" t="s">
        <v>430</v>
      </c>
      <c r="AF648">
        <v>11</v>
      </c>
    </row>
    <row r="649" spans="5:32" x14ac:dyDescent="0.25">
      <c r="AE649" t="s">
        <v>661</v>
      </c>
      <c r="AF649">
        <v>16</v>
      </c>
    </row>
    <row r="650" spans="5:32" x14ac:dyDescent="0.25">
      <c r="AE650" t="s">
        <v>1161</v>
      </c>
      <c r="AF650">
        <v>7</v>
      </c>
    </row>
    <row r="651" spans="5:32" x14ac:dyDescent="0.25">
      <c r="AE651" t="s">
        <v>1161</v>
      </c>
      <c r="AF651">
        <v>7</v>
      </c>
    </row>
    <row r="652" spans="5:32" x14ac:dyDescent="0.25">
      <c r="AE652" t="s">
        <v>2241</v>
      </c>
      <c r="AF652">
        <v>15</v>
      </c>
    </row>
    <row r="653" spans="5:32" x14ac:dyDescent="0.25">
      <c r="AE653" t="s">
        <v>1159</v>
      </c>
      <c r="AF653">
        <v>16</v>
      </c>
    </row>
    <row r="654" spans="5:32" x14ac:dyDescent="0.25">
      <c r="AE654" t="s">
        <v>1327</v>
      </c>
      <c r="AF654">
        <v>15</v>
      </c>
    </row>
    <row r="655" spans="5:32" x14ac:dyDescent="0.25">
      <c r="AE655" t="s">
        <v>924</v>
      </c>
      <c r="AF655">
        <v>7</v>
      </c>
    </row>
    <row r="656" spans="5:32" x14ac:dyDescent="0.25">
      <c r="AE656" t="s">
        <v>857</v>
      </c>
      <c r="AF656">
        <v>3</v>
      </c>
    </row>
    <row r="657" spans="31:32" x14ac:dyDescent="0.25">
      <c r="AE657" t="s">
        <v>700</v>
      </c>
      <c r="AF657">
        <v>10</v>
      </c>
    </row>
    <row r="658" spans="31:32" x14ac:dyDescent="0.25">
      <c r="AE658" t="s">
        <v>1155</v>
      </c>
      <c r="AF658">
        <v>8</v>
      </c>
    </row>
    <row r="659" spans="31:32" x14ac:dyDescent="0.25">
      <c r="AE659" t="s">
        <v>1606</v>
      </c>
      <c r="AF659">
        <v>16</v>
      </c>
    </row>
    <row r="660" spans="31:32" x14ac:dyDescent="0.25">
      <c r="AE660" t="s">
        <v>1700</v>
      </c>
      <c r="AF660">
        <v>15</v>
      </c>
    </row>
    <row r="661" spans="31:32" x14ac:dyDescent="0.25">
      <c r="AE661" t="s">
        <v>681</v>
      </c>
      <c r="AF661">
        <v>15</v>
      </c>
    </row>
    <row r="662" spans="31:32" x14ac:dyDescent="0.25">
      <c r="AE662" t="s">
        <v>1789</v>
      </c>
      <c r="AF662">
        <v>6</v>
      </c>
    </row>
    <row r="663" spans="31:32" x14ac:dyDescent="0.25">
      <c r="AE663" t="s">
        <v>1808</v>
      </c>
      <c r="AF663">
        <v>16</v>
      </c>
    </row>
    <row r="664" spans="31:32" x14ac:dyDescent="0.25">
      <c r="AE664" t="s">
        <v>2249</v>
      </c>
      <c r="AF664">
        <v>15</v>
      </c>
    </row>
    <row r="665" spans="31:32" x14ac:dyDescent="0.25">
      <c r="AE665" t="s">
        <v>956</v>
      </c>
      <c r="AF665">
        <v>16</v>
      </c>
    </row>
    <row r="666" spans="31:32" x14ac:dyDescent="0.25">
      <c r="AE666" t="s">
        <v>138</v>
      </c>
      <c r="AF666">
        <v>14</v>
      </c>
    </row>
    <row r="667" spans="31:32" x14ac:dyDescent="0.25">
      <c r="AE667" t="s">
        <v>1598</v>
      </c>
      <c r="AF667">
        <v>2</v>
      </c>
    </row>
    <row r="668" spans="31:32" x14ac:dyDescent="0.25">
      <c r="AE668" t="s">
        <v>481</v>
      </c>
      <c r="AF668">
        <v>3</v>
      </c>
    </row>
    <row r="669" spans="31:32" x14ac:dyDescent="0.25">
      <c r="AE669" t="s">
        <v>889</v>
      </c>
      <c r="AF669">
        <v>16</v>
      </c>
    </row>
    <row r="670" spans="31:32" x14ac:dyDescent="0.25">
      <c r="AE670" t="s">
        <v>1950</v>
      </c>
      <c r="AF670">
        <v>16</v>
      </c>
    </row>
    <row r="671" spans="31:32" x14ac:dyDescent="0.25">
      <c r="AE671" t="s">
        <v>2286</v>
      </c>
      <c r="AF671">
        <v>16</v>
      </c>
    </row>
    <row r="672" spans="31:32" x14ac:dyDescent="0.25">
      <c r="AE672" t="s">
        <v>2138</v>
      </c>
      <c r="AF672">
        <v>16</v>
      </c>
    </row>
    <row r="673" spans="31:32" x14ac:dyDescent="0.25">
      <c r="AE673" t="s">
        <v>557</v>
      </c>
      <c r="AF673">
        <v>16</v>
      </c>
    </row>
    <row r="674" spans="31:32" x14ac:dyDescent="0.25">
      <c r="AE674" t="s">
        <v>723</v>
      </c>
      <c r="AF674">
        <v>16</v>
      </c>
    </row>
    <row r="675" spans="31:32" x14ac:dyDescent="0.25">
      <c r="AE675" t="s">
        <v>1885</v>
      </c>
      <c r="AF675">
        <v>7</v>
      </c>
    </row>
    <row r="676" spans="31:32" x14ac:dyDescent="0.25">
      <c r="AE676" t="s">
        <v>1945</v>
      </c>
      <c r="AF676">
        <v>15</v>
      </c>
    </row>
    <row r="677" spans="31:32" x14ac:dyDescent="0.25">
      <c r="AE677" t="s">
        <v>714</v>
      </c>
      <c r="AF677">
        <v>16</v>
      </c>
    </row>
    <row r="678" spans="31:32" x14ac:dyDescent="0.25">
      <c r="AE678" t="s">
        <v>1206</v>
      </c>
      <c r="AF678">
        <v>15</v>
      </c>
    </row>
    <row r="679" spans="31:32" x14ac:dyDescent="0.25">
      <c r="AE679" t="s">
        <v>1493</v>
      </c>
      <c r="AF679">
        <v>14</v>
      </c>
    </row>
    <row r="680" spans="31:32" x14ac:dyDescent="0.25">
      <c r="AE680" t="s">
        <v>936</v>
      </c>
      <c r="AF680">
        <v>12</v>
      </c>
    </row>
    <row r="681" spans="31:32" x14ac:dyDescent="0.25">
      <c r="AE681" t="s">
        <v>665</v>
      </c>
      <c r="AF681">
        <v>11</v>
      </c>
    </row>
    <row r="682" spans="31:32" x14ac:dyDescent="0.25">
      <c r="AE682" t="s">
        <v>665</v>
      </c>
      <c r="AF682">
        <v>4</v>
      </c>
    </row>
    <row r="683" spans="31:32" x14ac:dyDescent="0.25">
      <c r="AE683" t="s">
        <v>1393</v>
      </c>
      <c r="AF683">
        <v>16</v>
      </c>
    </row>
    <row r="684" spans="31:32" x14ac:dyDescent="0.25">
      <c r="AE684" t="s">
        <v>1078</v>
      </c>
      <c r="AF684">
        <v>16</v>
      </c>
    </row>
    <row r="685" spans="31:32" x14ac:dyDescent="0.25">
      <c r="AE685" t="s">
        <v>2276</v>
      </c>
      <c r="AF685">
        <v>16</v>
      </c>
    </row>
    <row r="686" spans="31:32" x14ac:dyDescent="0.25">
      <c r="AE686" t="s">
        <v>706</v>
      </c>
      <c r="AF686">
        <v>7</v>
      </c>
    </row>
    <row r="687" spans="31:32" x14ac:dyDescent="0.25">
      <c r="AE687" t="s">
        <v>2040</v>
      </c>
      <c r="AF687">
        <v>10</v>
      </c>
    </row>
    <row r="688" spans="31:32" x14ac:dyDescent="0.25">
      <c r="AE688" t="s">
        <v>1825</v>
      </c>
      <c r="AF688">
        <v>16</v>
      </c>
    </row>
    <row r="689" spans="3:32" x14ac:dyDescent="0.25">
      <c r="AE689" t="s">
        <v>118</v>
      </c>
      <c r="AF689">
        <v>1</v>
      </c>
    </row>
    <row r="690" spans="3:32" x14ac:dyDescent="0.25">
      <c r="AE690" t="s">
        <v>919</v>
      </c>
      <c r="AF690">
        <v>7</v>
      </c>
    </row>
    <row r="691" spans="3:32" x14ac:dyDescent="0.25">
      <c r="AE691" t="s">
        <v>1485</v>
      </c>
      <c r="AF691">
        <v>16</v>
      </c>
    </row>
    <row r="692" spans="3:32" x14ac:dyDescent="0.25">
      <c r="AE692" t="s">
        <v>1026</v>
      </c>
      <c r="AF692">
        <v>14</v>
      </c>
    </row>
    <row r="693" spans="3:32" x14ac:dyDescent="0.25">
      <c r="AE693" t="s">
        <v>1806</v>
      </c>
      <c r="AF693">
        <v>16</v>
      </c>
    </row>
    <row r="694" spans="3:32" x14ac:dyDescent="0.25">
      <c r="AE694" t="s">
        <v>1821</v>
      </c>
      <c r="AF694">
        <v>11</v>
      </c>
    </row>
    <row r="695" spans="3:32" x14ac:dyDescent="0.25">
      <c r="AE695" t="s">
        <v>1200</v>
      </c>
      <c r="AF695">
        <v>16</v>
      </c>
    </row>
    <row r="696" spans="3:32" x14ac:dyDescent="0.25">
      <c r="AE696" t="s">
        <v>1775</v>
      </c>
      <c r="AF696">
        <v>16</v>
      </c>
    </row>
    <row r="697" spans="3:32" x14ac:dyDescent="0.25">
      <c r="AE697" t="s">
        <v>858</v>
      </c>
      <c r="AF697">
        <v>11</v>
      </c>
    </row>
    <row r="698" spans="3:32" x14ac:dyDescent="0.25">
      <c r="C698" s="33"/>
      <c r="D698" s="33"/>
      <c r="E698" s="33"/>
      <c r="F698" s="33"/>
      <c r="G698" s="33"/>
      <c r="H698" s="33"/>
      <c r="AE698" t="s">
        <v>858</v>
      </c>
      <c r="AF698">
        <v>3</v>
      </c>
    </row>
    <row r="699" spans="3:32" x14ac:dyDescent="0.25">
      <c r="AE699" t="s">
        <v>773</v>
      </c>
      <c r="AF699">
        <v>12</v>
      </c>
    </row>
    <row r="700" spans="3:32" x14ac:dyDescent="0.25">
      <c r="AE700" t="s">
        <v>2284</v>
      </c>
      <c r="AF700">
        <v>16</v>
      </c>
    </row>
    <row r="701" spans="3:32" x14ac:dyDescent="0.25">
      <c r="AE701" t="s">
        <v>932</v>
      </c>
      <c r="AF701">
        <v>2</v>
      </c>
    </row>
    <row r="702" spans="3:32" x14ac:dyDescent="0.25">
      <c r="AE702" t="s">
        <v>705</v>
      </c>
      <c r="AF702">
        <v>15</v>
      </c>
    </row>
    <row r="703" spans="3:32" x14ac:dyDescent="0.25">
      <c r="AE703" t="s">
        <v>1308</v>
      </c>
      <c r="AF703">
        <v>16</v>
      </c>
    </row>
    <row r="704" spans="3:32" x14ac:dyDescent="0.25">
      <c r="AE704" t="s">
        <v>2052</v>
      </c>
      <c r="AF704">
        <v>10</v>
      </c>
    </row>
    <row r="705" spans="31:32" x14ac:dyDescent="0.25">
      <c r="AE705" t="s">
        <v>1490</v>
      </c>
      <c r="AF705">
        <v>14</v>
      </c>
    </row>
    <row r="706" spans="31:32" x14ac:dyDescent="0.25">
      <c r="AE706" t="s">
        <v>701</v>
      </c>
      <c r="AF706">
        <v>16</v>
      </c>
    </row>
    <row r="707" spans="31:32" x14ac:dyDescent="0.25">
      <c r="AE707" t="s">
        <v>569</v>
      </c>
      <c r="AF707">
        <v>16</v>
      </c>
    </row>
    <row r="708" spans="31:32" x14ac:dyDescent="0.25">
      <c r="AE708" t="s">
        <v>1964</v>
      </c>
      <c r="AF708">
        <v>14</v>
      </c>
    </row>
    <row r="709" spans="31:32" x14ac:dyDescent="0.25">
      <c r="AE709" t="s">
        <v>1866</v>
      </c>
      <c r="AF709">
        <v>12</v>
      </c>
    </row>
    <row r="710" spans="31:32" x14ac:dyDescent="0.25">
      <c r="AE710" t="s">
        <v>156</v>
      </c>
      <c r="AF710">
        <v>6</v>
      </c>
    </row>
    <row r="711" spans="31:32" x14ac:dyDescent="0.25">
      <c r="AE711" t="s">
        <v>1121</v>
      </c>
      <c r="AF711">
        <v>13</v>
      </c>
    </row>
    <row r="712" spans="31:32" x14ac:dyDescent="0.25">
      <c r="AE712" t="s">
        <v>1603</v>
      </c>
      <c r="AF712">
        <v>14</v>
      </c>
    </row>
    <row r="713" spans="31:32" x14ac:dyDescent="0.25">
      <c r="AE713" t="s">
        <v>1692</v>
      </c>
      <c r="AF713">
        <v>13</v>
      </c>
    </row>
    <row r="714" spans="31:32" x14ac:dyDescent="0.25">
      <c r="AE714" t="s">
        <v>619</v>
      </c>
      <c r="AF714">
        <v>15</v>
      </c>
    </row>
    <row r="715" spans="31:32" x14ac:dyDescent="0.25">
      <c r="AE715" t="s">
        <v>746</v>
      </c>
      <c r="AF715">
        <v>16</v>
      </c>
    </row>
    <row r="716" spans="31:32" x14ac:dyDescent="0.25">
      <c r="AE716" t="s">
        <v>768</v>
      </c>
      <c r="AF716">
        <v>1</v>
      </c>
    </row>
    <row r="717" spans="31:32" x14ac:dyDescent="0.25">
      <c r="AE717" t="s">
        <v>866</v>
      </c>
      <c r="AF717">
        <v>16</v>
      </c>
    </row>
    <row r="718" spans="31:32" x14ac:dyDescent="0.25">
      <c r="AE718" t="s">
        <v>1972</v>
      </c>
      <c r="AF718">
        <v>13</v>
      </c>
    </row>
    <row r="719" spans="31:32" x14ac:dyDescent="0.25">
      <c r="AE719" t="s">
        <v>133</v>
      </c>
      <c r="AF719">
        <v>16</v>
      </c>
    </row>
    <row r="720" spans="31:32" x14ac:dyDescent="0.25">
      <c r="AE720" t="s">
        <v>825</v>
      </c>
      <c r="AF720">
        <v>9</v>
      </c>
    </row>
    <row r="721" spans="3:32" x14ac:dyDescent="0.25">
      <c r="AE721" t="s">
        <v>1265</v>
      </c>
      <c r="AF721">
        <v>14</v>
      </c>
    </row>
    <row r="722" spans="3:32" x14ac:dyDescent="0.25">
      <c r="AE722" t="s">
        <v>352</v>
      </c>
      <c r="AF722">
        <v>16</v>
      </c>
    </row>
    <row r="723" spans="3:32" x14ac:dyDescent="0.25">
      <c r="AE723" t="s">
        <v>769</v>
      </c>
      <c r="AF723">
        <v>8</v>
      </c>
    </row>
    <row r="724" spans="3:32" x14ac:dyDescent="0.25">
      <c r="AE724" t="s">
        <v>1294</v>
      </c>
      <c r="AF724">
        <v>16</v>
      </c>
    </row>
    <row r="725" spans="3:32" x14ac:dyDescent="0.25">
      <c r="AE725" t="s">
        <v>843</v>
      </c>
      <c r="AF725">
        <v>16</v>
      </c>
    </row>
    <row r="726" spans="3:32" x14ac:dyDescent="0.25">
      <c r="AE726" t="s">
        <v>918</v>
      </c>
      <c r="AF726">
        <v>16</v>
      </c>
    </row>
    <row r="727" spans="3:32" x14ac:dyDescent="0.25">
      <c r="AE727" t="s">
        <v>2033</v>
      </c>
      <c r="AF727">
        <v>16</v>
      </c>
    </row>
    <row r="728" spans="3:32" x14ac:dyDescent="0.25">
      <c r="AE728" t="s">
        <v>194</v>
      </c>
      <c r="AF728">
        <v>11</v>
      </c>
    </row>
    <row r="729" spans="3:32" x14ac:dyDescent="0.25">
      <c r="AE729" t="s">
        <v>2296</v>
      </c>
      <c r="AF729">
        <v>16</v>
      </c>
    </row>
    <row r="730" spans="3:32" x14ac:dyDescent="0.25">
      <c r="AE730" s="33" t="s">
        <v>1394</v>
      </c>
      <c r="AF730" s="33">
        <v>1</v>
      </c>
    </row>
    <row r="731" spans="3:32" x14ac:dyDescent="0.25">
      <c r="AE731" s="33" t="s">
        <v>1394</v>
      </c>
      <c r="AF731" s="33">
        <v>2</v>
      </c>
    </row>
    <row r="732" spans="3:32" x14ac:dyDescent="0.25">
      <c r="AE732" t="s">
        <v>671</v>
      </c>
      <c r="AF732">
        <v>16</v>
      </c>
    </row>
    <row r="733" spans="3:32" x14ac:dyDescent="0.25">
      <c r="C733" s="33"/>
      <c r="D733" s="33"/>
      <c r="E733" s="33"/>
      <c r="F733" s="33"/>
      <c r="G733" s="33"/>
      <c r="H733" s="33"/>
      <c r="AE733" t="s">
        <v>61</v>
      </c>
      <c r="AF733">
        <v>16</v>
      </c>
    </row>
    <row r="734" spans="3:32" x14ac:dyDescent="0.25">
      <c r="C734" s="33"/>
      <c r="D734" s="33"/>
      <c r="E734" s="33"/>
      <c r="F734" s="33"/>
      <c r="G734" s="33"/>
      <c r="H734" s="33"/>
      <c r="AE734" t="s">
        <v>1877</v>
      </c>
      <c r="AF734">
        <v>16</v>
      </c>
    </row>
    <row r="735" spans="3:32" x14ac:dyDescent="0.25">
      <c r="AE735" t="s">
        <v>1579</v>
      </c>
      <c r="AF735">
        <v>12</v>
      </c>
    </row>
    <row r="736" spans="3:32" x14ac:dyDescent="0.25">
      <c r="AE736" t="s">
        <v>1045</v>
      </c>
      <c r="AF736">
        <v>16</v>
      </c>
    </row>
    <row r="737" spans="31:32" x14ac:dyDescent="0.25">
      <c r="AE737" t="s">
        <v>1899</v>
      </c>
      <c r="AF737">
        <v>16</v>
      </c>
    </row>
    <row r="738" spans="31:32" x14ac:dyDescent="0.25">
      <c r="AE738" t="s">
        <v>1187</v>
      </c>
      <c r="AF738">
        <v>16</v>
      </c>
    </row>
    <row r="739" spans="31:32" x14ac:dyDescent="0.25">
      <c r="AE739" t="s">
        <v>794</v>
      </c>
      <c r="AF739">
        <v>16</v>
      </c>
    </row>
    <row r="740" spans="31:32" x14ac:dyDescent="0.25">
      <c r="AE740" t="s">
        <v>2180</v>
      </c>
      <c r="AF740">
        <v>16</v>
      </c>
    </row>
    <row r="741" spans="31:32" x14ac:dyDescent="0.25">
      <c r="AE741" t="s">
        <v>1721</v>
      </c>
      <c r="AF741">
        <v>6</v>
      </c>
    </row>
    <row r="742" spans="31:32" x14ac:dyDescent="0.25">
      <c r="AE742" t="s">
        <v>1468</v>
      </c>
      <c r="AF742">
        <v>15</v>
      </c>
    </row>
    <row r="743" spans="31:32" x14ac:dyDescent="0.25">
      <c r="AE743" t="s">
        <v>1117</v>
      </c>
      <c r="AF743">
        <v>16</v>
      </c>
    </row>
    <row r="744" spans="31:32" x14ac:dyDescent="0.25">
      <c r="AE744" t="s">
        <v>860</v>
      </c>
      <c r="AF744">
        <v>16</v>
      </c>
    </row>
    <row r="745" spans="31:32" x14ac:dyDescent="0.25">
      <c r="AE745" t="s">
        <v>759</v>
      </c>
      <c r="AF745">
        <v>16</v>
      </c>
    </row>
    <row r="746" spans="31:32" x14ac:dyDescent="0.25">
      <c r="AE746" t="s">
        <v>1670</v>
      </c>
      <c r="AF746">
        <v>8</v>
      </c>
    </row>
    <row r="747" spans="31:32" x14ac:dyDescent="0.25">
      <c r="AE747" t="s">
        <v>1217</v>
      </c>
      <c r="AF747">
        <v>9</v>
      </c>
    </row>
    <row r="748" spans="31:32" x14ac:dyDescent="0.25">
      <c r="AE748" t="s">
        <v>1076</v>
      </c>
      <c r="AF748">
        <v>3</v>
      </c>
    </row>
    <row r="749" spans="31:32" x14ac:dyDescent="0.25">
      <c r="AE749" t="s">
        <v>1848</v>
      </c>
      <c r="AF749">
        <v>16</v>
      </c>
    </row>
    <row r="750" spans="31:32" x14ac:dyDescent="0.25">
      <c r="AE750" t="s">
        <v>1414</v>
      </c>
      <c r="AF750">
        <v>16</v>
      </c>
    </row>
    <row r="751" spans="31:32" x14ac:dyDescent="0.25">
      <c r="AE751" t="s">
        <v>1180</v>
      </c>
      <c r="AF751">
        <v>9</v>
      </c>
    </row>
    <row r="752" spans="31:32" x14ac:dyDescent="0.25">
      <c r="AE752" t="s">
        <v>1820</v>
      </c>
      <c r="AF752">
        <v>11</v>
      </c>
    </row>
    <row r="753" spans="31:32" x14ac:dyDescent="0.25">
      <c r="AE753" t="s">
        <v>1616</v>
      </c>
      <c r="AF753">
        <v>15</v>
      </c>
    </row>
    <row r="754" spans="31:32" x14ac:dyDescent="0.25">
      <c r="AE754" t="s">
        <v>2171</v>
      </c>
      <c r="AF754">
        <v>15</v>
      </c>
    </row>
    <row r="755" spans="31:32" x14ac:dyDescent="0.25">
      <c r="AE755" t="s">
        <v>620</v>
      </c>
      <c r="AF755">
        <v>3</v>
      </c>
    </row>
    <row r="756" spans="31:32" x14ac:dyDescent="0.25">
      <c r="AE756" t="s">
        <v>1506</v>
      </c>
      <c r="AF756">
        <v>8</v>
      </c>
    </row>
    <row r="757" spans="31:32" x14ac:dyDescent="0.25">
      <c r="AE757" t="s">
        <v>607</v>
      </c>
      <c r="AF757">
        <v>16</v>
      </c>
    </row>
    <row r="758" spans="31:32" x14ac:dyDescent="0.25">
      <c r="AE758" t="s">
        <v>1386</v>
      </c>
      <c r="AF758">
        <v>9</v>
      </c>
    </row>
    <row r="759" spans="31:32" x14ac:dyDescent="0.25">
      <c r="AE759" t="s">
        <v>1928</v>
      </c>
      <c r="AF759">
        <v>16</v>
      </c>
    </row>
    <row r="760" spans="31:32" x14ac:dyDescent="0.25">
      <c r="AE760" t="s">
        <v>1811</v>
      </c>
      <c r="AF760">
        <v>14</v>
      </c>
    </row>
    <row r="761" spans="31:32" x14ac:dyDescent="0.25">
      <c r="AE761" t="s">
        <v>1830</v>
      </c>
      <c r="AF761">
        <v>4</v>
      </c>
    </row>
    <row r="762" spans="31:32" x14ac:dyDescent="0.25">
      <c r="AE762" t="s">
        <v>1614</v>
      </c>
      <c r="AF762">
        <v>3</v>
      </c>
    </row>
    <row r="763" spans="31:32" x14ac:dyDescent="0.25">
      <c r="AE763" t="s">
        <v>384</v>
      </c>
      <c r="AF763">
        <v>14</v>
      </c>
    </row>
    <row r="764" spans="31:32" x14ac:dyDescent="0.25">
      <c r="AE764" t="s">
        <v>1315</v>
      </c>
      <c r="AF764">
        <v>16</v>
      </c>
    </row>
    <row r="765" spans="31:32" x14ac:dyDescent="0.25">
      <c r="AE765" t="s">
        <v>1876</v>
      </c>
      <c r="AF765">
        <v>2</v>
      </c>
    </row>
    <row r="766" spans="31:32" x14ac:dyDescent="0.25">
      <c r="AE766" t="s">
        <v>1839</v>
      </c>
      <c r="AF766">
        <v>16</v>
      </c>
    </row>
    <row r="767" spans="31:32" x14ac:dyDescent="0.25">
      <c r="AE767" t="s">
        <v>1601</v>
      </c>
      <c r="AF767">
        <v>11</v>
      </c>
    </row>
    <row r="768" spans="31:32" x14ac:dyDescent="0.25">
      <c r="AE768" t="s">
        <v>1803</v>
      </c>
      <c r="AF768">
        <v>3</v>
      </c>
    </row>
    <row r="769" spans="31:32" x14ac:dyDescent="0.25">
      <c r="AE769" t="s">
        <v>1541</v>
      </c>
      <c r="AF769">
        <v>6</v>
      </c>
    </row>
    <row r="770" spans="31:32" x14ac:dyDescent="0.25">
      <c r="AE770" t="s">
        <v>1541</v>
      </c>
      <c r="AF770">
        <v>8</v>
      </c>
    </row>
    <row r="771" spans="31:32" x14ac:dyDescent="0.25">
      <c r="AE771" t="s">
        <v>1442</v>
      </c>
      <c r="AF771">
        <v>4</v>
      </c>
    </row>
    <row r="772" spans="31:32" x14ac:dyDescent="0.25">
      <c r="AE772" t="s">
        <v>1849</v>
      </c>
      <c r="AF772">
        <v>3</v>
      </c>
    </row>
    <row r="773" spans="31:32" x14ac:dyDescent="0.25">
      <c r="AE773" t="s">
        <v>1372</v>
      </c>
      <c r="AF773">
        <v>10</v>
      </c>
    </row>
    <row r="774" spans="31:32" x14ac:dyDescent="0.25">
      <c r="AE774" t="s">
        <v>1701</v>
      </c>
      <c r="AF774">
        <v>16</v>
      </c>
    </row>
    <row r="775" spans="31:32" x14ac:dyDescent="0.25">
      <c r="AE775" t="s">
        <v>882</v>
      </c>
      <c r="AF775">
        <v>13</v>
      </c>
    </row>
    <row r="776" spans="31:32" x14ac:dyDescent="0.25">
      <c r="AE776" t="s">
        <v>1027</v>
      </c>
      <c r="AF776">
        <v>15</v>
      </c>
    </row>
    <row r="777" spans="31:32" x14ac:dyDescent="0.25">
      <c r="AE777" t="s">
        <v>2181</v>
      </c>
      <c r="AF777">
        <v>16</v>
      </c>
    </row>
    <row r="778" spans="31:32" x14ac:dyDescent="0.25">
      <c r="AE778" t="s">
        <v>717</v>
      </c>
      <c r="AF778">
        <v>3</v>
      </c>
    </row>
    <row r="779" spans="31:32" x14ac:dyDescent="0.25">
      <c r="AE779" t="s">
        <v>2243</v>
      </c>
      <c r="AF779">
        <v>16</v>
      </c>
    </row>
    <row r="780" spans="31:32" x14ac:dyDescent="0.25">
      <c r="AE780" t="s">
        <v>410</v>
      </c>
      <c r="AF780">
        <v>13</v>
      </c>
    </row>
    <row r="781" spans="31:32" x14ac:dyDescent="0.25">
      <c r="AE781" t="s">
        <v>832</v>
      </c>
      <c r="AF781">
        <v>9</v>
      </c>
    </row>
    <row r="782" spans="31:32" x14ac:dyDescent="0.25">
      <c r="AE782" t="s">
        <v>1912</v>
      </c>
      <c r="AF782">
        <v>15</v>
      </c>
    </row>
    <row r="783" spans="31:32" x14ac:dyDescent="0.25">
      <c r="AE783" t="s">
        <v>1269</v>
      </c>
      <c r="AF783">
        <v>15</v>
      </c>
    </row>
    <row r="784" spans="31:32" x14ac:dyDescent="0.25">
      <c r="AE784" t="s">
        <v>886</v>
      </c>
      <c r="AF784">
        <v>13</v>
      </c>
    </row>
    <row r="785" spans="31:32" x14ac:dyDescent="0.25">
      <c r="AE785" t="s">
        <v>1591</v>
      </c>
      <c r="AF785">
        <v>10</v>
      </c>
    </row>
    <row r="786" spans="31:32" x14ac:dyDescent="0.25">
      <c r="AE786" t="s">
        <v>1730</v>
      </c>
      <c r="AF786">
        <v>1</v>
      </c>
    </row>
    <row r="787" spans="31:32" x14ac:dyDescent="0.25">
      <c r="AE787" t="s">
        <v>1734</v>
      </c>
      <c r="AF787">
        <v>15</v>
      </c>
    </row>
    <row r="788" spans="31:32" x14ac:dyDescent="0.25">
      <c r="AE788" t="s">
        <v>1185</v>
      </c>
      <c r="AF788">
        <v>15</v>
      </c>
    </row>
    <row r="789" spans="31:32" x14ac:dyDescent="0.25">
      <c r="AE789" t="s">
        <v>1994</v>
      </c>
      <c r="AF789">
        <v>16</v>
      </c>
    </row>
    <row r="790" spans="31:32" x14ac:dyDescent="0.25">
      <c r="AE790" t="s">
        <v>960</v>
      </c>
      <c r="AF790">
        <v>16</v>
      </c>
    </row>
    <row r="791" spans="31:32" x14ac:dyDescent="0.25">
      <c r="AE791" t="s">
        <v>1720</v>
      </c>
      <c r="AF791">
        <v>14</v>
      </c>
    </row>
    <row r="792" spans="31:32" x14ac:dyDescent="0.25">
      <c r="AE792" t="s">
        <v>657</v>
      </c>
      <c r="AF792">
        <v>12</v>
      </c>
    </row>
    <row r="793" spans="31:32" x14ac:dyDescent="0.25">
      <c r="AE793" t="s">
        <v>1249</v>
      </c>
      <c r="AF793">
        <v>5</v>
      </c>
    </row>
    <row r="794" spans="31:32" x14ac:dyDescent="0.25">
      <c r="AE794" t="s">
        <v>1646</v>
      </c>
      <c r="AF794">
        <v>16</v>
      </c>
    </row>
    <row r="795" spans="31:32" x14ac:dyDescent="0.25">
      <c r="AE795" t="s">
        <v>600</v>
      </c>
      <c r="AF795">
        <v>15</v>
      </c>
    </row>
    <row r="796" spans="31:32" x14ac:dyDescent="0.25">
      <c r="AE796" t="s">
        <v>1547</v>
      </c>
      <c r="AF796">
        <v>1</v>
      </c>
    </row>
    <row r="797" spans="31:32" x14ac:dyDescent="0.25">
      <c r="AE797" t="s">
        <v>669</v>
      </c>
      <c r="AF797">
        <v>10</v>
      </c>
    </row>
    <row r="798" spans="31:32" x14ac:dyDescent="0.25">
      <c r="AE798" t="s">
        <v>1363</v>
      </c>
      <c r="AF798">
        <v>16</v>
      </c>
    </row>
    <row r="799" spans="31:32" x14ac:dyDescent="0.25">
      <c r="AE799" t="s">
        <v>2266</v>
      </c>
      <c r="AF799">
        <v>14</v>
      </c>
    </row>
    <row r="800" spans="31:32" x14ac:dyDescent="0.25">
      <c r="AE800" t="s">
        <v>1705</v>
      </c>
      <c r="AF800">
        <v>16</v>
      </c>
    </row>
    <row r="801" spans="1:32" x14ac:dyDescent="0.25">
      <c r="AE801" t="s">
        <v>2174</v>
      </c>
      <c r="AF801">
        <v>11</v>
      </c>
    </row>
    <row r="802" spans="1:32" x14ac:dyDescent="0.25">
      <c r="AE802" t="s">
        <v>951</v>
      </c>
      <c r="AF802">
        <v>3</v>
      </c>
    </row>
    <row r="803" spans="1:32" x14ac:dyDescent="0.25">
      <c r="AE803" t="s">
        <v>552</v>
      </c>
      <c r="AF803">
        <v>8</v>
      </c>
    </row>
    <row r="804" spans="1:32" x14ac:dyDescent="0.25">
      <c r="AE804" t="s">
        <v>1534</v>
      </c>
      <c r="AF804">
        <v>5</v>
      </c>
    </row>
    <row r="805" spans="1:32" x14ac:dyDescent="0.25">
      <c r="AE805" t="s">
        <v>1124</v>
      </c>
      <c r="AF805">
        <v>7</v>
      </c>
    </row>
    <row r="806" spans="1:32" x14ac:dyDescent="0.25">
      <c r="AE806" t="s">
        <v>1124</v>
      </c>
      <c r="AF806">
        <v>1</v>
      </c>
    </row>
    <row r="807" spans="1:32" x14ac:dyDescent="0.25">
      <c r="AE807" t="s">
        <v>1788</v>
      </c>
      <c r="AF807">
        <v>12</v>
      </c>
    </row>
    <row r="808" spans="1:32" x14ac:dyDescent="0.25">
      <c r="AE808" t="s">
        <v>1990</v>
      </c>
      <c r="AF808">
        <v>7</v>
      </c>
    </row>
    <row r="809" spans="1:32" x14ac:dyDescent="0.25">
      <c r="AE809" t="s">
        <v>1381</v>
      </c>
      <c r="AF809">
        <v>15</v>
      </c>
    </row>
    <row r="810" spans="1:32" x14ac:dyDescent="0.25">
      <c r="AE810" t="s">
        <v>1412</v>
      </c>
      <c r="AF810">
        <v>16</v>
      </c>
    </row>
    <row r="811" spans="1:32" x14ac:dyDescent="0.25">
      <c r="AE811" t="s">
        <v>368</v>
      </c>
      <c r="AF811">
        <v>9</v>
      </c>
    </row>
    <row r="812" spans="1:32" s="33" customFormat="1" x14ac:dyDescent="0.25">
      <c r="A812" s="69"/>
      <c r="B812" s="69"/>
      <c r="C812"/>
      <c r="D812"/>
      <c r="E812"/>
      <c r="F812"/>
      <c r="G812"/>
      <c r="H812"/>
      <c r="I812" s="69"/>
      <c r="J812" s="69"/>
      <c r="K812" s="69"/>
      <c r="L812" s="69"/>
      <c r="M812" s="69"/>
      <c r="N812" s="69"/>
      <c r="O812" s="69"/>
      <c r="P812" s="69"/>
      <c r="Q812" s="69"/>
      <c r="AE812" s="33" t="s">
        <v>1218</v>
      </c>
      <c r="AF812" s="33">
        <v>5</v>
      </c>
    </row>
    <row r="813" spans="1:32" s="33" customFormat="1" x14ac:dyDescent="0.25">
      <c r="A813" s="69"/>
      <c r="B813" s="69"/>
      <c r="C813"/>
      <c r="D813"/>
      <c r="E813"/>
      <c r="F813"/>
      <c r="G813"/>
      <c r="H813"/>
      <c r="I813" s="69"/>
      <c r="J813" s="69"/>
      <c r="K813" s="69"/>
      <c r="L813" s="69"/>
      <c r="M813" s="69"/>
      <c r="N813" s="69"/>
      <c r="O813" s="69"/>
      <c r="P813" s="69"/>
      <c r="Q813" s="69"/>
      <c r="AE813" s="33" t="s">
        <v>1218</v>
      </c>
      <c r="AF813" s="33">
        <v>2</v>
      </c>
    </row>
    <row r="814" spans="1:32" x14ac:dyDescent="0.25">
      <c r="AE814" t="s">
        <v>2250</v>
      </c>
      <c r="AF814">
        <v>15</v>
      </c>
    </row>
    <row r="815" spans="1:32" s="33" customFormat="1" x14ac:dyDescent="0.25">
      <c r="A815" s="69"/>
      <c r="B815" s="69"/>
      <c r="C815"/>
      <c r="D815"/>
      <c r="E815"/>
      <c r="F815"/>
      <c r="G815"/>
      <c r="H815"/>
      <c r="I815" s="69"/>
      <c r="J815" s="69"/>
      <c r="K815" s="69"/>
      <c r="L815" s="69"/>
      <c r="M815" s="69"/>
      <c r="N815" s="69"/>
      <c r="O815" s="69"/>
      <c r="P815" s="69"/>
      <c r="Q815" s="69"/>
      <c r="AE815" s="33" t="s">
        <v>734</v>
      </c>
      <c r="AF815" s="33">
        <v>12</v>
      </c>
    </row>
    <row r="816" spans="1:32" s="33" customFormat="1" x14ac:dyDescent="0.25">
      <c r="A816" s="69"/>
      <c r="B816" s="69"/>
      <c r="C816"/>
      <c r="D816"/>
      <c r="E816"/>
      <c r="F816"/>
      <c r="G816"/>
      <c r="H816"/>
      <c r="I816" s="69"/>
      <c r="J816" s="69"/>
      <c r="K816" s="69"/>
      <c r="L816" s="69"/>
      <c r="M816" s="69"/>
      <c r="N816" s="69"/>
      <c r="O816" s="69"/>
      <c r="P816" s="69"/>
      <c r="Q816" s="69"/>
      <c r="AE816" s="33" t="s">
        <v>734</v>
      </c>
      <c r="AF816" s="33">
        <v>1</v>
      </c>
    </row>
    <row r="817" spans="31:32" x14ac:dyDescent="0.25">
      <c r="AE817" t="s">
        <v>637</v>
      </c>
      <c r="AF817">
        <v>1</v>
      </c>
    </row>
    <row r="818" spans="31:32" x14ac:dyDescent="0.25">
      <c r="AE818" t="s">
        <v>376</v>
      </c>
      <c r="AF818">
        <v>9</v>
      </c>
    </row>
    <row r="819" spans="31:32" x14ac:dyDescent="0.25">
      <c r="AE819" t="s">
        <v>1503</v>
      </c>
      <c r="AF819">
        <v>13</v>
      </c>
    </row>
    <row r="820" spans="31:32" x14ac:dyDescent="0.25">
      <c r="AE820" t="s">
        <v>1090</v>
      </c>
      <c r="AF820">
        <v>15</v>
      </c>
    </row>
    <row r="821" spans="31:32" x14ac:dyDescent="0.25">
      <c r="AE821" t="s">
        <v>678</v>
      </c>
      <c r="AF821">
        <v>10</v>
      </c>
    </row>
    <row r="822" spans="31:32" x14ac:dyDescent="0.25">
      <c r="AE822" t="s">
        <v>1274</v>
      </c>
      <c r="AF822">
        <v>8</v>
      </c>
    </row>
    <row r="823" spans="31:32" x14ac:dyDescent="0.25">
      <c r="AE823" t="s">
        <v>1631</v>
      </c>
      <c r="AF823">
        <v>16</v>
      </c>
    </row>
    <row r="824" spans="31:32" x14ac:dyDescent="0.25">
      <c r="AE824" t="s">
        <v>1913</v>
      </c>
      <c r="AF824">
        <v>16</v>
      </c>
    </row>
    <row r="825" spans="31:32" x14ac:dyDescent="0.25">
      <c r="AE825" t="s">
        <v>1769</v>
      </c>
      <c r="AF825">
        <v>15</v>
      </c>
    </row>
    <row r="826" spans="31:32" x14ac:dyDescent="0.25">
      <c r="AE826" t="s">
        <v>1515</v>
      </c>
      <c r="AF826">
        <v>16</v>
      </c>
    </row>
    <row r="827" spans="31:32" x14ac:dyDescent="0.25">
      <c r="AE827" t="s">
        <v>787</v>
      </c>
      <c r="AF827">
        <v>5</v>
      </c>
    </row>
    <row r="828" spans="31:32" x14ac:dyDescent="0.25">
      <c r="AE828" t="s">
        <v>910</v>
      </c>
      <c r="AF828">
        <v>16</v>
      </c>
    </row>
    <row r="829" spans="31:32" x14ac:dyDescent="0.25">
      <c r="AE829" t="s">
        <v>834</v>
      </c>
      <c r="AF829">
        <v>15</v>
      </c>
    </row>
    <row r="830" spans="31:32" x14ac:dyDescent="0.25">
      <c r="AE830" t="s">
        <v>690</v>
      </c>
      <c r="AF830">
        <v>16</v>
      </c>
    </row>
    <row r="831" spans="31:32" x14ac:dyDescent="0.25">
      <c r="AE831" t="s">
        <v>1064</v>
      </c>
      <c r="AF831">
        <v>14</v>
      </c>
    </row>
    <row r="832" spans="31:32" x14ac:dyDescent="0.25">
      <c r="AE832" t="s">
        <v>1399</v>
      </c>
      <c r="AF832">
        <v>16</v>
      </c>
    </row>
    <row r="833" spans="31:32" x14ac:dyDescent="0.25">
      <c r="AE833" t="s">
        <v>1104</v>
      </c>
      <c r="AF833">
        <v>3</v>
      </c>
    </row>
    <row r="834" spans="31:32" x14ac:dyDescent="0.25">
      <c r="AE834" t="s">
        <v>1058</v>
      </c>
      <c r="AF834">
        <v>13</v>
      </c>
    </row>
    <row r="835" spans="31:32" x14ac:dyDescent="0.25">
      <c r="AE835" t="s">
        <v>1307</v>
      </c>
      <c r="AF835">
        <v>16</v>
      </c>
    </row>
    <row r="836" spans="31:32" x14ac:dyDescent="0.25">
      <c r="AE836" t="s">
        <v>103</v>
      </c>
      <c r="AF836">
        <v>16</v>
      </c>
    </row>
    <row r="837" spans="31:32" x14ac:dyDescent="0.25">
      <c r="AE837" t="s">
        <v>1715</v>
      </c>
      <c r="AF837">
        <v>16</v>
      </c>
    </row>
    <row r="838" spans="31:32" x14ac:dyDescent="0.25">
      <c r="AE838" t="s">
        <v>1961</v>
      </c>
      <c r="AF838">
        <v>16</v>
      </c>
    </row>
    <row r="839" spans="31:32" x14ac:dyDescent="0.25">
      <c r="AE839" t="s">
        <v>1404</v>
      </c>
      <c r="AF839">
        <v>16</v>
      </c>
    </row>
    <row r="840" spans="31:32" x14ac:dyDescent="0.25">
      <c r="AE840" t="s">
        <v>1484</v>
      </c>
      <c r="AF840">
        <v>16</v>
      </c>
    </row>
    <row r="841" spans="31:32" x14ac:dyDescent="0.25">
      <c r="AE841" t="s">
        <v>1379</v>
      </c>
      <c r="AF841">
        <v>16</v>
      </c>
    </row>
    <row r="842" spans="31:32" x14ac:dyDescent="0.25">
      <c r="AE842" t="s">
        <v>1134</v>
      </c>
      <c r="AF842">
        <v>16</v>
      </c>
    </row>
    <row r="843" spans="31:32" x14ac:dyDescent="0.25">
      <c r="AE843" t="s">
        <v>1440</v>
      </c>
      <c r="AF843">
        <v>16</v>
      </c>
    </row>
    <row r="844" spans="31:32" x14ac:dyDescent="0.25">
      <c r="AE844" t="s">
        <v>1725</v>
      </c>
      <c r="AF844">
        <v>5</v>
      </c>
    </row>
    <row r="845" spans="31:32" x14ac:dyDescent="0.25">
      <c r="AE845" t="s">
        <v>1471</v>
      </c>
      <c r="AF845">
        <v>16</v>
      </c>
    </row>
    <row r="846" spans="31:32" x14ac:dyDescent="0.25">
      <c r="AE846" t="s">
        <v>926</v>
      </c>
      <c r="AF846">
        <v>10</v>
      </c>
    </row>
    <row r="847" spans="31:32" x14ac:dyDescent="0.25">
      <c r="AE847" t="s">
        <v>926</v>
      </c>
      <c r="AF847">
        <v>5</v>
      </c>
    </row>
    <row r="848" spans="31:32" x14ac:dyDescent="0.25">
      <c r="AE848" t="s">
        <v>548</v>
      </c>
      <c r="AF848">
        <v>16</v>
      </c>
    </row>
    <row r="849" spans="31:32" x14ac:dyDescent="0.25">
      <c r="AE849" t="s">
        <v>1350</v>
      </c>
      <c r="AF849">
        <v>11</v>
      </c>
    </row>
    <row r="850" spans="31:32" x14ac:dyDescent="0.25">
      <c r="AE850" t="s">
        <v>1065</v>
      </c>
      <c r="AF850">
        <v>16</v>
      </c>
    </row>
    <row r="851" spans="31:32" x14ac:dyDescent="0.25">
      <c r="AE851" t="s">
        <v>1096</v>
      </c>
      <c r="AF851">
        <v>12</v>
      </c>
    </row>
    <row r="852" spans="31:32" x14ac:dyDescent="0.25">
      <c r="AE852" t="s">
        <v>2061</v>
      </c>
      <c r="AF852">
        <v>12</v>
      </c>
    </row>
    <row r="853" spans="31:32" x14ac:dyDescent="0.25">
      <c r="AE853" t="s">
        <v>236</v>
      </c>
      <c r="AF853">
        <v>14</v>
      </c>
    </row>
    <row r="854" spans="31:32" x14ac:dyDescent="0.25">
      <c r="AE854" t="s">
        <v>1764</v>
      </c>
      <c r="AF854">
        <v>16</v>
      </c>
    </row>
    <row r="855" spans="31:32" x14ac:dyDescent="0.25">
      <c r="AE855" t="s">
        <v>1256</v>
      </c>
      <c r="AF855">
        <v>16</v>
      </c>
    </row>
    <row r="856" spans="31:32" x14ac:dyDescent="0.25">
      <c r="AE856" t="s">
        <v>853</v>
      </c>
      <c r="AF856">
        <v>9</v>
      </c>
    </row>
    <row r="857" spans="31:32" x14ac:dyDescent="0.25">
      <c r="AE857" t="s">
        <v>1017</v>
      </c>
      <c r="AF857">
        <v>8</v>
      </c>
    </row>
    <row r="858" spans="31:32" x14ac:dyDescent="0.25">
      <c r="AE858" t="s">
        <v>2231</v>
      </c>
      <c r="AF858">
        <v>15</v>
      </c>
    </row>
    <row r="859" spans="31:32" x14ac:dyDescent="0.25">
      <c r="AE859" t="s">
        <v>1733</v>
      </c>
      <c r="AF859">
        <v>13</v>
      </c>
    </row>
    <row r="860" spans="31:32" x14ac:dyDescent="0.25">
      <c r="AE860" t="s">
        <v>1028</v>
      </c>
      <c r="AF860">
        <v>3</v>
      </c>
    </row>
    <row r="861" spans="31:32" x14ac:dyDescent="0.25">
      <c r="AE861" t="s">
        <v>1774</v>
      </c>
      <c r="AF861">
        <v>16</v>
      </c>
    </row>
    <row r="862" spans="31:32" x14ac:dyDescent="0.25">
      <c r="AE862" t="s">
        <v>2028</v>
      </c>
      <c r="AF862">
        <v>16</v>
      </c>
    </row>
    <row r="863" spans="31:32" x14ac:dyDescent="0.25">
      <c r="AE863" t="s">
        <v>2278</v>
      </c>
      <c r="AF863">
        <v>16</v>
      </c>
    </row>
    <row r="864" spans="31:32" x14ac:dyDescent="0.25">
      <c r="AE864" t="s">
        <v>1637</v>
      </c>
      <c r="AF864">
        <v>11</v>
      </c>
    </row>
    <row r="865" spans="31:32" x14ac:dyDescent="0.25">
      <c r="AE865" t="s">
        <v>873</v>
      </c>
      <c r="AF865">
        <v>3</v>
      </c>
    </row>
    <row r="866" spans="31:32" x14ac:dyDescent="0.25">
      <c r="AE866" t="s">
        <v>599</v>
      </c>
      <c r="AF866">
        <v>14</v>
      </c>
    </row>
    <row r="867" spans="31:32" x14ac:dyDescent="0.25">
      <c r="AE867" t="s">
        <v>1446</v>
      </c>
      <c r="AF867">
        <v>16</v>
      </c>
    </row>
    <row r="868" spans="31:32" x14ac:dyDescent="0.25">
      <c r="AE868" t="s">
        <v>923</v>
      </c>
      <c r="AF868">
        <v>2</v>
      </c>
    </row>
    <row r="869" spans="31:32" x14ac:dyDescent="0.25">
      <c r="AE869" t="s">
        <v>781</v>
      </c>
      <c r="AF869">
        <v>11</v>
      </c>
    </row>
    <row r="870" spans="31:32" x14ac:dyDescent="0.25">
      <c r="AE870" t="s">
        <v>2145</v>
      </c>
      <c r="AF870">
        <v>16</v>
      </c>
    </row>
    <row r="871" spans="31:32" x14ac:dyDescent="0.25">
      <c r="AE871" t="s">
        <v>1832</v>
      </c>
      <c r="AF871">
        <v>15</v>
      </c>
    </row>
    <row r="872" spans="31:32" x14ac:dyDescent="0.25">
      <c r="AE872" t="s">
        <v>575</v>
      </c>
      <c r="AF872">
        <v>15</v>
      </c>
    </row>
    <row r="873" spans="31:32" x14ac:dyDescent="0.25">
      <c r="AE873" t="s">
        <v>586</v>
      </c>
      <c r="AF873">
        <v>16</v>
      </c>
    </row>
    <row r="874" spans="31:32" x14ac:dyDescent="0.25">
      <c r="AE874" t="s">
        <v>365</v>
      </c>
      <c r="AF874">
        <v>2</v>
      </c>
    </row>
    <row r="875" spans="31:32" x14ac:dyDescent="0.25">
      <c r="AE875" t="s">
        <v>592</v>
      </c>
      <c r="AF875">
        <v>16</v>
      </c>
    </row>
    <row r="876" spans="31:32" x14ac:dyDescent="0.25">
      <c r="AE876" t="s">
        <v>1590</v>
      </c>
      <c r="AF876">
        <v>4</v>
      </c>
    </row>
    <row r="877" spans="31:32" x14ac:dyDescent="0.25">
      <c r="AE877" t="s">
        <v>729</v>
      </c>
      <c r="AF877">
        <v>5</v>
      </c>
    </row>
    <row r="878" spans="31:32" x14ac:dyDescent="0.25">
      <c r="AE878" t="s">
        <v>1305</v>
      </c>
      <c r="AF878">
        <v>3</v>
      </c>
    </row>
    <row r="879" spans="31:32" x14ac:dyDescent="0.25">
      <c r="AE879" t="s">
        <v>1653</v>
      </c>
      <c r="AF879">
        <v>11</v>
      </c>
    </row>
    <row r="880" spans="31:32" x14ac:dyDescent="0.25">
      <c r="AE880" t="s">
        <v>833</v>
      </c>
      <c r="AF880">
        <v>16</v>
      </c>
    </row>
    <row r="881" spans="31:32" x14ac:dyDescent="0.25">
      <c r="AE881" t="s">
        <v>1565</v>
      </c>
      <c r="AF881">
        <v>16</v>
      </c>
    </row>
    <row r="882" spans="31:32" x14ac:dyDescent="0.25">
      <c r="AE882" t="s">
        <v>1295</v>
      </c>
      <c r="AF882">
        <v>15</v>
      </c>
    </row>
    <row r="883" spans="31:32" x14ac:dyDescent="0.25">
      <c r="AE883" t="s">
        <v>30</v>
      </c>
      <c r="AF883">
        <v>4</v>
      </c>
    </row>
    <row r="884" spans="31:32" x14ac:dyDescent="0.25">
      <c r="AE884" t="s">
        <v>771</v>
      </c>
      <c r="AF884">
        <v>8</v>
      </c>
    </row>
    <row r="885" spans="31:32" x14ac:dyDescent="0.25">
      <c r="AE885" t="s">
        <v>1676</v>
      </c>
      <c r="AF885">
        <v>15</v>
      </c>
    </row>
    <row r="886" spans="31:32" x14ac:dyDescent="0.25">
      <c r="AE886" t="s">
        <v>1944</v>
      </c>
      <c r="AF886">
        <v>2</v>
      </c>
    </row>
    <row r="887" spans="31:32" x14ac:dyDescent="0.25">
      <c r="AE887" t="s">
        <v>946</v>
      </c>
      <c r="AF887">
        <v>16</v>
      </c>
    </row>
    <row r="888" spans="31:32" x14ac:dyDescent="0.25">
      <c r="AE888" t="s">
        <v>1188</v>
      </c>
      <c r="AF888">
        <v>12</v>
      </c>
    </row>
    <row r="889" spans="31:32" x14ac:dyDescent="0.25">
      <c r="AE889" t="s">
        <v>485</v>
      </c>
      <c r="AF889">
        <v>16</v>
      </c>
    </row>
    <row r="890" spans="31:32" x14ac:dyDescent="0.25">
      <c r="AE890" t="s">
        <v>1766</v>
      </c>
      <c r="AF890">
        <v>16</v>
      </c>
    </row>
    <row r="891" spans="31:32" x14ac:dyDescent="0.25">
      <c r="AE891" t="s">
        <v>1139</v>
      </c>
      <c r="AF891">
        <v>8</v>
      </c>
    </row>
    <row r="892" spans="31:32" x14ac:dyDescent="0.25">
      <c r="AE892" t="s">
        <v>698</v>
      </c>
      <c r="AF892">
        <v>2</v>
      </c>
    </row>
    <row r="893" spans="31:32" x14ac:dyDescent="0.25">
      <c r="AE893" t="s">
        <v>219</v>
      </c>
      <c r="AF893">
        <v>16</v>
      </c>
    </row>
    <row r="894" spans="31:32" x14ac:dyDescent="0.25">
      <c r="AE894" t="s">
        <v>1082</v>
      </c>
      <c r="AF894">
        <v>2</v>
      </c>
    </row>
    <row r="895" spans="31:32" x14ac:dyDescent="0.25">
      <c r="AE895" t="s">
        <v>1240</v>
      </c>
      <c r="AF895">
        <v>5</v>
      </c>
    </row>
    <row r="896" spans="31:32" x14ac:dyDescent="0.25">
      <c r="AE896" t="s">
        <v>1669</v>
      </c>
      <c r="AF896">
        <v>12</v>
      </c>
    </row>
    <row r="897" spans="31:32" x14ac:dyDescent="0.25">
      <c r="AE897" t="s">
        <v>1932</v>
      </c>
      <c r="AF897">
        <v>15</v>
      </c>
    </row>
    <row r="898" spans="31:32" x14ac:dyDescent="0.25">
      <c r="AE898" t="s">
        <v>974</v>
      </c>
      <c r="AF898">
        <v>2</v>
      </c>
    </row>
    <row r="899" spans="31:32" x14ac:dyDescent="0.25">
      <c r="AE899" t="s">
        <v>974</v>
      </c>
      <c r="AF899">
        <v>8</v>
      </c>
    </row>
    <row r="900" spans="31:32" x14ac:dyDescent="0.25">
      <c r="AE900" t="s">
        <v>1009</v>
      </c>
      <c r="AF900">
        <v>10</v>
      </c>
    </row>
    <row r="901" spans="31:32" x14ac:dyDescent="0.25">
      <c r="AE901" t="s">
        <v>1009</v>
      </c>
      <c r="AF901">
        <v>3</v>
      </c>
    </row>
    <row r="902" spans="31:32" x14ac:dyDescent="0.25">
      <c r="AE902" t="s">
        <v>1714</v>
      </c>
      <c r="AF902">
        <v>13</v>
      </c>
    </row>
    <row r="903" spans="31:32" x14ac:dyDescent="0.25">
      <c r="AE903" t="s">
        <v>617</v>
      </c>
      <c r="AF903">
        <v>15</v>
      </c>
    </row>
    <row r="904" spans="31:32" x14ac:dyDescent="0.25">
      <c r="AE904" t="s">
        <v>1966</v>
      </c>
      <c r="AF904">
        <v>16</v>
      </c>
    </row>
    <row r="905" spans="31:32" x14ac:dyDescent="0.25">
      <c r="AE905" t="s">
        <v>1199</v>
      </c>
      <c r="AF905">
        <v>1</v>
      </c>
    </row>
    <row r="906" spans="31:32" x14ac:dyDescent="0.25">
      <c r="AE906" t="s">
        <v>1697</v>
      </c>
      <c r="AF906">
        <v>2</v>
      </c>
    </row>
    <row r="907" spans="31:32" x14ac:dyDescent="0.25">
      <c r="AE907" t="s">
        <v>809</v>
      </c>
      <c r="AF907">
        <v>14</v>
      </c>
    </row>
    <row r="908" spans="31:32" x14ac:dyDescent="0.25">
      <c r="AE908" t="s">
        <v>1903</v>
      </c>
      <c r="AF908">
        <v>15</v>
      </c>
    </row>
    <row r="909" spans="31:32" x14ac:dyDescent="0.25">
      <c r="AE909" t="s">
        <v>1398</v>
      </c>
      <c r="AF909">
        <v>13</v>
      </c>
    </row>
    <row r="910" spans="31:32" x14ac:dyDescent="0.25">
      <c r="AE910" t="s">
        <v>912</v>
      </c>
      <c r="AF910">
        <v>16</v>
      </c>
    </row>
    <row r="911" spans="31:32" x14ac:dyDescent="0.25">
      <c r="AE911" t="s">
        <v>1068</v>
      </c>
      <c r="AF911">
        <v>6</v>
      </c>
    </row>
    <row r="912" spans="31:32" x14ac:dyDescent="0.25">
      <c r="AE912" t="s">
        <v>1542</v>
      </c>
      <c r="AF912">
        <v>6</v>
      </c>
    </row>
    <row r="913" spans="31:32" x14ac:dyDescent="0.25">
      <c r="AE913" t="s">
        <v>1467</v>
      </c>
      <c r="AF913">
        <v>13</v>
      </c>
    </row>
    <row r="914" spans="31:32" x14ac:dyDescent="0.25">
      <c r="AE914" t="s">
        <v>928</v>
      </c>
      <c r="AF914">
        <v>3</v>
      </c>
    </row>
    <row r="915" spans="31:32" x14ac:dyDescent="0.25">
      <c r="AE915" t="s">
        <v>2078</v>
      </c>
      <c r="AF915">
        <v>11</v>
      </c>
    </row>
    <row r="916" spans="31:32" x14ac:dyDescent="0.25">
      <c r="AE916" t="s">
        <v>1469</v>
      </c>
      <c r="AF916">
        <v>16</v>
      </c>
    </row>
    <row r="917" spans="31:32" x14ac:dyDescent="0.25">
      <c r="AE917" t="s">
        <v>1339</v>
      </c>
      <c r="AF917">
        <v>15</v>
      </c>
    </row>
    <row r="918" spans="31:32" x14ac:dyDescent="0.25">
      <c r="AE918" t="s">
        <v>693</v>
      </c>
      <c r="AF918">
        <v>12</v>
      </c>
    </row>
    <row r="919" spans="31:32" x14ac:dyDescent="0.25">
      <c r="AE919" t="s">
        <v>693</v>
      </c>
      <c r="AF919">
        <v>1</v>
      </c>
    </row>
    <row r="920" spans="31:32" x14ac:dyDescent="0.25">
      <c r="AE920" t="s">
        <v>1935</v>
      </c>
      <c r="AF920">
        <v>7</v>
      </c>
    </row>
    <row r="921" spans="31:32" x14ac:dyDescent="0.25">
      <c r="AE921" t="s">
        <v>1722</v>
      </c>
      <c r="AF921">
        <v>16</v>
      </c>
    </row>
    <row r="922" spans="31:32" x14ac:dyDescent="0.25">
      <c r="AE922" t="s">
        <v>584</v>
      </c>
      <c r="AF922">
        <v>16</v>
      </c>
    </row>
    <row r="923" spans="31:32" x14ac:dyDescent="0.25">
      <c r="AE923" t="s">
        <v>1620</v>
      </c>
      <c r="AF923">
        <v>15</v>
      </c>
    </row>
    <row r="924" spans="31:32" x14ac:dyDescent="0.25">
      <c r="AE924" t="s">
        <v>1205</v>
      </c>
      <c r="AF924">
        <v>16</v>
      </c>
    </row>
    <row r="925" spans="31:32" x14ac:dyDescent="0.25">
      <c r="AE925" t="s">
        <v>1304</v>
      </c>
      <c r="AF925">
        <v>2</v>
      </c>
    </row>
    <row r="926" spans="31:32" x14ac:dyDescent="0.25">
      <c r="AE926" t="s">
        <v>1809</v>
      </c>
      <c r="AF926">
        <v>16</v>
      </c>
    </row>
    <row r="927" spans="31:32" x14ac:dyDescent="0.25">
      <c r="AE927" t="s">
        <v>1100</v>
      </c>
      <c r="AF927">
        <v>12</v>
      </c>
    </row>
    <row r="928" spans="31:32" x14ac:dyDescent="0.25">
      <c r="AE928" t="s">
        <v>725</v>
      </c>
      <c r="AF928">
        <v>16</v>
      </c>
    </row>
    <row r="929" spans="3:32" x14ac:dyDescent="0.25">
      <c r="AE929" t="s">
        <v>1634</v>
      </c>
      <c r="AF929">
        <v>11</v>
      </c>
    </row>
    <row r="930" spans="3:32" x14ac:dyDescent="0.25">
      <c r="AE930" t="s">
        <v>554</v>
      </c>
      <c r="AF930">
        <v>16</v>
      </c>
    </row>
    <row r="931" spans="3:32" x14ac:dyDescent="0.25">
      <c r="AE931" t="s">
        <v>744</v>
      </c>
      <c r="AF931">
        <v>16</v>
      </c>
    </row>
    <row r="932" spans="3:32" x14ac:dyDescent="0.25">
      <c r="AE932" t="s">
        <v>2267</v>
      </c>
      <c r="AF932">
        <v>16</v>
      </c>
    </row>
    <row r="933" spans="3:32" x14ac:dyDescent="0.25">
      <c r="AE933" t="s">
        <v>686</v>
      </c>
      <c r="AF933">
        <v>16</v>
      </c>
    </row>
    <row r="934" spans="3:32" x14ac:dyDescent="0.25">
      <c r="AE934" t="s">
        <v>1456</v>
      </c>
      <c r="AF934">
        <v>16</v>
      </c>
    </row>
    <row r="935" spans="3:32" x14ac:dyDescent="0.25">
      <c r="AE935" t="s">
        <v>1478</v>
      </c>
      <c r="AF935">
        <v>8</v>
      </c>
    </row>
    <row r="936" spans="3:32" x14ac:dyDescent="0.25">
      <c r="AE936" t="s">
        <v>1465</v>
      </c>
      <c r="AF936">
        <v>3</v>
      </c>
    </row>
    <row r="937" spans="3:32" x14ac:dyDescent="0.25">
      <c r="AE937" t="s">
        <v>1382</v>
      </c>
      <c r="AF937">
        <v>16</v>
      </c>
    </row>
    <row r="938" spans="3:32" x14ac:dyDescent="0.25">
      <c r="AE938" t="s">
        <v>1482</v>
      </c>
      <c r="AF938">
        <v>16</v>
      </c>
    </row>
    <row r="939" spans="3:32" x14ac:dyDescent="0.25">
      <c r="AE939" t="s">
        <v>648</v>
      </c>
      <c r="AF939">
        <v>16</v>
      </c>
    </row>
    <row r="940" spans="3:32" x14ac:dyDescent="0.25">
      <c r="AE940" t="s">
        <v>2227</v>
      </c>
      <c r="AF940">
        <v>15</v>
      </c>
    </row>
    <row r="941" spans="3:32" x14ac:dyDescent="0.25">
      <c r="AE941" t="s">
        <v>622</v>
      </c>
      <c r="AF941">
        <v>16</v>
      </c>
    </row>
    <row r="942" spans="3:32" x14ac:dyDescent="0.25">
      <c r="C942" s="33"/>
      <c r="D942" s="33"/>
      <c r="E942" s="33"/>
      <c r="F942" s="33"/>
      <c r="G942" s="33"/>
      <c r="H942" s="33"/>
      <c r="AE942" t="s">
        <v>1221</v>
      </c>
      <c r="AF942">
        <v>4</v>
      </c>
    </row>
    <row r="943" spans="3:32" x14ac:dyDescent="0.25">
      <c r="C943" s="33"/>
      <c r="D943" s="33"/>
      <c r="E943" s="33"/>
      <c r="F943" s="33"/>
      <c r="G943" s="33"/>
      <c r="H943" s="33"/>
      <c r="AE943" t="s">
        <v>1871</v>
      </c>
      <c r="AF943">
        <v>4</v>
      </c>
    </row>
    <row r="944" spans="3:32" x14ac:dyDescent="0.25">
      <c r="AE944" t="s">
        <v>1141</v>
      </c>
      <c r="AF944">
        <v>14</v>
      </c>
    </row>
    <row r="945" spans="31:32" x14ac:dyDescent="0.25">
      <c r="AE945" t="s">
        <v>1193</v>
      </c>
      <c r="AF945">
        <v>14</v>
      </c>
    </row>
    <row r="946" spans="31:32" x14ac:dyDescent="0.25">
      <c r="AE946" t="s">
        <v>2162</v>
      </c>
      <c r="AF946">
        <v>16</v>
      </c>
    </row>
    <row r="947" spans="31:32" x14ac:dyDescent="0.25">
      <c r="AE947" t="s">
        <v>2228</v>
      </c>
      <c r="AF947">
        <v>16</v>
      </c>
    </row>
    <row r="948" spans="31:32" x14ac:dyDescent="0.25">
      <c r="AE948" t="s">
        <v>1535</v>
      </c>
      <c r="AF948">
        <v>16</v>
      </c>
    </row>
    <row r="949" spans="31:32" x14ac:dyDescent="0.25">
      <c r="AE949" t="s">
        <v>1470</v>
      </c>
      <c r="AF949">
        <v>16</v>
      </c>
    </row>
    <row r="950" spans="31:32" x14ac:dyDescent="0.25">
      <c r="AE950" t="s">
        <v>962</v>
      </c>
      <c r="AF950">
        <v>13</v>
      </c>
    </row>
    <row r="951" spans="31:32" x14ac:dyDescent="0.25">
      <c r="AE951" t="s">
        <v>2167</v>
      </c>
      <c r="AF951">
        <v>16</v>
      </c>
    </row>
    <row r="952" spans="31:32" x14ac:dyDescent="0.25">
      <c r="AE952" t="s">
        <v>1473</v>
      </c>
      <c r="AF952">
        <v>13</v>
      </c>
    </row>
    <row r="953" spans="31:32" x14ac:dyDescent="0.25">
      <c r="AE953" t="s">
        <v>1613</v>
      </c>
      <c r="AF953">
        <v>13</v>
      </c>
    </row>
    <row r="954" spans="31:32" x14ac:dyDescent="0.25">
      <c r="AE954" t="s">
        <v>1458</v>
      </c>
      <c r="AF954">
        <v>16</v>
      </c>
    </row>
    <row r="955" spans="31:32" x14ac:dyDescent="0.25">
      <c r="AE955" t="s">
        <v>874</v>
      </c>
      <c r="AF955">
        <v>14</v>
      </c>
    </row>
    <row r="956" spans="31:32" x14ac:dyDescent="0.25">
      <c r="AE956" t="s">
        <v>877</v>
      </c>
      <c r="AF956">
        <v>15</v>
      </c>
    </row>
    <row r="957" spans="31:32" x14ac:dyDescent="0.25">
      <c r="AE957" t="s">
        <v>220</v>
      </c>
      <c r="AF957">
        <v>16</v>
      </c>
    </row>
    <row r="958" spans="31:32" x14ac:dyDescent="0.25">
      <c r="AE958" t="s">
        <v>1430</v>
      </c>
      <c r="AF958">
        <v>16</v>
      </c>
    </row>
    <row r="959" spans="31:32" x14ac:dyDescent="0.25">
      <c r="AE959" t="s">
        <v>1061</v>
      </c>
      <c r="AF959">
        <v>15</v>
      </c>
    </row>
    <row r="960" spans="31:32" x14ac:dyDescent="0.25">
      <c r="AE960" t="s">
        <v>263</v>
      </c>
      <c r="AF960">
        <v>12</v>
      </c>
    </row>
    <row r="961" spans="31:32" x14ac:dyDescent="0.25">
      <c r="AE961" t="s">
        <v>263</v>
      </c>
      <c r="AF961">
        <v>2</v>
      </c>
    </row>
    <row r="962" spans="31:32" x14ac:dyDescent="0.25">
      <c r="AE962" t="s">
        <v>969</v>
      </c>
      <c r="AF962">
        <v>2</v>
      </c>
    </row>
    <row r="963" spans="31:32" x14ac:dyDescent="0.25">
      <c r="AE963" t="s">
        <v>1332</v>
      </c>
      <c r="AF963">
        <v>15</v>
      </c>
    </row>
    <row r="964" spans="31:32" x14ac:dyDescent="0.25">
      <c r="AE964" t="s">
        <v>2086</v>
      </c>
      <c r="AF964">
        <v>3</v>
      </c>
    </row>
    <row r="965" spans="31:32" x14ac:dyDescent="0.25">
      <c r="AE965" t="s">
        <v>489</v>
      </c>
      <c r="AF965">
        <v>7</v>
      </c>
    </row>
    <row r="966" spans="31:32" x14ac:dyDescent="0.25">
      <c r="AE966" t="s">
        <v>1481</v>
      </c>
      <c r="AF966">
        <v>16</v>
      </c>
    </row>
    <row r="967" spans="31:32" x14ac:dyDescent="0.25">
      <c r="AE967" t="s">
        <v>1047</v>
      </c>
      <c r="AF967">
        <v>16</v>
      </c>
    </row>
    <row r="968" spans="31:32" x14ac:dyDescent="0.25">
      <c r="AE968" t="s">
        <v>111</v>
      </c>
      <c r="AF968">
        <v>15</v>
      </c>
    </row>
    <row r="969" spans="31:32" x14ac:dyDescent="0.25">
      <c r="AE969" t="s">
        <v>147</v>
      </c>
      <c r="AF969">
        <v>11</v>
      </c>
    </row>
    <row r="970" spans="31:32" x14ac:dyDescent="0.25">
      <c r="AE970" t="s">
        <v>177</v>
      </c>
      <c r="AF970">
        <v>11</v>
      </c>
    </row>
    <row r="971" spans="31:32" x14ac:dyDescent="0.25">
      <c r="AE971" t="s">
        <v>1152</v>
      </c>
      <c r="AF971">
        <v>15</v>
      </c>
    </row>
    <row r="972" spans="31:32" x14ac:dyDescent="0.25">
      <c r="AE972" t="s">
        <v>1338</v>
      </c>
      <c r="AF972">
        <v>14</v>
      </c>
    </row>
    <row r="973" spans="31:32" x14ac:dyDescent="0.25">
      <c r="AE973" t="s">
        <v>9</v>
      </c>
      <c r="AF973">
        <v>4</v>
      </c>
    </row>
    <row r="974" spans="31:32" x14ac:dyDescent="0.25">
      <c r="AE974" t="s">
        <v>2153</v>
      </c>
      <c r="AF974">
        <v>16</v>
      </c>
    </row>
    <row r="975" spans="31:32" x14ac:dyDescent="0.25">
      <c r="AE975" t="s">
        <v>1081</v>
      </c>
      <c r="AF975">
        <v>13</v>
      </c>
    </row>
    <row r="976" spans="31:32" x14ac:dyDescent="0.25">
      <c r="AE976" t="s">
        <v>1357</v>
      </c>
      <c r="AF976">
        <v>13</v>
      </c>
    </row>
    <row r="977" spans="31:32" x14ac:dyDescent="0.25">
      <c r="AE977" t="s">
        <v>896</v>
      </c>
      <c r="AF977">
        <v>16</v>
      </c>
    </row>
    <row r="978" spans="31:32" x14ac:dyDescent="0.25">
      <c r="AE978" t="s">
        <v>39</v>
      </c>
      <c r="AF978">
        <v>16</v>
      </c>
    </row>
    <row r="979" spans="31:32" x14ac:dyDescent="0.25">
      <c r="AE979" t="s">
        <v>1002</v>
      </c>
      <c r="AF979">
        <v>16</v>
      </c>
    </row>
    <row r="980" spans="31:32" x14ac:dyDescent="0.25">
      <c r="AE980" t="s">
        <v>1401</v>
      </c>
      <c r="AF980">
        <v>12</v>
      </c>
    </row>
    <row r="981" spans="31:32" x14ac:dyDescent="0.25">
      <c r="AE981" t="s">
        <v>1296</v>
      </c>
      <c r="AF981">
        <v>14</v>
      </c>
    </row>
    <row r="982" spans="31:32" x14ac:dyDescent="0.25">
      <c r="AE982" t="s">
        <v>778</v>
      </c>
      <c r="AF982">
        <v>3</v>
      </c>
    </row>
    <row r="983" spans="31:32" x14ac:dyDescent="0.25">
      <c r="AE983" t="s">
        <v>778</v>
      </c>
      <c r="AF983">
        <v>12</v>
      </c>
    </row>
    <row r="984" spans="31:32" x14ac:dyDescent="0.25">
      <c r="AE984" t="s">
        <v>1755</v>
      </c>
      <c r="AF984">
        <v>16</v>
      </c>
    </row>
    <row r="985" spans="31:32" x14ac:dyDescent="0.25">
      <c r="AE985" t="s">
        <v>1799</v>
      </c>
      <c r="AF985">
        <v>16</v>
      </c>
    </row>
    <row r="986" spans="31:32" x14ac:dyDescent="0.25">
      <c r="AE986" t="s">
        <v>1940</v>
      </c>
      <c r="AF986">
        <v>16</v>
      </c>
    </row>
    <row r="987" spans="31:32" x14ac:dyDescent="0.25">
      <c r="AE987" t="s">
        <v>1162</v>
      </c>
      <c r="AF987">
        <v>16</v>
      </c>
    </row>
    <row r="988" spans="31:32" x14ac:dyDescent="0.25">
      <c r="AE988" t="s">
        <v>628</v>
      </c>
      <c r="AF988">
        <v>16</v>
      </c>
    </row>
    <row r="989" spans="31:32" x14ac:dyDescent="0.25">
      <c r="AE989" t="s">
        <v>1864</v>
      </c>
      <c r="AF989">
        <v>7</v>
      </c>
    </row>
    <row r="990" spans="31:32" x14ac:dyDescent="0.25">
      <c r="AE990" t="s">
        <v>1974</v>
      </c>
      <c r="AF990">
        <v>12</v>
      </c>
    </row>
    <row r="991" spans="31:32" x14ac:dyDescent="0.25">
      <c r="AE991" t="s">
        <v>1805</v>
      </c>
      <c r="AF991">
        <v>15</v>
      </c>
    </row>
    <row r="992" spans="31:32" x14ac:dyDescent="0.25">
      <c r="AE992" t="s">
        <v>1447</v>
      </c>
      <c r="AF992">
        <v>16</v>
      </c>
    </row>
    <row r="993" spans="31:32" x14ac:dyDescent="0.25">
      <c r="AE993" t="s">
        <v>1872</v>
      </c>
      <c r="AF993">
        <v>16</v>
      </c>
    </row>
    <row r="994" spans="31:32" x14ac:dyDescent="0.25">
      <c r="AE994" t="s">
        <v>1113</v>
      </c>
      <c r="AF994">
        <v>2</v>
      </c>
    </row>
    <row r="995" spans="31:32" x14ac:dyDescent="0.25">
      <c r="AE995" t="s">
        <v>1426</v>
      </c>
      <c r="AF995">
        <v>7</v>
      </c>
    </row>
    <row r="996" spans="31:32" x14ac:dyDescent="0.25">
      <c r="AE996" t="s">
        <v>624</v>
      </c>
      <c r="AF996">
        <v>16</v>
      </c>
    </row>
    <row r="997" spans="31:32" x14ac:dyDescent="0.25">
      <c r="AE997" t="s">
        <v>490</v>
      </c>
      <c r="AF997">
        <v>8</v>
      </c>
    </row>
    <row r="998" spans="31:32" x14ac:dyDescent="0.25">
      <c r="AE998" t="s">
        <v>366</v>
      </c>
      <c r="AF998">
        <v>6</v>
      </c>
    </row>
    <row r="999" spans="31:32" x14ac:dyDescent="0.25">
      <c r="AE999" t="s">
        <v>1589</v>
      </c>
      <c r="AF999">
        <v>1</v>
      </c>
    </row>
    <row r="1000" spans="31:32" x14ac:dyDescent="0.25">
      <c r="AE1000" t="s">
        <v>1044</v>
      </c>
      <c r="AF1000">
        <v>9</v>
      </c>
    </row>
    <row r="1001" spans="31:32" x14ac:dyDescent="0.25">
      <c r="AE1001" t="s">
        <v>633</v>
      </c>
      <c r="AF1001">
        <v>16</v>
      </c>
    </row>
    <row r="1002" spans="31:32" x14ac:dyDescent="0.25">
      <c r="AE1002" t="s">
        <v>2225</v>
      </c>
      <c r="AF1002">
        <v>15</v>
      </c>
    </row>
    <row r="1003" spans="31:32" x14ac:dyDescent="0.25">
      <c r="AE1003" t="s">
        <v>2179</v>
      </c>
      <c r="AF1003">
        <v>16</v>
      </c>
    </row>
    <row r="1004" spans="31:32" x14ac:dyDescent="0.25">
      <c r="AE1004" t="s">
        <v>192</v>
      </c>
      <c r="AF1004">
        <v>4</v>
      </c>
    </row>
    <row r="1005" spans="31:32" x14ac:dyDescent="0.25">
      <c r="AE1005" t="s">
        <v>1459</v>
      </c>
      <c r="AF1005">
        <v>9</v>
      </c>
    </row>
    <row r="1006" spans="31:32" x14ac:dyDescent="0.25">
      <c r="AE1006" t="s">
        <v>1264</v>
      </c>
      <c r="AF1006">
        <v>2</v>
      </c>
    </row>
    <row r="1007" spans="31:32" x14ac:dyDescent="0.25">
      <c r="AE1007" t="s">
        <v>317</v>
      </c>
      <c r="AF1007">
        <v>9</v>
      </c>
    </row>
    <row r="1008" spans="31:32" x14ac:dyDescent="0.25">
      <c r="AE1008" t="s">
        <v>317</v>
      </c>
      <c r="AF1008">
        <v>3</v>
      </c>
    </row>
    <row r="1009" spans="3:32" x14ac:dyDescent="0.25">
      <c r="AE1009" t="s">
        <v>2082</v>
      </c>
      <c r="AF1009">
        <v>4</v>
      </c>
    </row>
    <row r="1010" spans="3:32" x14ac:dyDescent="0.25">
      <c r="AE1010" t="s">
        <v>327</v>
      </c>
      <c r="AF1010">
        <v>9</v>
      </c>
    </row>
    <row r="1011" spans="3:32" x14ac:dyDescent="0.25">
      <c r="AE1011" t="s">
        <v>780</v>
      </c>
      <c r="AF1011">
        <v>14</v>
      </c>
    </row>
    <row r="1012" spans="3:32" x14ac:dyDescent="0.25">
      <c r="AE1012" t="s">
        <v>1233</v>
      </c>
      <c r="AF1012">
        <v>16</v>
      </c>
    </row>
    <row r="1013" spans="3:32" x14ac:dyDescent="0.25">
      <c r="AE1013" t="s">
        <v>1062</v>
      </c>
      <c r="AF1013">
        <v>16</v>
      </c>
    </row>
    <row r="1014" spans="3:32" x14ac:dyDescent="0.25">
      <c r="AE1014" t="s">
        <v>2080</v>
      </c>
      <c r="AF1014">
        <v>8</v>
      </c>
    </row>
    <row r="1015" spans="3:32" x14ac:dyDescent="0.25">
      <c r="AE1015" t="s">
        <v>137</v>
      </c>
      <c r="AF1015">
        <v>16</v>
      </c>
    </row>
    <row r="1016" spans="3:32" x14ac:dyDescent="0.25">
      <c r="C1016" s="33"/>
      <c r="D1016" s="33"/>
      <c r="E1016" s="33"/>
      <c r="F1016" s="33"/>
      <c r="G1016" s="33"/>
      <c r="H1016" s="33"/>
      <c r="AE1016" t="s">
        <v>324</v>
      </c>
      <c r="AF1016">
        <v>13</v>
      </c>
    </row>
    <row r="1017" spans="3:32" x14ac:dyDescent="0.25">
      <c r="C1017" s="33"/>
      <c r="D1017" s="33"/>
      <c r="E1017" s="33"/>
      <c r="F1017" s="33"/>
      <c r="G1017" s="33"/>
      <c r="H1017" s="33"/>
      <c r="AE1017" t="s">
        <v>894</v>
      </c>
      <c r="AF1017">
        <v>6</v>
      </c>
    </row>
    <row r="1018" spans="3:32" x14ac:dyDescent="0.25">
      <c r="AE1018" t="s">
        <v>2047</v>
      </c>
      <c r="AF1018">
        <v>5</v>
      </c>
    </row>
    <row r="1019" spans="3:32" x14ac:dyDescent="0.25">
      <c r="AE1019" t="s">
        <v>73</v>
      </c>
      <c r="AF1019">
        <v>9</v>
      </c>
    </row>
    <row r="1020" spans="3:32" x14ac:dyDescent="0.25">
      <c r="AE1020" t="s">
        <v>75</v>
      </c>
      <c r="AF1020">
        <v>9</v>
      </c>
    </row>
    <row r="1021" spans="3:32" x14ac:dyDescent="0.25">
      <c r="AE1021" t="s">
        <v>1658</v>
      </c>
      <c r="AF1021">
        <v>16</v>
      </c>
    </row>
    <row r="1022" spans="3:32" x14ac:dyDescent="0.25">
      <c r="AE1022" t="s">
        <v>1703</v>
      </c>
      <c r="AF1022">
        <v>16</v>
      </c>
    </row>
    <row r="1023" spans="3:32" x14ac:dyDescent="0.25">
      <c r="AE1023" t="s">
        <v>680</v>
      </c>
      <c r="AF1023">
        <v>15</v>
      </c>
    </row>
    <row r="1024" spans="3:32" x14ac:dyDescent="0.25">
      <c r="AE1024" t="s">
        <v>1203</v>
      </c>
      <c r="AF1024">
        <v>13</v>
      </c>
    </row>
    <row r="1025" spans="31:32" x14ac:dyDescent="0.25">
      <c r="AE1025" t="s">
        <v>862</v>
      </c>
      <c r="AF1025">
        <v>5</v>
      </c>
    </row>
    <row r="1026" spans="31:32" x14ac:dyDescent="0.25">
      <c r="AE1026" t="s">
        <v>1672</v>
      </c>
      <c r="AF1026">
        <v>6</v>
      </c>
    </row>
    <row r="1027" spans="31:32" x14ac:dyDescent="0.25">
      <c r="AE1027" t="s">
        <v>135</v>
      </c>
      <c r="AF1027">
        <v>15</v>
      </c>
    </row>
    <row r="1028" spans="31:32" x14ac:dyDescent="0.25">
      <c r="AE1028" t="s">
        <v>1461</v>
      </c>
      <c r="AF1028">
        <v>1</v>
      </c>
    </row>
    <row r="1029" spans="31:32" x14ac:dyDescent="0.25">
      <c r="AE1029" t="s">
        <v>1461</v>
      </c>
      <c r="AF1029">
        <v>3</v>
      </c>
    </row>
    <row r="1030" spans="31:32" x14ac:dyDescent="0.25">
      <c r="AE1030" t="s">
        <v>2226</v>
      </c>
      <c r="AF1030">
        <v>14</v>
      </c>
    </row>
    <row r="1031" spans="31:32" x14ac:dyDescent="0.25">
      <c r="AE1031" t="s">
        <v>1216</v>
      </c>
      <c r="AF1031">
        <v>12</v>
      </c>
    </row>
    <row r="1032" spans="31:32" x14ac:dyDescent="0.25">
      <c r="AE1032" t="s">
        <v>645</v>
      </c>
      <c r="AF1032">
        <v>16</v>
      </c>
    </row>
    <row r="1033" spans="31:32" x14ac:dyDescent="0.25">
      <c r="AE1033" t="s">
        <v>1570</v>
      </c>
      <c r="AF1033">
        <v>14</v>
      </c>
    </row>
    <row r="1034" spans="31:32" x14ac:dyDescent="0.25">
      <c r="AE1034" t="s">
        <v>2074</v>
      </c>
      <c r="AF1034">
        <v>11</v>
      </c>
    </row>
    <row r="1035" spans="31:32" x14ac:dyDescent="0.25">
      <c r="AE1035" t="s">
        <v>224</v>
      </c>
      <c r="AF1035">
        <v>2</v>
      </c>
    </row>
    <row r="1036" spans="31:32" x14ac:dyDescent="0.25">
      <c r="AE1036" t="s">
        <v>1449</v>
      </c>
      <c r="AF1036">
        <v>1</v>
      </c>
    </row>
    <row r="1037" spans="31:32" x14ac:dyDescent="0.25">
      <c r="AE1037" t="s">
        <v>1527</v>
      </c>
      <c r="AF1037">
        <v>7</v>
      </c>
    </row>
    <row r="1038" spans="31:32" x14ac:dyDescent="0.25">
      <c r="AE1038" t="s">
        <v>1310</v>
      </c>
      <c r="AF1038">
        <v>5</v>
      </c>
    </row>
    <row r="1039" spans="31:32" x14ac:dyDescent="0.25">
      <c r="AE1039" t="s">
        <v>1212</v>
      </c>
      <c r="AF1039">
        <v>5</v>
      </c>
    </row>
    <row r="1040" spans="31:32" x14ac:dyDescent="0.25">
      <c r="AE1040" t="s">
        <v>2046</v>
      </c>
      <c r="AF1040">
        <v>14</v>
      </c>
    </row>
    <row r="1041" spans="31:32" x14ac:dyDescent="0.25">
      <c r="AE1041" t="s">
        <v>786</v>
      </c>
      <c r="AF1041">
        <v>7</v>
      </c>
    </row>
    <row r="1042" spans="31:32" x14ac:dyDescent="0.25">
      <c r="AE1042" t="s">
        <v>1498</v>
      </c>
      <c r="AF1042">
        <v>10</v>
      </c>
    </row>
    <row r="1043" spans="31:32" x14ac:dyDescent="0.25">
      <c r="AE1043" t="s">
        <v>1279</v>
      </c>
      <c r="AF1043">
        <v>16</v>
      </c>
    </row>
    <row r="1044" spans="31:32" x14ac:dyDescent="0.25">
      <c r="AE1044" t="s">
        <v>1075</v>
      </c>
      <c r="AF1044">
        <v>16</v>
      </c>
    </row>
    <row r="1045" spans="31:32" x14ac:dyDescent="0.25">
      <c r="AE1045" t="s">
        <v>788</v>
      </c>
      <c r="AF1045">
        <v>13</v>
      </c>
    </row>
    <row r="1046" spans="31:32" x14ac:dyDescent="0.25">
      <c r="AE1046" t="s">
        <v>604</v>
      </c>
      <c r="AF1046">
        <v>6</v>
      </c>
    </row>
    <row r="1047" spans="31:32" x14ac:dyDescent="0.25">
      <c r="AE1047" t="s">
        <v>1163</v>
      </c>
      <c r="AF1047">
        <v>8</v>
      </c>
    </row>
    <row r="1048" spans="31:32" x14ac:dyDescent="0.25">
      <c r="AE1048" t="s">
        <v>2075</v>
      </c>
      <c r="AF1048">
        <v>16</v>
      </c>
    </row>
    <row r="1049" spans="31:32" x14ac:dyDescent="0.25">
      <c r="AE1049" t="s">
        <v>1517</v>
      </c>
      <c r="AF1049">
        <v>16</v>
      </c>
    </row>
    <row r="1050" spans="31:32" x14ac:dyDescent="0.25">
      <c r="AE1050" t="s">
        <v>898</v>
      </c>
      <c r="AF1050">
        <v>5</v>
      </c>
    </row>
    <row r="1051" spans="31:32" x14ac:dyDescent="0.25">
      <c r="AE1051" t="s">
        <v>1039</v>
      </c>
      <c r="AF1051">
        <v>4</v>
      </c>
    </row>
    <row r="1052" spans="31:32" x14ac:dyDescent="0.25">
      <c r="AE1052" t="s">
        <v>1618</v>
      </c>
      <c r="AF1052">
        <v>2</v>
      </c>
    </row>
    <row r="1053" spans="31:32" x14ac:dyDescent="0.25">
      <c r="AE1053" t="s">
        <v>1773</v>
      </c>
      <c r="AF1053">
        <v>14</v>
      </c>
    </row>
    <row r="1054" spans="31:32" x14ac:dyDescent="0.25">
      <c r="AE1054" t="s">
        <v>608</v>
      </c>
      <c r="AF1054">
        <v>5</v>
      </c>
    </row>
    <row r="1055" spans="31:32" x14ac:dyDescent="0.25">
      <c r="AE1055" t="s">
        <v>2237</v>
      </c>
      <c r="AF1055">
        <v>14</v>
      </c>
    </row>
    <row r="1056" spans="31:32" x14ac:dyDescent="0.25">
      <c r="AE1056" t="s">
        <v>1583</v>
      </c>
      <c r="AF1056">
        <v>16</v>
      </c>
    </row>
    <row r="1057" spans="1:32" x14ac:dyDescent="0.25">
      <c r="AE1057" t="s">
        <v>1285</v>
      </c>
      <c r="AF1057">
        <v>16</v>
      </c>
    </row>
    <row r="1058" spans="1:32" x14ac:dyDescent="0.25">
      <c r="AE1058" t="s">
        <v>1716</v>
      </c>
      <c r="AF1058">
        <v>1</v>
      </c>
    </row>
    <row r="1059" spans="1:32" x14ac:dyDescent="0.25">
      <c r="AE1059" t="s">
        <v>2018</v>
      </c>
      <c r="AF1059">
        <v>15</v>
      </c>
    </row>
    <row r="1060" spans="1:32" s="33" customFormat="1" x14ac:dyDescent="0.25">
      <c r="A1060" s="69"/>
      <c r="B1060" s="69"/>
      <c r="C1060"/>
      <c r="D1060"/>
      <c r="E1060"/>
      <c r="F1060"/>
      <c r="G1060"/>
      <c r="H1060"/>
      <c r="I1060" s="69"/>
      <c r="J1060" s="69"/>
      <c r="K1060" s="69"/>
      <c r="L1060" s="69"/>
      <c r="M1060" s="69"/>
      <c r="N1060" s="69"/>
      <c r="O1060" s="69"/>
      <c r="P1060" s="69"/>
      <c r="Q1060" s="69"/>
      <c r="AE1060" s="33" t="s">
        <v>108</v>
      </c>
      <c r="AF1060" s="33">
        <v>1</v>
      </c>
    </row>
    <row r="1061" spans="1:32" s="33" customFormat="1" x14ac:dyDescent="0.25">
      <c r="A1061" s="69"/>
      <c r="B1061" s="69"/>
      <c r="C1061"/>
      <c r="D1061"/>
      <c r="E1061"/>
      <c r="F1061"/>
      <c r="G1061"/>
      <c r="H1061"/>
      <c r="I1061" s="69"/>
      <c r="J1061" s="69"/>
      <c r="K1061" s="69"/>
      <c r="L1061" s="69"/>
      <c r="M1061" s="69"/>
      <c r="N1061" s="69"/>
      <c r="O1061" s="69"/>
      <c r="P1061" s="69"/>
      <c r="Q1061" s="69"/>
      <c r="AE1061" s="33" t="s">
        <v>108</v>
      </c>
      <c r="AF1061" s="33">
        <v>1</v>
      </c>
    </row>
    <row r="1062" spans="1:32" x14ac:dyDescent="0.25">
      <c r="AE1062" t="s">
        <v>1033</v>
      </c>
      <c r="AF1062">
        <v>3</v>
      </c>
    </row>
    <row r="1063" spans="1:32" x14ac:dyDescent="0.25">
      <c r="AE1063" t="s">
        <v>2168</v>
      </c>
      <c r="AF1063">
        <v>16</v>
      </c>
    </row>
    <row r="1064" spans="1:32" x14ac:dyDescent="0.25">
      <c r="AE1064" t="s">
        <v>1237</v>
      </c>
      <c r="AF1064">
        <v>4</v>
      </c>
    </row>
    <row r="1065" spans="1:32" x14ac:dyDescent="0.25">
      <c r="AE1065" t="s">
        <v>618</v>
      </c>
      <c r="AF1065">
        <v>16</v>
      </c>
    </row>
    <row r="1066" spans="1:32" x14ac:dyDescent="0.25">
      <c r="AE1066" t="s">
        <v>1602</v>
      </c>
      <c r="AF1066">
        <v>16</v>
      </c>
    </row>
    <row r="1067" spans="1:32" x14ac:dyDescent="0.25">
      <c r="AE1067" t="s">
        <v>939</v>
      </c>
      <c r="AF1067">
        <v>10</v>
      </c>
    </row>
    <row r="1068" spans="1:32" x14ac:dyDescent="0.25">
      <c r="AE1068" t="s">
        <v>1232</v>
      </c>
      <c r="AF1068">
        <v>9</v>
      </c>
    </row>
    <row r="1069" spans="1:32" x14ac:dyDescent="0.25">
      <c r="AE1069" t="s">
        <v>1557</v>
      </c>
      <c r="AF1069">
        <v>2</v>
      </c>
    </row>
    <row r="1070" spans="1:32" x14ac:dyDescent="0.25">
      <c r="AE1070" t="s">
        <v>2253</v>
      </c>
      <c r="AF1070">
        <v>11</v>
      </c>
    </row>
    <row r="1071" spans="1:32" x14ac:dyDescent="0.25">
      <c r="AE1071" t="s">
        <v>205</v>
      </c>
      <c r="AF1071">
        <v>14</v>
      </c>
    </row>
    <row r="1072" spans="1:32" x14ac:dyDescent="0.25">
      <c r="AE1072" t="s">
        <v>320</v>
      </c>
      <c r="AF1072">
        <v>16</v>
      </c>
    </row>
    <row r="1073" spans="1:32" s="33" customFormat="1" x14ac:dyDescent="0.25">
      <c r="A1073" s="69"/>
      <c r="B1073" s="69"/>
      <c r="C1073"/>
      <c r="D1073"/>
      <c r="E1073"/>
      <c r="F1073"/>
      <c r="G1073"/>
      <c r="H1073"/>
      <c r="I1073" s="69"/>
      <c r="J1073" s="69"/>
      <c r="K1073" s="69"/>
      <c r="L1073" s="69"/>
      <c r="M1073" s="69"/>
      <c r="N1073" s="69"/>
      <c r="O1073" s="69"/>
      <c r="P1073" s="69"/>
      <c r="Q1073" s="69"/>
      <c r="AE1073" s="33" t="s">
        <v>738</v>
      </c>
      <c r="AF1073" s="33">
        <v>5</v>
      </c>
    </row>
    <row r="1074" spans="1:32" s="33" customFormat="1" x14ac:dyDescent="0.25">
      <c r="A1074" s="69"/>
      <c r="B1074" s="69"/>
      <c r="C1074"/>
      <c r="D1074"/>
      <c r="E1074"/>
      <c r="F1074"/>
      <c r="G1074"/>
      <c r="H1074"/>
      <c r="I1074" s="69"/>
      <c r="J1074" s="69"/>
      <c r="K1074" s="69"/>
      <c r="L1074" s="69"/>
      <c r="M1074" s="69"/>
      <c r="N1074" s="69"/>
      <c r="O1074" s="69"/>
      <c r="P1074" s="69"/>
      <c r="Q1074" s="69"/>
      <c r="AE1074" s="33" t="s">
        <v>738</v>
      </c>
      <c r="AF1074" s="33">
        <v>1</v>
      </c>
    </row>
    <row r="1075" spans="1:32" s="33" customFormat="1" x14ac:dyDescent="0.25">
      <c r="A1075" s="69"/>
      <c r="B1075" s="69"/>
      <c r="C1075"/>
      <c r="D1075"/>
      <c r="E1075"/>
      <c r="F1075"/>
      <c r="G1075"/>
      <c r="H1075"/>
      <c r="I1075" s="69"/>
      <c r="J1075" s="69"/>
      <c r="K1075" s="69"/>
      <c r="L1075" s="69"/>
      <c r="M1075" s="69"/>
      <c r="N1075" s="69"/>
      <c r="O1075" s="69"/>
      <c r="P1075" s="69"/>
      <c r="Q1075" s="69"/>
      <c r="AE1075" s="33" t="s">
        <v>738</v>
      </c>
      <c r="AF1075" s="33">
        <v>4</v>
      </c>
    </row>
    <row r="1076" spans="1:32" x14ac:dyDescent="0.25">
      <c r="AE1076" t="s">
        <v>2287</v>
      </c>
      <c r="AF1076">
        <v>16</v>
      </c>
    </row>
    <row r="1077" spans="1:32" x14ac:dyDescent="0.25">
      <c r="AE1077" t="s">
        <v>1486</v>
      </c>
      <c r="AF1077">
        <v>1</v>
      </c>
    </row>
    <row r="1078" spans="1:32" x14ac:dyDescent="0.25">
      <c r="AE1078" t="s">
        <v>1486</v>
      </c>
      <c r="AF1078">
        <v>5</v>
      </c>
    </row>
    <row r="1079" spans="1:32" x14ac:dyDescent="0.25">
      <c r="AE1079" t="s">
        <v>1636</v>
      </c>
      <c r="AF1079">
        <v>16</v>
      </c>
    </row>
    <row r="1080" spans="1:32" x14ac:dyDescent="0.25">
      <c r="AE1080" t="s">
        <v>2172</v>
      </c>
      <c r="AF1080">
        <v>16</v>
      </c>
    </row>
    <row r="1081" spans="1:32" x14ac:dyDescent="0.25">
      <c r="AE1081" t="s">
        <v>1144</v>
      </c>
      <c r="AF1081">
        <v>15</v>
      </c>
    </row>
    <row r="1082" spans="1:32" x14ac:dyDescent="0.25">
      <c r="AE1082" t="s">
        <v>1376</v>
      </c>
      <c r="AF1082">
        <v>3</v>
      </c>
    </row>
    <row r="1083" spans="1:32" x14ac:dyDescent="0.25">
      <c r="AE1083" t="s">
        <v>1927</v>
      </c>
      <c r="AF1083">
        <v>13</v>
      </c>
    </row>
    <row r="1084" spans="1:32" x14ac:dyDescent="0.25">
      <c r="AE1084" t="s">
        <v>1744</v>
      </c>
      <c r="AF1084">
        <v>16</v>
      </c>
    </row>
    <row r="1085" spans="1:32" x14ac:dyDescent="0.25">
      <c r="AE1085" t="s">
        <v>1060</v>
      </c>
      <c r="AF1085">
        <v>3</v>
      </c>
    </row>
    <row r="1086" spans="1:32" x14ac:dyDescent="0.25">
      <c r="AE1086" t="s">
        <v>2087</v>
      </c>
      <c r="AF1086">
        <v>13</v>
      </c>
    </row>
    <row r="1087" spans="1:32" x14ac:dyDescent="0.25">
      <c r="AE1087" t="s">
        <v>1978</v>
      </c>
      <c r="AF1087">
        <v>7</v>
      </c>
    </row>
    <row r="1088" spans="1:32" x14ac:dyDescent="0.25">
      <c r="AE1088" t="s">
        <v>1745</v>
      </c>
      <c r="AF1088">
        <v>9</v>
      </c>
    </row>
    <row r="1089" spans="31:32" x14ac:dyDescent="0.25">
      <c r="AE1089" t="s">
        <v>2289</v>
      </c>
      <c r="AF1089">
        <v>16</v>
      </c>
    </row>
    <row r="1090" spans="31:32" x14ac:dyDescent="0.25">
      <c r="AE1090" t="s">
        <v>2017</v>
      </c>
      <c r="AF1090">
        <v>16</v>
      </c>
    </row>
    <row r="1091" spans="31:32" x14ac:dyDescent="0.25">
      <c r="AE1091" t="s">
        <v>1556</v>
      </c>
      <c r="AF1091">
        <v>3</v>
      </c>
    </row>
    <row r="1092" spans="31:32" x14ac:dyDescent="0.25">
      <c r="AE1092" t="s">
        <v>1153</v>
      </c>
      <c r="AF1092">
        <v>14</v>
      </c>
    </row>
    <row r="1093" spans="31:32" x14ac:dyDescent="0.25">
      <c r="AE1093" t="s">
        <v>2016</v>
      </c>
      <c r="AF1093">
        <v>16</v>
      </c>
    </row>
    <row r="1094" spans="31:32" x14ac:dyDescent="0.25">
      <c r="AE1094" t="s">
        <v>573</v>
      </c>
      <c r="AF1094">
        <v>16</v>
      </c>
    </row>
    <row r="1095" spans="31:32" x14ac:dyDescent="0.25">
      <c r="AE1095" t="s">
        <v>1863</v>
      </c>
      <c r="AF1095">
        <v>14</v>
      </c>
    </row>
    <row r="1096" spans="31:32" x14ac:dyDescent="0.25">
      <c r="AE1096" t="s">
        <v>1209</v>
      </c>
      <c r="AF1096">
        <v>10</v>
      </c>
    </row>
    <row r="1097" spans="31:32" x14ac:dyDescent="0.25">
      <c r="AE1097" t="s">
        <v>493</v>
      </c>
      <c r="AF1097">
        <v>16</v>
      </c>
    </row>
    <row r="1098" spans="31:32" x14ac:dyDescent="0.25">
      <c r="AE1098" t="s">
        <v>406</v>
      </c>
      <c r="AF1098">
        <v>14</v>
      </c>
    </row>
    <row r="1099" spans="31:32" x14ac:dyDescent="0.25">
      <c r="AE1099" t="s">
        <v>867</v>
      </c>
      <c r="AF1099">
        <v>8</v>
      </c>
    </row>
    <row r="1100" spans="31:32" x14ac:dyDescent="0.25">
      <c r="AE1100" t="s">
        <v>2060</v>
      </c>
      <c r="AF1100">
        <v>16</v>
      </c>
    </row>
    <row r="1101" spans="31:32" x14ac:dyDescent="0.25">
      <c r="AE1101" t="s">
        <v>226</v>
      </c>
      <c r="AF1101">
        <v>2</v>
      </c>
    </row>
    <row r="1102" spans="31:32" x14ac:dyDescent="0.25">
      <c r="AE1102" t="s">
        <v>494</v>
      </c>
      <c r="AF1102">
        <v>15</v>
      </c>
    </row>
    <row r="1103" spans="31:32" x14ac:dyDescent="0.25">
      <c r="AE1103" t="s">
        <v>1592</v>
      </c>
      <c r="AF1103">
        <v>16</v>
      </c>
    </row>
    <row r="1104" spans="31:32" x14ac:dyDescent="0.25">
      <c r="AE1104" t="s">
        <v>1647</v>
      </c>
      <c r="AF1104">
        <v>16</v>
      </c>
    </row>
    <row r="1105" spans="31:32" x14ac:dyDescent="0.25">
      <c r="AE1105" t="s">
        <v>1982</v>
      </c>
      <c r="AF1105">
        <v>16</v>
      </c>
    </row>
    <row r="1106" spans="31:32" x14ac:dyDescent="0.25">
      <c r="AE1106" t="s">
        <v>1457</v>
      </c>
      <c r="AF1106">
        <v>4</v>
      </c>
    </row>
    <row r="1107" spans="31:32" x14ac:dyDescent="0.25">
      <c r="AE1107" t="s">
        <v>1457</v>
      </c>
      <c r="AF1107">
        <v>11</v>
      </c>
    </row>
    <row r="1108" spans="31:32" x14ac:dyDescent="0.25">
      <c r="AE1108" t="s">
        <v>668</v>
      </c>
      <c r="AF1108">
        <v>7</v>
      </c>
    </row>
    <row r="1109" spans="31:32" x14ac:dyDescent="0.25">
      <c r="AE1109" t="s">
        <v>1368</v>
      </c>
      <c r="AF1109">
        <v>10</v>
      </c>
    </row>
    <row r="1110" spans="31:32" x14ac:dyDescent="0.25">
      <c r="AE1110" t="s">
        <v>1907</v>
      </c>
      <c r="AF1110">
        <v>15</v>
      </c>
    </row>
    <row r="1111" spans="31:32" x14ac:dyDescent="0.25">
      <c r="AE1111" t="s">
        <v>1678</v>
      </c>
      <c r="AF1111">
        <v>12</v>
      </c>
    </row>
    <row r="1112" spans="31:32" x14ac:dyDescent="0.25">
      <c r="AE1112" t="s">
        <v>1817</v>
      </c>
      <c r="AF1112">
        <v>15</v>
      </c>
    </row>
    <row r="1113" spans="31:32" x14ac:dyDescent="0.25">
      <c r="AE1113" t="s">
        <v>1204</v>
      </c>
      <c r="AF1113">
        <v>15</v>
      </c>
    </row>
    <row r="1114" spans="31:32" x14ac:dyDescent="0.25">
      <c r="AE1114" t="s">
        <v>495</v>
      </c>
      <c r="AF1114">
        <v>4</v>
      </c>
    </row>
    <row r="1115" spans="31:32" x14ac:dyDescent="0.25">
      <c r="AE1115" t="s">
        <v>382</v>
      </c>
      <c r="AF1115">
        <v>12</v>
      </c>
    </row>
    <row r="1116" spans="31:32" x14ac:dyDescent="0.25">
      <c r="AE1116" t="s">
        <v>1856</v>
      </c>
      <c r="AF1116">
        <v>16</v>
      </c>
    </row>
    <row r="1117" spans="31:32" x14ac:dyDescent="0.25">
      <c r="AE1117" t="s">
        <v>1395</v>
      </c>
      <c r="AF1117">
        <v>16</v>
      </c>
    </row>
    <row r="1118" spans="31:32" x14ac:dyDescent="0.25">
      <c r="AE1118" t="s">
        <v>1343</v>
      </c>
      <c r="AF1118">
        <v>16</v>
      </c>
    </row>
    <row r="1119" spans="31:32" x14ac:dyDescent="0.25">
      <c r="AE1119" t="s">
        <v>1997</v>
      </c>
      <c r="AF1119">
        <v>16</v>
      </c>
    </row>
    <row r="1120" spans="31:32" x14ac:dyDescent="0.25">
      <c r="AE1120" t="s">
        <v>1314</v>
      </c>
      <c r="AF1120">
        <v>16</v>
      </c>
    </row>
    <row r="1121" spans="1:32" x14ac:dyDescent="0.25">
      <c r="AE1121" t="s">
        <v>46</v>
      </c>
      <c r="AF1121">
        <v>8</v>
      </c>
    </row>
    <row r="1122" spans="1:32" x14ac:dyDescent="0.25">
      <c r="AE1122" t="s">
        <v>2000</v>
      </c>
      <c r="AF1122">
        <v>12</v>
      </c>
    </row>
    <row r="1123" spans="1:32" x14ac:dyDescent="0.25">
      <c r="AE1123" t="s">
        <v>582</v>
      </c>
      <c r="AF1123">
        <v>2</v>
      </c>
    </row>
    <row r="1124" spans="1:32" x14ac:dyDescent="0.25">
      <c r="AE1124" t="s">
        <v>367</v>
      </c>
      <c r="AF1124">
        <v>16</v>
      </c>
    </row>
    <row r="1125" spans="1:32" x14ac:dyDescent="0.25">
      <c r="AE1125" t="s">
        <v>391</v>
      </c>
      <c r="AF1125">
        <v>14</v>
      </c>
    </row>
    <row r="1126" spans="1:32" x14ac:dyDescent="0.25">
      <c r="AE1126" t="s">
        <v>1687</v>
      </c>
      <c r="AF1126">
        <v>16</v>
      </c>
    </row>
    <row r="1127" spans="1:32" x14ac:dyDescent="0.25">
      <c r="AE1127" t="s">
        <v>549</v>
      </c>
      <c r="AF1127">
        <v>3</v>
      </c>
    </row>
    <row r="1128" spans="1:32" x14ac:dyDescent="0.25">
      <c r="AE1128" t="s">
        <v>549</v>
      </c>
      <c r="AF1128">
        <v>7</v>
      </c>
    </row>
    <row r="1129" spans="1:32" s="33" customFormat="1" x14ac:dyDescent="0.25">
      <c r="A1129" s="69"/>
      <c r="B1129" s="69"/>
      <c r="C1129"/>
      <c r="D1129"/>
      <c r="E1129"/>
      <c r="F1129"/>
      <c r="G1129"/>
      <c r="H1129"/>
      <c r="I1129" s="69"/>
      <c r="J1129" s="69"/>
      <c r="K1129" s="69"/>
      <c r="L1129" s="69"/>
      <c r="M1129" s="69"/>
      <c r="N1129" s="69"/>
      <c r="O1129" s="69"/>
      <c r="P1129" s="69"/>
      <c r="Q1129" s="69"/>
      <c r="AE1129" s="33" t="s">
        <v>415</v>
      </c>
      <c r="AF1129" s="33">
        <v>1</v>
      </c>
    </row>
    <row r="1130" spans="1:32" s="33" customFormat="1" x14ac:dyDescent="0.25">
      <c r="A1130" s="69"/>
      <c r="B1130" s="69"/>
      <c r="C1130"/>
      <c r="D1130"/>
      <c r="E1130"/>
      <c r="F1130"/>
      <c r="G1130"/>
      <c r="H1130"/>
      <c r="I1130" s="69"/>
      <c r="J1130" s="69"/>
      <c r="K1130" s="69"/>
      <c r="L1130" s="69"/>
      <c r="M1130" s="69"/>
      <c r="N1130" s="69"/>
      <c r="O1130" s="69"/>
      <c r="P1130" s="69"/>
      <c r="Q1130" s="69"/>
      <c r="AE1130" s="33" t="s">
        <v>415</v>
      </c>
      <c r="AF1130" s="33">
        <v>1</v>
      </c>
    </row>
    <row r="1131" spans="1:32" x14ac:dyDescent="0.25">
      <c r="AE1131" t="s">
        <v>1120</v>
      </c>
      <c r="AF1131">
        <v>16</v>
      </c>
    </row>
    <row r="1132" spans="1:32" x14ac:dyDescent="0.25">
      <c r="AE1132" t="s">
        <v>1628</v>
      </c>
      <c r="AF1132">
        <v>16</v>
      </c>
    </row>
    <row r="1133" spans="1:32" s="33" customFormat="1" x14ac:dyDescent="0.25">
      <c r="A1133" s="69"/>
      <c r="B1133" s="69"/>
      <c r="C1133"/>
      <c r="D1133"/>
      <c r="E1133"/>
      <c r="F1133"/>
      <c r="G1133"/>
      <c r="H1133"/>
      <c r="I1133" s="69"/>
      <c r="J1133" s="69"/>
      <c r="K1133" s="69"/>
      <c r="L1133" s="69"/>
      <c r="M1133" s="69"/>
      <c r="N1133" s="69"/>
      <c r="O1133" s="69"/>
      <c r="P1133" s="69"/>
      <c r="Q1133" s="69"/>
      <c r="AE1133" s="33" t="s">
        <v>1291</v>
      </c>
      <c r="AF1133" s="33">
        <v>4</v>
      </c>
    </row>
    <row r="1134" spans="1:32" s="33" customFormat="1" x14ac:dyDescent="0.25">
      <c r="A1134" s="69"/>
      <c r="B1134" s="69"/>
      <c r="C1134"/>
      <c r="D1134"/>
      <c r="E1134"/>
      <c r="F1134"/>
      <c r="G1134"/>
      <c r="H1134"/>
      <c r="I1134" s="69"/>
      <c r="J1134" s="69"/>
      <c r="K1134" s="69"/>
      <c r="L1134" s="69"/>
      <c r="M1134" s="69"/>
      <c r="N1134" s="69"/>
      <c r="O1134" s="69"/>
      <c r="P1134" s="69"/>
      <c r="Q1134" s="69"/>
      <c r="AE1134" s="33" t="s">
        <v>1291</v>
      </c>
      <c r="AF1134" s="33">
        <v>4</v>
      </c>
    </row>
    <row r="1135" spans="1:32" x14ac:dyDescent="0.25">
      <c r="AE1135" t="s">
        <v>1741</v>
      </c>
      <c r="AF1135">
        <v>16</v>
      </c>
    </row>
    <row r="1136" spans="1:32" x14ac:dyDescent="0.25">
      <c r="AE1136" t="s">
        <v>610</v>
      </c>
      <c r="AF1136">
        <v>16</v>
      </c>
    </row>
    <row r="1137" spans="31:32" x14ac:dyDescent="0.25">
      <c r="AE1137" t="s">
        <v>850</v>
      </c>
      <c r="AF1137">
        <v>14</v>
      </c>
    </row>
    <row r="1138" spans="31:32" x14ac:dyDescent="0.25">
      <c r="AE1138" t="s">
        <v>1891</v>
      </c>
      <c r="AF1138">
        <v>16</v>
      </c>
    </row>
    <row r="1139" spans="31:32" x14ac:dyDescent="0.25">
      <c r="AE1139" t="s">
        <v>298</v>
      </c>
      <c r="AF1139">
        <v>13</v>
      </c>
    </row>
    <row r="1140" spans="31:32" x14ac:dyDescent="0.25">
      <c r="AE1140" t="s">
        <v>1006</v>
      </c>
      <c r="AF1140">
        <v>12</v>
      </c>
    </row>
    <row r="1141" spans="31:32" x14ac:dyDescent="0.25">
      <c r="AE1141" t="s">
        <v>1006</v>
      </c>
      <c r="AF1141">
        <v>4</v>
      </c>
    </row>
    <row r="1142" spans="31:32" x14ac:dyDescent="0.25">
      <c r="AE1142" t="s">
        <v>326</v>
      </c>
      <c r="AF1142">
        <v>16</v>
      </c>
    </row>
    <row r="1143" spans="31:32" x14ac:dyDescent="0.25">
      <c r="AE1143" t="s">
        <v>976</v>
      </c>
      <c r="AF1143">
        <v>11</v>
      </c>
    </row>
    <row r="1144" spans="31:32" x14ac:dyDescent="0.25">
      <c r="AE1144" t="s">
        <v>1487</v>
      </c>
      <c r="AF1144">
        <v>15</v>
      </c>
    </row>
    <row r="1145" spans="31:32" x14ac:dyDescent="0.25">
      <c r="AE1145" t="s">
        <v>817</v>
      </c>
      <c r="AF1145">
        <v>12</v>
      </c>
    </row>
    <row r="1146" spans="31:32" x14ac:dyDescent="0.25">
      <c r="AE1146" t="s">
        <v>1577</v>
      </c>
      <c r="AF1146">
        <v>6</v>
      </c>
    </row>
    <row r="1147" spans="31:32" x14ac:dyDescent="0.25">
      <c r="AE1147" t="s">
        <v>1577</v>
      </c>
      <c r="AF1147">
        <v>2</v>
      </c>
    </row>
    <row r="1148" spans="31:32" x14ac:dyDescent="0.25">
      <c r="AE1148" t="s">
        <v>498</v>
      </c>
      <c r="AF1148">
        <v>3</v>
      </c>
    </row>
    <row r="1149" spans="31:32" x14ac:dyDescent="0.25">
      <c r="AE1149" t="s">
        <v>1724</v>
      </c>
      <c r="AF1149">
        <v>16</v>
      </c>
    </row>
    <row r="1150" spans="31:32" x14ac:dyDescent="0.25">
      <c r="AE1150" t="s">
        <v>1561</v>
      </c>
      <c r="AF1150">
        <v>10</v>
      </c>
    </row>
    <row r="1151" spans="31:32" x14ac:dyDescent="0.25">
      <c r="AE1151" t="s">
        <v>500</v>
      </c>
      <c r="AF1151">
        <v>16</v>
      </c>
    </row>
    <row r="1152" spans="31:32" x14ac:dyDescent="0.25">
      <c r="AE1152" t="s">
        <v>1333</v>
      </c>
      <c r="AF1152">
        <v>11</v>
      </c>
    </row>
    <row r="1153" spans="1:32" x14ac:dyDescent="0.25">
      <c r="AE1153" t="s">
        <v>1838</v>
      </c>
      <c r="AF1153">
        <v>7</v>
      </c>
    </row>
    <row r="1154" spans="1:32" x14ac:dyDescent="0.25">
      <c r="AE1154" t="s">
        <v>2037</v>
      </c>
      <c r="AF1154">
        <v>5</v>
      </c>
    </row>
    <row r="1155" spans="1:32" x14ac:dyDescent="0.25">
      <c r="AE1155" t="s">
        <v>114</v>
      </c>
      <c r="AF1155">
        <v>16</v>
      </c>
    </row>
    <row r="1156" spans="1:32" x14ac:dyDescent="0.25">
      <c r="AE1156" t="s">
        <v>954</v>
      </c>
      <c r="AF1156">
        <v>16</v>
      </c>
    </row>
    <row r="1157" spans="1:32" x14ac:dyDescent="0.25">
      <c r="AE1157" t="s">
        <v>1445</v>
      </c>
      <c r="AF1157">
        <v>15</v>
      </c>
    </row>
    <row r="1158" spans="1:32" x14ac:dyDescent="0.25">
      <c r="AE1158" t="s">
        <v>1677</v>
      </c>
      <c r="AF1158">
        <v>10</v>
      </c>
    </row>
    <row r="1159" spans="1:32" x14ac:dyDescent="0.25">
      <c r="AE1159" t="s">
        <v>2056</v>
      </c>
      <c r="AF1159">
        <v>16</v>
      </c>
    </row>
    <row r="1160" spans="1:32" x14ac:dyDescent="0.25">
      <c r="AE1160" t="s">
        <v>553</v>
      </c>
      <c r="AF1160">
        <v>8</v>
      </c>
    </row>
    <row r="1161" spans="1:32" x14ac:dyDescent="0.25">
      <c r="AE1161" t="s">
        <v>720</v>
      </c>
      <c r="AF1161">
        <v>16</v>
      </c>
    </row>
    <row r="1162" spans="1:32" x14ac:dyDescent="0.25">
      <c r="AE1162" t="s">
        <v>1008</v>
      </c>
      <c r="AF1162">
        <v>16</v>
      </c>
    </row>
    <row r="1163" spans="1:32" x14ac:dyDescent="0.25">
      <c r="AE1163" t="s">
        <v>623</v>
      </c>
      <c r="AF1163">
        <v>2</v>
      </c>
    </row>
    <row r="1164" spans="1:32" x14ac:dyDescent="0.25">
      <c r="AE1164" t="s">
        <v>1798</v>
      </c>
      <c r="AF1164">
        <v>15</v>
      </c>
    </row>
    <row r="1165" spans="1:32" x14ac:dyDescent="0.25">
      <c r="AE1165" t="s">
        <v>154</v>
      </c>
      <c r="AF1165">
        <v>7</v>
      </c>
    </row>
    <row r="1166" spans="1:32" s="33" customFormat="1" x14ac:dyDescent="0.25">
      <c r="A1166" s="69"/>
      <c r="B1166" s="69"/>
      <c r="C1166"/>
      <c r="D1166"/>
      <c r="E1166"/>
      <c r="F1166"/>
      <c r="G1166"/>
      <c r="H1166"/>
      <c r="I1166" s="69"/>
      <c r="J1166" s="69"/>
      <c r="K1166" s="69"/>
      <c r="L1166" s="69"/>
      <c r="M1166" s="69"/>
      <c r="N1166" s="69"/>
      <c r="O1166" s="69"/>
      <c r="P1166" s="69"/>
      <c r="Q1166" s="69"/>
      <c r="AE1166" s="33" t="s">
        <v>1956</v>
      </c>
      <c r="AF1166" s="33">
        <v>1</v>
      </c>
    </row>
    <row r="1167" spans="1:32" s="33" customFormat="1" x14ac:dyDescent="0.25">
      <c r="A1167" s="69"/>
      <c r="B1167" s="69"/>
      <c r="C1167"/>
      <c r="D1167"/>
      <c r="E1167"/>
      <c r="F1167"/>
      <c r="G1167"/>
      <c r="H1167"/>
      <c r="I1167" s="69"/>
      <c r="J1167" s="69"/>
      <c r="K1167" s="69"/>
      <c r="L1167" s="69"/>
      <c r="M1167" s="69"/>
      <c r="N1167" s="69"/>
      <c r="O1167" s="69"/>
      <c r="P1167" s="69"/>
      <c r="Q1167" s="69"/>
      <c r="AE1167" s="33" t="s">
        <v>1956</v>
      </c>
      <c r="AF1167" s="33">
        <v>5</v>
      </c>
    </row>
    <row r="1168" spans="1:32" x14ac:dyDescent="0.25">
      <c r="AE1168" t="s">
        <v>1548</v>
      </c>
      <c r="AF1168">
        <v>16</v>
      </c>
    </row>
    <row r="1169" spans="1:32" x14ac:dyDescent="0.25">
      <c r="AE1169" t="s">
        <v>938</v>
      </c>
      <c r="AF1169">
        <v>14</v>
      </c>
    </row>
    <row r="1170" spans="1:32" x14ac:dyDescent="0.25">
      <c r="AE1170" t="s">
        <v>819</v>
      </c>
      <c r="AF1170">
        <v>16</v>
      </c>
    </row>
    <row r="1171" spans="1:32" x14ac:dyDescent="0.25">
      <c r="AE1171" t="s">
        <v>501</v>
      </c>
      <c r="AF1171">
        <v>16</v>
      </c>
    </row>
    <row r="1172" spans="1:32" s="33" customFormat="1" x14ac:dyDescent="0.25">
      <c r="A1172" s="69"/>
      <c r="B1172" s="69"/>
      <c r="C1172"/>
      <c r="D1172"/>
      <c r="E1172"/>
      <c r="F1172"/>
      <c r="G1172"/>
      <c r="H1172"/>
      <c r="I1172" s="69"/>
      <c r="J1172" s="69"/>
      <c r="K1172" s="69"/>
      <c r="L1172" s="69"/>
      <c r="M1172" s="69"/>
      <c r="N1172" s="69"/>
      <c r="O1172" s="69"/>
      <c r="P1172" s="69"/>
      <c r="Q1172" s="69"/>
      <c r="AE1172" s="33" t="s">
        <v>1267</v>
      </c>
      <c r="AF1172" s="33">
        <v>4</v>
      </c>
    </row>
    <row r="1173" spans="1:32" s="33" customFormat="1" x14ac:dyDescent="0.25">
      <c r="A1173" s="69"/>
      <c r="B1173" s="69"/>
      <c r="C1173"/>
      <c r="D1173"/>
      <c r="E1173"/>
      <c r="F1173"/>
      <c r="G1173"/>
      <c r="H1173"/>
      <c r="I1173" s="69"/>
      <c r="J1173" s="69"/>
      <c r="K1173" s="69"/>
      <c r="L1173" s="69"/>
      <c r="M1173" s="69"/>
      <c r="N1173" s="69"/>
      <c r="O1173" s="69"/>
      <c r="P1173" s="69"/>
      <c r="Q1173" s="69"/>
      <c r="AE1173" s="33" t="s">
        <v>1267</v>
      </c>
      <c r="AF1173" s="33">
        <v>2</v>
      </c>
    </row>
    <row r="1174" spans="1:32" s="33" customFormat="1" x14ac:dyDescent="0.25">
      <c r="A1174" s="69"/>
      <c r="B1174" s="69"/>
      <c r="C1174"/>
      <c r="D1174"/>
      <c r="E1174"/>
      <c r="F1174"/>
      <c r="G1174"/>
      <c r="H1174"/>
      <c r="I1174" s="69"/>
      <c r="J1174" s="69"/>
      <c r="K1174" s="69"/>
      <c r="L1174" s="69"/>
      <c r="M1174" s="69"/>
      <c r="N1174" s="69"/>
      <c r="O1174" s="69"/>
      <c r="P1174" s="69"/>
      <c r="Q1174" s="69"/>
      <c r="AE1174" s="33" t="s">
        <v>2205</v>
      </c>
      <c r="AF1174" s="33">
        <v>16</v>
      </c>
    </row>
    <row r="1175" spans="1:32" s="33" customFormat="1" x14ac:dyDescent="0.25">
      <c r="A1175" s="69"/>
      <c r="B1175" s="69"/>
      <c r="C1175"/>
      <c r="D1175"/>
      <c r="E1175"/>
      <c r="F1175"/>
      <c r="G1175"/>
      <c r="H1175"/>
      <c r="I1175" s="69"/>
      <c r="J1175" s="69"/>
      <c r="K1175" s="69"/>
      <c r="L1175" s="69"/>
      <c r="M1175" s="69"/>
      <c r="N1175" s="69"/>
      <c r="O1175" s="69"/>
      <c r="P1175" s="69"/>
      <c r="Q1175" s="69"/>
      <c r="AE1175" s="33" t="s">
        <v>1263</v>
      </c>
      <c r="AF1175" s="33">
        <v>1</v>
      </c>
    </row>
    <row r="1176" spans="1:32" s="33" customFormat="1" x14ac:dyDescent="0.25">
      <c r="A1176" s="69"/>
      <c r="B1176" s="69"/>
      <c r="C1176"/>
      <c r="D1176"/>
      <c r="E1176"/>
      <c r="F1176"/>
      <c r="G1176"/>
      <c r="H1176"/>
      <c r="I1176" s="69"/>
      <c r="J1176" s="69"/>
      <c r="K1176" s="69"/>
      <c r="L1176" s="69"/>
      <c r="M1176" s="69"/>
      <c r="N1176" s="69"/>
      <c r="O1176" s="69"/>
      <c r="P1176" s="69"/>
      <c r="Q1176" s="69"/>
      <c r="AE1176" s="33" t="s">
        <v>1263</v>
      </c>
      <c r="AF1176" s="33">
        <v>1</v>
      </c>
    </row>
    <row r="1177" spans="1:32" x14ac:dyDescent="0.25">
      <c r="AE1177" t="s">
        <v>2083</v>
      </c>
      <c r="AF1177">
        <v>11</v>
      </c>
    </row>
    <row r="1178" spans="1:32" x14ac:dyDescent="0.25">
      <c r="AE1178" t="s">
        <v>902</v>
      </c>
      <c r="AF1178">
        <v>3</v>
      </c>
    </row>
    <row r="1179" spans="1:32" x14ac:dyDescent="0.25">
      <c r="AE1179" t="s">
        <v>1472</v>
      </c>
      <c r="AF1179">
        <v>8</v>
      </c>
    </row>
    <row r="1180" spans="1:32" x14ac:dyDescent="0.25">
      <c r="AE1180" t="s">
        <v>922</v>
      </c>
      <c r="AF1180">
        <v>16</v>
      </c>
    </row>
    <row r="1181" spans="1:32" x14ac:dyDescent="0.25">
      <c r="AE1181" t="s">
        <v>726</v>
      </c>
      <c r="AF1181">
        <v>1</v>
      </c>
    </row>
    <row r="1182" spans="1:32" x14ac:dyDescent="0.25">
      <c r="AE1182" t="s">
        <v>726</v>
      </c>
      <c r="AF1182">
        <v>9</v>
      </c>
    </row>
    <row r="1183" spans="1:32" x14ac:dyDescent="0.25">
      <c r="AE1183" t="s">
        <v>2177</v>
      </c>
      <c r="AF1183">
        <v>16</v>
      </c>
    </row>
    <row r="1184" spans="1:32" x14ac:dyDescent="0.25">
      <c r="AE1184" t="s">
        <v>1698</v>
      </c>
      <c r="AF1184">
        <v>16</v>
      </c>
    </row>
    <row r="1185" spans="1:32" x14ac:dyDescent="0.25">
      <c r="AE1185" t="s">
        <v>949</v>
      </c>
      <c r="AF1185">
        <v>16</v>
      </c>
    </row>
    <row r="1186" spans="1:32" x14ac:dyDescent="0.25">
      <c r="AE1186" t="s">
        <v>1015</v>
      </c>
      <c r="AF1186">
        <v>12</v>
      </c>
    </row>
    <row r="1187" spans="1:32" x14ac:dyDescent="0.25">
      <c r="AE1187" t="s">
        <v>1330</v>
      </c>
      <c r="AF1187">
        <v>16</v>
      </c>
    </row>
    <row r="1188" spans="1:32" x14ac:dyDescent="0.25">
      <c r="AE1188" t="s">
        <v>1241</v>
      </c>
      <c r="AF1188">
        <v>2</v>
      </c>
    </row>
    <row r="1189" spans="1:32" x14ac:dyDescent="0.25">
      <c r="AE1189" t="s">
        <v>614</v>
      </c>
      <c r="AF1189">
        <v>16</v>
      </c>
    </row>
    <row r="1190" spans="1:32" x14ac:dyDescent="0.25">
      <c r="AE1190" t="s">
        <v>268</v>
      </c>
      <c r="AF1190">
        <v>7</v>
      </c>
    </row>
    <row r="1191" spans="1:32" x14ac:dyDescent="0.25">
      <c r="AE1191" t="s">
        <v>1417</v>
      </c>
      <c r="AF1191">
        <v>16</v>
      </c>
    </row>
    <row r="1192" spans="1:32" x14ac:dyDescent="0.25">
      <c r="AE1192" t="s">
        <v>1732</v>
      </c>
      <c r="AF1192">
        <v>16</v>
      </c>
    </row>
    <row r="1193" spans="1:32" x14ac:dyDescent="0.25">
      <c r="AE1193" t="s">
        <v>1833</v>
      </c>
      <c r="AF1193">
        <v>11</v>
      </c>
    </row>
    <row r="1194" spans="1:32" x14ac:dyDescent="0.25">
      <c r="AE1194" t="s">
        <v>1858</v>
      </c>
      <c r="AF1194">
        <v>10</v>
      </c>
    </row>
    <row r="1195" spans="1:32" x14ac:dyDescent="0.25">
      <c r="AE1195" t="s">
        <v>903</v>
      </c>
      <c r="AF1195">
        <v>9</v>
      </c>
    </row>
    <row r="1196" spans="1:32" x14ac:dyDescent="0.25">
      <c r="AE1196" t="s">
        <v>1378</v>
      </c>
      <c r="AF1196">
        <v>15</v>
      </c>
    </row>
    <row r="1197" spans="1:32" x14ac:dyDescent="0.25">
      <c r="AE1197" t="s">
        <v>2048</v>
      </c>
      <c r="AF1197">
        <v>3</v>
      </c>
    </row>
    <row r="1198" spans="1:32" x14ac:dyDescent="0.25">
      <c r="AE1198" t="s">
        <v>1568</v>
      </c>
      <c r="AF1198">
        <v>13</v>
      </c>
    </row>
    <row r="1199" spans="1:32" s="33" customFormat="1" x14ac:dyDescent="0.25">
      <c r="A1199" s="69"/>
      <c r="B1199" s="69"/>
      <c r="C1199"/>
      <c r="D1199"/>
      <c r="E1199"/>
      <c r="F1199"/>
      <c r="G1199"/>
      <c r="H1199"/>
      <c r="I1199" s="69"/>
      <c r="J1199" s="69"/>
      <c r="K1199" s="69"/>
      <c r="L1199" s="69"/>
      <c r="M1199" s="69"/>
      <c r="N1199" s="69"/>
      <c r="O1199" s="69"/>
      <c r="P1199" s="69"/>
      <c r="Q1199" s="69"/>
      <c r="AE1199" s="33" t="s">
        <v>797</v>
      </c>
      <c r="AF1199" s="33">
        <v>13</v>
      </c>
    </row>
    <row r="1200" spans="1:32" s="33" customFormat="1" x14ac:dyDescent="0.25">
      <c r="A1200" s="69"/>
      <c r="B1200" s="69"/>
      <c r="C1200"/>
      <c r="D1200"/>
      <c r="E1200"/>
      <c r="F1200"/>
      <c r="G1200"/>
      <c r="H1200"/>
      <c r="I1200" s="69"/>
      <c r="J1200" s="69"/>
      <c r="K1200" s="69"/>
      <c r="L1200" s="69"/>
      <c r="M1200" s="69"/>
      <c r="N1200" s="69"/>
      <c r="O1200" s="69"/>
      <c r="P1200" s="69"/>
      <c r="Q1200" s="69"/>
      <c r="AE1200" s="33" t="s">
        <v>797</v>
      </c>
      <c r="AF1200" s="33">
        <v>2</v>
      </c>
    </row>
    <row r="1201" spans="31:32" x14ac:dyDescent="0.25">
      <c r="AE1201" t="s">
        <v>227</v>
      </c>
      <c r="AF1201">
        <v>16</v>
      </c>
    </row>
    <row r="1202" spans="31:32" x14ac:dyDescent="0.25">
      <c r="AE1202" t="s">
        <v>1077</v>
      </c>
      <c r="AF1202">
        <v>10</v>
      </c>
    </row>
    <row r="1203" spans="31:32" x14ac:dyDescent="0.25">
      <c r="AE1203" t="s">
        <v>687</v>
      </c>
      <c r="AF1203">
        <v>16</v>
      </c>
    </row>
    <row r="1204" spans="31:32" x14ac:dyDescent="0.25">
      <c r="AE1204" t="s">
        <v>1804</v>
      </c>
      <c r="AF1204">
        <v>1</v>
      </c>
    </row>
    <row r="1205" spans="31:32" x14ac:dyDescent="0.25">
      <c r="AE1205" t="s">
        <v>1223</v>
      </c>
      <c r="AF1205">
        <v>12</v>
      </c>
    </row>
    <row r="1206" spans="31:32" x14ac:dyDescent="0.25">
      <c r="AE1206" t="s">
        <v>1270</v>
      </c>
      <c r="AF1206">
        <v>12</v>
      </c>
    </row>
    <row r="1207" spans="31:32" x14ac:dyDescent="0.25">
      <c r="AE1207" t="s">
        <v>1226</v>
      </c>
      <c r="AF1207">
        <v>5</v>
      </c>
    </row>
    <row r="1208" spans="31:32" x14ac:dyDescent="0.25">
      <c r="AE1208" t="s">
        <v>1495</v>
      </c>
      <c r="AF1208">
        <v>16</v>
      </c>
    </row>
    <row r="1209" spans="31:32" x14ac:dyDescent="0.25">
      <c r="AE1209" t="s">
        <v>1622</v>
      </c>
      <c r="AF1209">
        <v>16</v>
      </c>
    </row>
    <row r="1210" spans="31:32" x14ac:dyDescent="0.25">
      <c r="AE1210" t="s">
        <v>1346</v>
      </c>
      <c r="AF1210">
        <v>9</v>
      </c>
    </row>
    <row r="1211" spans="31:32" x14ac:dyDescent="0.25">
      <c r="AE1211" t="s">
        <v>2135</v>
      </c>
      <c r="AF1211">
        <v>16</v>
      </c>
    </row>
    <row r="1212" spans="31:32" x14ac:dyDescent="0.25">
      <c r="AE1212" t="s">
        <v>1834</v>
      </c>
      <c r="AF1212">
        <v>1</v>
      </c>
    </row>
    <row r="1213" spans="31:32" x14ac:dyDescent="0.25">
      <c r="AE1213" t="s">
        <v>396</v>
      </c>
      <c r="AF1213">
        <v>16</v>
      </c>
    </row>
    <row r="1214" spans="31:32" x14ac:dyDescent="0.25">
      <c r="AE1214" t="s">
        <v>123</v>
      </c>
      <c r="AF1214">
        <v>7</v>
      </c>
    </row>
    <row r="1215" spans="31:32" x14ac:dyDescent="0.25">
      <c r="AE1215" t="s">
        <v>1329</v>
      </c>
      <c r="AF1215">
        <v>4</v>
      </c>
    </row>
    <row r="1216" spans="31:32" x14ac:dyDescent="0.25">
      <c r="AE1216" t="s">
        <v>1177</v>
      </c>
      <c r="AF1216">
        <v>10</v>
      </c>
    </row>
    <row r="1217" spans="31:32" x14ac:dyDescent="0.25">
      <c r="AE1217" t="s">
        <v>2295</v>
      </c>
      <c r="AF1217">
        <v>16</v>
      </c>
    </row>
    <row r="1218" spans="31:32" x14ac:dyDescent="0.25">
      <c r="AE1218" t="s">
        <v>1198</v>
      </c>
      <c r="AF1218">
        <v>2</v>
      </c>
    </row>
    <row r="1219" spans="31:32" x14ac:dyDescent="0.25">
      <c r="AE1219" t="s">
        <v>1198</v>
      </c>
      <c r="AF1219">
        <v>10</v>
      </c>
    </row>
    <row r="1220" spans="31:32" x14ac:dyDescent="0.25">
      <c r="AE1220" t="s">
        <v>1831</v>
      </c>
      <c r="AF1220">
        <v>16</v>
      </c>
    </row>
    <row r="1221" spans="31:32" x14ac:dyDescent="0.25">
      <c r="AE1221" t="s">
        <v>711</v>
      </c>
      <c r="AF1221">
        <v>16</v>
      </c>
    </row>
    <row r="1222" spans="31:32" x14ac:dyDescent="0.25">
      <c r="AE1222" t="s">
        <v>1514</v>
      </c>
      <c r="AF1222">
        <v>16</v>
      </c>
    </row>
    <row r="1223" spans="31:32" x14ac:dyDescent="0.25">
      <c r="AE1223" t="s">
        <v>1685</v>
      </c>
      <c r="AF1223">
        <v>16</v>
      </c>
    </row>
    <row r="1224" spans="31:32" x14ac:dyDescent="0.25">
      <c r="AE1224" t="s">
        <v>1914</v>
      </c>
      <c r="AF1224">
        <v>16</v>
      </c>
    </row>
    <row r="1225" spans="31:32" x14ac:dyDescent="0.25">
      <c r="AE1225" t="s">
        <v>737</v>
      </c>
      <c r="AF1225">
        <v>15</v>
      </c>
    </row>
    <row r="1226" spans="31:32" x14ac:dyDescent="0.25">
      <c r="AE1226" t="s">
        <v>836</v>
      </c>
      <c r="AF1226">
        <v>5</v>
      </c>
    </row>
    <row r="1227" spans="31:32" x14ac:dyDescent="0.25">
      <c r="AE1227" t="s">
        <v>286</v>
      </c>
      <c r="AF1227">
        <v>16</v>
      </c>
    </row>
    <row r="1228" spans="31:32" x14ac:dyDescent="0.25">
      <c r="AE1228" t="s">
        <v>1516</v>
      </c>
      <c r="AF1228">
        <v>2</v>
      </c>
    </row>
    <row r="1229" spans="31:32" x14ac:dyDescent="0.25">
      <c r="AE1229" t="s">
        <v>1516</v>
      </c>
      <c r="AF1229">
        <v>5</v>
      </c>
    </row>
    <row r="1230" spans="31:32" x14ac:dyDescent="0.25">
      <c r="AE1230" t="s">
        <v>2044</v>
      </c>
      <c r="AF1230">
        <v>10</v>
      </c>
    </row>
    <row r="1231" spans="31:32" x14ac:dyDescent="0.25">
      <c r="AE1231" t="s">
        <v>1979</v>
      </c>
      <c r="AF1231">
        <v>16</v>
      </c>
    </row>
    <row r="1232" spans="31:32" x14ac:dyDescent="0.25">
      <c r="AE1232" t="s">
        <v>1324</v>
      </c>
      <c r="AF1232">
        <v>16</v>
      </c>
    </row>
    <row r="1233" spans="1:32" x14ac:dyDescent="0.25">
      <c r="AE1233" t="s">
        <v>1023</v>
      </c>
      <c r="AF1233">
        <v>1</v>
      </c>
    </row>
    <row r="1234" spans="1:32" x14ac:dyDescent="0.25">
      <c r="AE1234" t="s">
        <v>2277</v>
      </c>
      <c r="AF1234">
        <v>16</v>
      </c>
    </row>
    <row r="1235" spans="1:32" x14ac:dyDescent="0.25">
      <c r="AE1235" t="s">
        <v>1119</v>
      </c>
      <c r="AF1235">
        <v>13</v>
      </c>
    </row>
    <row r="1236" spans="1:32" x14ac:dyDescent="0.25">
      <c r="AE1236" t="s">
        <v>1488</v>
      </c>
      <c r="AF1236">
        <v>13</v>
      </c>
    </row>
    <row r="1237" spans="1:32" x14ac:dyDescent="0.25">
      <c r="AE1237" t="s">
        <v>60</v>
      </c>
      <c r="AF1237">
        <v>13</v>
      </c>
    </row>
    <row r="1238" spans="1:32" s="33" customFormat="1" ht="16.5" customHeight="1" x14ac:dyDescent="0.25">
      <c r="A1238" s="69"/>
      <c r="B1238" s="69"/>
      <c r="C1238"/>
      <c r="D1238"/>
      <c r="E1238"/>
      <c r="F1238"/>
      <c r="G1238"/>
      <c r="H1238"/>
      <c r="I1238" s="69"/>
      <c r="J1238" s="69"/>
      <c r="K1238" s="69"/>
      <c r="L1238" s="69"/>
      <c r="M1238" s="69"/>
      <c r="N1238" s="69"/>
      <c r="O1238" s="69"/>
      <c r="P1238" s="69"/>
      <c r="Q1238" s="69"/>
      <c r="AE1238" s="33" t="s">
        <v>555</v>
      </c>
      <c r="AF1238" s="33">
        <v>4</v>
      </c>
    </row>
    <row r="1239" spans="1:32" s="33" customFormat="1" x14ac:dyDescent="0.25">
      <c r="A1239" s="69"/>
      <c r="B1239" s="69"/>
      <c r="C1239"/>
      <c r="D1239"/>
      <c r="E1239"/>
      <c r="F1239"/>
      <c r="G1239"/>
      <c r="H1239"/>
      <c r="I1239" s="69"/>
      <c r="J1239" s="69"/>
      <c r="K1239" s="69"/>
      <c r="L1239" s="69"/>
      <c r="M1239" s="69"/>
      <c r="N1239" s="69"/>
      <c r="O1239" s="69"/>
      <c r="P1239" s="69"/>
      <c r="Q1239" s="69"/>
      <c r="AE1239" s="33" t="s">
        <v>555</v>
      </c>
      <c r="AF1239" s="33">
        <v>1</v>
      </c>
    </row>
    <row r="1240" spans="1:32" x14ac:dyDescent="0.25">
      <c r="AE1240" t="s">
        <v>385</v>
      </c>
      <c r="AF1240">
        <v>16</v>
      </c>
    </row>
    <row r="1241" spans="1:32" x14ac:dyDescent="0.25">
      <c r="AE1241" t="s">
        <v>1641</v>
      </c>
      <c r="AF1241">
        <v>15</v>
      </c>
    </row>
    <row r="1242" spans="1:32" x14ac:dyDescent="0.25">
      <c r="AE1242" t="s">
        <v>2265</v>
      </c>
      <c r="AF1242">
        <v>16</v>
      </c>
    </row>
    <row r="1243" spans="1:32" x14ac:dyDescent="0.25">
      <c r="AE1243" t="s">
        <v>2050</v>
      </c>
      <c r="AF1243">
        <v>16</v>
      </c>
    </row>
    <row r="1244" spans="1:32" x14ac:dyDescent="0.25">
      <c r="AE1244" t="s">
        <v>341</v>
      </c>
      <c r="AF1244">
        <v>16</v>
      </c>
    </row>
    <row r="1245" spans="1:32" x14ac:dyDescent="0.25">
      <c r="AE1245" t="s">
        <v>2067</v>
      </c>
      <c r="AF1245">
        <v>16</v>
      </c>
    </row>
    <row r="1246" spans="1:32" x14ac:dyDescent="0.25">
      <c r="AE1246" t="s">
        <v>581</v>
      </c>
      <c r="AF1246">
        <v>3</v>
      </c>
    </row>
    <row r="1247" spans="1:32" x14ac:dyDescent="0.25">
      <c r="AE1247" t="s">
        <v>1049</v>
      </c>
      <c r="AF1247">
        <v>16</v>
      </c>
    </row>
    <row r="1248" spans="1:32" x14ac:dyDescent="0.25">
      <c r="AE1248" t="s">
        <v>1619</v>
      </c>
      <c r="AF1248">
        <v>14</v>
      </c>
    </row>
    <row r="1249" spans="31:32" x14ac:dyDescent="0.25">
      <c r="AE1249" t="s">
        <v>2238</v>
      </c>
      <c r="AF1249">
        <v>16</v>
      </c>
    </row>
    <row r="1250" spans="31:32" x14ac:dyDescent="0.25">
      <c r="AE1250" t="s">
        <v>1729</v>
      </c>
      <c r="AF1250">
        <v>14</v>
      </c>
    </row>
    <row r="1251" spans="31:32" x14ac:dyDescent="0.25">
      <c r="AE1251" t="s">
        <v>221</v>
      </c>
      <c r="AF1251">
        <v>5</v>
      </c>
    </row>
    <row r="1252" spans="31:32" x14ac:dyDescent="0.25">
      <c r="AE1252" t="s">
        <v>2140</v>
      </c>
      <c r="AF1252">
        <v>16</v>
      </c>
    </row>
    <row r="1253" spans="31:32" x14ac:dyDescent="0.25">
      <c r="AE1253" t="s">
        <v>1559</v>
      </c>
      <c r="AF1253">
        <v>16</v>
      </c>
    </row>
    <row r="1254" spans="31:32" x14ac:dyDescent="0.25">
      <c r="AE1254" t="s">
        <v>1954</v>
      </c>
      <c r="AF1254">
        <v>2</v>
      </c>
    </row>
    <row r="1255" spans="31:32" x14ac:dyDescent="0.25">
      <c r="AE1255" t="s">
        <v>504</v>
      </c>
      <c r="AF1255">
        <v>16</v>
      </c>
    </row>
    <row r="1256" spans="31:32" x14ac:dyDescent="0.25">
      <c r="AE1256" t="s">
        <v>564</v>
      </c>
      <c r="AF1256">
        <v>16</v>
      </c>
    </row>
    <row r="1257" spans="31:32" x14ac:dyDescent="0.25">
      <c r="AE1257" t="s">
        <v>1098</v>
      </c>
      <c r="AF1257">
        <v>16</v>
      </c>
    </row>
    <row r="1258" spans="31:32" x14ac:dyDescent="0.25">
      <c r="AE1258" t="s">
        <v>914</v>
      </c>
      <c r="AF1258">
        <v>16</v>
      </c>
    </row>
    <row r="1259" spans="31:32" x14ac:dyDescent="0.25">
      <c r="AE1259" t="s">
        <v>1599</v>
      </c>
      <c r="AF1259">
        <v>14</v>
      </c>
    </row>
    <row r="1260" spans="31:32" x14ac:dyDescent="0.25">
      <c r="AE1260" t="s">
        <v>1929</v>
      </c>
      <c r="AF1260">
        <v>15</v>
      </c>
    </row>
    <row r="1261" spans="31:32" x14ac:dyDescent="0.25">
      <c r="AE1261" t="s">
        <v>1326</v>
      </c>
      <c r="AF1261">
        <v>2</v>
      </c>
    </row>
    <row r="1262" spans="31:32" x14ac:dyDescent="0.25">
      <c r="AE1262" t="s">
        <v>973</v>
      </c>
      <c r="AF1262">
        <v>16</v>
      </c>
    </row>
    <row r="1263" spans="31:32" x14ac:dyDescent="0.25">
      <c r="AE1263" t="s">
        <v>164</v>
      </c>
      <c r="AF1263">
        <v>14</v>
      </c>
    </row>
    <row r="1264" spans="31:32" x14ac:dyDescent="0.25">
      <c r="AE1264" t="s">
        <v>731</v>
      </c>
      <c r="AF1264">
        <v>15</v>
      </c>
    </row>
    <row r="1265" spans="3:32" x14ac:dyDescent="0.25">
      <c r="AE1265" t="s">
        <v>378</v>
      </c>
      <c r="AF1265">
        <v>13</v>
      </c>
    </row>
    <row r="1266" spans="3:32" x14ac:dyDescent="0.25">
      <c r="AE1266" t="s">
        <v>970</v>
      </c>
      <c r="AF1266">
        <v>16</v>
      </c>
    </row>
    <row r="1267" spans="3:32" x14ac:dyDescent="0.25">
      <c r="AE1267" t="s">
        <v>1247</v>
      </c>
      <c r="AF1267">
        <v>11</v>
      </c>
    </row>
    <row r="1268" spans="3:32" x14ac:dyDescent="0.25">
      <c r="AE1268" t="s">
        <v>2273</v>
      </c>
      <c r="AF1268">
        <v>16</v>
      </c>
    </row>
    <row r="1269" spans="3:32" x14ac:dyDescent="0.25">
      <c r="AE1269" t="s">
        <v>2175</v>
      </c>
      <c r="AF1269">
        <v>16</v>
      </c>
    </row>
    <row r="1270" spans="3:32" x14ac:dyDescent="0.25">
      <c r="AE1270" t="s">
        <v>579</v>
      </c>
      <c r="AF1270">
        <v>12</v>
      </c>
    </row>
    <row r="1271" spans="3:32" x14ac:dyDescent="0.25">
      <c r="AE1271" t="s">
        <v>1524</v>
      </c>
      <c r="AF1271">
        <v>14</v>
      </c>
    </row>
    <row r="1272" spans="3:32" x14ac:dyDescent="0.25">
      <c r="AE1272" t="s">
        <v>506</v>
      </c>
      <c r="AF1272">
        <v>16</v>
      </c>
    </row>
    <row r="1273" spans="3:32" x14ac:dyDescent="0.25">
      <c r="AE1273" t="s">
        <v>735</v>
      </c>
      <c r="AF1273">
        <v>5</v>
      </c>
    </row>
    <row r="1274" spans="3:32" x14ac:dyDescent="0.25">
      <c r="AE1274" t="s">
        <v>735</v>
      </c>
      <c r="AF1274">
        <v>3</v>
      </c>
    </row>
    <row r="1275" spans="3:32" x14ac:dyDescent="0.25">
      <c r="AE1275" t="s">
        <v>709</v>
      </c>
      <c r="AF1275">
        <v>16</v>
      </c>
    </row>
    <row r="1276" spans="3:32" x14ac:dyDescent="0.25">
      <c r="AE1276" t="s">
        <v>1539</v>
      </c>
      <c r="AF1276">
        <v>3</v>
      </c>
    </row>
    <row r="1277" spans="3:32" x14ac:dyDescent="0.25">
      <c r="C1277" s="33"/>
      <c r="D1277" s="33"/>
      <c r="E1277" s="33"/>
      <c r="F1277" s="33"/>
      <c r="G1277" s="33"/>
      <c r="H1277" s="33"/>
      <c r="AE1277" t="s">
        <v>1816</v>
      </c>
      <c r="AF1277">
        <v>16</v>
      </c>
    </row>
    <row r="1278" spans="3:32" x14ac:dyDescent="0.25">
      <c r="C1278" s="33"/>
      <c r="D1278" s="33"/>
      <c r="E1278" s="33"/>
      <c r="F1278" s="33"/>
      <c r="G1278" s="33"/>
      <c r="H1278" s="33"/>
      <c r="AE1278" t="s">
        <v>1361</v>
      </c>
      <c r="AF1278">
        <v>16</v>
      </c>
    </row>
    <row r="1279" spans="3:32" x14ac:dyDescent="0.25">
      <c r="AE1279" t="s">
        <v>1500</v>
      </c>
      <c r="AF1279">
        <v>16</v>
      </c>
    </row>
    <row r="1280" spans="3:32" x14ac:dyDescent="0.25">
      <c r="AE1280" t="s">
        <v>673</v>
      </c>
      <c r="AF1280">
        <v>5</v>
      </c>
    </row>
    <row r="1281" spans="31:32" x14ac:dyDescent="0.25">
      <c r="AE1281" t="s">
        <v>1418</v>
      </c>
      <c r="AF1281">
        <v>16</v>
      </c>
    </row>
    <row r="1282" spans="31:32" x14ac:dyDescent="0.25">
      <c r="AE1282" t="s">
        <v>203</v>
      </c>
      <c r="AF1282">
        <v>10</v>
      </c>
    </row>
    <row r="1283" spans="31:32" x14ac:dyDescent="0.25">
      <c r="AE1283" t="s">
        <v>772</v>
      </c>
      <c r="AF1283">
        <v>16</v>
      </c>
    </row>
    <row r="1284" spans="31:32" x14ac:dyDescent="0.25">
      <c r="AE1284" t="s">
        <v>1210</v>
      </c>
      <c r="AF1284">
        <v>12</v>
      </c>
    </row>
    <row r="1285" spans="31:32" x14ac:dyDescent="0.25">
      <c r="AE1285" t="s">
        <v>1862</v>
      </c>
      <c r="AF1285">
        <v>6</v>
      </c>
    </row>
    <row r="1286" spans="31:32" x14ac:dyDescent="0.25">
      <c r="AE1286" t="s">
        <v>2178</v>
      </c>
      <c r="AF1286">
        <v>16</v>
      </c>
    </row>
    <row r="1287" spans="31:32" x14ac:dyDescent="0.25">
      <c r="AE1287" t="s">
        <v>721</v>
      </c>
      <c r="AF1287">
        <v>6</v>
      </c>
    </row>
    <row r="1288" spans="31:32" x14ac:dyDescent="0.25">
      <c r="AE1288" t="s">
        <v>1981</v>
      </c>
      <c r="AF1288">
        <v>14</v>
      </c>
    </row>
    <row r="1289" spans="31:32" x14ac:dyDescent="0.25">
      <c r="AE1289" t="s">
        <v>1644</v>
      </c>
      <c r="AF1289">
        <v>16</v>
      </c>
    </row>
    <row r="1290" spans="31:32" x14ac:dyDescent="0.25">
      <c r="AE1290" t="s">
        <v>1563</v>
      </c>
      <c r="AF1290">
        <v>11</v>
      </c>
    </row>
    <row r="1291" spans="31:32" x14ac:dyDescent="0.25">
      <c r="AE1291" t="s">
        <v>1642</v>
      </c>
      <c r="AF1291">
        <v>5</v>
      </c>
    </row>
    <row r="1292" spans="31:32" x14ac:dyDescent="0.25">
      <c r="AE1292" t="s">
        <v>409</v>
      </c>
      <c r="AF1292">
        <v>12</v>
      </c>
    </row>
    <row r="1293" spans="31:32" x14ac:dyDescent="0.25">
      <c r="AE1293" t="s">
        <v>656</v>
      </c>
      <c r="AF1293">
        <v>14</v>
      </c>
    </row>
    <row r="1294" spans="31:32" x14ac:dyDescent="0.25">
      <c r="AE1294" t="s">
        <v>1421</v>
      </c>
      <c r="AF1294">
        <v>8</v>
      </c>
    </row>
    <row r="1295" spans="31:32" x14ac:dyDescent="0.25">
      <c r="AE1295" t="s">
        <v>1421</v>
      </c>
      <c r="AF1295">
        <v>6</v>
      </c>
    </row>
    <row r="1296" spans="31:32" x14ac:dyDescent="0.25">
      <c r="AE1296" t="s">
        <v>172</v>
      </c>
      <c r="AF1296">
        <v>12</v>
      </c>
    </row>
    <row r="1297" spans="3:32" x14ac:dyDescent="0.25">
      <c r="AE1297" t="s">
        <v>1566</v>
      </c>
      <c r="AF1297">
        <v>15</v>
      </c>
    </row>
    <row r="1298" spans="3:32" x14ac:dyDescent="0.25">
      <c r="AE1298" t="s">
        <v>1759</v>
      </c>
      <c r="AF1298">
        <v>16</v>
      </c>
    </row>
    <row r="1299" spans="3:32" x14ac:dyDescent="0.25">
      <c r="AE1299" t="s">
        <v>1550</v>
      </c>
      <c r="AF1299">
        <v>13</v>
      </c>
    </row>
    <row r="1300" spans="3:32" x14ac:dyDescent="0.25">
      <c r="AE1300" t="s">
        <v>165</v>
      </c>
      <c r="AF1300">
        <v>12</v>
      </c>
    </row>
    <row r="1301" spans="3:32" x14ac:dyDescent="0.25">
      <c r="AE1301" t="s">
        <v>2173</v>
      </c>
      <c r="AF1301">
        <v>16</v>
      </c>
    </row>
    <row r="1302" spans="3:32" x14ac:dyDescent="0.25">
      <c r="C1302" s="33"/>
      <c r="D1302" s="33"/>
      <c r="E1302" s="33"/>
      <c r="F1302" s="33"/>
      <c r="G1302" s="33"/>
      <c r="H1302" s="33"/>
      <c r="AE1302" t="s">
        <v>1743</v>
      </c>
      <c r="AF1302">
        <v>4</v>
      </c>
    </row>
    <row r="1303" spans="3:32" x14ac:dyDescent="0.25">
      <c r="C1303" s="33"/>
      <c r="D1303" s="33"/>
      <c r="E1303" s="33"/>
      <c r="F1303" s="33"/>
      <c r="G1303" s="33"/>
      <c r="H1303" s="33"/>
      <c r="AE1303" t="s">
        <v>1071</v>
      </c>
      <c r="AF1303">
        <v>15</v>
      </c>
    </row>
    <row r="1304" spans="3:32" x14ac:dyDescent="0.25">
      <c r="AE1304" t="s">
        <v>2291</v>
      </c>
      <c r="AF1304">
        <v>16</v>
      </c>
    </row>
    <row r="1305" spans="3:32" x14ac:dyDescent="0.25">
      <c r="AE1305" t="s">
        <v>925</v>
      </c>
      <c r="AF1305">
        <v>2</v>
      </c>
    </row>
    <row r="1306" spans="3:32" x14ac:dyDescent="0.25">
      <c r="AE1306" t="s">
        <v>925</v>
      </c>
      <c r="AF1306">
        <v>4</v>
      </c>
    </row>
    <row r="1307" spans="3:32" x14ac:dyDescent="0.25">
      <c r="AE1307" t="s">
        <v>925</v>
      </c>
      <c r="AF1307">
        <v>3</v>
      </c>
    </row>
    <row r="1308" spans="3:32" x14ac:dyDescent="0.25">
      <c r="C1308" s="33"/>
      <c r="D1308" s="33"/>
      <c r="E1308" s="33"/>
      <c r="F1308" s="33"/>
      <c r="G1308" s="33"/>
      <c r="H1308" s="33"/>
      <c r="AE1308" t="s">
        <v>871</v>
      </c>
      <c r="AF1308">
        <v>1</v>
      </c>
    </row>
    <row r="1309" spans="3:32" x14ac:dyDescent="0.25">
      <c r="C1309" s="33"/>
      <c r="D1309" s="33"/>
      <c r="E1309" s="33"/>
      <c r="F1309" s="33"/>
      <c r="G1309" s="33"/>
      <c r="H1309" s="33"/>
      <c r="AE1309" t="s">
        <v>930</v>
      </c>
      <c r="AF1309">
        <v>1</v>
      </c>
    </row>
    <row r="1310" spans="3:32" x14ac:dyDescent="0.25">
      <c r="C1310" s="33"/>
      <c r="D1310" s="33"/>
      <c r="E1310" s="33"/>
      <c r="F1310" s="33"/>
      <c r="G1310" s="33"/>
      <c r="H1310" s="33"/>
      <c r="AE1310" t="s">
        <v>930</v>
      </c>
      <c r="AF1310">
        <v>2</v>
      </c>
    </row>
    <row r="1311" spans="3:32" x14ac:dyDescent="0.25">
      <c r="AE1311" t="s">
        <v>807</v>
      </c>
      <c r="AF1311">
        <v>16</v>
      </c>
    </row>
    <row r="1312" spans="3:32" x14ac:dyDescent="0.25">
      <c r="AE1312" t="s">
        <v>757</v>
      </c>
      <c r="AF1312">
        <v>1</v>
      </c>
    </row>
    <row r="1313" spans="1:32" x14ac:dyDescent="0.25">
      <c r="AE1313" t="s">
        <v>1494</v>
      </c>
      <c r="AF1313">
        <v>16</v>
      </c>
    </row>
    <row r="1314" spans="1:32" x14ac:dyDescent="0.25">
      <c r="AE1314" t="s">
        <v>1105</v>
      </c>
      <c r="AF1314">
        <v>16</v>
      </c>
    </row>
    <row r="1315" spans="1:32" x14ac:dyDescent="0.25">
      <c r="AE1315" t="s">
        <v>1973</v>
      </c>
      <c r="AF1315">
        <v>15</v>
      </c>
    </row>
    <row r="1316" spans="1:32" x14ac:dyDescent="0.25">
      <c r="AE1316" t="s">
        <v>1851</v>
      </c>
      <c r="AF1316">
        <v>9</v>
      </c>
    </row>
    <row r="1317" spans="1:32" x14ac:dyDescent="0.25">
      <c r="AE1317" t="s">
        <v>1635</v>
      </c>
      <c r="AF1317">
        <v>16</v>
      </c>
    </row>
    <row r="1318" spans="1:32" x14ac:dyDescent="0.25">
      <c r="AE1318" t="s">
        <v>1464</v>
      </c>
      <c r="AF1318">
        <v>11</v>
      </c>
    </row>
    <row r="1319" spans="1:32" x14ac:dyDescent="0.25">
      <c r="AE1319" t="s">
        <v>43</v>
      </c>
      <c r="AF1319">
        <v>3</v>
      </c>
    </row>
    <row r="1320" spans="1:32" x14ac:dyDescent="0.25">
      <c r="AE1320" t="s">
        <v>646</v>
      </c>
      <c r="AF1320">
        <v>16</v>
      </c>
    </row>
    <row r="1321" spans="1:32" x14ac:dyDescent="0.25">
      <c r="AE1321" t="s">
        <v>1463</v>
      </c>
      <c r="AF1321">
        <v>9</v>
      </c>
    </row>
    <row r="1322" spans="1:32" x14ac:dyDescent="0.25">
      <c r="AE1322" t="s">
        <v>1397</v>
      </c>
      <c r="AF1322">
        <v>8</v>
      </c>
    </row>
    <row r="1323" spans="1:32" x14ac:dyDescent="0.25">
      <c r="AE1323" t="s">
        <v>1409</v>
      </c>
      <c r="AF1323">
        <v>2</v>
      </c>
    </row>
    <row r="1324" spans="1:32" x14ac:dyDescent="0.25">
      <c r="AE1324" t="s">
        <v>128</v>
      </c>
      <c r="AF1324">
        <v>16</v>
      </c>
    </row>
    <row r="1325" spans="1:32" s="33" customFormat="1" x14ac:dyDescent="0.25">
      <c r="A1325" s="69"/>
      <c r="B1325" s="69"/>
      <c r="C1325"/>
      <c r="D1325"/>
      <c r="E1325"/>
      <c r="F1325"/>
      <c r="G1325"/>
      <c r="H1325"/>
      <c r="I1325" s="69"/>
      <c r="J1325" s="69"/>
      <c r="K1325" s="69"/>
      <c r="L1325" s="69"/>
      <c r="M1325" s="69"/>
      <c r="N1325" s="69"/>
      <c r="O1325" s="69"/>
      <c r="P1325" s="69"/>
      <c r="Q1325" s="69"/>
      <c r="AE1325" s="33" t="s">
        <v>1054</v>
      </c>
      <c r="AF1325" s="33">
        <v>2</v>
      </c>
    </row>
    <row r="1326" spans="1:32" s="33" customFormat="1" x14ac:dyDescent="0.25">
      <c r="A1326" s="69"/>
      <c r="B1326" s="69"/>
      <c r="C1326"/>
      <c r="D1326"/>
      <c r="E1326"/>
      <c r="F1326"/>
      <c r="G1326"/>
      <c r="H1326"/>
      <c r="I1326" s="69"/>
      <c r="J1326" s="69"/>
      <c r="K1326" s="69"/>
      <c r="L1326" s="69"/>
      <c r="M1326" s="69"/>
      <c r="N1326" s="69"/>
      <c r="O1326" s="69"/>
      <c r="P1326" s="69"/>
      <c r="Q1326" s="69"/>
      <c r="AE1326" s="33" t="s">
        <v>1054</v>
      </c>
      <c r="AF1326" s="33">
        <v>5</v>
      </c>
    </row>
    <row r="1327" spans="1:32" s="33" customFormat="1" x14ac:dyDescent="0.25">
      <c r="A1327" s="69"/>
      <c r="B1327" s="69"/>
      <c r="C1327"/>
      <c r="D1327"/>
      <c r="E1327"/>
      <c r="F1327"/>
      <c r="G1327"/>
      <c r="H1327"/>
      <c r="I1327" s="69"/>
      <c r="J1327" s="69"/>
      <c r="K1327" s="69"/>
      <c r="L1327" s="69"/>
      <c r="M1327" s="69"/>
      <c r="N1327" s="69"/>
      <c r="O1327" s="69"/>
      <c r="P1327" s="69"/>
      <c r="Q1327" s="69"/>
      <c r="AE1327" s="33" t="s">
        <v>1054</v>
      </c>
      <c r="AF1327" s="33">
        <v>2</v>
      </c>
    </row>
    <row r="1328" spans="1:32" s="33" customFormat="1" x14ac:dyDescent="0.25">
      <c r="A1328" s="69"/>
      <c r="B1328" s="69"/>
      <c r="C1328"/>
      <c r="D1328"/>
      <c r="E1328"/>
      <c r="F1328"/>
      <c r="G1328"/>
      <c r="H1328"/>
      <c r="I1328" s="69"/>
      <c r="J1328" s="69"/>
      <c r="K1328" s="69"/>
      <c r="L1328" s="69"/>
      <c r="M1328" s="69"/>
      <c r="N1328" s="69"/>
      <c r="O1328" s="69"/>
      <c r="P1328" s="69"/>
      <c r="Q1328" s="69"/>
      <c r="AE1328" s="33" t="s">
        <v>2198</v>
      </c>
      <c r="AF1328" s="33">
        <v>16</v>
      </c>
    </row>
    <row r="1329" spans="3:32" x14ac:dyDescent="0.25">
      <c r="C1329" s="33"/>
      <c r="D1329" s="33"/>
      <c r="E1329" s="33"/>
      <c r="F1329" s="33"/>
      <c r="G1329" s="33"/>
      <c r="H1329" s="33"/>
      <c r="AE1329" t="s">
        <v>1408</v>
      </c>
      <c r="AF1329">
        <v>16</v>
      </c>
    </row>
    <row r="1330" spans="3:32" x14ac:dyDescent="0.25">
      <c r="C1330" s="33"/>
      <c r="D1330" s="33"/>
      <c r="E1330" s="33"/>
      <c r="F1330" s="33"/>
      <c r="G1330" s="33"/>
      <c r="H1330" s="33"/>
      <c r="AE1330" t="s">
        <v>1166</v>
      </c>
      <c r="AF1330">
        <v>3</v>
      </c>
    </row>
    <row r="1331" spans="3:32" x14ac:dyDescent="0.25">
      <c r="AE1331" t="s">
        <v>1476</v>
      </c>
      <c r="AF1331">
        <v>16</v>
      </c>
    </row>
    <row r="1332" spans="3:32" x14ac:dyDescent="0.25">
      <c r="AE1332" t="s">
        <v>1726</v>
      </c>
      <c r="AF1332">
        <v>13</v>
      </c>
    </row>
    <row r="1333" spans="3:32" x14ac:dyDescent="0.25">
      <c r="AE1333" t="s">
        <v>1711</v>
      </c>
      <c r="AF1333">
        <v>7</v>
      </c>
    </row>
    <row r="1334" spans="3:32" x14ac:dyDescent="0.25">
      <c r="AE1334" t="s">
        <v>1416</v>
      </c>
      <c r="AF1334">
        <v>1</v>
      </c>
    </row>
    <row r="1335" spans="3:32" x14ac:dyDescent="0.25">
      <c r="AE1335" t="s">
        <v>2246</v>
      </c>
      <c r="AF1335">
        <v>16</v>
      </c>
    </row>
    <row r="1336" spans="3:32" x14ac:dyDescent="0.25">
      <c r="AE1336" t="s">
        <v>2235</v>
      </c>
      <c r="AF1336">
        <v>16</v>
      </c>
    </row>
    <row r="1337" spans="3:32" x14ac:dyDescent="0.25">
      <c r="AE1337" t="s">
        <v>598</v>
      </c>
      <c r="AF1337">
        <v>16</v>
      </c>
    </row>
    <row r="1338" spans="3:32" x14ac:dyDescent="0.25">
      <c r="AE1338" t="s">
        <v>1108</v>
      </c>
      <c r="AF1338">
        <v>10</v>
      </c>
    </row>
    <row r="1339" spans="3:32" x14ac:dyDescent="0.25">
      <c r="AE1339" t="s">
        <v>577</v>
      </c>
      <c r="AF1339">
        <v>16</v>
      </c>
    </row>
    <row r="1340" spans="3:32" x14ac:dyDescent="0.25">
      <c r="AE1340" t="s">
        <v>1660</v>
      </c>
      <c r="AF1340">
        <v>3</v>
      </c>
    </row>
    <row r="1341" spans="3:32" x14ac:dyDescent="0.25">
      <c r="AE1341" t="s">
        <v>2158</v>
      </c>
      <c r="AF1341">
        <v>12</v>
      </c>
    </row>
    <row r="1342" spans="3:32" x14ac:dyDescent="0.25">
      <c r="AE1342" t="s">
        <v>1812</v>
      </c>
      <c r="AF1342">
        <v>4</v>
      </c>
    </row>
    <row r="1343" spans="3:32" x14ac:dyDescent="0.25">
      <c r="AE1343" t="s">
        <v>1770</v>
      </c>
      <c r="AF1343">
        <v>1</v>
      </c>
    </row>
    <row r="1344" spans="3:32" x14ac:dyDescent="0.25">
      <c r="AE1344" t="s">
        <v>1014</v>
      </c>
      <c r="AF1344">
        <v>1</v>
      </c>
    </row>
    <row r="1345" spans="3:32" x14ac:dyDescent="0.25">
      <c r="AE1345" t="s">
        <v>647</v>
      </c>
      <c r="AF1345">
        <v>16</v>
      </c>
    </row>
    <row r="1346" spans="3:32" x14ac:dyDescent="0.25">
      <c r="AE1346" t="s">
        <v>1522</v>
      </c>
      <c r="AF1346">
        <v>15</v>
      </c>
    </row>
    <row r="1347" spans="3:32" x14ac:dyDescent="0.25">
      <c r="AE1347" t="s">
        <v>999</v>
      </c>
      <c r="AF1347">
        <v>16</v>
      </c>
    </row>
    <row r="1348" spans="3:32" x14ac:dyDescent="0.25">
      <c r="AE1348" t="s">
        <v>390</v>
      </c>
      <c r="AF1348">
        <v>2</v>
      </c>
    </row>
    <row r="1349" spans="3:32" x14ac:dyDescent="0.25">
      <c r="AE1349" t="s">
        <v>1231</v>
      </c>
      <c r="AF1349">
        <v>15</v>
      </c>
    </row>
    <row r="1350" spans="3:32" x14ac:dyDescent="0.25">
      <c r="AE1350" t="s">
        <v>1823</v>
      </c>
      <c r="AF1350">
        <v>1</v>
      </c>
    </row>
    <row r="1351" spans="3:32" x14ac:dyDescent="0.25">
      <c r="AE1351" t="s">
        <v>1384</v>
      </c>
      <c r="AF1351">
        <v>2</v>
      </c>
    </row>
    <row r="1352" spans="3:32" x14ac:dyDescent="0.25">
      <c r="AE1352" t="s">
        <v>2294</v>
      </c>
      <c r="AF1352">
        <v>13</v>
      </c>
    </row>
    <row r="1353" spans="3:32" x14ac:dyDescent="0.25">
      <c r="AE1353" t="s">
        <v>1349</v>
      </c>
      <c r="AF1353">
        <v>4</v>
      </c>
    </row>
    <row r="1354" spans="3:32" x14ac:dyDescent="0.25">
      <c r="AE1354" t="s">
        <v>793</v>
      </c>
      <c r="AF1354">
        <v>15</v>
      </c>
    </row>
    <row r="1355" spans="3:32" x14ac:dyDescent="0.25">
      <c r="AE1355" t="s">
        <v>402</v>
      </c>
      <c r="AF1355">
        <v>5</v>
      </c>
    </row>
    <row r="1356" spans="3:32" x14ac:dyDescent="0.25">
      <c r="AE1356" t="s">
        <v>206</v>
      </c>
      <c r="AF1356">
        <v>16</v>
      </c>
    </row>
    <row r="1357" spans="3:32" x14ac:dyDescent="0.25">
      <c r="AE1357" t="s">
        <v>950</v>
      </c>
      <c r="AF1357">
        <v>2</v>
      </c>
    </row>
    <row r="1358" spans="3:32" x14ac:dyDescent="0.25">
      <c r="AE1358" t="s">
        <v>950</v>
      </c>
      <c r="AF1358">
        <v>3</v>
      </c>
    </row>
    <row r="1359" spans="3:32" x14ac:dyDescent="0.25">
      <c r="C1359" s="33"/>
      <c r="D1359" s="33"/>
      <c r="E1359" s="33"/>
      <c r="F1359" s="33"/>
      <c r="G1359" s="33"/>
      <c r="H1359" s="33"/>
      <c r="AE1359" t="s">
        <v>1980</v>
      </c>
      <c r="AF1359">
        <v>6</v>
      </c>
    </row>
    <row r="1360" spans="3:32" x14ac:dyDescent="0.25">
      <c r="C1360" s="33"/>
      <c r="D1360" s="33"/>
      <c r="E1360" s="33"/>
      <c r="F1360" s="33"/>
      <c r="G1360" s="33"/>
      <c r="H1360" s="33"/>
      <c r="AE1360" t="s">
        <v>1915</v>
      </c>
      <c r="AF1360">
        <v>16</v>
      </c>
    </row>
    <row r="1361" spans="31:32" x14ac:dyDescent="0.25">
      <c r="AE1361" t="s">
        <v>835</v>
      </c>
      <c r="AF1361">
        <v>10</v>
      </c>
    </row>
    <row r="1362" spans="31:32" x14ac:dyDescent="0.25">
      <c r="AE1362" t="s">
        <v>507</v>
      </c>
      <c r="AF1362">
        <v>9</v>
      </c>
    </row>
    <row r="1363" spans="31:32" x14ac:dyDescent="0.25">
      <c r="AE1363" t="s">
        <v>1396</v>
      </c>
      <c r="AF1363">
        <v>16</v>
      </c>
    </row>
    <row r="1364" spans="31:32" x14ac:dyDescent="0.25">
      <c r="AE1364" t="s">
        <v>1925</v>
      </c>
      <c r="AF1364">
        <v>1</v>
      </c>
    </row>
    <row r="1365" spans="31:32" x14ac:dyDescent="0.25">
      <c r="AE1365" t="s">
        <v>88</v>
      </c>
      <c r="AF1365">
        <v>15</v>
      </c>
    </row>
    <row r="1366" spans="31:32" x14ac:dyDescent="0.25">
      <c r="AE1366" t="s">
        <v>1674</v>
      </c>
      <c r="AF1366">
        <v>4</v>
      </c>
    </row>
    <row r="1367" spans="31:32" x14ac:dyDescent="0.25">
      <c r="AE1367" t="s">
        <v>509</v>
      </c>
      <c r="AF1367">
        <v>14</v>
      </c>
    </row>
    <row r="1368" spans="31:32" x14ac:dyDescent="0.25">
      <c r="AE1368" t="s">
        <v>1860</v>
      </c>
      <c r="AF1368">
        <v>5</v>
      </c>
    </row>
    <row r="1369" spans="31:32" x14ac:dyDescent="0.25">
      <c r="AE1369" t="s">
        <v>1425</v>
      </c>
      <c r="AF1369">
        <v>16</v>
      </c>
    </row>
    <row r="1370" spans="31:32" x14ac:dyDescent="0.25">
      <c r="AE1370" t="s">
        <v>545</v>
      </c>
      <c r="AF1370">
        <v>16</v>
      </c>
    </row>
    <row r="1371" spans="31:32" x14ac:dyDescent="0.25">
      <c r="AE1371" t="s">
        <v>2032</v>
      </c>
      <c r="AF1371">
        <v>14</v>
      </c>
    </row>
    <row r="1372" spans="31:32" x14ac:dyDescent="0.25">
      <c r="AE1372" t="s">
        <v>1059</v>
      </c>
      <c r="AF1372">
        <v>2</v>
      </c>
    </row>
    <row r="1373" spans="31:32" x14ac:dyDescent="0.25">
      <c r="AE1373" t="s">
        <v>1059</v>
      </c>
      <c r="AF1373">
        <v>6</v>
      </c>
    </row>
    <row r="1374" spans="31:32" x14ac:dyDescent="0.25">
      <c r="AE1374" t="s">
        <v>1520</v>
      </c>
      <c r="AF1374">
        <v>13</v>
      </c>
    </row>
    <row r="1375" spans="31:32" x14ac:dyDescent="0.25">
      <c r="AE1375" t="s">
        <v>692</v>
      </c>
      <c r="AF1375">
        <v>7</v>
      </c>
    </row>
    <row r="1376" spans="31:32" x14ac:dyDescent="0.25">
      <c r="AE1376" t="s">
        <v>692</v>
      </c>
      <c r="AF1376">
        <v>3</v>
      </c>
    </row>
    <row r="1377" spans="31:32" x14ac:dyDescent="0.25">
      <c r="AE1377" t="s">
        <v>822</v>
      </c>
      <c r="AF1377">
        <v>15</v>
      </c>
    </row>
    <row r="1378" spans="31:32" x14ac:dyDescent="0.25">
      <c r="AE1378" t="s">
        <v>1989</v>
      </c>
      <c r="AF1378">
        <v>16</v>
      </c>
    </row>
    <row r="1379" spans="31:32" x14ac:dyDescent="0.25">
      <c r="AE1379" t="s">
        <v>276</v>
      </c>
      <c r="AF1379">
        <v>14</v>
      </c>
    </row>
    <row r="1380" spans="31:32" x14ac:dyDescent="0.25">
      <c r="AE1380" t="s">
        <v>666</v>
      </c>
      <c r="AF1380">
        <v>16</v>
      </c>
    </row>
    <row r="1381" spans="31:32" x14ac:dyDescent="0.25">
      <c r="AE1381" t="s">
        <v>2010</v>
      </c>
      <c r="AF1381">
        <v>15</v>
      </c>
    </row>
    <row r="1382" spans="31:32" x14ac:dyDescent="0.25">
      <c r="AE1382" t="s">
        <v>1815</v>
      </c>
      <c r="AF1382">
        <v>16</v>
      </c>
    </row>
    <row r="1383" spans="31:32" x14ac:dyDescent="0.25">
      <c r="AE1383" t="s">
        <v>1910</v>
      </c>
      <c r="AF1383">
        <v>1</v>
      </c>
    </row>
    <row r="1384" spans="31:32" x14ac:dyDescent="0.25">
      <c r="AE1384" t="s">
        <v>2001</v>
      </c>
      <c r="AF1384">
        <v>7</v>
      </c>
    </row>
    <row r="1385" spans="31:32" x14ac:dyDescent="0.25">
      <c r="AE1385" t="s">
        <v>1898</v>
      </c>
      <c r="AF1385">
        <v>9</v>
      </c>
    </row>
    <row r="1386" spans="31:32" x14ac:dyDescent="0.25">
      <c r="AE1386" t="s">
        <v>2009</v>
      </c>
      <c r="AF1386">
        <v>16</v>
      </c>
    </row>
    <row r="1387" spans="31:32" x14ac:dyDescent="0.25">
      <c r="AE1387" t="s">
        <v>1460</v>
      </c>
      <c r="AF1387">
        <v>3</v>
      </c>
    </row>
    <row r="1388" spans="31:32" x14ac:dyDescent="0.25">
      <c r="AE1388" t="s">
        <v>1760</v>
      </c>
      <c r="AF1388">
        <v>7</v>
      </c>
    </row>
    <row r="1389" spans="31:32" x14ac:dyDescent="0.25">
      <c r="AE1389" t="s">
        <v>1879</v>
      </c>
      <c r="AF1389">
        <v>16</v>
      </c>
    </row>
    <row r="1390" spans="31:32" x14ac:dyDescent="0.25">
      <c r="AE1390" t="s">
        <v>909</v>
      </c>
      <c r="AF1390">
        <v>1</v>
      </c>
    </row>
    <row r="1391" spans="31:32" x14ac:dyDescent="0.25">
      <c r="AE1391" t="s">
        <v>909</v>
      </c>
      <c r="AF1391">
        <v>10</v>
      </c>
    </row>
    <row r="1392" spans="31:32" x14ac:dyDescent="0.25">
      <c r="AE1392" t="s">
        <v>992</v>
      </c>
      <c r="AF1392">
        <v>16</v>
      </c>
    </row>
    <row r="1393" spans="31:32" x14ac:dyDescent="0.25">
      <c r="AE1393" t="s">
        <v>992</v>
      </c>
      <c r="AF1393">
        <v>15</v>
      </c>
    </row>
    <row r="1394" spans="31:32" x14ac:dyDescent="0.25">
      <c r="AE1394" t="s">
        <v>1255</v>
      </c>
      <c r="AF1394">
        <v>14</v>
      </c>
    </row>
    <row r="1395" spans="31:32" x14ac:dyDescent="0.25">
      <c r="AE1395" t="s">
        <v>1727</v>
      </c>
      <c r="AF1395">
        <v>15</v>
      </c>
    </row>
    <row r="1396" spans="31:32" x14ac:dyDescent="0.25">
      <c r="AE1396" t="s">
        <v>1239</v>
      </c>
      <c r="AF1396">
        <v>11</v>
      </c>
    </row>
    <row r="1397" spans="31:32" x14ac:dyDescent="0.25">
      <c r="AE1397" t="s">
        <v>511</v>
      </c>
      <c r="AF1397">
        <v>15</v>
      </c>
    </row>
    <row r="1398" spans="31:32" x14ac:dyDescent="0.25">
      <c r="AE1398" t="s">
        <v>1080</v>
      </c>
      <c r="AF1398">
        <v>16</v>
      </c>
    </row>
    <row r="1399" spans="31:32" x14ac:dyDescent="0.25">
      <c r="AE1399" t="s">
        <v>1301</v>
      </c>
      <c r="AF1399">
        <v>14</v>
      </c>
    </row>
    <row r="1400" spans="31:32" x14ac:dyDescent="0.25">
      <c r="AE1400" t="s">
        <v>565</v>
      </c>
      <c r="AF1400">
        <v>16</v>
      </c>
    </row>
    <row r="1401" spans="31:32" x14ac:dyDescent="0.25">
      <c r="AE1401" t="s">
        <v>158</v>
      </c>
      <c r="AF1401">
        <v>3</v>
      </c>
    </row>
    <row r="1402" spans="31:32" x14ac:dyDescent="0.25">
      <c r="AE1402" t="s">
        <v>159</v>
      </c>
      <c r="AF1402">
        <v>13</v>
      </c>
    </row>
    <row r="1403" spans="31:32" x14ac:dyDescent="0.25">
      <c r="AE1403" t="s">
        <v>1663</v>
      </c>
      <c r="AF1403">
        <v>2</v>
      </c>
    </row>
    <row r="1404" spans="31:32" x14ac:dyDescent="0.25">
      <c r="AE1404" t="s">
        <v>1272</v>
      </c>
      <c r="AF1404">
        <v>16</v>
      </c>
    </row>
    <row r="1405" spans="31:32" x14ac:dyDescent="0.25">
      <c r="AE1405" t="s">
        <v>1272</v>
      </c>
      <c r="AF1405">
        <v>5</v>
      </c>
    </row>
    <row r="1406" spans="31:32" x14ac:dyDescent="0.25">
      <c r="AE1406" t="s">
        <v>2285</v>
      </c>
      <c r="AF1406">
        <v>12</v>
      </c>
    </row>
    <row r="1407" spans="31:32" x14ac:dyDescent="0.25">
      <c r="AE1407" t="s">
        <v>212</v>
      </c>
      <c r="AF1407">
        <v>8</v>
      </c>
    </row>
    <row r="1408" spans="31:32" x14ac:dyDescent="0.25">
      <c r="AE1408" t="s">
        <v>1747</v>
      </c>
      <c r="AF1408">
        <v>15</v>
      </c>
    </row>
    <row r="1409" spans="31:32" x14ac:dyDescent="0.25">
      <c r="AE1409" t="s">
        <v>591</v>
      </c>
      <c r="AF1409">
        <v>16</v>
      </c>
    </row>
    <row r="1410" spans="31:32" x14ac:dyDescent="0.25">
      <c r="AE1410" t="s">
        <v>2020</v>
      </c>
      <c r="AF1410">
        <v>13</v>
      </c>
    </row>
    <row r="1411" spans="31:32" x14ac:dyDescent="0.25">
      <c r="AE1411" t="s">
        <v>1191</v>
      </c>
      <c r="AF1411">
        <v>15</v>
      </c>
    </row>
    <row r="1412" spans="31:32" x14ac:dyDescent="0.25">
      <c r="AE1412" t="s">
        <v>1380</v>
      </c>
      <c r="AF1412">
        <v>14</v>
      </c>
    </row>
    <row r="1413" spans="31:32" x14ac:dyDescent="0.25">
      <c r="AE1413" t="s">
        <v>789</v>
      </c>
      <c r="AF1413">
        <v>15</v>
      </c>
    </row>
    <row r="1414" spans="31:32" x14ac:dyDescent="0.25">
      <c r="AE1414" t="s">
        <v>1147</v>
      </c>
      <c r="AF1414">
        <v>8</v>
      </c>
    </row>
    <row r="1415" spans="31:32" x14ac:dyDescent="0.25">
      <c r="AE1415" t="s">
        <v>1930</v>
      </c>
      <c r="AF1415">
        <v>16</v>
      </c>
    </row>
    <row r="1416" spans="31:32" x14ac:dyDescent="0.25">
      <c r="AE1416" t="s">
        <v>1079</v>
      </c>
      <c r="AF1416">
        <v>16</v>
      </c>
    </row>
    <row r="1417" spans="31:32" x14ac:dyDescent="0.25">
      <c r="AE1417" t="s">
        <v>849</v>
      </c>
      <c r="AF1417">
        <v>16</v>
      </c>
    </row>
    <row r="1418" spans="31:32" x14ac:dyDescent="0.25">
      <c r="AE1418" t="s">
        <v>1639</v>
      </c>
      <c r="AF1418">
        <v>16</v>
      </c>
    </row>
    <row r="1419" spans="31:32" x14ac:dyDescent="0.25">
      <c r="AE1419" t="s">
        <v>818</v>
      </c>
      <c r="AF1419">
        <v>8</v>
      </c>
    </row>
    <row r="1420" spans="31:32" x14ac:dyDescent="0.25">
      <c r="AE1420" t="s">
        <v>2260</v>
      </c>
      <c r="AF1420">
        <v>14</v>
      </c>
    </row>
    <row r="1421" spans="31:32" x14ac:dyDescent="0.25">
      <c r="AE1421" t="s">
        <v>1336</v>
      </c>
      <c r="AF1421">
        <v>1</v>
      </c>
    </row>
    <row r="1422" spans="31:32" x14ac:dyDescent="0.25">
      <c r="AE1422" t="s">
        <v>1366</v>
      </c>
      <c r="AF1422">
        <v>16</v>
      </c>
    </row>
    <row r="1423" spans="31:32" x14ac:dyDescent="0.25">
      <c r="AE1423" t="s">
        <v>2184</v>
      </c>
      <c r="AF1423">
        <v>16</v>
      </c>
    </row>
    <row r="1424" spans="31:32" x14ac:dyDescent="0.25">
      <c r="AE1424" t="s">
        <v>1420</v>
      </c>
      <c r="AF1424">
        <v>16</v>
      </c>
    </row>
    <row r="1425" spans="3:32" x14ac:dyDescent="0.25">
      <c r="AE1425" t="s">
        <v>1947</v>
      </c>
      <c r="AF1425">
        <v>6</v>
      </c>
    </row>
    <row r="1426" spans="3:32" x14ac:dyDescent="0.25">
      <c r="C1426" s="33"/>
      <c r="D1426" s="33"/>
      <c r="E1426" s="33"/>
      <c r="F1426" s="33"/>
      <c r="G1426" s="33"/>
      <c r="H1426" s="33"/>
      <c r="AE1426" t="s">
        <v>1364</v>
      </c>
      <c r="AF1426">
        <v>16</v>
      </c>
    </row>
    <row r="1427" spans="3:32" x14ac:dyDescent="0.25">
      <c r="AE1427" t="s">
        <v>1003</v>
      </c>
      <c r="AF1427">
        <v>3</v>
      </c>
    </row>
    <row r="1428" spans="3:32" x14ac:dyDescent="0.25">
      <c r="AE1428" t="s">
        <v>906</v>
      </c>
      <c r="AF1428">
        <v>11</v>
      </c>
    </row>
    <row r="1429" spans="3:32" x14ac:dyDescent="0.25">
      <c r="AE1429" t="s">
        <v>1742</v>
      </c>
      <c r="AF1429">
        <v>6</v>
      </c>
    </row>
    <row r="1430" spans="3:32" x14ac:dyDescent="0.25">
      <c r="AE1430" t="s">
        <v>1504</v>
      </c>
      <c r="AF1430">
        <v>12</v>
      </c>
    </row>
    <row r="1431" spans="3:32" x14ac:dyDescent="0.25">
      <c r="AE1431" t="s">
        <v>977</v>
      </c>
      <c r="AF1431">
        <v>16</v>
      </c>
    </row>
    <row r="1432" spans="3:32" x14ac:dyDescent="0.25">
      <c r="AE1432" t="s">
        <v>869</v>
      </c>
      <c r="AF1432">
        <v>16</v>
      </c>
    </row>
    <row r="1433" spans="3:32" x14ac:dyDescent="0.25">
      <c r="AE1433" t="s">
        <v>803</v>
      </c>
      <c r="AF1433">
        <v>16</v>
      </c>
    </row>
    <row r="1434" spans="3:32" x14ac:dyDescent="0.25">
      <c r="AE1434" t="s">
        <v>2023</v>
      </c>
      <c r="AF1434">
        <v>12</v>
      </c>
    </row>
    <row r="1435" spans="3:32" x14ac:dyDescent="0.25">
      <c r="AE1435" t="s">
        <v>37</v>
      </c>
      <c r="AF1435">
        <v>16</v>
      </c>
    </row>
    <row r="1436" spans="3:32" x14ac:dyDescent="0.25">
      <c r="AE1436" t="s">
        <v>1004</v>
      </c>
      <c r="AF1436">
        <v>1</v>
      </c>
    </row>
    <row r="1437" spans="3:32" x14ac:dyDescent="0.25">
      <c r="AE1437" t="s">
        <v>201</v>
      </c>
      <c r="AF1437">
        <v>4</v>
      </c>
    </row>
    <row r="1438" spans="3:32" x14ac:dyDescent="0.25">
      <c r="AE1438" t="s">
        <v>1101</v>
      </c>
      <c r="AF1438">
        <v>13</v>
      </c>
    </row>
    <row r="1439" spans="3:32" x14ac:dyDescent="0.25">
      <c r="AE1439" t="s">
        <v>695</v>
      </c>
      <c r="AF1439">
        <v>16</v>
      </c>
    </row>
    <row r="1440" spans="3:32" x14ac:dyDescent="0.25">
      <c r="AE1440" t="s">
        <v>943</v>
      </c>
      <c r="AF1440">
        <v>10</v>
      </c>
    </row>
    <row r="1441" spans="31:32" x14ac:dyDescent="0.25">
      <c r="AE1441" t="s">
        <v>1684</v>
      </c>
      <c r="AF1441">
        <v>16</v>
      </c>
    </row>
    <row r="1442" spans="31:32" x14ac:dyDescent="0.25">
      <c r="AE1442" t="s">
        <v>1782</v>
      </c>
      <c r="AF1442">
        <v>15</v>
      </c>
    </row>
    <row r="1443" spans="31:32" x14ac:dyDescent="0.25">
      <c r="AE1443" t="s">
        <v>333</v>
      </c>
      <c r="AF1443">
        <v>16</v>
      </c>
    </row>
    <row r="1444" spans="31:32" x14ac:dyDescent="0.25">
      <c r="AE1444" t="s">
        <v>1066</v>
      </c>
      <c r="AF1444">
        <v>7</v>
      </c>
    </row>
    <row r="1445" spans="31:32" x14ac:dyDescent="0.25">
      <c r="AE1445" t="s">
        <v>1786</v>
      </c>
      <c r="AF1445">
        <v>14</v>
      </c>
    </row>
    <row r="1446" spans="31:32" x14ac:dyDescent="0.25">
      <c r="AE1446" t="s">
        <v>1795</v>
      </c>
      <c r="AF1446">
        <v>16</v>
      </c>
    </row>
    <row r="1447" spans="31:32" x14ac:dyDescent="0.25">
      <c r="AE1447" t="s">
        <v>1005</v>
      </c>
      <c r="AF1447">
        <v>9</v>
      </c>
    </row>
    <row r="1448" spans="31:32" x14ac:dyDescent="0.25">
      <c r="AE1448" t="s">
        <v>1957</v>
      </c>
      <c r="AF1448">
        <v>4</v>
      </c>
    </row>
    <row r="1449" spans="31:32" x14ac:dyDescent="0.25">
      <c r="AE1449" t="s">
        <v>763</v>
      </c>
      <c r="AF1449">
        <v>16</v>
      </c>
    </row>
    <row r="1450" spans="31:32" x14ac:dyDescent="0.25">
      <c r="AE1450" t="s">
        <v>1553</v>
      </c>
      <c r="AF1450">
        <v>15</v>
      </c>
    </row>
    <row r="1451" spans="31:32" x14ac:dyDescent="0.25">
      <c r="AE1451" t="s">
        <v>1429</v>
      </c>
      <c r="AF1451">
        <v>16</v>
      </c>
    </row>
    <row r="1452" spans="31:32" x14ac:dyDescent="0.25">
      <c r="AE1452" t="s">
        <v>985</v>
      </c>
      <c r="AF1452">
        <v>15</v>
      </c>
    </row>
    <row r="1453" spans="31:32" x14ac:dyDescent="0.25">
      <c r="AE1453" t="s">
        <v>513</v>
      </c>
      <c r="AF1453">
        <v>8</v>
      </c>
    </row>
    <row r="1454" spans="31:32" x14ac:dyDescent="0.25">
      <c r="AE1454" t="s">
        <v>560</v>
      </c>
      <c r="AF1454">
        <v>13</v>
      </c>
    </row>
    <row r="1455" spans="31:32" x14ac:dyDescent="0.25">
      <c r="AE1455" t="s">
        <v>1525</v>
      </c>
      <c r="AF1455">
        <v>15</v>
      </c>
    </row>
    <row r="1456" spans="31:32" x14ac:dyDescent="0.25">
      <c r="AE1456" t="s">
        <v>1998</v>
      </c>
      <c r="AF1456">
        <v>16</v>
      </c>
    </row>
    <row r="1457" spans="31:32" x14ac:dyDescent="0.25">
      <c r="AE1457" t="s">
        <v>1268</v>
      </c>
      <c r="AF1457">
        <v>7</v>
      </c>
    </row>
    <row r="1458" spans="31:32" x14ac:dyDescent="0.25">
      <c r="AE1458" t="s">
        <v>1268</v>
      </c>
      <c r="AF1458">
        <v>5</v>
      </c>
    </row>
    <row r="1459" spans="31:32" x14ac:dyDescent="0.25">
      <c r="AE1459" t="s">
        <v>2281</v>
      </c>
      <c r="AF1459">
        <v>16</v>
      </c>
    </row>
    <row r="1460" spans="31:32" x14ac:dyDescent="0.25">
      <c r="AE1460" t="s">
        <v>2240</v>
      </c>
      <c r="AF1460">
        <v>16</v>
      </c>
    </row>
    <row r="1461" spans="31:32" x14ac:dyDescent="0.25">
      <c r="AE1461" t="s">
        <v>2070</v>
      </c>
      <c r="AF1461">
        <v>14</v>
      </c>
    </row>
    <row r="1462" spans="31:32" x14ac:dyDescent="0.25">
      <c r="AE1462" t="s">
        <v>58</v>
      </c>
      <c r="AF1462">
        <v>1</v>
      </c>
    </row>
    <row r="1463" spans="31:32" x14ac:dyDescent="0.25">
      <c r="AE1463" t="s">
        <v>1696</v>
      </c>
      <c r="AF1463">
        <v>16</v>
      </c>
    </row>
    <row r="1464" spans="31:32" x14ac:dyDescent="0.25">
      <c r="AE1464" t="s">
        <v>1030</v>
      </c>
      <c r="AF1464">
        <v>15</v>
      </c>
    </row>
    <row r="1465" spans="31:32" x14ac:dyDescent="0.25">
      <c r="AE1465" t="s">
        <v>2274</v>
      </c>
      <c r="AF1465">
        <v>13</v>
      </c>
    </row>
    <row r="1466" spans="31:32" x14ac:dyDescent="0.25">
      <c r="AE1466" t="s">
        <v>1707</v>
      </c>
      <c r="AF1466">
        <v>16</v>
      </c>
    </row>
    <row r="1467" spans="31:32" x14ac:dyDescent="0.25">
      <c r="AE1467" t="s">
        <v>1341</v>
      </c>
      <c r="AF1467">
        <v>16</v>
      </c>
    </row>
    <row r="1468" spans="31:32" x14ac:dyDescent="0.25">
      <c r="AE1468" t="s">
        <v>927</v>
      </c>
      <c r="AF1468">
        <v>16</v>
      </c>
    </row>
    <row r="1469" spans="31:32" x14ac:dyDescent="0.25">
      <c r="AE1469" t="s">
        <v>239</v>
      </c>
      <c r="AF1469">
        <v>16</v>
      </c>
    </row>
    <row r="1470" spans="31:32" x14ac:dyDescent="0.25">
      <c r="AE1470" t="s">
        <v>2272</v>
      </c>
      <c r="AF1470">
        <v>16</v>
      </c>
    </row>
    <row r="1471" spans="31:32" x14ac:dyDescent="0.25">
      <c r="AE1471" t="s">
        <v>301</v>
      </c>
      <c r="AF1471">
        <v>4</v>
      </c>
    </row>
    <row r="1472" spans="31:32" x14ac:dyDescent="0.25">
      <c r="AE1472" t="s">
        <v>1365</v>
      </c>
      <c r="AF1472">
        <v>16</v>
      </c>
    </row>
    <row r="1473" spans="31:32" x14ac:dyDescent="0.25">
      <c r="AE1473" t="s">
        <v>1088</v>
      </c>
      <c r="AF1473">
        <v>11</v>
      </c>
    </row>
    <row r="1474" spans="31:32" x14ac:dyDescent="0.25">
      <c r="AE1474" t="s">
        <v>1740</v>
      </c>
      <c r="AF1474">
        <v>16</v>
      </c>
    </row>
    <row r="1475" spans="31:32" x14ac:dyDescent="0.25">
      <c r="AE1475" t="s">
        <v>2084</v>
      </c>
      <c r="AF1475">
        <v>5</v>
      </c>
    </row>
    <row r="1476" spans="31:32" x14ac:dyDescent="0.25">
      <c r="AE1476" t="s">
        <v>1569</v>
      </c>
      <c r="AF1476">
        <v>8</v>
      </c>
    </row>
    <row r="1477" spans="31:32" x14ac:dyDescent="0.25">
      <c r="AE1477" t="s">
        <v>2049</v>
      </c>
      <c r="AF1477">
        <v>5</v>
      </c>
    </row>
    <row r="1478" spans="31:32" x14ac:dyDescent="0.25">
      <c r="AE1478" t="s">
        <v>740</v>
      </c>
      <c r="AF1478">
        <v>16</v>
      </c>
    </row>
    <row r="1479" spans="31:32" x14ac:dyDescent="0.25">
      <c r="AE1479" t="s">
        <v>515</v>
      </c>
      <c r="AF1479">
        <v>6</v>
      </c>
    </row>
    <row r="1480" spans="31:32" x14ac:dyDescent="0.25">
      <c r="AE1480" t="s">
        <v>732</v>
      </c>
      <c r="AF1480">
        <v>16</v>
      </c>
    </row>
    <row r="1481" spans="31:32" x14ac:dyDescent="0.25">
      <c r="AE1481" t="s">
        <v>2051</v>
      </c>
      <c r="AF1481">
        <v>15</v>
      </c>
    </row>
    <row r="1482" spans="31:32" x14ac:dyDescent="0.25">
      <c r="AE1482" t="s">
        <v>1884</v>
      </c>
      <c r="AF1482">
        <v>3</v>
      </c>
    </row>
    <row r="1483" spans="31:32" x14ac:dyDescent="0.25">
      <c r="AE1483" t="s">
        <v>1450</v>
      </c>
      <c r="AF1483">
        <v>16</v>
      </c>
    </row>
    <row r="1484" spans="31:32" x14ac:dyDescent="0.25">
      <c r="AE1484" t="s">
        <v>1919</v>
      </c>
      <c r="AF1484">
        <v>15</v>
      </c>
    </row>
    <row r="1485" spans="31:32" x14ac:dyDescent="0.25">
      <c r="AE1485" t="s">
        <v>1436</v>
      </c>
      <c r="AF1485">
        <v>16</v>
      </c>
    </row>
    <row r="1486" spans="31:32" x14ac:dyDescent="0.25">
      <c r="AE1486" t="s">
        <v>994</v>
      </c>
      <c r="AF1486">
        <v>16</v>
      </c>
    </row>
    <row r="1487" spans="31:32" x14ac:dyDescent="0.25">
      <c r="AE1487" t="s">
        <v>696</v>
      </c>
      <c r="AF1487">
        <v>1</v>
      </c>
    </row>
    <row r="1488" spans="31:32" x14ac:dyDescent="0.25">
      <c r="AE1488" t="s">
        <v>636</v>
      </c>
      <c r="AF1488">
        <v>8</v>
      </c>
    </row>
    <row r="1489" spans="31:32" x14ac:dyDescent="0.25">
      <c r="AE1489" t="s">
        <v>875</v>
      </c>
      <c r="AF1489">
        <v>16</v>
      </c>
    </row>
    <row r="1490" spans="31:32" x14ac:dyDescent="0.25">
      <c r="AE1490" t="s">
        <v>940</v>
      </c>
      <c r="AF1490">
        <v>3</v>
      </c>
    </row>
    <row r="1491" spans="31:32" x14ac:dyDescent="0.25">
      <c r="AE1491" t="s">
        <v>963</v>
      </c>
      <c r="AF1491">
        <v>15</v>
      </c>
    </row>
    <row r="1492" spans="31:32" x14ac:dyDescent="0.25">
      <c r="AE1492" t="s">
        <v>941</v>
      </c>
      <c r="AF1492">
        <v>16</v>
      </c>
    </row>
    <row r="1493" spans="31:32" x14ac:dyDescent="0.25">
      <c r="AE1493" t="s">
        <v>811</v>
      </c>
      <c r="AF1493">
        <v>13</v>
      </c>
    </row>
    <row r="1494" spans="31:32" x14ac:dyDescent="0.25">
      <c r="AE1494" t="s">
        <v>625</v>
      </c>
      <c r="AF1494">
        <v>16</v>
      </c>
    </row>
    <row r="1495" spans="31:32" x14ac:dyDescent="0.25">
      <c r="AE1495" t="s">
        <v>1122</v>
      </c>
      <c r="AF1495">
        <v>5</v>
      </c>
    </row>
    <row r="1496" spans="31:32" x14ac:dyDescent="0.25">
      <c r="AE1496" t="s">
        <v>983</v>
      </c>
      <c r="AF1496">
        <v>14</v>
      </c>
    </row>
    <row r="1497" spans="31:32" x14ac:dyDescent="0.25">
      <c r="AE1497" t="s">
        <v>1588</v>
      </c>
      <c r="AF1497">
        <v>16</v>
      </c>
    </row>
    <row r="1498" spans="31:32" x14ac:dyDescent="0.25">
      <c r="AE1498" t="s">
        <v>1208</v>
      </c>
      <c r="AF1498">
        <v>11</v>
      </c>
    </row>
    <row r="1499" spans="31:32" x14ac:dyDescent="0.25">
      <c r="AE1499" t="s">
        <v>1228</v>
      </c>
      <c r="AF1499">
        <v>16</v>
      </c>
    </row>
    <row r="1500" spans="31:32" x14ac:dyDescent="0.25">
      <c r="AE1500" t="s">
        <v>1738</v>
      </c>
      <c r="AF1500">
        <v>16</v>
      </c>
    </row>
    <row r="1501" spans="31:32" x14ac:dyDescent="0.25">
      <c r="AE1501" t="s">
        <v>2025</v>
      </c>
      <c r="AF1501">
        <v>13</v>
      </c>
    </row>
    <row r="1502" spans="31:32" x14ac:dyDescent="0.25">
      <c r="AE1502" t="s">
        <v>1796</v>
      </c>
      <c r="AF1502">
        <v>12</v>
      </c>
    </row>
    <row r="1503" spans="31:32" x14ac:dyDescent="0.25">
      <c r="AE1503" t="s">
        <v>602</v>
      </c>
      <c r="AF1503">
        <v>14</v>
      </c>
    </row>
    <row r="1504" spans="31:32" x14ac:dyDescent="0.25">
      <c r="AE1504" t="s">
        <v>1007</v>
      </c>
      <c r="AF1504">
        <v>4</v>
      </c>
    </row>
    <row r="1505" spans="31:32" x14ac:dyDescent="0.25">
      <c r="AE1505" t="s">
        <v>2169</v>
      </c>
      <c r="AF1505">
        <v>16</v>
      </c>
    </row>
    <row r="1506" spans="31:32" x14ac:dyDescent="0.25">
      <c r="AE1506" t="s">
        <v>1594</v>
      </c>
      <c r="AF1506">
        <v>2</v>
      </c>
    </row>
    <row r="1507" spans="31:32" x14ac:dyDescent="0.25">
      <c r="AE1507" t="s">
        <v>2288</v>
      </c>
      <c r="AF1507">
        <v>14</v>
      </c>
    </row>
    <row r="1508" spans="31:32" x14ac:dyDescent="0.25">
      <c r="AE1508" t="s">
        <v>561</v>
      </c>
      <c r="AF1508">
        <v>16</v>
      </c>
    </row>
    <row r="1509" spans="31:32" x14ac:dyDescent="0.25">
      <c r="AE1509" t="s">
        <v>888</v>
      </c>
      <c r="AF1509">
        <v>13</v>
      </c>
    </row>
    <row r="1510" spans="31:32" x14ac:dyDescent="0.25">
      <c r="AE1510" t="s">
        <v>885</v>
      </c>
      <c r="AF1510">
        <v>16</v>
      </c>
    </row>
    <row r="1511" spans="31:32" x14ac:dyDescent="0.25">
      <c r="AE1511" t="s">
        <v>1911</v>
      </c>
      <c r="AF1511">
        <v>16</v>
      </c>
    </row>
    <row r="1512" spans="31:32" x14ac:dyDescent="0.25">
      <c r="AE1512" t="s">
        <v>2247</v>
      </c>
      <c r="AF1512">
        <v>15</v>
      </c>
    </row>
    <row r="1513" spans="31:32" x14ac:dyDescent="0.25">
      <c r="AE1513" t="s">
        <v>1441</v>
      </c>
      <c r="AF1513">
        <v>15</v>
      </c>
    </row>
    <row r="1514" spans="31:32" x14ac:dyDescent="0.25">
      <c r="AE1514" t="s">
        <v>631</v>
      </c>
      <c r="AF1514">
        <v>16</v>
      </c>
    </row>
    <row r="1515" spans="31:32" x14ac:dyDescent="0.25">
      <c r="AE1515" t="s">
        <v>1902</v>
      </c>
      <c r="AF1515">
        <v>1</v>
      </c>
    </row>
    <row r="1516" spans="31:32" x14ac:dyDescent="0.25">
      <c r="AE1516" t="s">
        <v>629</v>
      </c>
      <c r="AF1516">
        <v>16</v>
      </c>
    </row>
    <row r="1517" spans="31:32" x14ac:dyDescent="0.25">
      <c r="AE1517" t="s">
        <v>682</v>
      </c>
      <c r="AF1517">
        <v>16</v>
      </c>
    </row>
    <row r="1518" spans="31:32" x14ac:dyDescent="0.25">
      <c r="AE1518" t="s">
        <v>1886</v>
      </c>
      <c r="AF1518">
        <v>9</v>
      </c>
    </row>
    <row r="1519" spans="31:32" x14ac:dyDescent="0.25">
      <c r="AE1519" t="s">
        <v>1886</v>
      </c>
      <c r="AF1519">
        <v>2</v>
      </c>
    </row>
    <row r="1520" spans="31:32" x14ac:dyDescent="0.25">
      <c r="AE1520" t="s">
        <v>2066</v>
      </c>
      <c r="AF1520">
        <v>16</v>
      </c>
    </row>
    <row r="1521" spans="31:32" x14ac:dyDescent="0.25">
      <c r="AE1521" t="s">
        <v>621</v>
      </c>
      <c r="AF1521">
        <v>16</v>
      </c>
    </row>
    <row r="1522" spans="31:32" x14ac:dyDescent="0.25">
      <c r="AE1522" t="s">
        <v>1608</v>
      </c>
      <c r="AF1522">
        <v>7</v>
      </c>
    </row>
    <row r="1523" spans="31:32" x14ac:dyDescent="0.25">
      <c r="AE1523" t="s">
        <v>2234</v>
      </c>
      <c r="AF1523">
        <v>16</v>
      </c>
    </row>
    <row r="1524" spans="31:32" x14ac:dyDescent="0.25">
      <c r="AE1524" t="s">
        <v>916</v>
      </c>
      <c r="AF1524">
        <v>3</v>
      </c>
    </row>
    <row r="1525" spans="31:32" x14ac:dyDescent="0.25">
      <c r="AE1525" t="s">
        <v>1893</v>
      </c>
      <c r="AF1525">
        <v>16</v>
      </c>
    </row>
    <row r="1526" spans="31:32" x14ac:dyDescent="0.25">
      <c r="AE1526" t="s">
        <v>1477</v>
      </c>
      <c r="AF1526">
        <v>15</v>
      </c>
    </row>
    <row r="1527" spans="31:32" x14ac:dyDescent="0.25">
      <c r="AE1527" t="s">
        <v>881</v>
      </c>
      <c r="AF1527">
        <v>15</v>
      </c>
    </row>
    <row r="1528" spans="31:32" x14ac:dyDescent="0.25">
      <c r="AE1528" t="s">
        <v>2152</v>
      </c>
      <c r="AF1528">
        <v>16</v>
      </c>
    </row>
    <row r="1529" spans="31:32" x14ac:dyDescent="0.25">
      <c r="AE1529" t="s">
        <v>1444</v>
      </c>
      <c r="AF1529">
        <v>16</v>
      </c>
    </row>
    <row r="1530" spans="31:32" x14ac:dyDescent="0.25">
      <c r="AE1530" t="s">
        <v>1750</v>
      </c>
      <c r="AF1530">
        <v>16</v>
      </c>
    </row>
    <row r="1531" spans="31:32" x14ac:dyDescent="0.25">
      <c r="AE1531" t="s">
        <v>2063</v>
      </c>
      <c r="AF1531">
        <v>3</v>
      </c>
    </row>
    <row r="1532" spans="31:32" x14ac:dyDescent="0.25">
      <c r="AE1532" t="s">
        <v>1123</v>
      </c>
      <c r="AF1532">
        <v>1</v>
      </c>
    </row>
    <row r="1533" spans="31:32" x14ac:dyDescent="0.25">
      <c r="AE1533" t="s">
        <v>904</v>
      </c>
      <c r="AF1533">
        <v>16</v>
      </c>
    </row>
    <row r="1534" spans="31:32" x14ac:dyDescent="0.25">
      <c r="AE1534" t="s">
        <v>2042</v>
      </c>
      <c r="AF1534">
        <v>16</v>
      </c>
    </row>
    <row r="1535" spans="31:32" x14ac:dyDescent="0.25">
      <c r="AE1535" t="s">
        <v>1560</v>
      </c>
      <c r="AF1535">
        <v>16</v>
      </c>
    </row>
    <row r="1536" spans="31:32" x14ac:dyDescent="0.25">
      <c r="AE1536" t="s">
        <v>1649</v>
      </c>
      <c r="AF1536">
        <v>16</v>
      </c>
    </row>
    <row r="1537" spans="31:32" x14ac:dyDescent="0.25">
      <c r="AE1537" t="s">
        <v>890</v>
      </c>
      <c r="AF1537">
        <v>5</v>
      </c>
    </row>
    <row r="1538" spans="31:32" x14ac:dyDescent="0.25">
      <c r="AE1538" t="s">
        <v>991</v>
      </c>
      <c r="AF1538">
        <v>11</v>
      </c>
    </row>
    <row r="1539" spans="31:32" x14ac:dyDescent="0.25">
      <c r="AE1539" t="s">
        <v>1995</v>
      </c>
      <c r="AF1539">
        <v>4</v>
      </c>
    </row>
    <row r="1540" spans="31:32" x14ac:dyDescent="0.25">
      <c r="AE1540" t="s">
        <v>1313</v>
      </c>
      <c r="AF1540">
        <v>16</v>
      </c>
    </row>
    <row r="1541" spans="31:32" x14ac:dyDescent="0.25">
      <c r="AE1541" t="s">
        <v>792</v>
      </c>
      <c r="AF1541">
        <v>14</v>
      </c>
    </row>
    <row r="1542" spans="31:32" x14ac:dyDescent="0.25">
      <c r="AE1542" t="s">
        <v>1690</v>
      </c>
      <c r="AF1542">
        <v>14</v>
      </c>
    </row>
    <row r="1543" spans="31:32" x14ac:dyDescent="0.25">
      <c r="AE1543" t="s">
        <v>519</v>
      </c>
      <c r="AF1543">
        <v>3</v>
      </c>
    </row>
    <row r="1544" spans="31:32" x14ac:dyDescent="0.25">
      <c r="AE1544" t="s">
        <v>311</v>
      </c>
      <c r="AF1544">
        <v>6</v>
      </c>
    </row>
    <row r="1545" spans="31:32" x14ac:dyDescent="0.25">
      <c r="AE1545" t="s">
        <v>1407</v>
      </c>
      <c r="AF1545">
        <v>2</v>
      </c>
    </row>
    <row r="1546" spans="31:32" x14ac:dyDescent="0.25">
      <c r="AE1546" t="s">
        <v>1452</v>
      </c>
      <c r="AF1546">
        <v>13</v>
      </c>
    </row>
    <row r="1547" spans="31:32" x14ac:dyDescent="0.25">
      <c r="AE1547" t="s">
        <v>1600</v>
      </c>
      <c r="AF1547">
        <v>13</v>
      </c>
    </row>
    <row r="1548" spans="31:32" x14ac:dyDescent="0.25">
      <c r="AE1548" t="s">
        <v>996</v>
      </c>
      <c r="AF1548">
        <v>10</v>
      </c>
    </row>
    <row r="1549" spans="31:32" x14ac:dyDescent="0.25">
      <c r="AE1549" t="s">
        <v>1819</v>
      </c>
      <c r="AF1549">
        <v>15</v>
      </c>
    </row>
    <row r="1550" spans="31:32" x14ac:dyDescent="0.25">
      <c r="AE1550" t="s">
        <v>1587</v>
      </c>
      <c r="AF1550">
        <v>16</v>
      </c>
    </row>
    <row r="1551" spans="31:32" x14ac:dyDescent="0.25">
      <c r="AE1551" t="s">
        <v>1063</v>
      </c>
      <c r="AF1551">
        <v>6</v>
      </c>
    </row>
    <row r="1552" spans="31:32" x14ac:dyDescent="0.25">
      <c r="AE1552" t="s">
        <v>1164</v>
      </c>
      <c r="AF1552">
        <v>16</v>
      </c>
    </row>
    <row r="1553" spans="31:32" x14ac:dyDescent="0.25">
      <c r="AE1553" t="s">
        <v>1439</v>
      </c>
      <c r="AF1553">
        <v>16</v>
      </c>
    </row>
    <row r="1554" spans="31:32" x14ac:dyDescent="0.25">
      <c r="AE1554" t="s">
        <v>870</v>
      </c>
      <c r="AF1554">
        <v>9</v>
      </c>
    </row>
    <row r="1555" spans="31:32" x14ac:dyDescent="0.25">
      <c r="AE1555" t="s">
        <v>1712</v>
      </c>
      <c r="AF1555">
        <v>15</v>
      </c>
    </row>
    <row r="1556" spans="31:32" x14ac:dyDescent="0.25">
      <c r="AE1556" t="s">
        <v>590</v>
      </c>
      <c r="AF1556">
        <v>13</v>
      </c>
    </row>
    <row r="1557" spans="31:32" x14ac:dyDescent="0.25">
      <c r="AE1557" t="s">
        <v>544</v>
      </c>
      <c r="AF1557">
        <v>15</v>
      </c>
    </row>
    <row r="1558" spans="31:32" x14ac:dyDescent="0.25">
      <c r="AE1558" t="s">
        <v>1041</v>
      </c>
      <c r="AF1558">
        <v>15</v>
      </c>
    </row>
    <row r="1559" spans="31:32" x14ac:dyDescent="0.25">
      <c r="AE1559" t="s">
        <v>168</v>
      </c>
      <c r="AF1559">
        <v>1</v>
      </c>
    </row>
    <row r="1560" spans="31:32" x14ac:dyDescent="0.25">
      <c r="AE1560" t="s">
        <v>1874</v>
      </c>
      <c r="AF1560">
        <v>14</v>
      </c>
    </row>
    <row r="1561" spans="31:32" x14ac:dyDescent="0.25">
      <c r="AE1561" t="s">
        <v>650</v>
      </c>
      <c r="AF1561">
        <v>15</v>
      </c>
    </row>
    <row r="1562" spans="31:32" x14ac:dyDescent="0.25">
      <c r="AE1562" t="s">
        <v>1889</v>
      </c>
      <c r="AF1562">
        <v>16</v>
      </c>
    </row>
    <row r="1563" spans="31:32" x14ac:dyDescent="0.25">
      <c r="AE1563" t="s">
        <v>1402</v>
      </c>
      <c r="AF1563">
        <v>16</v>
      </c>
    </row>
    <row r="1564" spans="31:32" x14ac:dyDescent="0.25">
      <c r="AE1564" t="s">
        <v>1918</v>
      </c>
      <c r="AF1564">
        <v>15</v>
      </c>
    </row>
    <row r="1565" spans="31:32" x14ac:dyDescent="0.25">
      <c r="AE1565" t="s">
        <v>2081</v>
      </c>
      <c r="AF1565">
        <v>15</v>
      </c>
    </row>
    <row r="1566" spans="31:32" x14ac:dyDescent="0.25">
      <c r="AE1566" t="s">
        <v>1001</v>
      </c>
      <c r="AF1566">
        <v>14</v>
      </c>
    </row>
    <row r="1567" spans="31:32" x14ac:dyDescent="0.25">
      <c r="AE1567" t="s">
        <v>845</v>
      </c>
      <c r="AF1567">
        <v>15</v>
      </c>
    </row>
    <row r="1568" spans="31:32" x14ac:dyDescent="0.25">
      <c r="AE1568" t="s">
        <v>1347</v>
      </c>
      <c r="AF1568">
        <v>16</v>
      </c>
    </row>
    <row r="1569" spans="31:32" x14ac:dyDescent="0.25">
      <c r="AE1569" t="s">
        <v>1174</v>
      </c>
      <c r="AF1569">
        <v>7</v>
      </c>
    </row>
    <row r="1570" spans="31:32" x14ac:dyDescent="0.25">
      <c r="AE1570" t="s">
        <v>1455</v>
      </c>
      <c r="AF1570">
        <v>16</v>
      </c>
    </row>
    <row r="1571" spans="31:32" x14ac:dyDescent="0.25">
      <c r="AE1571" t="s">
        <v>90</v>
      </c>
      <c r="AF1571">
        <v>1</v>
      </c>
    </row>
    <row r="1572" spans="31:32" x14ac:dyDescent="0.25">
      <c r="AE1572" t="s">
        <v>830</v>
      </c>
      <c r="AF1572">
        <v>13</v>
      </c>
    </row>
    <row r="1573" spans="31:32" x14ac:dyDescent="0.25">
      <c r="AE1573" t="s">
        <v>1474</v>
      </c>
      <c r="AF1573">
        <v>11</v>
      </c>
    </row>
    <row r="1574" spans="31:32" x14ac:dyDescent="0.25">
      <c r="AE1574" t="s">
        <v>1988</v>
      </c>
      <c r="AF1574">
        <v>16</v>
      </c>
    </row>
    <row r="1575" spans="31:32" x14ac:dyDescent="0.25">
      <c r="AE1575" t="s">
        <v>1904</v>
      </c>
      <c r="AF1575">
        <v>8</v>
      </c>
    </row>
    <row r="1576" spans="31:32" x14ac:dyDescent="0.25">
      <c r="AE1576" t="s">
        <v>1197</v>
      </c>
      <c r="AF1576">
        <v>16</v>
      </c>
    </row>
    <row r="1577" spans="31:32" x14ac:dyDescent="0.25">
      <c r="AE1577" t="s">
        <v>1340</v>
      </c>
      <c r="AF1577">
        <v>13</v>
      </c>
    </row>
    <row r="1578" spans="31:32" x14ac:dyDescent="0.25">
      <c r="AE1578" t="s">
        <v>1292</v>
      </c>
      <c r="AF1578">
        <v>2</v>
      </c>
    </row>
    <row r="1579" spans="31:32" x14ac:dyDescent="0.25">
      <c r="AE1579" t="s">
        <v>1358</v>
      </c>
      <c r="AF1579">
        <v>16</v>
      </c>
    </row>
    <row r="1580" spans="31:32" x14ac:dyDescent="0.25">
      <c r="AE1580" t="s">
        <v>2292</v>
      </c>
      <c r="AF1580">
        <v>16</v>
      </c>
    </row>
    <row r="1581" spans="31:32" x14ac:dyDescent="0.25">
      <c r="AE1581" t="s">
        <v>761</v>
      </c>
      <c r="AF1581">
        <v>16</v>
      </c>
    </row>
    <row r="1582" spans="31:32" x14ac:dyDescent="0.25">
      <c r="AE1582" t="s">
        <v>1431</v>
      </c>
      <c r="AF1582">
        <v>8</v>
      </c>
    </row>
    <row r="1583" spans="31:32" x14ac:dyDescent="0.25">
      <c r="AE1583" t="s">
        <v>1201</v>
      </c>
      <c r="AF1583">
        <v>10</v>
      </c>
    </row>
    <row r="1584" spans="31:32" x14ac:dyDescent="0.25">
      <c r="AE1584" t="s">
        <v>1739</v>
      </c>
      <c r="AF1584">
        <v>1</v>
      </c>
    </row>
    <row r="1585" spans="31:32" x14ac:dyDescent="0.25">
      <c r="AE1585" t="s">
        <v>1148</v>
      </c>
      <c r="AF1585">
        <v>5</v>
      </c>
    </row>
    <row r="1586" spans="31:32" x14ac:dyDescent="0.25">
      <c r="AE1586" t="s">
        <v>1148</v>
      </c>
      <c r="AF1586">
        <v>5</v>
      </c>
    </row>
    <row r="1587" spans="31:32" x14ac:dyDescent="0.25">
      <c r="AE1587" t="s">
        <v>395</v>
      </c>
      <c r="AF1587">
        <v>16</v>
      </c>
    </row>
    <row r="1588" spans="31:32" x14ac:dyDescent="0.25">
      <c r="AE1588" t="s">
        <v>1763</v>
      </c>
      <c r="AF1588">
        <v>16</v>
      </c>
    </row>
    <row r="1589" spans="31:32" x14ac:dyDescent="0.25">
      <c r="AE1589" t="s">
        <v>1016</v>
      </c>
      <c r="AF1589">
        <v>16</v>
      </c>
    </row>
    <row r="1590" spans="31:32" x14ac:dyDescent="0.25">
      <c r="AE1590" t="s">
        <v>1422</v>
      </c>
      <c r="AF1590">
        <v>16</v>
      </c>
    </row>
    <row r="1591" spans="31:32" x14ac:dyDescent="0.25">
      <c r="AE1591" t="s">
        <v>1298</v>
      </c>
      <c r="AF1591">
        <v>3</v>
      </c>
    </row>
    <row r="1592" spans="31:32" x14ac:dyDescent="0.25">
      <c r="AE1592" t="s">
        <v>2035</v>
      </c>
      <c r="AF1592">
        <v>16</v>
      </c>
    </row>
    <row r="1593" spans="31:32" x14ac:dyDescent="0.25">
      <c r="AE1593" t="s">
        <v>1089</v>
      </c>
      <c r="AF1593">
        <v>4</v>
      </c>
    </row>
    <row r="1594" spans="31:32" x14ac:dyDescent="0.25">
      <c r="AE1594" t="s">
        <v>1521</v>
      </c>
      <c r="AF1594">
        <v>7</v>
      </c>
    </row>
    <row r="1595" spans="31:32" x14ac:dyDescent="0.25">
      <c r="AE1595" t="s">
        <v>551</v>
      </c>
      <c r="AF1595">
        <v>13</v>
      </c>
    </row>
    <row r="1596" spans="31:32" x14ac:dyDescent="0.25">
      <c r="AE1596" t="s">
        <v>2071</v>
      </c>
      <c r="AF1596">
        <v>12</v>
      </c>
    </row>
    <row r="1597" spans="31:32" x14ac:dyDescent="0.25">
      <c r="AE1597" t="s">
        <v>1532</v>
      </c>
      <c r="AF1597">
        <v>16</v>
      </c>
    </row>
    <row r="1598" spans="31:32" x14ac:dyDescent="0.25">
      <c r="AE1598" t="s">
        <v>1020</v>
      </c>
      <c r="AF1598">
        <v>16</v>
      </c>
    </row>
    <row r="1599" spans="31:32" x14ac:dyDescent="0.25">
      <c r="AE1599" t="s">
        <v>12</v>
      </c>
      <c r="AF1599">
        <v>16</v>
      </c>
    </row>
    <row r="1600" spans="31:32" x14ac:dyDescent="0.25">
      <c r="AE1600" t="s">
        <v>975</v>
      </c>
      <c r="AF1600">
        <v>15</v>
      </c>
    </row>
    <row r="1601" spans="1:32" x14ac:dyDescent="0.25">
      <c r="AE1601" t="s">
        <v>1505</v>
      </c>
      <c r="AF1601">
        <v>16</v>
      </c>
    </row>
    <row r="1602" spans="1:32" x14ac:dyDescent="0.25">
      <c r="AE1602" t="s">
        <v>824</v>
      </c>
      <c r="AF1602">
        <v>2</v>
      </c>
    </row>
    <row r="1603" spans="1:32" x14ac:dyDescent="0.25">
      <c r="AE1603" t="s">
        <v>1846</v>
      </c>
      <c r="AF1603">
        <v>16</v>
      </c>
    </row>
    <row r="1604" spans="1:32" x14ac:dyDescent="0.25">
      <c r="AE1604" t="s">
        <v>2038</v>
      </c>
      <c r="AF1604">
        <v>13</v>
      </c>
    </row>
    <row r="1605" spans="1:32" s="33" customFormat="1" x14ac:dyDescent="0.25">
      <c r="A1605" s="69"/>
      <c r="B1605" s="69"/>
      <c r="C1605"/>
      <c r="D1605"/>
      <c r="E1605"/>
      <c r="F1605"/>
      <c r="G1605"/>
      <c r="H1605"/>
      <c r="I1605" s="69"/>
      <c r="J1605" s="69"/>
      <c r="K1605" s="69"/>
      <c r="L1605" s="69"/>
      <c r="M1605" s="69"/>
      <c r="N1605" s="69"/>
      <c r="O1605" s="69"/>
      <c r="P1605" s="69"/>
      <c r="Q1605" s="69"/>
      <c r="AE1605" s="33" t="s">
        <v>1172</v>
      </c>
      <c r="AF1605" s="33">
        <v>1</v>
      </c>
    </row>
    <row r="1606" spans="1:32" s="33" customFormat="1" x14ac:dyDescent="0.25">
      <c r="A1606" s="69"/>
      <c r="B1606" s="69"/>
      <c r="C1606"/>
      <c r="D1606"/>
      <c r="E1606"/>
      <c r="F1606"/>
      <c r="G1606"/>
      <c r="H1606"/>
      <c r="I1606" s="69"/>
      <c r="J1606" s="69"/>
      <c r="K1606" s="69"/>
      <c r="L1606" s="69"/>
      <c r="M1606" s="69"/>
      <c r="N1606" s="69"/>
      <c r="O1606" s="69"/>
      <c r="P1606" s="69"/>
      <c r="Q1606" s="69"/>
      <c r="AE1606" s="33" t="s">
        <v>1172</v>
      </c>
      <c r="AF1606" s="33">
        <v>1</v>
      </c>
    </row>
    <row r="1607" spans="1:32" x14ac:dyDescent="0.25">
      <c r="AE1607" t="s">
        <v>684</v>
      </c>
      <c r="AF1607">
        <v>1</v>
      </c>
    </row>
    <row r="1608" spans="1:32" x14ac:dyDescent="0.25">
      <c r="AE1608" t="s">
        <v>258</v>
      </c>
      <c r="AF1608">
        <v>12</v>
      </c>
    </row>
    <row r="1609" spans="1:32" x14ac:dyDescent="0.25">
      <c r="AE1609" t="s">
        <v>1708</v>
      </c>
      <c r="AF1609">
        <v>2</v>
      </c>
    </row>
    <row r="1610" spans="1:32" x14ac:dyDescent="0.25">
      <c r="AE1610" t="s">
        <v>2245</v>
      </c>
      <c r="AF1610">
        <v>16</v>
      </c>
    </row>
    <row r="1611" spans="1:32" x14ac:dyDescent="0.25">
      <c r="AE1611" t="s">
        <v>639</v>
      </c>
      <c r="AF1611">
        <v>16</v>
      </c>
    </row>
    <row r="1612" spans="1:32" x14ac:dyDescent="0.25">
      <c r="AE1612" t="s">
        <v>1567</v>
      </c>
      <c r="AF1612">
        <v>15</v>
      </c>
    </row>
    <row r="1613" spans="1:32" x14ac:dyDescent="0.25">
      <c r="AE1613" t="s">
        <v>2257</v>
      </c>
      <c r="AF1613">
        <v>16</v>
      </c>
    </row>
    <row r="1614" spans="1:32" x14ac:dyDescent="0.25">
      <c r="AE1614" t="s">
        <v>1509</v>
      </c>
      <c r="AF1614">
        <v>2</v>
      </c>
    </row>
    <row r="1615" spans="1:32" x14ac:dyDescent="0.25">
      <c r="AE1615" t="s">
        <v>1896</v>
      </c>
      <c r="AF1615">
        <v>16</v>
      </c>
    </row>
    <row r="1616" spans="1:32" x14ac:dyDescent="0.25">
      <c r="AE1616" t="s">
        <v>2013</v>
      </c>
      <c r="AF1616">
        <v>6</v>
      </c>
    </row>
    <row r="1617" spans="31:32" x14ac:dyDescent="0.25">
      <c r="AE1617" t="s">
        <v>432</v>
      </c>
      <c r="AF1617">
        <v>14</v>
      </c>
    </row>
    <row r="1618" spans="31:32" x14ac:dyDescent="0.25">
      <c r="AE1618" t="s">
        <v>1794</v>
      </c>
      <c r="AF1618">
        <v>13</v>
      </c>
    </row>
    <row r="1619" spans="31:32" x14ac:dyDescent="0.25">
      <c r="AE1619" t="s">
        <v>1037</v>
      </c>
      <c r="AF1619">
        <v>16</v>
      </c>
    </row>
    <row r="1620" spans="31:32" x14ac:dyDescent="0.25">
      <c r="AE1620" t="s">
        <v>1717</v>
      </c>
      <c r="AF1620">
        <v>16</v>
      </c>
    </row>
    <row r="1621" spans="31:32" x14ac:dyDescent="0.25">
      <c r="AE1621" t="s">
        <v>372</v>
      </c>
      <c r="AF1621">
        <v>9</v>
      </c>
    </row>
    <row r="1622" spans="31:32" x14ac:dyDescent="0.25">
      <c r="AE1622" t="s">
        <v>606</v>
      </c>
      <c r="AF1622">
        <v>13</v>
      </c>
    </row>
    <row r="1623" spans="31:32" x14ac:dyDescent="0.25">
      <c r="AE1623" t="s">
        <v>1383</v>
      </c>
      <c r="AF1623">
        <v>12</v>
      </c>
    </row>
    <row r="1624" spans="31:32" x14ac:dyDescent="0.25">
      <c r="AE1624" t="s">
        <v>1022</v>
      </c>
      <c r="AF1624">
        <v>1</v>
      </c>
    </row>
    <row r="1625" spans="31:32" x14ac:dyDescent="0.25">
      <c r="AE1625" t="s">
        <v>1299</v>
      </c>
      <c r="AF1625">
        <v>16</v>
      </c>
    </row>
    <row r="1626" spans="31:32" x14ac:dyDescent="0.25">
      <c r="AE1626" t="s">
        <v>1410</v>
      </c>
      <c r="AF1626">
        <v>16</v>
      </c>
    </row>
    <row r="1627" spans="31:32" x14ac:dyDescent="0.25">
      <c r="AE1627" t="s">
        <v>355</v>
      </c>
      <c r="AF1627">
        <v>4</v>
      </c>
    </row>
    <row r="1628" spans="31:32" x14ac:dyDescent="0.25">
      <c r="AE1628" t="s">
        <v>1297</v>
      </c>
      <c r="AF1628">
        <v>3</v>
      </c>
    </row>
    <row r="1629" spans="31:32" x14ac:dyDescent="0.25">
      <c r="AE1629" t="s">
        <v>1597</v>
      </c>
      <c r="AF1629">
        <v>9</v>
      </c>
    </row>
    <row r="1630" spans="31:32" x14ac:dyDescent="0.25">
      <c r="AE1630" t="s">
        <v>741</v>
      </c>
      <c r="AF1630">
        <v>11</v>
      </c>
    </row>
    <row r="1631" spans="31:32" x14ac:dyDescent="0.25">
      <c r="AE1631" t="s">
        <v>1317</v>
      </c>
      <c r="AF1631">
        <v>16</v>
      </c>
    </row>
    <row r="1632" spans="31:32" x14ac:dyDescent="0.25">
      <c r="AE1632" t="s">
        <v>913</v>
      </c>
      <c r="AF1632">
        <v>16</v>
      </c>
    </row>
    <row r="1633" spans="31:32" x14ac:dyDescent="0.25">
      <c r="AE1633" t="s">
        <v>567</v>
      </c>
      <c r="AF1633">
        <v>6</v>
      </c>
    </row>
    <row r="1634" spans="31:32" x14ac:dyDescent="0.25">
      <c r="AE1634" t="s">
        <v>1323</v>
      </c>
      <c r="AF1634">
        <v>16</v>
      </c>
    </row>
    <row r="1635" spans="31:32" x14ac:dyDescent="0.25">
      <c r="AE1635" t="s">
        <v>955</v>
      </c>
      <c r="AF1635">
        <v>10</v>
      </c>
    </row>
    <row r="1636" spans="31:32" x14ac:dyDescent="0.25">
      <c r="AE1636" t="s">
        <v>703</v>
      </c>
      <c r="AF1636">
        <v>2</v>
      </c>
    </row>
    <row r="1637" spans="31:32" x14ac:dyDescent="0.25">
      <c r="AE1637" t="s">
        <v>291</v>
      </c>
      <c r="AF1637">
        <v>1</v>
      </c>
    </row>
    <row r="1638" spans="31:32" x14ac:dyDescent="0.25">
      <c r="AE1638" t="s">
        <v>2015</v>
      </c>
      <c r="AF1638">
        <v>16</v>
      </c>
    </row>
    <row r="1639" spans="31:32" x14ac:dyDescent="0.25">
      <c r="AE1639" t="s">
        <v>2039</v>
      </c>
      <c r="AF1639">
        <v>16</v>
      </c>
    </row>
    <row r="1640" spans="31:32" x14ac:dyDescent="0.25">
      <c r="AE1640" t="s">
        <v>1262</v>
      </c>
      <c r="AF1640">
        <v>14</v>
      </c>
    </row>
    <row r="1641" spans="31:32" x14ac:dyDescent="0.25">
      <c r="AE1641" t="s">
        <v>1617</v>
      </c>
      <c r="AF1641">
        <v>16</v>
      </c>
    </row>
    <row r="1642" spans="31:32" x14ac:dyDescent="0.25">
      <c r="AE1642" t="s">
        <v>1266</v>
      </c>
      <c r="AF1642">
        <v>14</v>
      </c>
    </row>
    <row r="1643" spans="31:32" x14ac:dyDescent="0.25">
      <c r="AE1643" t="s">
        <v>1908</v>
      </c>
      <c r="AF1643">
        <v>8</v>
      </c>
    </row>
    <row r="1644" spans="31:32" x14ac:dyDescent="0.25">
      <c r="AE1644" t="s">
        <v>1951</v>
      </c>
      <c r="AF1644">
        <v>14</v>
      </c>
    </row>
    <row r="1645" spans="31:32" x14ac:dyDescent="0.25">
      <c r="AE1645" t="s">
        <v>2163</v>
      </c>
      <c r="AF1645">
        <v>16</v>
      </c>
    </row>
    <row r="1646" spans="31:32" x14ac:dyDescent="0.25">
      <c r="AE1646" t="s">
        <v>1558</v>
      </c>
      <c r="AF1646">
        <v>16</v>
      </c>
    </row>
    <row r="1647" spans="31:32" x14ac:dyDescent="0.25">
      <c r="AE1647" t="s">
        <v>1010</v>
      </c>
      <c r="AF1647">
        <v>6</v>
      </c>
    </row>
    <row r="1648" spans="31:32" x14ac:dyDescent="0.25">
      <c r="AE1648" t="s">
        <v>964</v>
      </c>
      <c r="AF1648">
        <v>2</v>
      </c>
    </row>
    <row r="1649" spans="31:32" x14ac:dyDescent="0.25">
      <c r="AE1649" t="s">
        <v>1845</v>
      </c>
      <c r="AF1649">
        <v>16</v>
      </c>
    </row>
    <row r="1650" spans="31:32" x14ac:dyDescent="0.25">
      <c r="AE1650" t="s">
        <v>1259</v>
      </c>
      <c r="AF1650">
        <v>7</v>
      </c>
    </row>
    <row r="1651" spans="31:32" x14ac:dyDescent="0.25">
      <c r="AE1651" t="s">
        <v>1991</v>
      </c>
      <c r="AF1651">
        <v>11</v>
      </c>
    </row>
    <row r="1652" spans="31:32" x14ac:dyDescent="0.25">
      <c r="AE1652" t="s">
        <v>522</v>
      </c>
      <c r="AF1652">
        <v>15</v>
      </c>
    </row>
    <row r="1653" spans="31:32" x14ac:dyDescent="0.25">
      <c r="AE1653" t="s">
        <v>1126</v>
      </c>
      <c r="AF1653">
        <v>16</v>
      </c>
    </row>
    <row r="1654" spans="31:32" x14ac:dyDescent="0.25">
      <c r="AE1654" t="s">
        <v>2182</v>
      </c>
      <c r="AF1654">
        <v>16</v>
      </c>
    </row>
    <row r="1655" spans="31:32" x14ac:dyDescent="0.25">
      <c r="AE1655" t="s">
        <v>2068</v>
      </c>
      <c r="AF1655">
        <v>16</v>
      </c>
    </row>
    <row r="1656" spans="31:32" x14ac:dyDescent="0.25">
      <c r="AE1656" t="s">
        <v>1322</v>
      </c>
      <c r="AF1656">
        <v>16</v>
      </c>
    </row>
    <row r="1657" spans="31:32" x14ac:dyDescent="0.25">
      <c r="AE1657" t="s">
        <v>1654</v>
      </c>
      <c r="AF1657">
        <v>16</v>
      </c>
    </row>
    <row r="1658" spans="31:32" x14ac:dyDescent="0.25">
      <c r="AE1658" t="s">
        <v>1084</v>
      </c>
      <c r="AF1658">
        <v>16</v>
      </c>
    </row>
    <row r="1659" spans="31:32" x14ac:dyDescent="0.25">
      <c r="AE1659" t="s">
        <v>1709</v>
      </c>
      <c r="AF1659">
        <v>14</v>
      </c>
    </row>
    <row r="1660" spans="31:32" x14ac:dyDescent="0.25">
      <c r="AE1660" t="s">
        <v>1735</v>
      </c>
      <c r="AF1660">
        <v>11</v>
      </c>
    </row>
    <row r="1661" spans="31:32" x14ac:dyDescent="0.25">
      <c r="AE1661" t="s">
        <v>616</v>
      </c>
      <c r="AF1661">
        <v>13</v>
      </c>
    </row>
    <row r="1662" spans="31:32" x14ac:dyDescent="0.25">
      <c r="AE1662" t="s">
        <v>358</v>
      </c>
      <c r="AF1662">
        <v>1</v>
      </c>
    </row>
    <row r="1663" spans="31:32" x14ac:dyDescent="0.25">
      <c r="AE1663" t="s">
        <v>358</v>
      </c>
      <c r="AF1663">
        <v>3</v>
      </c>
    </row>
    <row r="1664" spans="31:32" x14ac:dyDescent="0.25">
      <c r="AE1664" t="s">
        <v>1318</v>
      </c>
      <c r="AF1664">
        <v>16</v>
      </c>
    </row>
    <row r="1665" spans="3:32" x14ac:dyDescent="0.25">
      <c r="AE1665" t="s">
        <v>1415</v>
      </c>
      <c r="AF1665">
        <v>16</v>
      </c>
    </row>
    <row r="1666" spans="3:32" x14ac:dyDescent="0.25">
      <c r="C1666" s="33"/>
      <c r="D1666" s="33"/>
      <c r="E1666" s="33"/>
      <c r="F1666" s="33"/>
      <c r="G1666" s="33"/>
      <c r="H1666" s="33"/>
      <c r="AE1666" t="s">
        <v>1069</v>
      </c>
      <c r="AF1666">
        <v>14</v>
      </c>
    </row>
    <row r="1667" spans="3:32" x14ac:dyDescent="0.25">
      <c r="C1667" s="33"/>
      <c r="D1667" s="33"/>
      <c r="E1667" s="33"/>
      <c r="F1667" s="33"/>
      <c r="G1667" s="33"/>
      <c r="H1667" s="33"/>
      <c r="AE1667" t="s">
        <v>1530</v>
      </c>
      <c r="AF1667">
        <v>16</v>
      </c>
    </row>
    <row r="1668" spans="3:32" x14ac:dyDescent="0.25">
      <c r="AE1668" t="s">
        <v>806</v>
      </c>
      <c r="AF1668">
        <v>4</v>
      </c>
    </row>
    <row r="1669" spans="3:32" x14ac:dyDescent="0.25">
      <c r="AE1669" t="s">
        <v>1675</v>
      </c>
      <c r="AF1669">
        <v>3</v>
      </c>
    </row>
    <row r="1670" spans="3:32" x14ac:dyDescent="0.25">
      <c r="AE1670" t="s">
        <v>578</v>
      </c>
      <c r="AF1670">
        <v>3</v>
      </c>
    </row>
    <row r="1671" spans="3:32" x14ac:dyDescent="0.25">
      <c r="AE1671" t="s">
        <v>615</v>
      </c>
      <c r="AF1671">
        <v>4</v>
      </c>
    </row>
    <row r="1672" spans="3:32" x14ac:dyDescent="0.25">
      <c r="AE1672" t="s">
        <v>51</v>
      </c>
      <c r="AF1672">
        <v>7</v>
      </c>
    </row>
    <row r="1673" spans="3:32" x14ac:dyDescent="0.25">
      <c r="AE1673" t="s">
        <v>1367</v>
      </c>
      <c r="AF1673">
        <v>7</v>
      </c>
    </row>
    <row r="1674" spans="3:32" x14ac:dyDescent="0.25">
      <c r="AE1674" t="s">
        <v>1435</v>
      </c>
      <c r="AF1674">
        <v>7</v>
      </c>
    </row>
    <row r="1675" spans="3:32" x14ac:dyDescent="0.25">
      <c r="AE1675" t="s">
        <v>697</v>
      </c>
      <c r="AF1675">
        <v>16</v>
      </c>
    </row>
    <row r="1676" spans="3:32" x14ac:dyDescent="0.25">
      <c r="AE1676" t="s">
        <v>526</v>
      </c>
      <c r="AF1676">
        <v>16</v>
      </c>
    </row>
    <row r="1677" spans="3:32" x14ac:dyDescent="0.25">
      <c r="AE1677" t="s">
        <v>1093</v>
      </c>
      <c r="AF1677">
        <v>14</v>
      </c>
    </row>
    <row r="1678" spans="3:32" x14ac:dyDescent="0.25">
      <c r="AE1678" t="s">
        <v>722</v>
      </c>
      <c r="AF1678">
        <v>4</v>
      </c>
    </row>
    <row r="1679" spans="3:32" x14ac:dyDescent="0.25">
      <c r="AE1679" t="s">
        <v>722</v>
      </c>
      <c r="AF1679">
        <v>11</v>
      </c>
    </row>
    <row r="1680" spans="3:32" x14ac:dyDescent="0.25">
      <c r="AE1680" t="s">
        <v>2019</v>
      </c>
      <c r="AF1680">
        <v>13</v>
      </c>
    </row>
    <row r="1681" spans="31:32" x14ac:dyDescent="0.25">
      <c r="AE1681" t="s">
        <v>1195</v>
      </c>
      <c r="AF1681">
        <v>13</v>
      </c>
    </row>
    <row r="1682" spans="31:32" x14ac:dyDescent="0.25">
      <c r="AE1682" t="s">
        <v>105</v>
      </c>
      <c r="AF1682">
        <v>2</v>
      </c>
    </row>
    <row r="1683" spans="31:32" x14ac:dyDescent="0.25">
      <c r="AE1683" t="s">
        <v>2043</v>
      </c>
      <c r="AF1683">
        <v>16</v>
      </c>
    </row>
    <row r="1684" spans="31:32" x14ac:dyDescent="0.25">
      <c r="AE1684" t="s">
        <v>1667</v>
      </c>
      <c r="AF1684">
        <v>11</v>
      </c>
    </row>
    <row r="1685" spans="31:32" x14ac:dyDescent="0.25">
      <c r="AE1685" t="s">
        <v>2088</v>
      </c>
      <c r="AF1685">
        <v>16</v>
      </c>
    </row>
    <row r="1686" spans="31:32" x14ac:dyDescent="0.25">
      <c r="AE1686" t="s">
        <v>712</v>
      </c>
      <c r="AF1686">
        <v>16</v>
      </c>
    </row>
    <row r="1687" spans="31:32" x14ac:dyDescent="0.25">
      <c r="AE1687" t="s">
        <v>1686</v>
      </c>
      <c r="AF1687">
        <v>1</v>
      </c>
    </row>
    <row r="1688" spans="31:32" x14ac:dyDescent="0.25">
      <c r="AE1688" t="s">
        <v>1055</v>
      </c>
      <c r="AF1688">
        <v>3</v>
      </c>
    </row>
    <row r="1689" spans="31:32" x14ac:dyDescent="0.25">
      <c r="AE1689" t="s">
        <v>1389</v>
      </c>
      <c r="AF1689">
        <v>12</v>
      </c>
    </row>
    <row r="1690" spans="31:32" x14ac:dyDescent="0.25">
      <c r="AE1690" t="s">
        <v>1540</v>
      </c>
      <c r="AF1690">
        <v>5</v>
      </c>
    </row>
    <row r="1691" spans="31:32" x14ac:dyDescent="0.25">
      <c r="AE1691" t="s">
        <v>934</v>
      </c>
      <c r="AF1691">
        <v>11</v>
      </c>
    </row>
    <row r="1692" spans="31:32" x14ac:dyDescent="0.25">
      <c r="AE1692" t="s">
        <v>1344</v>
      </c>
      <c r="AF1692">
        <v>15</v>
      </c>
    </row>
    <row r="1693" spans="31:32" x14ac:dyDescent="0.25">
      <c r="AE1693" t="s">
        <v>1289</v>
      </c>
      <c r="AF1693">
        <v>16</v>
      </c>
    </row>
    <row r="1694" spans="31:32" x14ac:dyDescent="0.25">
      <c r="AE1694" t="s">
        <v>1099</v>
      </c>
      <c r="AF1694">
        <v>6</v>
      </c>
    </row>
    <row r="1695" spans="31:32" x14ac:dyDescent="0.25">
      <c r="AE1695" t="s">
        <v>1312</v>
      </c>
      <c r="AF1695">
        <v>16</v>
      </c>
    </row>
    <row r="1696" spans="31:32" x14ac:dyDescent="0.25">
      <c r="AE1696" t="s">
        <v>632</v>
      </c>
      <c r="AF1696">
        <v>7</v>
      </c>
    </row>
    <row r="1697" spans="31:32" x14ac:dyDescent="0.25">
      <c r="AE1697" t="s">
        <v>1758</v>
      </c>
      <c r="AF1697">
        <v>16</v>
      </c>
    </row>
    <row r="1698" spans="31:32" x14ac:dyDescent="0.25">
      <c r="AE1698" t="s">
        <v>1526</v>
      </c>
      <c r="AF1698">
        <v>8</v>
      </c>
    </row>
    <row r="1699" spans="31:32" x14ac:dyDescent="0.25">
      <c r="AE1699" t="s">
        <v>1260</v>
      </c>
      <c r="AF1699">
        <v>16</v>
      </c>
    </row>
    <row r="1700" spans="31:32" x14ac:dyDescent="0.25">
      <c r="AE1700" t="s">
        <v>1056</v>
      </c>
      <c r="AF1700">
        <v>2</v>
      </c>
    </row>
    <row r="1701" spans="31:32" x14ac:dyDescent="0.25">
      <c r="AE1701" t="s">
        <v>1225</v>
      </c>
      <c r="AF1701">
        <v>14</v>
      </c>
    </row>
    <row r="1702" spans="31:32" x14ac:dyDescent="0.25">
      <c r="AE1702" t="s">
        <v>1328</v>
      </c>
      <c r="AF1702">
        <v>14</v>
      </c>
    </row>
    <row r="1703" spans="31:32" x14ac:dyDescent="0.25">
      <c r="AE1703" t="s">
        <v>381</v>
      </c>
      <c r="AF1703">
        <v>14</v>
      </c>
    </row>
    <row r="1704" spans="31:32" x14ac:dyDescent="0.25">
      <c r="AE1704" t="s">
        <v>1165</v>
      </c>
      <c r="AF1704">
        <v>16</v>
      </c>
    </row>
    <row r="1705" spans="31:32" x14ac:dyDescent="0.25">
      <c r="AE1705" t="s">
        <v>1513</v>
      </c>
      <c r="AF1705">
        <v>8</v>
      </c>
    </row>
    <row r="1706" spans="31:32" x14ac:dyDescent="0.25">
      <c r="AE1706" t="s">
        <v>644</v>
      </c>
      <c r="AF1706">
        <v>5</v>
      </c>
    </row>
    <row r="1707" spans="31:32" x14ac:dyDescent="0.25">
      <c r="AE1707" t="s">
        <v>644</v>
      </c>
      <c r="AF1707">
        <v>1</v>
      </c>
    </row>
    <row r="1708" spans="31:32" x14ac:dyDescent="0.25">
      <c r="AE1708" t="s">
        <v>1356</v>
      </c>
      <c r="AF1708">
        <v>13</v>
      </c>
    </row>
    <row r="1709" spans="31:32" x14ac:dyDescent="0.25">
      <c r="AE1709" t="s">
        <v>140</v>
      </c>
      <c r="AF1709">
        <v>16</v>
      </c>
    </row>
    <row r="1710" spans="31:32" x14ac:dyDescent="0.25">
      <c r="AE1710" t="s">
        <v>653</v>
      </c>
      <c r="AF1710">
        <v>3</v>
      </c>
    </row>
    <row r="1711" spans="31:32" x14ac:dyDescent="0.25">
      <c r="AE1711" t="s">
        <v>1000</v>
      </c>
      <c r="AF1711">
        <v>1</v>
      </c>
    </row>
    <row r="1712" spans="31:32" x14ac:dyDescent="0.25">
      <c r="AE1712" t="s">
        <v>982</v>
      </c>
      <c r="AF1712">
        <v>16</v>
      </c>
    </row>
    <row r="1713" spans="31:32" x14ac:dyDescent="0.25">
      <c r="AE1713" t="s">
        <v>1502</v>
      </c>
      <c r="AF1713">
        <v>8</v>
      </c>
    </row>
    <row r="1714" spans="31:32" x14ac:dyDescent="0.25">
      <c r="AE1714" t="s">
        <v>1502</v>
      </c>
      <c r="AF1714">
        <v>1</v>
      </c>
    </row>
    <row r="1715" spans="31:32" x14ac:dyDescent="0.25">
      <c r="AE1715" t="s">
        <v>1640</v>
      </c>
      <c r="AF1715">
        <v>7</v>
      </c>
    </row>
    <row r="1716" spans="31:32" x14ac:dyDescent="0.25">
      <c r="AE1716" t="s">
        <v>1850</v>
      </c>
      <c r="AF1716">
        <v>16</v>
      </c>
    </row>
    <row r="1717" spans="31:32" x14ac:dyDescent="0.25">
      <c r="AE1717" t="s">
        <v>872</v>
      </c>
      <c r="AF1717">
        <v>11</v>
      </c>
    </row>
    <row r="1718" spans="31:32" x14ac:dyDescent="0.25">
      <c r="AE1718" t="s">
        <v>749</v>
      </c>
      <c r="AF1718">
        <v>5</v>
      </c>
    </row>
    <row r="1719" spans="31:32" x14ac:dyDescent="0.25">
      <c r="AE1719" t="s">
        <v>749</v>
      </c>
      <c r="AF1719">
        <v>2</v>
      </c>
    </row>
    <row r="1720" spans="31:32" x14ac:dyDescent="0.25">
      <c r="AE1720" t="s">
        <v>419</v>
      </c>
      <c r="AF1720">
        <v>16</v>
      </c>
    </row>
    <row r="1721" spans="31:32" x14ac:dyDescent="0.25">
      <c r="AE1721" t="s">
        <v>1604</v>
      </c>
      <c r="AF1721">
        <v>2</v>
      </c>
    </row>
    <row r="1722" spans="31:32" x14ac:dyDescent="0.25">
      <c r="AE1722" t="s">
        <v>331</v>
      </c>
      <c r="AF1722">
        <v>16</v>
      </c>
    </row>
    <row r="1723" spans="31:32" x14ac:dyDescent="0.25">
      <c r="AE1723" t="s">
        <v>1387</v>
      </c>
      <c r="AF1723">
        <v>14</v>
      </c>
    </row>
    <row r="1724" spans="31:32" x14ac:dyDescent="0.25">
      <c r="AE1724" t="s">
        <v>1756</v>
      </c>
      <c r="AF1724">
        <v>4</v>
      </c>
    </row>
    <row r="1725" spans="31:32" x14ac:dyDescent="0.25">
      <c r="AE1725" t="s">
        <v>1160</v>
      </c>
      <c r="AF1725">
        <v>16</v>
      </c>
    </row>
    <row r="1726" spans="31:32" x14ac:dyDescent="0.25">
      <c r="AE1726" t="s">
        <v>1993</v>
      </c>
      <c r="AF1726">
        <v>11</v>
      </c>
    </row>
    <row r="1727" spans="31:32" x14ac:dyDescent="0.25">
      <c r="AE1727" t="s">
        <v>1901</v>
      </c>
      <c r="AF1727">
        <v>8</v>
      </c>
    </row>
    <row r="1728" spans="31:32" x14ac:dyDescent="0.25">
      <c r="AE1728" t="s">
        <v>303</v>
      </c>
      <c r="AF1728">
        <v>15</v>
      </c>
    </row>
    <row r="1729" spans="31:32" x14ac:dyDescent="0.25">
      <c r="AE1729" t="s">
        <v>767</v>
      </c>
      <c r="AF1729">
        <v>3</v>
      </c>
    </row>
    <row r="1730" spans="31:32" x14ac:dyDescent="0.25">
      <c r="AE1730" t="s">
        <v>767</v>
      </c>
      <c r="AF1730">
        <v>2</v>
      </c>
    </row>
    <row r="1731" spans="31:32" x14ac:dyDescent="0.25">
      <c r="AE1731" t="s">
        <v>1953</v>
      </c>
      <c r="AF1731">
        <v>7</v>
      </c>
    </row>
    <row r="1732" spans="31:32" x14ac:dyDescent="0.25">
      <c r="AE1732" t="s">
        <v>900</v>
      </c>
      <c r="AF1732">
        <v>16</v>
      </c>
    </row>
    <row r="1733" spans="31:32" x14ac:dyDescent="0.25">
      <c r="AE1733" t="s">
        <v>1946</v>
      </c>
      <c r="AF1733">
        <v>13</v>
      </c>
    </row>
    <row r="1734" spans="31:32" x14ac:dyDescent="0.25">
      <c r="AE1734" t="s">
        <v>1643</v>
      </c>
      <c r="AF1734">
        <v>16</v>
      </c>
    </row>
    <row r="1735" spans="31:32" x14ac:dyDescent="0.25">
      <c r="AE1735" t="s">
        <v>528</v>
      </c>
      <c r="AF1735">
        <v>2</v>
      </c>
    </row>
    <row r="1736" spans="31:32" x14ac:dyDescent="0.25">
      <c r="AE1736" t="s">
        <v>529</v>
      </c>
      <c r="AF1736">
        <v>15</v>
      </c>
    </row>
    <row r="1737" spans="31:32" x14ac:dyDescent="0.25">
      <c r="AE1737" t="s">
        <v>1173</v>
      </c>
      <c r="AF1737">
        <v>13</v>
      </c>
    </row>
    <row r="1738" spans="31:32" x14ac:dyDescent="0.25">
      <c r="AE1738" t="s">
        <v>272</v>
      </c>
      <c r="AF1738">
        <v>12</v>
      </c>
    </row>
    <row r="1739" spans="31:32" x14ac:dyDescent="0.25">
      <c r="AE1739" t="s">
        <v>265</v>
      </c>
      <c r="AF1739">
        <v>16</v>
      </c>
    </row>
    <row r="1740" spans="31:32" x14ac:dyDescent="0.25">
      <c r="AE1740" t="s">
        <v>34</v>
      </c>
      <c r="AF1740">
        <v>16</v>
      </c>
    </row>
    <row r="1741" spans="31:32" x14ac:dyDescent="0.25">
      <c r="AE1741" t="s">
        <v>728</v>
      </c>
      <c r="AF1741">
        <v>8</v>
      </c>
    </row>
    <row r="1742" spans="31:32" x14ac:dyDescent="0.25">
      <c r="AE1742" t="s">
        <v>1731</v>
      </c>
      <c r="AF1742">
        <v>14</v>
      </c>
    </row>
    <row r="1743" spans="31:32" x14ac:dyDescent="0.25">
      <c r="AE1743" t="s">
        <v>377</v>
      </c>
      <c r="AF1743">
        <v>16</v>
      </c>
    </row>
    <row r="1744" spans="31:32" x14ac:dyDescent="0.25">
      <c r="AE1744" t="s">
        <v>2059</v>
      </c>
      <c r="AF1744">
        <v>10</v>
      </c>
    </row>
    <row r="1745" spans="31:32" x14ac:dyDescent="0.25">
      <c r="AE1745" t="s">
        <v>1238</v>
      </c>
      <c r="AF1745">
        <v>4</v>
      </c>
    </row>
    <row r="1746" spans="31:32" x14ac:dyDescent="0.25">
      <c r="AE1746" t="s">
        <v>1630</v>
      </c>
      <c r="AF1746">
        <v>1</v>
      </c>
    </row>
    <row r="1747" spans="31:32" x14ac:dyDescent="0.25">
      <c r="AE1747" t="s">
        <v>2264</v>
      </c>
      <c r="AF1747">
        <v>16</v>
      </c>
    </row>
    <row r="1748" spans="31:32" x14ac:dyDescent="0.25">
      <c r="AE1748" t="s">
        <v>1668</v>
      </c>
      <c r="AF1748">
        <v>12</v>
      </c>
    </row>
    <row r="1749" spans="31:32" x14ac:dyDescent="0.25">
      <c r="AE1749" t="s">
        <v>634</v>
      </c>
      <c r="AF1749">
        <v>14</v>
      </c>
    </row>
    <row r="1750" spans="31:32" x14ac:dyDescent="0.25">
      <c r="AE1750" t="s">
        <v>1334</v>
      </c>
      <c r="AF1750">
        <v>7</v>
      </c>
    </row>
    <row r="1751" spans="31:32" x14ac:dyDescent="0.25">
      <c r="AE1751" t="s">
        <v>1034</v>
      </c>
      <c r="AF1751">
        <v>16</v>
      </c>
    </row>
    <row r="1752" spans="31:32" x14ac:dyDescent="0.25">
      <c r="AE1752" t="s">
        <v>1243</v>
      </c>
      <c r="AF1752">
        <v>2</v>
      </c>
    </row>
    <row r="1753" spans="31:32" x14ac:dyDescent="0.25">
      <c r="AE1753" t="s">
        <v>1243</v>
      </c>
      <c r="AF1753">
        <v>4</v>
      </c>
    </row>
    <row r="1754" spans="31:32" x14ac:dyDescent="0.25">
      <c r="AE1754" t="s">
        <v>739</v>
      </c>
      <c r="AF1754">
        <v>11</v>
      </c>
    </row>
    <row r="1755" spans="31:32" x14ac:dyDescent="0.25">
      <c r="AE1755" t="s">
        <v>944</v>
      </c>
      <c r="AF1755">
        <v>5</v>
      </c>
    </row>
    <row r="1756" spans="31:32" x14ac:dyDescent="0.25">
      <c r="AE1756" t="s">
        <v>1511</v>
      </c>
      <c r="AF1756">
        <v>14</v>
      </c>
    </row>
    <row r="1757" spans="31:32" x14ac:dyDescent="0.25">
      <c r="AE1757" t="s">
        <v>56</v>
      </c>
      <c r="AF1757">
        <v>2</v>
      </c>
    </row>
    <row r="1758" spans="31:32" x14ac:dyDescent="0.25">
      <c r="AE1758" t="s">
        <v>1554</v>
      </c>
      <c r="AF1758">
        <v>14</v>
      </c>
    </row>
    <row r="1759" spans="31:32" x14ac:dyDescent="0.25">
      <c r="AE1759" t="s">
        <v>707</v>
      </c>
      <c r="AF1759">
        <v>12</v>
      </c>
    </row>
    <row r="1760" spans="31:32" x14ac:dyDescent="0.25">
      <c r="AE1760" t="s">
        <v>1829</v>
      </c>
      <c r="AF1760">
        <v>14</v>
      </c>
    </row>
    <row r="1761" spans="31:32" x14ac:dyDescent="0.25">
      <c r="AE1761" t="s">
        <v>753</v>
      </c>
      <c r="AF1761">
        <v>15</v>
      </c>
    </row>
    <row r="1762" spans="31:32" x14ac:dyDescent="0.25">
      <c r="AE1762" t="s">
        <v>971</v>
      </c>
      <c r="AF1762">
        <v>15</v>
      </c>
    </row>
    <row r="1763" spans="31:32" x14ac:dyDescent="0.25">
      <c r="AE1763" t="s">
        <v>1659</v>
      </c>
      <c r="AF1763">
        <v>16</v>
      </c>
    </row>
    <row r="1764" spans="31:32" x14ac:dyDescent="0.25">
      <c r="AE1764" t="s">
        <v>1939</v>
      </c>
      <c r="AF1764">
        <v>16</v>
      </c>
    </row>
    <row r="1765" spans="31:32" x14ac:dyDescent="0.25">
      <c r="AE1765" t="s">
        <v>601</v>
      </c>
      <c r="AF1765">
        <v>12</v>
      </c>
    </row>
    <row r="1766" spans="31:32" x14ac:dyDescent="0.25">
      <c r="AE1766" t="s">
        <v>984</v>
      </c>
      <c r="AF1766">
        <v>16</v>
      </c>
    </row>
    <row r="1767" spans="31:32" x14ac:dyDescent="0.25">
      <c r="AE1767" t="s">
        <v>530</v>
      </c>
      <c r="AF1767">
        <v>10</v>
      </c>
    </row>
    <row r="1768" spans="31:32" x14ac:dyDescent="0.25">
      <c r="AE1768" t="s">
        <v>1836</v>
      </c>
      <c r="AF1768">
        <v>9</v>
      </c>
    </row>
    <row r="1769" spans="31:32" x14ac:dyDescent="0.25">
      <c r="AE1769" t="s">
        <v>421</v>
      </c>
      <c r="AF1769">
        <v>13</v>
      </c>
    </row>
    <row r="1770" spans="31:32" x14ac:dyDescent="0.25">
      <c r="AE1770" t="s">
        <v>708</v>
      </c>
      <c r="AF1770">
        <v>16</v>
      </c>
    </row>
    <row r="1771" spans="31:32" x14ac:dyDescent="0.25">
      <c r="AE1771" t="s">
        <v>1074</v>
      </c>
      <c r="AF1771">
        <v>16</v>
      </c>
    </row>
    <row r="1772" spans="31:32" x14ac:dyDescent="0.25">
      <c r="AE1772" t="s">
        <v>282</v>
      </c>
      <c r="AF1772">
        <v>10</v>
      </c>
    </row>
    <row r="1773" spans="31:32" x14ac:dyDescent="0.25">
      <c r="AE1773" t="s">
        <v>2229</v>
      </c>
      <c r="AF1773">
        <v>16</v>
      </c>
    </row>
    <row r="1774" spans="31:32" x14ac:dyDescent="0.25">
      <c r="AE1774" t="s">
        <v>1109</v>
      </c>
      <c r="AF1774">
        <v>3</v>
      </c>
    </row>
    <row r="1775" spans="31:32" x14ac:dyDescent="0.25">
      <c r="AE1775" t="s">
        <v>1175</v>
      </c>
      <c r="AF1775">
        <v>16</v>
      </c>
    </row>
    <row r="1776" spans="31:32" x14ac:dyDescent="0.25">
      <c r="AE1776" t="s">
        <v>1038</v>
      </c>
      <c r="AF1776">
        <v>16</v>
      </c>
    </row>
    <row r="1777" spans="31:32" x14ac:dyDescent="0.25">
      <c r="AE1777" t="s">
        <v>1748</v>
      </c>
      <c r="AF1777">
        <v>16</v>
      </c>
    </row>
    <row r="1778" spans="31:32" x14ac:dyDescent="0.25">
      <c r="AE1778" t="s">
        <v>2252</v>
      </c>
      <c r="AF1778">
        <v>15</v>
      </c>
    </row>
    <row r="1779" spans="31:32" x14ac:dyDescent="0.25">
      <c r="AE1779" t="s">
        <v>658</v>
      </c>
      <c r="AF1779">
        <v>15</v>
      </c>
    </row>
    <row r="1780" spans="31:32" x14ac:dyDescent="0.25">
      <c r="AE1780" t="s">
        <v>887</v>
      </c>
      <c r="AF1780">
        <v>15</v>
      </c>
    </row>
    <row r="1781" spans="31:32" x14ac:dyDescent="0.25">
      <c r="AE1781" t="s">
        <v>184</v>
      </c>
      <c r="AF1781">
        <v>1</v>
      </c>
    </row>
    <row r="1782" spans="31:32" x14ac:dyDescent="0.25">
      <c r="AE1782" t="s">
        <v>1706</v>
      </c>
      <c r="AF1782">
        <v>16</v>
      </c>
    </row>
    <row r="1783" spans="31:32" x14ac:dyDescent="0.25">
      <c r="AE1783" t="s">
        <v>1882</v>
      </c>
      <c r="AF1783">
        <v>13</v>
      </c>
    </row>
    <row r="1784" spans="31:32" x14ac:dyDescent="0.25">
      <c r="AE1784" t="s">
        <v>1895</v>
      </c>
      <c r="AF1784">
        <v>3</v>
      </c>
    </row>
    <row r="1785" spans="31:32" x14ac:dyDescent="0.25">
      <c r="AE1785" t="s">
        <v>704</v>
      </c>
      <c r="AF1785">
        <v>12</v>
      </c>
    </row>
    <row r="1786" spans="31:32" x14ac:dyDescent="0.25">
      <c r="AE1786" t="s">
        <v>704</v>
      </c>
      <c r="AF1786">
        <v>3</v>
      </c>
    </row>
    <row r="1787" spans="31:32" x14ac:dyDescent="0.25">
      <c r="AE1787" t="s">
        <v>895</v>
      </c>
      <c r="AF1787">
        <v>16</v>
      </c>
    </row>
    <row r="1788" spans="31:32" x14ac:dyDescent="0.25">
      <c r="AE1788" t="s">
        <v>1149</v>
      </c>
      <c r="AF1788">
        <v>1</v>
      </c>
    </row>
    <row r="1789" spans="31:32" x14ac:dyDescent="0.25">
      <c r="AE1789" t="s">
        <v>27</v>
      </c>
      <c r="AF1789">
        <v>13</v>
      </c>
    </row>
    <row r="1790" spans="31:32" x14ac:dyDescent="0.25">
      <c r="AE1790" t="s">
        <v>1552</v>
      </c>
      <c r="AF1790">
        <v>13</v>
      </c>
    </row>
    <row r="1791" spans="31:32" x14ac:dyDescent="0.25">
      <c r="AE1791" t="s">
        <v>844</v>
      </c>
      <c r="AF1791">
        <v>8</v>
      </c>
    </row>
    <row r="1792" spans="31:32" x14ac:dyDescent="0.25">
      <c r="AE1792" t="s">
        <v>2003</v>
      </c>
      <c r="AF1792">
        <v>16</v>
      </c>
    </row>
    <row r="1793" spans="31:32" x14ac:dyDescent="0.25">
      <c r="AE1793" t="s">
        <v>755</v>
      </c>
      <c r="AF1793">
        <v>16</v>
      </c>
    </row>
    <row r="1794" spans="31:32" x14ac:dyDescent="0.25">
      <c r="AE1794" t="s">
        <v>1965</v>
      </c>
      <c r="AF1794">
        <v>16</v>
      </c>
    </row>
    <row r="1795" spans="31:32" x14ac:dyDescent="0.25">
      <c r="AE1795" t="s">
        <v>547</v>
      </c>
      <c r="AF1795">
        <v>3</v>
      </c>
    </row>
    <row r="1796" spans="31:32" x14ac:dyDescent="0.25">
      <c r="AE1796" t="s">
        <v>1835</v>
      </c>
      <c r="AF1796">
        <v>15</v>
      </c>
    </row>
    <row r="1797" spans="31:32" x14ac:dyDescent="0.25">
      <c r="AE1797" t="s">
        <v>838</v>
      </c>
      <c r="AF1797">
        <v>13</v>
      </c>
    </row>
    <row r="1798" spans="31:32" x14ac:dyDescent="0.25">
      <c r="AE1798" t="s">
        <v>978</v>
      </c>
      <c r="AF1798">
        <v>16</v>
      </c>
    </row>
    <row r="1799" spans="31:32" x14ac:dyDescent="0.25">
      <c r="AE1799" t="s">
        <v>422</v>
      </c>
      <c r="AF1799">
        <v>16</v>
      </c>
    </row>
    <row r="1800" spans="31:32" x14ac:dyDescent="0.25">
      <c r="AE1800" t="s">
        <v>1354</v>
      </c>
      <c r="AF1800">
        <v>1</v>
      </c>
    </row>
    <row r="1801" spans="31:32" x14ac:dyDescent="0.25">
      <c r="AE1801" t="s">
        <v>1136</v>
      </c>
      <c r="AF1801">
        <v>16</v>
      </c>
    </row>
    <row r="1802" spans="31:32" x14ac:dyDescent="0.25">
      <c r="AE1802" t="s">
        <v>2137</v>
      </c>
      <c r="AF1802">
        <v>16</v>
      </c>
    </row>
    <row r="1803" spans="31:32" x14ac:dyDescent="0.25">
      <c r="AE1803" t="s">
        <v>1651</v>
      </c>
      <c r="AF1803">
        <v>16</v>
      </c>
    </row>
    <row r="1804" spans="31:32" x14ac:dyDescent="0.25">
      <c r="AE1804" t="s">
        <v>1710</v>
      </c>
      <c r="AF1804">
        <v>11</v>
      </c>
    </row>
    <row r="1805" spans="31:32" x14ac:dyDescent="0.25">
      <c r="AE1805" t="s">
        <v>676</v>
      </c>
      <c r="AF1805">
        <v>12</v>
      </c>
    </row>
    <row r="1806" spans="31:32" x14ac:dyDescent="0.25">
      <c r="AE1806" t="s">
        <v>25</v>
      </c>
      <c r="AF1806">
        <v>6</v>
      </c>
    </row>
    <row r="1807" spans="31:32" x14ac:dyDescent="0.25">
      <c r="AE1807" t="s">
        <v>699</v>
      </c>
      <c r="AF1807">
        <v>6</v>
      </c>
    </row>
    <row r="1808" spans="31:32" x14ac:dyDescent="0.25">
      <c r="AE1808" t="s">
        <v>332</v>
      </c>
      <c r="AF1808">
        <v>14</v>
      </c>
    </row>
    <row r="1809" spans="1:32" x14ac:dyDescent="0.25">
      <c r="AE1809" t="s">
        <v>1194</v>
      </c>
      <c r="AF1809">
        <v>1</v>
      </c>
    </row>
    <row r="1810" spans="1:32" x14ac:dyDescent="0.25">
      <c r="AE1810" t="s">
        <v>777</v>
      </c>
      <c r="AF1810">
        <v>16</v>
      </c>
    </row>
    <row r="1811" spans="1:32" x14ac:dyDescent="0.25">
      <c r="AE1811" t="s">
        <v>643</v>
      </c>
      <c r="AF1811">
        <v>15</v>
      </c>
    </row>
    <row r="1812" spans="1:32" x14ac:dyDescent="0.25">
      <c r="AE1812" t="s">
        <v>1316</v>
      </c>
      <c r="AF1812">
        <v>16</v>
      </c>
    </row>
    <row r="1813" spans="1:32" x14ac:dyDescent="0.25">
      <c r="AE1813" t="s">
        <v>638</v>
      </c>
      <c r="AF1813">
        <v>2</v>
      </c>
    </row>
    <row r="1814" spans="1:32" x14ac:dyDescent="0.25">
      <c r="AE1814" t="s">
        <v>1348</v>
      </c>
      <c r="AF1814">
        <v>12</v>
      </c>
    </row>
    <row r="1815" spans="1:32" x14ac:dyDescent="0.25">
      <c r="AE1815" t="s">
        <v>1605</v>
      </c>
      <c r="AF1815">
        <v>16</v>
      </c>
    </row>
    <row r="1816" spans="1:32" x14ac:dyDescent="0.25">
      <c r="AE1816" t="s">
        <v>716</v>
      </c>
      <c r="AF1816">
        <v>16</v>
      </c>
    </row>
    <row r="1817" spans="1:32" x14ac:dyDescent="0.25">
      <c r="AE1817" t="s">
        <v>1390</v>
      </c>
      <c r="AF1817">
        <v>16</v>
      </c>
    </row>
    <row r="1818" spans="1:32" x14ac:dyDescent="0.25">
      <c r="AE1818" t="s">
        <v>1151</v>
      </c>
      <c r="AF1818">
        <v>3</v>
      </c>
    </row>
    <row r="1819" spans="1:32" x14ac:dyDescent="0.25">
      <c r="AE1819" t="s">
        <v>1135</v>
      </c>
      <c r="AF1819">
        <v>5</v>
      </c>
    </row>
    <row r="1820" spans="1:32" s="33" customFormat="1" x14ac:dyDescent="0.25">
      <c r="A1820" s="69"/>
      <c r="B1820" s="69"/>
      <c r="C1820"/>
      <c r="D1820"/>
      <c r="E1820"/>
      <c r="F1820"/>
      <c r="G1820"/>
      <c r="H1820"/>
      <c r="I1820" s="69"/>
      <c r="J1820" s="69"/>
      <c r="K1820" s="69"/>
      <c r="L1820" s="69"/>
      <c r="M1820" s="69"/>
      <c r="N1820" s="69"/>
      <c r="O1820" s="69"/>
      <c r="P1820" s="69"/>
      <c r="Q1820" s="69"/>
      <c r="AE1820" s="33" t="s">
        <v>2204</v>
      </c>
      <c r="AF1820" s="33">
        <v>16</v>
      </c>
    </row>
    <row r="1821" spans="1:32" x14ac:dyDescent="0.25">
      <c r="AE1821" t="s">
        <v>1575</v>
      </c>
      <c r="AF1821">
        <v>16</v>
      </c>
    </row>
    <row r="1822" spans="1:32" x14ac:dyDescent="0.25">
      <c r="AE1822" t="s">
        <v>1106</v>
      </c>
      <c r="AF1822">
        <v>16</v>
      </c>
    </row>
    <row r="1823" spans="1:32" x14ac:dyDescent="0.25">
      <c r="AE1823" t="s">
        <v>1955</v>
      </c>
      <c r="AF1823">
        <v>16</v>
      </c>
    </row>
    <row r="1824" spans="1:32" x14ac:dyDescent="0.25">
      <c r="AE1824" t="s">
        <v>1952</v>
      </c>
      <c r="AF1824">
        <v>12</v>
      </c>
    </row>
    <row r="1825" spans="31:32" x14ac:dyDescent="0.25">
      <c r="AE1825" t="s">
        <v>1242</v>
      </c>
      <c r="AF1825">
        <v>1</v>
      </c>
    </row>
    <row r="1826" spans="31:32" x14ac:dyDescent="0.25">
      <c r="AE1826" t="s">
        <v>1466</v>
      </c>
      <c r="AF1826">
        <v>14</v>
      </c>
    </row>
    <row r="1827" spans="31:32" x14ac:dyDescent="0.25">
      <c r="AE1827" t="s">
        <v>1771</v>
      </c>
      <c r="AF1827">
        <v>16</v>
      </c>
    </row>
    <row r="1828" spans="31:32" x14ac:dyDescent="0.25">
      <c r="AE1828" t="s">
        <v>2263</v>
      </c>
      <c r="AF1828">
        <v>16</v>
      </c>
    </row>
    <row r="1829" spans="31:32" x14ac:dyDescent="0.25">
      <c r="AE1829" t="s">
        <v>2054</v>
      </c>
      <c r="AF1829">
        <v>15</v>
      </c>
    </row>
    <row r="1830" spans="31:32" x14ac:dyDescent="0.25">
      <c r="AE1830" t="s">
        <v>1958</v>
      </c>
      <c r="AF1830">
        <v>7</v>
      </c>
    </row>
    <row r="1831" spans="31:32" x14ac:dyDescent="0.25">
      <c r="AE1831" t="s">
        <v>1580</v>
      </c>
      <c r="AF1831">
        <v>12</v>
      </c>
    </row>
    <row r="1832" spans="31:32" x14ac:dyDescent="0.25">
      <c r="AE1832" t="s">
        <v>2030</v>
      </c>
      <c r="AF1832">
        <v>8</v>
      </c>
    </row>
    <row r="1833" spans="31:32" x14ac:dyDescent="0.25">
      <c r="AE1833" t="s">
        <v>63</v>
      </c>
      <c r="AF1833">
        <v>16</v>
      </c>
    </row>
    <row r="1834" spans="31:32" x14ac:dyDescent="0.25">
      <c r="AE1834" t="s">
        <v>1537</v>
      </c>
      <c r="AF1834">
        <v>5</v>
      </c>
    </row>
    <row r="1835" spans="31:32" x14ac:dyDescent="0.25">
      <c r="AE1835" t="s">
        <v>987</v>
      </c>
      <c r="AF1835">
        <v>12</v>
      </c>
    </row>
    <row r="1836" spans="31:32" x14ac:dyDescent="0.25">
      <c r="AE1836" t="s">
        <v>848</v>
      </c>
      <c r="AF1836">
        <v>1</v>
      </c>
    </row>
    <row r="1837" spans="31:32" x14ac:dyDescent="0.25">
      <c r="AE1837" t="s">
        <v>2170</v>
      </c>
      <c r="AF1837">
        <v>16</v>
      </c>
    </row>
    <row r="1838" spans="31:32" x14ac:dyDescent="0.25">
      <c r="AE1838" t="s">
        <v>216</v>
      </c>
      <c r="AF1838">
        <v>16</v>
      </c>
    </row>
    <row r="1839" spans="31:32" x14ac:dyDescent="0.25">
      <c r="AE1839" t="s">
        <v>1875</v>
      </c>
      <c r="AF1839">
        <v>15</v>
      </c>
    </row>
    <row r="1840" spans="31:32" x14ac:dyDescent="0.25">
      <c r="AE1840" t="s">
        <v>1921</v>
      </c>
      <c r="AF1840">
        <v>16</v>
      </c>
    </row>
    <row r="1841" spans="3:32" x14ac:dyDescent="0.25">
      <c r="C1841" s="33"/>
      <c r="D1841" s="33"/>
      <c r="E1841" s="33"/>
      <c r="F1841" s="33"/>
      <c r="G1841" s="33"/>
      <c r="H1841" s="33"/>
      <c r="AE1841" t="s">
        <v>713</v>
      </c>
      <c r="AF1841">
        <v>2</v>
      </c>
    </row>
    <row r="1842" spans="3:32" x14ac:dyDescent="0.25">
      <c r="AE1842" t="s">
        <v>1723</v>
      </c>
      <c r="AF1842">
        <v>12</v>
      </c>
    </row>
    <row r="1843" spans="3:32" x14ac:dyDescent="0.25">
      <c r="AE1843" t="s">
        <v>901</v>
      </c>
      <c r="AF1843">
        <v>15</v>
      </c>
    </row>
    <row r="1844" spans="3:32" x14ac:dyDescent="0.25">
      <c r="AE1844" t="s">
        <v>1013</v>
      </c>
      <c r="AF1844">
        <v>5</v>
      </c>
    </row>
    <row r="1845" spans="3:32" x14ac:dyDescent="0.25">
      <c r="AE1845" t="s">
        <v>863</v>
      </c>
      <c r="AF1845">
        <v>3</v>
      </c>
    </row>
    <row r="1846" spans="3:32" x14ac:dyDescent="0.25">
      <c r="AE1846" t="s">
        <v>655</v>
      </c>
      <c r="AF1846">
        <v>16</v>
      </c>
    </row>
    <row r="1847" spans="3:32" x14ac:dyDescent="0.25">
      <c r="AE1847" t="s">
        <v>423</v>
      </c>
      <c r="AF1847">
        <v>13</v>
      </c>
    </row>
    <row r="1848" spans="3:32" x14ac:dyDescent="0.25">
      <c r="AE1848" t="s">
        <v>1746</v>
      </c>
      <c r="AF1848">
        <v>16</v>
      </c>
    </row>
    <row r="1849" spans="3:32" x14ac:dyDescent="0.25">
      <c r="AE1849" t="s">
        <v>1881</v>
      </c>
      <c r="AF1849">
        <v>16</v>
      </c>
    </row>
    <row r="1850" spans="3:32" x14ac:dyDescent="0.25">
      <c r="AE1850" t="s">
        <v>1094</v>
      </c>
      <c r="AF1850">
        <v>16</v>
      </c>
    </row>
    <row r="1851" spans="3:32" x14ac:dyDescent="0.25">
      <c r="AE1851" t="s">
        <v>1562</v>
      </c>
      <c r="AF1851">
        <v>13</v>
      </c>
    </row>
    <row r="1852" spans="3:32" x14ac:dyDescent="0.25">
      <c r="AE1852" t="s">
        <v>765</v>
      </c>
      <c r="AF1852">
        <v>16</v>
      </c>
    </row>
    <row r="1853" spans="3:32" x14ac:dyDescent="0.25">
      <c r="AE1853" t="s">
        <v>630</v>
      </c>
      <c r="AF1853">
        <v>5</v>
      </c>
    </row>
    <row r="1854" spans="3:32" x14ac:dyDescent="0.25">
      <c r="AE1854" t="s">
        <v>864</v>
      </c>
      <c r="AF1854">
        <v>8</v>
      </c>
    </row>
    <row r="1855" spans="3:32" x14ac:dyDescent="0.25">
      <c r="AE1855" t="s">
        <v>66</v>
      </c>
      <c r="AF1855">
        <v>2</v>
      </c>
    </row>
    <row r="1856" spans="3:32" x14ac:dyDescent="0.25">
      <c r="AE1856" t="s">
        <v>148</v>
      </c>
      <c r="AF1856">
        <v>16</v>
      </c>
    </row>
    <row r="1857" spans="31:32" x14ac:dyDescent="0.25">
      <c r="AE1857" t="s">
        <v>242</v>
      </c>
      <c r="AF1857">
        <v>1</v>
      </c>
    </row>
    <row r="1858" spans="31:32" x14ac:dyDescent="0.25">
      <c r="AE1858" t="s">
        <v>1040</v>
      </c>
      <c r="AF1858">
        <v>12</v>
      </c>
    </row>
    <row r="1859" spans="31:32" x14ac:dyDescent="0.25">
      <c r="AE1859" t="s">
        <v>1784</v>
      </c>
      <c r="AF1859">
        <v>16</v>
      </c>
    </row>
    <row r="1860" spans="31:32" x14ac:dyDescent="0.25">
      <c r="AE1860" t="s">
        <v>854</v>
      </c>
      <c r="AF1860">
        <v>2</v>
      </c>
    </row>
    <row r="1861" spans="31:32" x14ac:dyDescent="0.25">
      <c r="AE1861" t="s">
        <v>854</v>
      </c>
      <c r="AF1861">
        <v>14</v>
      </c>
    </row>
    <row r="1862" spans="31:32" x14ac:dyDescent="0.25">
      <c r="AE1862" t="s">
        <v>2085</v>
      </c>
      <c r="AF1862">
        <v>11</v>
      </c>
    </row>
    <row r="1863" spans="31:32" x14ac:dyDescent="0.25">
      <c r="AE1863" t="s">
        <v>2166</v>
      </c>
      <c r="AF1863">
        <v>16</v>
      </c>
    </row>
    <row r="1864" spans="31:32" x14ac:dyDescent="0.25">
      <c r="AE1864" t="s">
        <v>1595</v>
      </c>
      <c r="AF1864">
        <v>2</v>
      </c>
    </row>
    <row r="1865" spans="31:32" x14ac:dyDescent="0.25">
      <c r="AE1865" t="s">
        <v>820</v>
      </c>
      <c r="AF1865">
        <v>6</v>
      </c>
    </row>
    <row r="1866" spans="31:32" x14ac:dyDescent="0.25">
      <c r="AE1866" t="s">
        <v>1969</v>
      </c>
      <c r="AF1866">
        <v>4</v>
      </c>
    </row>
    <row r="1867" spans="31:32" x14ac:dyDescent="0.25">
      <c r="AE1867" t="s">
        <v>959</v>
      </c>
      <c r="AF1867">
        <v>15</v>
      </c>
    </row>
    <row r="1868" spans="31:32" x14ac:dyDescent="0.25">
      <c r="AE1868" t="s">
        <v>1695</v>
      </c>
      <c r="AF1868">
        <v>4</v>
      </c>
    </row>
    <row r="1869" spans="31:32" x14ac:dyDescent="0.25">
      <c r="AE1869" t="s">
        <v>2280</v>
      </c>
      <c r="AF1869">
        <v>16</v>
      </c>
    </row>
    <row r="1870" spans="31:32" x14ac:dyDescent="0.25">
      <c r="AE1870" t="s">
        <v>1406</v>
      </c>
      <c r="AF1870">
        <v>16</v>
      </c>
    </row>
    <row r="1871" spans="31:32" x14ac:dyDescent="0.25">
      <c r="AE1871" t="s">
        <v>1652</v>
      </c>
      <c r="AF1871">
        <v>15</v>
      </c>
    </row>
    <row r="1872" spans="31:32" x14ac:dyDescent="0.25">
      <c r="AE1872" t="s">
        <v>315</v>
      </c>
      <c r="AF1872">
        <v>5</v>
      </c>
    </row>
    <row r="1873" spans="31:32" x14ac:dyDescent="0.25">
      <c r="AE1873" t="s">
        <v>905</v>
      </c>
      <c r="AF1873">
        <v>4</v>
      </c>
    </row>
    <row r="1874" spans="31:32" x14ac:dyDescent="0.25">
      <c r="AE1874" t="s">
        <v>905</v>
      </c>
      <c r="AF1874">
        <v>4</v>
      </c>
    </row>
    <row r="1875" spans="31:32" x14ac:dyDescent="0.25">
      <c r="AE1875" t="s">
        <v>127</v>
      </c>
      <c r="AF1875">
        <v>15</v>
      </c>
    </row>
    <row r="1876" spans="31:32" x14ac:dyDescent="0.25">
      <c r="AE1876" t="s">
        <v>2053</v>
      </c>
      <c r="AF1876">
        <v>16</v>
      </c>
    </row>
    <row r="1877" spans="31:32" x14ac:dyDescent="0.25">
      <c r="AE1877" t="s">
        <v>275</v>
      </c>
      <c r="AF1877">
        <v>13</v>
      </c>
    </row>
    <row r="1878" spans="31:32" x14ac:dyDescent="0.25">
      <c r="AE1878" t="s">
        <v>649</v>
      </c>
      <c r="AF1878">
        <v>3</v>
      </c>
    </row>
    <row r="1879" spans="31:32" x14ac:dyDescent="0.25">
      <c r="AE1879" t="s">
        <v>2144</v>
      </c>
      <c r="AF1879">
        <v>16</v>
      </c>
    </row>
    <row r="1880" spans="31:32" x14ac:dyDescent="0.25">
      <c r="AE1880" t="s">
        <v>1581</v>
      </c>
      <c r="AF1880">
        <v>7</v>
      </c>
    </row>
    <row r="1881" spans="31:32" x14ac:dyDescent="0.25">
      <c r="AE1881" t="s">
        <v>1257</v>
      </c>
      <c r="AF1881">
        <v>16</v>
      </c>
    </row>
    <row r="1882" spans="31:32" x14ac:dyDescent="0.25">
      <c r="AE1882" t="s">
        <v>1427</v>
      </c>
      <c r="AF1882">
        <v>15</v>
      </c>
    </row>
    <row r="1883" spans="31:32" x14ac:dyDescent="0.25">
      <c r="AE1883" t="s">
        <v>1302</v>
      </c>
      <c r="AF1883">
        <v>15</v>
      </c>
    </row>
    <row r="1884" spans="31:32" x14ac:dyDescent="0.25">
      <c r="AE1884" t="s">
        <v>1752</v>
      </c>
      <c r="AF1884">
        <v>2</v>
      </c>
    </row>
    <row r="1885" spans="31:32" x14ac:dyDescent="0.25">
      <c r="AE1885" t="s">
        <v>1250</v>
      </c>
      <c r="AF1885">
        <v>16</v>
      </c>
    </row>
    <row r="1886" spans="31:32" x14ac:dyDescent="0.25">
      <c r="AE1886" t="s">
        <v>1754</v>
      </c>
      <c r="AF1886">
        <v>12</v>
      </c>
    </row>
    <row r="1887" spans="31:32" x14ac:dyDescent="0.25">
      <c r="AE1887" t="s">
        <v>283</v>
      </c>
      <c r="AF1887">
        <v>15</v>
      </c>
    </row>
    <row r="1888" spans="31:32" x14ac:dyDescent="0.25">
      <c r="AE1888" t="s">
        <v>1736</v>
      </c>
      <c r="AF1888">
        <v>15</v>
      </c>
    </row>
    <row r="1889" spans="31:32" x14ac:dyDescent="0.25">
      <c r="AE1889" t="s">
        <v>1438</v>
      </c>
      <c r="AF1889">
        <v>3</v>
      </c>
    </row>
    <row r="1890" spans="31:32" x14ac:dyDescent="0.25">
      <c r="AE1890" t="s">
        <v>2283</v>
      </c>
      <c r="AF1890">
        <v>15</v>
      </c>
    </row>
    <row r="1891" spans="31:32" x14ac:dyDescent="0.25">
      <c r="AE1891" t="s">
        <v>583</v>
      </c>
      <c r="AF1891">
        <v>1</v>
      </c>
    </row>
    <row r="1892" spans="31:32" x14ac:dyDescent="0.25">
      <c r="AE1892" t="s">
        <v>1168</v>
      </c>
      <c r="AF1892">
        <v>1</v>
      </c>
    </row>
    <row r="1893" spans="31:32" x14ac:dyDescent="0.25">
      <c r="AE1893" t="s">
        <v>1092</v>
      </c>
      <c r="AF1893">
        <v>5</v>
      </c>
    </row>
    <row r="1894" spans="31:32" x14ac:dyDescent="0.25">
      <c r="AE1894" t="s">
        <v>1615</v>
      </c>
      <c r="AF1894">
        <v>14</v>
      </c>
    </row>
    <row r="1895" spans="31:32" x14ac:dyDescent="0.25">
      <c r="AE1895" t="s">
        <v>1536</v>
      </c>
      <c r="AF1895">
        <v>4</v>
      </c>
    </row>
    <row r="1896" spans="31:32" x14ac:dyDescent="0.25">
      <c r="AE1896" t="s">
        <v>532</v>
      </c>
      <c r="AF1896">
        <v>15</v>
      </c>
    </row>
    <row r="1897" spans="31:32" x14ac:dyDescent="0.25">
      <c r="AE1897" t="s">
        <v>1325</v>
      </c>
      <c r="AF1897">
        <v>16</v>
      </c>
    </row>
    <row r="1898" spans="31:32" x14ac:dyDescent="0.25">
      <c r="AE1898" t="s">
        <v>1948</v>
      </c>
      <c r="AF1898">
        <v>16</v>
      </c>
    </row>
    <row r="1899" spans="31:32" x14ac:dyDescent="0.25">
      <c r="AE1899" t="s">
        <v>831</v>
      </c>
      <c r="AF1899">
        <v>16</v>
      </c>
    </row>
    <row r="1900" spans="31:32" x14ac:dyDescent="0.25">
      <c r="AE1900" t="s">
        <v>1777</v>
      </c>
      <c r="AF1900">
        <v>14</v>
      </c>
    </row>
    <row r="1901" spans="31:32" x14ac:dyDescent="0.25">
      <c r="AE1901" t="s">
        <v>961</v>
      </c>
      <c r="AF1901">
        <v>16</v>
      </c>
    </row>
    <row r="1902" spans="31:32" x14ac:dyDescent="0.25">
      <c r="AE1902" t="s">
        <v>2006</v>
      </c>
      <c r="AF1902">
        <v>1</v>
      </c>
    </row>
    <row r="1903" spans="31:32" x14ac:dyDescent="0.25">
      <c r="AE1903" t="s">
        <v>1681</v>
      </c>
      <c r="AF1903">
        <v>16</v>
      </c>
    </row>
    <row r="1904" spans="31:32" x14ac:dyDescent="0.25">
      <c r="AE1904" t="s">
        <v>981</v>
      </c>
      <c r="AF1904">
        <v>9</v>
      </c>
    </row>
    <row r="1905" spans="31:32" x14ac:dyDescent="0.25">
      <c r="AE1905" t="s">
        <v>654</v>
      </c>
      <c r="AF1905">
        <v>16</v>
      </c>
    </row>
    <row r="1906" spans="31:32" x14ac:dyDescent="0.25">
      <c r="AE1906" t="s">
        <v>1215</v>
      </c>
      <c r="AF1906">
        <v>16</v>
      </c>
    </row>
    <row r="1907" spans="31:32" x14ac:dyDescent="0.25">
      <c r="AE1907" t="s">
        <v>2224</v>
      </c>
      <c r="AF1907">
        <v>16</v>
      </c>
    </row>
    <row r="1908" spans="31:32" x14ac:dyDescent="0.25">
      <c r="AE1908" t="s">
        <v>1129</v>
      </c>
      <c r="AF1908">
        <v>16</v>
      </c>
    </row>
    <row r="1909" spans="31:32" x14ac:dyDescent="0.25">
      <c r="AE1909" t="s">
        <v>823</v>
      </c>
      <c r="AF1909">
        <v>16</v>
      </c>
    </row>
    <row r="1910" spans="31:32" x14ac:dyDescent="0.25">
      <c r="AE1910" t="s">
        <v>1931</v>
      </c>
      <c r="AF1910">
        <v>12</v>
      </c>
    </row>
    <row r="1911" spans="31:32" x14ac:dyDescent="0.25">
      <c r="AE1911" t="s">
        <v>774</v>
      </c>
      <c r="AF1911">
        <v>10</v>
      </c>
    </row>
    <row r="1912" spans="31:32" x14ac:dyDescent="0.25">
      <c r="AE1912" t="s">
        <v>957</v>
      </c>
      <c r="AF1912">
        <v>13</v>
      </c>
    </row>
    <row r="1913" spans="31:32" x14ac:dyDescent="0.25">
      <c r="AE1913" t="s">
        <v>979</v>
      </c>
      <c r="AF1913">
        <v>14</v>
      </c>
    </row>
    <row r="1914" spans="31:32" x14ac:dyDescent="0.25">
      <c r="AE1914" t="s">
        <v>1184</v>
      </c>
      <c r="AF1914">
        <v>6</v>
      </c>
    </row>
    <row r="1915" spans="31:32" x14ac:dyDescent="0.25">
      <c r="AE1915" t="s">
        <v>1140</v>
      </c>
      <c r="AF1915">
        <v>16</v>
      </c>
    </row>
    <row r="1916" spans="31:32" x14ac:dyDescent="0.25">
      <c r="AE1916" t="s">
        <v>945</v>
      </c>
      <c r="AF1916">
        <v>5</v>
      </c>
    </row>
    <row r="1917" spans="31:32" x14ac:dyDescent="0.25">
      <c r="AE1917" t="s">
        <v>945</v>
      </c>
      <c r="AF1917">
        <v>12</v>
      </c>
    </row>
    <row r="1918" spans="31:32" x14ac:dyDescent="0.25">
      <c r="AE1918" t="s">
        <v>1626</v>
      </c>
      <c r="AF1918">
        <v>16</v>
      </c>
    </row>
    <row r="1919" spans="31:32" x14ac:dyDescent="0.25">
      <c r="AE1919" t="s">
        <v>1273</v>
      </c>
      <c r="AF1919">
        <v>15</v>
      </c>
    </row>
    <row r="1920" spans="31:32" x14ac:dyDescent="0.25">
      <c r="AE1920" t="s">
        <v>116</v>
      </c>
      <c r="AF1920">
        <v>5</v>
      </c>
    </row>
    <row r="1921" spans="31:32" x14ac:dyDescent="0.25">
      <c r="AE1921" t="s">
        <v>1586</v>
      </c>
      <c r="AF1921">
        <v>16</v>
      </c>
    </row>
    <row r="1922" spans="31:32" x14ac:dyDescent="0.25">
      <c r="AE1922" t="s">
        <v>1655</v>
      </c>
      <c r="AF1922">
        <v>12</v>
      </c>
    </row>
    <row r="1923" spans="31:32" x14ac:dyDescent="0.25">
      <c r="AE1923" t="s">
        <v>1807</v>
      </c>
      <c r="AF1923">
        <v>15</v>
      </c>
    </row>
    <row r="1924" spans="31:32" x14ac:dyDescent="0.25">
      <c r="AE1924" t="s">
        <v>2058</v>
      </c>
      <c r="AF1924">
        <v>16</v>
      </c>
    </row>
    <row r="1925" spans="31:32" x14ac:dyDescent="0.25">
      <c r="AE1925" t="s">
        <v>1252</v>
      </c>
      <c r="AF1925">
        <v>11</v>
      </c>
    </row>
    <row r="1926" spans="31:32" x14ac:dyDescent="0.25">
      <c r="AE1926" t="s">
        <v>1528</v>
      </c>
      <c r="AF1926">
        <v>13</v>
      </c>
    </row>
    <row r="1927" spans="31:32" x14ac:dyDescent="0.25">
      <c r="AE1927" t="s">
        <v>1235</v>
      </c>
      <c r="AF1927">
        <v>16</v>
      </c>
    </row>
    <row r="1928" spans="31:32" x14ac:dyDescent="0.25">
      <c r="AE1928" t="s">
        <v>1857</v>
      </c>
      <c r="AF1928">
        <v>2</v>
      </c>
    </row>
    <row r="1929" spans="31:32" x14ac:dyDescent="0.25">
      <c r="AE1929" t="s">
        <v>1400</v>
      </c>
      <c r="AF1929">
        <v>16</v>
      </c>
    </row>
    <row r="1930" spans="31:32" x14ac:dyDescent="0.25">
      <c r="AE1930" t="s">
        <v>1428</v>
      </c>
      <c r="AF1930">
        <v>8</v>
      </c>
    </row>
    <row r="1931" spans="31:32" x14ac:dyDescent="0.25">
      <c r="AE1931" t="s">
        <v>2073</v>
      </c>
      <c r="AF1931">
        <v>1</v>
      </c>
    </row>
    <row r="1932" spans="31:32" x14ac:dyDescent="0.25">
      <c r="AE1932" t="s">
        <v>1840</v>
      </c>
      <c r="AF1932">
        <v>16</v>
      </c>
    </row>
    <row r="1933" spans="31:32" x14ac:dyDescent="0.25">
      <c r="AE1933" t="s">
        <v>155</v>
      </c>
      <c r="AF1933">
        <v>12</v>
      </c>
    </row>
    <row r="1934" spans="31:32" x14ac:dyDescent="0.25">
      <c r="AE1934" t="s">
        <v>1392</v>
      </c>
      <c r="AF1934">
        <v>14</v>
      </c>
    </row>
    <row r="1935" spans="31:32" x14ac:dyDescent="0.25">
      <c r="AE1935" t="s">
        <v>642</v>
      </c>
      <c r="AF1935">
        <v>16</v>
      </c>
    </row>
    <row r="1936" spans="31:32" x14ac:dyDescent="0.25">
      <c r="AE1936" t="s">
        <v>1682</v>
      </c>
      <c r="AF1936">
        <v>16</v>
      </c>
    </row>
    <row r="1937" spans="31:32" x14ac:dyDescent="0.25">
      <c r="AE1937" t="s">
        <v>1150</v>
      </c>
      <c r="AF1937">
        <v>6</v>
      </c>
    </row>
    <row r="1938" spans="31:32" x14ac:dyDescent="0.25">
      <c r="AE1938" t="s">
        <v>1335</v>
      </c>
      <c r="AF1938">
        <v>1</v>
      </c>
    </row>
    <row r="1939" spans="31:32" x14ac:dyDescent="0.25">
      <c r="AE1939" t="s">
        <v>1025</v>
      </c>
      <c r="AF1939">
        <v>16</v>
      </c>
    </row>
    <row r="1940" spans="31:32" x14ac:dyDescent="0.25">
      <c r="AE1940" t="s">
        <v>855</v>
      </c>
      <c r="AF1940">
        <v>12</v>
      </c>
    </row>
    <row r="1941" spans="31:32" x14ac:dyDescent="0.25">
      <c r="AE1941" t="s">
        <v>1276</v>
      </c>
      <c r="AF1941">
        <v>14</v>
      </c>
    </row>
    <row r="1942" spans="31:32" x14ac:dyDescent="0.25">
      <c r="AE1942" t="s">
        <v>966</v>
      </c>
      <c r="AF1942">
        <v>4</v>
      </c>
    </row>
    <row r="1943" spans="31:32" x14ac:dyDescent="0.25">
      <c r="AE1943" t="s">
        <v>1190</v>
      </c>
      <c r="AF1943">
        <v>4</v>
      </c>
    </row>
    <row r="1944" spans="31:32" x14ac:dyDescent="0.25">
      <c r="AE1944" t="s">
        <v>330</v>
      </c>
      <c r="AF1944">
        <v>13</v>
      </c>
    </row>
    <row r="1945" spans="31:32" x14ac:dyDescent="0.25">
      <c r="AE1945" t="s">
        <v>588</v>
      </c>
      <c r="AF1945">
        <v>16</v>
      </c>
    </row>
    <row r="1946" spans="31:32" x14ac:dyDescent="0.25">
      <c r="AE1946" t="s">
        <v>361</v>
      </c>
      <c r="AF1946">
        <v>14</v>
      </c>
    </row>
    <row r="1947" spans="31:32" x14ac:dyDescent="0.25">
      <c r="AE1947" t="s">
        <v>2022</v>
      </c>
      <c r="AF1947">
        <v>16</v>
      </c>
    </row>
    <row r="1948" spans="31:32" x14ac:dyDescent="0.25">
      <c r="AE1948" t="s">
        <v>2026</v>
      </c>
      <c r="AF1948">
        <v>2</v>
      </c>
    </row>
    <row r="1949" spans="31:32" x14ac:dyDescent="0.25">
      <c r="AE1949" t="s">
        <v>131</v>
      </c>
      <c r="AF1949">
        <v>16</v>
      </c>
    </row>
    <row r="1950" spans="31:32" x14ac:dyDescent="0.25">
      <c r="AE1950" t="s">
        <v>259</v>
      </c>
      <c r="AF1950">
        <v>3</v>
      </c>
    </row>
    <row r="1951" spans="31:32" x14ac:dyDescent="0.25">
      <c r="AE1951" t="s">
        <v>1906</v>
      </c>
      <c r="AF1951">
        <v>14</v>
      </c>
    </row>
    <row r="1952" spans="31:32" x14ac:dyDescent="0.25">
      <c r="AE1952" t="s">
        <v>1572</v>
      </c>
      <c r="AF1952">
        <v>15</v>
      </c>
    </row>
    <row r="1953" spans="1:32" x14ac:dyDescent="0.25">
      <c r="AE1953" t="s">
        <v>1523</v>
      </c>
      <c r="AF1953">
        <v>3</v>
      </c>
    </row>
    <row r="1954" spans="1:32" x14ac:dyDescent="0.25">
      <c r="AE1954" t="s">
        <v>1523</v>
      </c>
      <c r="AF1954">
        <v>11</v>
      </c>
    </row>
    <row r="1955" spans="1:32" x14ac:dyDescent="0.25">
      <c r="AE1955" t="s">
        <v>1656</v>
      </c>
      <c r="AF1955">
        <v>16</v>
      </c>
    </row>
    <row r="1956" spans="1:32" x14ac:dyDescent="0.25">
      <c r="AE1956" t="s">
        <v>967</v>
      </c>
      <c r="AF1956">
        <v>16</v>
      </c>
    </row>
    <row r="1957" spans="1:32" x14ac:dyDescent="0.25">
      <c r="AE1957" t="s">
        <v>162</v>
      </c>
      <c r="AF1957">
        <v>9</v>
      </c>
    </row>
    <row r="1958" spans="1:32" x14ac:dyDescent="0.25">
      <c r="AE1958" t="s">
        <v>304</v>
      </c>
      <c r="AF1958">
        <v>10</v>
      </c>
    </row>
    <row r="1959" spans="1:32" s="33" customFormat="1" x14ac:dyDescent="0.25">
      <c r="A1959" s="69"/>
      <c r="B1959" s="69"/>
      <c r="I1959" s="69"/>
      <c r="J1959" s="69"/>
      <c r="K1959" s="69"/>
      <c r="L1959" s="69"/>
      <c r="M1959" s="69"/>
      <c r="N1959" s="69"/>
      <c r="O1959" s="69"/>
      <c r="P1959" s="69"/>
      <c r="Q1959" s="69"/>
      <c r="AE1959" s="33" t="s">
        <v>1852</v>
      </c>
      <c r="AF1959" s="33">
        <v>1</v>
      </c>
    </row>
    <row r="1960" spans="1:32" s="33" customFormat="1" x14ac:dyDescent="0.25">
      <c r="A1960" s="69"/>
      <c r="B1960" s="69"/>
      <c r="I1960" s="69"/>
      <c r="J1960" s="69"/>
      <c r="K1960" s="69"/>
      <c r="L1960" s="69"/>
      <c r="M1960" s="69"/>
      <c r="N1960" s="69"/>
      <c r="O1960" s="69"/>
      <c r="P1960" s="69"/>
      <c r="Q1960" s="69"/>
      <c r="AE1960" s="33" t="s">
        <v>1852</v>
      </c>
      <c r="AF1960" s="33">
        <v>7</v>
      </c>
    </row>
  </sheetData>
  <sortState ref="C3:K1953">
    <sortCondition ref="C8"/>
  </sortState>
  <conditionalFormatting sqref="Y6">
    <cfRule type="containsText" dxfId="8" priority="6" operator="containsText" text="FALSE">
      <formula>NOT(ISERROR(SEARCH("FALSE",Y6)))</formula>
    </cfRule>
  </conditionalFormatting>
  <conditionalFormatting sqref="Y6">
    <cfRule type="containsText" dxfId="7" priority="5" operator="containsText" text="FALSE">
      <formula>NOT(ISERROR(SEARCH("FALSE",Y6)))</formula>
    </cfRule>
  </conditionalFormatting>
  <conditionalFormatting sqref="Y6">
    <cfRule type="duplicateValues" dxfId="6" priority="473"/>
  </conditionalFormatting>
  <conditionalFormatting sqref="Y6">
    <cfRule type="duplicateValues" dxfId="5" priority="498"/>
  </conditionalFormatting>
  <conditionalFormatting sqref="I124 I156 I146 I137 I44 I33 I27 I237">
    <cfRule type="duplicateValues" dxfId="4" priority="560"/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1"/>
  <sheetViews>
    <sheetView zoomScale="55" zoomScaleNormal="55" workbookViewId="0">
      <selection activeCell="U51" sqref="U51"/>
    </sheetView>
  </sheetViews>
  <sheetFormatPr defaultRowHeight="15" x14ac:dyDescent="0.25"/>
  <cols>
    <col min="1" max="1" width="23.5703125" bestFit="1" customWidth="1"/>
    <col min="2" max="2" width="5.7109375" bestFit="1" customWidth="1"/>
    <col min="3" max="3" width="22.140625" bestFit="1" customWidth="1"/>
    <col min="4" max="4" width="5.85546875" bestFit="1" customWidth="1"/>
    <col min="6" max="7" width="6.28515625" bestFit="1" customWidth="1"/>
    <col min="8" max="8" width="5.7109375" bestFit="1" customWidth="1"/>
    <col min="9" max="9" width="20.140625" bestFit="1" customWidth="1"/>
    <col min="10" max="10" width="5.7109375" customWidth="1"/>
    <col min="12" max="12" width="5.5703125" bestFit="1" customWidth="1"/>
    <col min="13" max="13" width="8.140625" bestFit="1" customWidth="1"/>
    <col min="14" max="14" width="5.5703125" bestFit="1" customWidth="1"/>
    <col min="15" max="15" width="8.42578125" bestFit="1" customWidth="1"/>
    <col min="16" max="16" width="5.5703125" bestFit="1" customWidth="1"/>
    <col min="17" max="17" width="8.42578125" bestFit="1" customWidth="1"/>
    <col min="21" max="21" width="23.5703125" bestFit="1" customWidth="1"/>
  </cols>
  <sheetData>
    <row r="1" spans="1:22" x14ac:dyDescent="0.25">
      <c r="A1" s="69"/>
      <c r="B1" s="69"/>
      <c r="C1" s="69"/>
      <c r="D1" s="69"/>
      <c r="E1" s="69"/>
      <c r="F1" s="69" t="s">
        <v>2090</v>
      </c>
      <c r="G1" s="69" t="s">
        <v>2091</v>
      </c>
      <c r="H1" s="69" t="s">
        <v>2089</v>
      </c>
    </row>
    <row r="2" spans="1:22" x14ac:dyDescent="0.25">
      <c r="A2" s="69" t="s">
        <v>2301</v>
      </c>
      <c r="B2" s="69" t="s">
        <v>2302</v>
      </c>
      <c r="C2" s="69" t="s">
        <v>2304</v>
      </c>
      <c r="D2" s="69" t="s">
        <v>3</v>
      </c>
      <c r="E2" s="69" t="s">
        <v>537</v>
      </c>
      <c r="F2" s="69" t="s">
        <v>594</v>
      </c>
      <c r="G2" s="69" t="s">
        <v>594</v>
      </c>
      <c r="H2" s="70" t="s">
        <v>594</v>
      </c>
      <c r="U2" t="s">
        <v>2094</v>
      </c>
      <c r="V2" t="s">
        <v>536</v>
      </c>
    </row>
    <row r="3" spans="1:22" x14ac:dyDescent="0.25">
      <c r="A3" s="69" t="s">
        <v>245</v>
      </c>
      <c r="B3" s="69" t="s">
        <v>53</v>
      </c>
      <c r="C3" s="69" t="s">
        <v>245</v>
      </c>
      <c r="D3" s="69" t="s">
        <v>574</v>
      </c>
      <c r="E3" s="69">
        <v>14</v>
      </c>
      <c r="F3" s="69">
        <v>0</v>
      </c>
      <c r="G3" s="69">
        <v>282</v>
      </c>
      <c r="H3" s="69">
        <v>269</v>
      </c>
      <c r="U3" t="s">
        <v>245</v>
      </c>
      <c r="V3" t="s">
        <v>53</v>
      </c>
    </row>
    <row r="4" spans="1:22" x14ac:dyDescent="0.25">
      <c r="A4" s="69" t="s">
        <v>191</v>
      </c>
      <c r="B4" s="69" t="s">
        <v>11</v>
      </c>
      <c r="C4" s="69"/>
      <c r="D4" s="69"/>
      <c r="E4" s="69"/>
      <c r="F4" s="69"/>
      <c r="G4" s="69"/>
      <c r="H4" s="69"/>
      <c r="U4" t="s">
        <v>191</v>
      </c>
      <c r="V4" t="s">
        <v>11</v>
      </c>
    </row>
    <row r="5" spans="1:22" x14ac:dyDescent="0.25">
      <c r="A5" s="69" t="s">
        <v>288</v>
      </c>
      <c r="B5" s="69" t="s">
        <v>29</v>
      </c>
      <c r="C5" s="69"/>
      <c r="D5" s="69"/>
      <c r="E5" s="69"/>
      <c r="F5" s="69"/>
      <c r="G5" s="69"/>
      <c r="H5" s="69"/>
      <c r="U5" t="s">
        <v>288</v>
      </c>
      <c r="V5" t="s">
        <v>29</v>
      </c>
    </row>
    <row r="6" spans="1:22" x14ac:dyDescent="0.25">
      <c r="A6" s="69" t="s">
        <v>232</v>
      </c>
      <c r="B6" s="69" t="s">
        <v>50</v>
      </c>
      <c r="C6" s="69" t="s">
        <v>232</v>
      </c>
      <c r="D6" s="69" t="s">
        <v>50</v>
      </c>
      <c r="E6" s="69">
        <v>16</v>
      </c>
      <c r="F6" s="69">
        <v>0</v>
      </c>
      <c r="G6" s="69">
        <v>376</v>
      </c>
      <c r="H6" s="69">
        <v>127</v>
      </c>
      <c r="U6" t="s">
        <v>232</v>
      </c>
      <c r="V6" t="s">
        <v>50</v>
      </c>
    </row>
    <row r="7" spans="1:22" x14ac:dyDescent="0.25">
      <c r="A7" s="69" t="s">
        <v>345</v>
      </c>
      <c r="B7" s="69" t="s">
        <v>29</v>
      </c>
      <c r="C7" s="69" t="s">
        <v>345</v>
      </c>
      <c r="D7" s="69" t="s">
        <v>29</v>
      </c>
      <c r="E7" s="69">
        <v>12</v>
      </c>
      <c r="F7" s="69">
        <v>59</v>
      </c>
      <c r="G7" s="69">
        <v>0</v>
      </c>
      <c r="H7" s="69">
        <v>63</v>
      </c>
      <c r="U7" t="s">
        <v>345</v>
      </c>
      <c r="V7" t="s">
        <v>29</v>
      </c>
    </row>
    <row r="8" spans="1:22" x14ac:dyDescent="0.25">
      <c r="A8" s="69" t="s">
        <v>92</v>
      </c>
      <c r="B8" s="69" t="s">
        <v>11</v>
      </c>
      <c r="C8" s="69"/>
      <c r="D8" s="69"/>
      <c r="E8" s="69"/>
      <c r="F8" s="69"/>
      <c r="G8" s="69"/>
      <c r="H8" s="69"/>
      <c r="U8" t="s">
        <v>92</v>
      </c>
      <c r="V8" t="s">
        <v>11</v>
      </c>
    </row>
    <row r="9" spans="1:22" x14ac:dyDescent="0.25">
      <c r="A9" s="69" t="s">
        <v>360</v>
      </c>
      <c r="B9" s="69" t="s">
        <v>50</v>
      </c>
      <c r="C9" s="69" t="s">
        <v>360</v>
      </c>
      <c r="D9" s="69" t="s">
        <v>50</v>
      </c>
      <c r="E9" s="69">
        <v>16</v>
      </c>
      <c r="F9" s="69">
        <v>0</v>
      </c>
      <c r="G9" s="69">
        <v>492</v>
      </c>
      <c r="H9" s="69">
        <v>70</v>
      </c>
      <c r="U9" t="s">
        <v>360</v>
      </c>
      <c r="V9" t="s">
        <v>50</v>
      </c>
    </row>
    <row r="10" spans="1:22" x14ac:dyDescent="0.25">
      <c r="A10" s="69" t="s">
        <v>67</v>
      </c>
      <c r="B10" s="69" t="s">
        <v>29</v>
      </c>
      <c r="C10" s="69"/>
      <c r="D10" s="69"/>
      <c r="E10" s="69"/>
      <c r="F10" s="69"/>
      <c r="G10" s="69"/>
      <c r="H10" s="69"/>
      <c r="U10" t="s">
        <v>67</v>
      </c>
      <c r="V10" t="s">
        <v>29</v>
      </c>
    </row>
    <row r="11" spans="1:22" x14ac:dyDescent="0.25">
      <c r="A11" s="69" t="s">
        <v>254</v>
      </c>
      <c r="B11" s="69" t="s">
        <v>29</v>
      </c>
      <c r="C11" s="69"/>
      <c r="D11" s="69"/>
      <c r="E11" s="69"/>
      <c r="F11" s="69"/>
      <c r="G11" s="69"/>
      <c r="H11" s="69"/>
      <c r="U11" t="s">
        <v>254</v>
      </c>
      <c r="V11" t="s">
        <v>29</v>
      </c>
    </row>
    <row r="12" spans="1:22" x14ac:dyDescent="0.25">
      <c r="A12" s="69" t="s">
        <v>306</v>
      </c>
      <c r="B12" s="69" t="s">
        <v>84</v>
      </c>
      <c r="C12" s="69" t="s">
        <v>306</v>
      </c>
      <c r="D12" s="69" t="s">
        <v>574</v>
      </c>
      <c r="E12" s="69">
        <v>16</v>
      </c>
      <c r="F12" s="69">
        <v>0</v>
      </c>
      <c r="G12" s="69">
        <v>978</v>
      </c>
      <c r="H12" s="69">
        <v>30</v>
      </c>
      <c r="U12" t="s">
        <v>306</v>
      </c>
      <c r="V12" t="s">
        <v>84</v>
      </c>
    </row>
    <row r="13" spans="1:22" x14ac:dyDescent="0.25">
      <c r="A13" s="69" t="s">
        <v>307</v>
      </c>
      <c r="B13" s="69" t="s">
        <v>23</v>
      </c>
      <c r="C13" s="69" t="s">
        <v>307</v>
      </c>
      <c r="D13" s="69" t="s">
        <v>574</v>
      </c>
      <c r="E13" s="69">
        <v>13</v>
      </c>
      <c r="F13" s="69">
        <v>0</v>
      </c>
      <c r="G13" s="69">
        <v>698</v>
      </c>
      <c r="H13" s="69">
        <v>59</v>
      </c>
      <c r="U13" t="s">
        <v>307</v>
      </c>
      <c r="V13" t="s">
        <v>23</v>
      </c>
    </row>
    <row r="14" spans="1:22" x14ac:dyDescent="0.25">
      <c r="A14" s="69" t="s">
        <v>32</v>
      </c>
      <c r="B14" s="69" t="s">
        <v>16</v>
      </c>
      <c r="C14" s="69" t="s">
        <v>32</v>
      </c>
      <c r="D14" s="69" t="s">
        <v>556</v>
      </c>
      <c r="E14" s="69">
        <v>14</v>
      </c>
      <c r="F14" s="69">
        <v>419</v>
      </c>
      <c r="G14" s="69">
        <v>0</v>
      </c>
      <c r="H14" s="69">
        <v>68</v>
      </c>
      <c r="U14" t="s">
        <v>32</v>
      </c>
      <c r="V14" t="s">
        <v>16</v>
      </c>
    </row>
    <row r="15" spans="1:22" x14ac:dyDescent="0.25">
      <c r="A15" s="69" t="s">
        <v>129</v>
      </c>
      <c r="B15" s="69" t="s">
        <v>20</v>
      </c>
      <c r="C15" s="69" t="s">
        <v>129</v>
      </c>
      <c r="D15" s="69" t="s">
        <v>20</v>
      </c>
      <c r="E15" s="69">
        <v>12</v>
      </c>
      <c r="F15" s="69">
        <v>528</v>
      </c>
      <c r="G15" s="69">
        <v>0</v>
      </c>
      <c r="H15" s="69">
        <v>0</v>
      </c>
      <c r="U15" t="s">
        <v>129</v>
      </c>
      <c r="V15" t="s">
        <v>20</v>
      </c>
    </row>
    <row r="16" spans="1:22" x14ac:dyDescent="0.25">
      <c r="A16" s="69" t="s">
        <v>86</v>
      </c>
      <c r="B16" s="69" t="s">
        <v>23</v>
      </c>
      <c r="C16" s="69" t="s">
        <v>86</v>
      </c>
      <c r="D16" s="69" t="s">
        <v>23</v>
      </c>
      <c r="E16" s="69">
        <v>5</v>
      </c>
      <c r="F16" s="69">
        <v>0</v>
      </c>
      <c r="G16" s="69">
        <v>132</v>
      </c>
      <c r="H16" s="69">
        <v>62</v>
      </c>
      <c r="U16" t="s">
        <v>86</v>
      </c>
      <c r="V16" t="s">
        <v>23</v>
      </c>
    </row>
    <row r="17" spans="1:22" x14ac:dyDescent="0.25">
      <c r="A17" s="69" t="s">
        <v>82</v>
      </c>
      <c r="B17" s="69" t="s">
        <v>84</v>
      </c>
      <c r="C17" s="69" t="s">
        <v>82</v>
      </c>
      <c r="D17" s="69" t="s">
        <v>574</v>
      </c>
      <c r="E17" s="69">
        <v>4</v>
      </c>
      <c r="F17" s="69">
        <v>0</v>
      </c>
      <c r="G17" s="69">
        <v>0</v>
      </c>
      <c r="H17" s="69">
        <v>51</v>
      </c>
      <c r="U17" t="s">
        <v>82</v>
      </c>
      <c r="V17" t="s">
        <v>84</v>
      </c>
    </row>
    <row r="18" spans="1:22" x14ac:dyDescent="0.25">
      <c r="A18" s="69" t="s">
        <v>404</v>
      </c>
      <c r="B18" s="69" t="s">
        <v>11</v>
      </c>
      <c r="C18" s="69" t="s">
        <v>404</v>
      </c>
      <c r="D18" s="69" t="s">
        <v>11</v>
      </c>
      <c r="E18" s="69">
        <v>11</v>
      </c>
      <c r="F18" s="69">
        <v>0</v>
      </c>
      <c r="G18" s="69">
        <v>4</v>
      </c>
      <c r="H18" s="69">
        <v>35</v>
      </c>
      <c r="U18" t="s">
        <v>404</v>
      </c>
      <c r="V18" t="s">
        <v>11</v>
      </c>
    </row>
    <row r="19" spans="1:22" x14ac:dyDescent="0.25">
      <c r="A19" s="69" t="s">
        <v>323</v>
      </c>
      <c r="B19" s="69" t="s">
        <v>77</v>
      </c>
      <c r="C19" s="69" t="s">
        <v>323</v>
      </c>
      <c r="D19" s="69" t="s">
        <v>113</v>
      </c>
      <c r="E19" s="69">
        <v>6</v>
      </c>
      <c r="F19" s="69">
        <v>0</v>
      </c>
      <c r="G19" s="69">
        <f>55+72</f>
        <v>127</v>
      </c>
      <c r="H19" s="69">
        <f>48+11</f>
        <v>59</v>
      </c>
      <c r="I19" s="75" t="s">
        <v>323</v>
      </c>
      <c r="J19" s="75" t="s">
        <v>113</v>
      </c>
      <c r="K19" s="75">
        <v>2</v>
      </c>
      <c r="L19" s="75">
        <v>0</v>
      </c>
      <c r="M19" s="77">
        <v>0</v>
      </c>
      <c r="N19" s="75">
        <v>72</v>
      </c>
      <c r="O19" s="77">
        <v>6.9599999999999995E-2</v>
      </c>
      <c r="P19" s="75">
        <v>11</v>
      </c>
      <c r="Q19" s="77">
        <v>2.3699999999999999E-2</v>
      </c>
      <c r="U19" t="s">
        <v>323</v>
      </c>
      <c r="V19" t="s">
        <v>77</v>
      </c>
    </row>
    <row r="20" spans="1:22" x14ac:dyDescent="0.25">
      <c r="A20" s="69" t="s">
        <v>297</v>
      </c>
      <c r="B20" s="69" t="s">
        <v>84</v>
      </c>
      <c r="C20" s="69" t="s">
        <v>297</v>
      </c>
      <c r="D20" s="69" t="s">
        <v>574</v>
      </c>
      <c r="E20" s="69">
        <v>15</v>
      </c>
      <c r="F20" s="69">
        <v>0</v>
      </c>
      <c r="G20" s="69">
        <v>667</v>
      </c>
      <c r="H20" s="69">
        <v>213</v>
      </c>
      <c r="U20" t="s">
        <v>297</v>
      </c>
      <c r="V20" t="s">
        <v>84</v>
      </c>
    </row>
    <row r="21" spans="1:22" x14ac:dyDescent="0.25">
      <c r="A21" s="69" t="s">
        <v>260</v>
      </c>
      <c r="B21" s="69" t="s">
        <v>50</v>
      </c>
      <c r="C21" s="69" t="s">
        <v>260</v>
      </c>
      <c r="D21" s="69" t="s">
        <v>571</v>
      </c>
      <c r="E21" s="69">
        <v>16</v>
      </c>
      <c r="F21" s="69">
        <v>0</v>
      </c>
      <c r="G21" s="69">
        <v>638</v>
      </c>
      <c r="H21" s="69">
        <v>161</v>
      </c>
      <c r="U21" t="s">
        <v>260</v>
      </c>
      <c r="V21" t="s">
        <v>50</v>
      </c>
    </row>
    <row r="22" spans="1:22" x14ac:dyDescent="0.25">
      <c r="A22" s="69" t="s">
        <v>407</v>
      </c>
      <c r="B22" s="69" t="s">
        <v>23</v>
      </c>
      <c r="C22" s="69" t="s">
        <v>407</v>
      </c>
      <c r="D22" s="69" t="s">
        <v>574</v>
      </c>
      <c r="E22" s="69">
        <v>15</v>
      </c>
      <c r="F22" s="69">
        <v>0</v>
      </c>
      <c r="G22" s="69">
        <v>746</v>
      </c>
      <c r="H22" s="69">
        <v>72</v>
      </c>
      <c r="U22" t="s">
        <v>407</v>
      </c>
      <c r="V22" t="s">
        <v>23</v>
      </c>
    </row>
    <row r="23" spans="1:22" x14ac:dyDescent="0.25">
      <c r="A23" s="69" t="s">
        <v>435</v>
      </c>
      <c r="B23" s="69" t="s">
        <v>11</v>
      </c>
      <c r="C23" s="69" t="s">
        <v>435</v>
      </c>
      <c r="D23" s="69" t="s">
        <v>11</v>
      </c>
      <c r="E23" s="69">
        <v>11</v>
      </c>
      <c r="F23" s="69">
        <v>0</v>
      </c>
      <c r="G23" s="69">
        <v>670</v>
      </c>
      <c r="H23" s="69">
        <v>113</v>
      </c>
      <c r="U23" t="s">
        <v>435</v>
      </c>
      <c r="V23" t="s">
        <v>11</v>
      </c>
    </row>
    <row r="24" spans="1:22" x14ac:dyDescent="0.25">
      <c r="A24" s="69" t="s">
        <v>356</v>
      </c>
      <c r="B24" s="69" t="s">
        <v>45</v>
      </c>
      <c r="C24" s="69"/>
      <c r="D24" s="69"/>
      <c r="E24" s="69"/>
      <c r="F24" s="69"/>
      <c r="G24" s="69"/>
      <c r="H24" s="69"/>
      <c r="U24" t="s">
        <v>356</v>
      </c>
      <c r="V24" t="s">
        <v>45</v>
      </c>
    </row>
    <row r="25" spans="1:22" x14ac:dyDescent="0.25">
      <c r="A25" s="69" t="s">
        <v>85</v>
      </c>
      <c r="B25" s="69" t="s">
        <v>8</v>
      </c>
      <c r="C25" s="69"/>
      <c r="D25" s="69"/>
      <c r="E25" s="69"/>
      <c r="F25" s="69"/>
      <c r="G25" s="69"/>
      <c r="H25" s="69"/>
      <c r="U25" t="s">
        <v>85</v>
      </c>
      <c r="V25" t="s">
        <v>8</v>
      </c>
    </row>
    <row r="26" spans="1:22" x14ac:dyDescent="0.25">
      <c r="A26" s="69" t="s">
        <v>425</v>
      </c>
      <c r="B26" s="69" t="s">
        <v>65</v>
      </c>
      <c r="C26" s="69"/>
      <c r="D26" s="69"/>
      <c r="E26" s="69"/>
      <c r="F26" s="69"/>
      <c r="G26" s="69"/>
      <c r="H26" s="69"/>
      <c r="U26" t="s">
        <v>425</v>
      </c>
      <c r="V26" t="s">
        <v>65</v>
      </c>
    </row>
    <row r="27" spans="1:22" x14ac:dyDescent="0.25">
      <c r="A27" s="69" t="s">
        <v>285</v>
      </c>
      <c r="B27" s="69" t="s">
        <v>77</v>
      </c>
      <c r="C27" s="69" t="s">
        <v>285</v>
      </c>
      <c r="D27" s="69" t="s">
        <v>113</v>
      </c>
      <c r="E27" s="69">
        <v>15</v>
      </c>
      <c r="F27" s="69">
        <v>0</v>
      </c>
      <c r="G27" s="69">
        <v>445</v>
      </c>
      <c r="H27" s="69">
        <v>197</v>
      </c>
      <c r="U27" t="s">
        <v>285</v>
      </c>
      <c r="V27" t="s">
        <v>77</v>
      </c>
    </row>
    <row r="28" spans="1:22" x14ac:dyDescent="0.25">
      <c r="A28" s="69" t="s">
        <v>187</v>
      </c>
      <c r="B28" s="69" t="s">
        <v>53</v>
      </c>
      <c r="C28" s="69"/>
      <c r="D28" s="69"/>
      <c r="E28" s="69"/>
      <c r="F28" s="69"/>
      <c r="G28" s="69"/>
      <c r="H28" s="69"/>
      <c r="U28" t="s">
        <v>187</v>
      </c>
      <c r="V28" t="s">
        <v>53</v>
      </c>
    </row>
    <row r="29" spans="1:22" x14ac:dyDescent="0.25">
      <c r="A29" s="69" t="s">
        <v>218</v>
      </c>
      <c r="B29" s="69" t="s">
        <v>84</v>
      </c>
      <c r="C29" s="69"/>
      <c r="D29" s="69"/>
      <c r="E29" s="69"/>
      <c r="F29" s="69"/>
      <c r="G29" s="69"/>
      <c r="H29" s="69"/>
      <c r="U29" t="s">
        <v>218</v>
      </c>
      <c r="V29" t="s">
        <v>84</v>
      </c>
    </row>
    <row r="30" spans="1:22" x14ac:dyDescent="0.25">
      <c r="A30" s="69" t="s">
        <v>240</v>
      </c>
      <c r="B30" s="69" t="s">
        <v>29</v>
      </c>
      <c r="C30" s="69"/>
      <c r="D30" s="69"/>
      <c r="E30" s="69"/>
      <c r="F30" s="69"/>
      <c r="G30" s="69"/>
      <c r="H30" s="69"/>
      <c r="U30" t="s">
        <v>240</v>
      </c>
      <c r="V30" t="s">
        <v>29</v>
      </c>
    </row>
    <row r="31" spans="1:22" x14ac:dyDescent="0.25">
      <c r="A31" s="69" t="s">
        <v>270</v>
      </c>
      <c r="B31" s="69" t="s">
        <v>84</v>
      </c>
      <c r="C31" s="69" t="s">
        <v>270</v>
      </c>
      <c r="D31" s="69" t="s">
        <v>574</v>
      </c>
      <c r="E31" s="69">
        <v>9</v>
      </c>
      <c r="F31" s="69">
        <v>0</v>
      </c>
      <c r="G31" s="69">
        <v>16</v>
      </c>
      <c r="H31" s="69">
        <v>170</v>
      </c>
      <c r="U31" t="s">
        <v>270</v>
      </c>
      <c r="V31" t="s">
        <v>84</v>
      </c>
    </row>
    <row r="32" spans="1:22" x14ac:dyDescent="0.25">
      <c r="A32" s="69" t="s">
        <v>287</v>
      </c>
      <c r="B32" s="69" t="s">
        <v>11</v>
      </c>
      <c r="C32" s="69" t="s">
        <v>287</v>
      </c>
      <c r="D32" s="69" t="s">
        <v>11</v>
      </c>
      <c r="E32" s="69">
        <v>2</v>
      </c>
      <c r="F32" s="69">
        <v>0</v>
      </c>
      <c r="G32" s="69">
        <v>26</v>
      </c>
      <c r="H32" s="69">
        <v>25</v>
      </c>
      <c r="U32" t="s">
        <v>287</v>
      </c>
      <c r="V32" t="s">
        <v>11</v>
      </c>
    </row>
    <row r="33" spans="1:22" x14ac:dyDescent="0.25">
      <c r="A33" s="69" t="s">
        <v>412</v>
      </c>
      <c r="B33" s="69" t="s">
        <v>50</v>
      </c>
      <c r="C33" s="69" t="s">
        <v>412</v>
      </c>
      <c r="D33" s="69" t="s">
        <v>571</v>
      </c>
      <c r="E33" s="69">
        <v>16</v>
      </c>
      <c r="F33" s="69">
        <v>0</v>
      </c>
      <c r="G33" s="69">
        <v>549</v>
      </c>
      <c r="H33" s="69">
        <v>52</v>
      </c>
      <c r="I33" s="75" t="s">
        <v>412</v>
      </c>
      <c r="J33" s="75" t="s">
        <v>110</v>
      </c>
      <c r="K33" s="75">
        <v>14</v>
      </c>
      <c r="L33" s="75">
        <v>90</v>
      </c>
      <c r="M33" s="77">
        <v>8.14E-2</v>
      </c>
      <c r="N33" s="75">
        <v>0</v>
      </c>
      <c r="O33" s="77">
        <v>0</v>
      </c>
      <c r="P33" s="75">
        <v>228</v>
      </c>
      <c r="Q33" s="77">
        <v>0.50549999999999995</v>
      </c>
      <c r="U33" t="s">
        <v>412</v>
      </c>
      <c r="V33" t="s">
        <v>50</v>
      </c>
    </row>
    <row r="34" spans="1:22" x14ac:dyDescent="0.25">
      <c r="A34" s="69" t="s">
        <v>98</v>
      </c>
      <c r="B34" s="69" t="s">
        <v>100</v>
      </c>
      <c r="C34" s="69"/>
      <c r="D34" s="69"/>
      <c r="E34" s="69"/>
      <c r="F34" s="69"/>
      <c r="G34" s="69"/>
      <c r="H34" s="69"/>
      <c r="U34" t="s">
        <v>98</v>
      </c>
      <c r="V34" t="s">
        <v>100</v>
      </c>
    </row>
    <row r="35" spans="1:22" x14ac:dyDescent="0.25">
      <c r="A35" s="69" t="s">
        <v>346</v>
      </c>
      <c r="B35" s="69" t="s">
        <v>100</v>
      </c>
      <c r="C35" s="69" t="s">
        <v>346</v>
      </c>
      <c r="D35" s="69" t="s">
        <v>100</v>
      </c>
      <c r="E35" s="69">
        <v>11</v>
      </c>
      <c r="F35" s="69">
        <v>648</v>
      </c>
      <c r="G35" s="69">
        <v>0</v>
      </c>
      <c r="H35" s="69">
        <v>36</v>
      </c>
      <c r="U35" t="s">
        <v>346</v>
      </c>
      <c r="V35" t="s">
        <v>100</v>
      </c>
    </row>
    <row r="36" spans="1:22" x14ac:dyDescent="0.25">
      <c r="A36" s="69" t="s">
        <v>374</v>
      </c>
      <c r="B36" s="69" t="s">
        <v>53</v>
      </c>
      <c r="C36" s="69"/>
      <c r="D36" s="69"/>
      <c r="E36" s="69"/>
      <c r="F36" s="69"/>
      <c r="G36" s="69"/>
      <c r="H36" s="69"/>
      <c r="U36" t="s">
        <v>374</v>
      </c>
      <c r="V36" t="s">
        <v>53</v>
      </c>
    </row>
    <row r="37" spans="1:22" x14ac:dyDescent="0.25">
      <c r="A37" s="69" t="s">
        <v>18</v>
      </c>
      <c r="B37" s="69" t="s">
        <v>20</v>
      </c>
      <c r="C37" s="69" t="s">
        <v>18</v>
      </c>
      <c r="D37" s="69" t="s">
        <v>20</v>
      </c>
      <c r="E37" s="69">
        <v>15</v>
      </c>
      <c r="F37" s="69">
        <v>496</v>
      </c>
      <c r="G37" s="69">
        <v>0</v>
      </c>
      <c r="H37" s="69">
        <v>31</v>
      </c>
      <c r="U37" t="s">
        <v>18</v>
      </c>
      <c r="V37" t="s">
        <v>20</v>
      </c>
    </row>
    <row r="38" spans="1:22" x14ac:dyDescent="0.25">
      <c r="A38" s="69" t="s">
        <v>398</v>
      </c>
      <c r="B38" s="69" t="s">
        <v>16</v>
      </c>
      <c r="C38" s="69" t="s">
        <v>398</v>
      </c>
      <c r="D38" s="69" t="s">
        <v>562</v>
      </c>
      <c r="E38" s="69">
        <v>16</v>
      </c>
      <c r="F38" s="69">
        <v>965</v>
      </c>
      <c r="G38" s="69">
        <v>0</v>
      </c>
      <c r="H38" s="69">
        <v>49</v>
      </c>
      <c r="U38" t="s">
        <v>398</v>
      </c>
      <c r="V38" t="s">
        <v>16</v>
      </c>
    </row>
    <row r="39" spans="1:22" x14ac:dyDescent="0.25">
      <c r="A39" s="69" t="s">
        <v>379</v>
      </c>
      <c r="B39" s="69" t="s">
        <v>84</v>
      </c>
      <c r="C39" s="69" t="s">
        <v>379</v>
      </c>
      <c r="D39" s="69" t="s">
        <v>574</v>
      </c>
      <c r="E39" s="69">
        <v>5</v>
      </c>
      <c r="F39" s="69">
        <v>0</v>
      </c>
      <c r="G39" s="69">
        <v>0</v>
      </c>
      <c r="H39" s="69">
        <v>53</v>
      </c>
      <c r="U39" t="s">
        <v>379</v>
      </c>
      <c r="V39" t="s">
        <v>84</v>
      </c>
    </row>
    <row r="40" spans="1:22" x14ac:dyDescent="0.25">
      <c r="A40" s="69" t="s">
        <v>41</v>
      </c>
      <c r="B40" s="69" t="s">
        <v>16</v>
      </c>
      <c r="C40" s="69" t="s">
        <v>41</v>
      </c>
      <c r="D40" s="69" t="s">
        <v>562</v>
      </c>
      <c r="E40" s="69">
        <v>1</v>
      </c>
      <c r="F40" s="69">
        <v>0</v>
      </c>
      <c r="G40" s="69">
        <v>0</v>
      </c>
      <c r="H40" s="69">
        <v>5</v>
      </c>
      <c r="U40" t="s">
        <v>41</v>
      </c>
      <c r="V40" t="s">
        <v>16</v>
      </c>
    </row>
    <row r="41" spans="1:22" x14ac:dyDescent="0.25">
      <c r="A41" s="69" t="s">
        <v>136</v>
      </c>
      <c r="B41" s="69" t="s">
        <v>8</v>
      </c>
      <c r="C41" s="69"/>
      <c r="D41" s="69"/>
      <c r="E41" s="69"/>
      <c r="F41" s="69"/>
      <c r="G41" s="69"/>
      <c r="H41" s="69"/>
      <c r="U41" t="s">
        <v>136</v>
      </c>
      <c r="V41" t="s">
        <v>8</v>
      </c>
    </row>
    <row r="42" spans="1:22" x14ac:dyDescent="0.25">
      <c r="A42" s="69" t="s">
        <v>167</v>
      </c>
      <c r="B42" s="69" t="s">
        <v>110</v>
      </c>
      <c r="C42" s="69" t="s">
        <v>167</v>
      </c>
      <c r="D42" s="69" t="s">
        <v>110</v>
      </c>
      <c r="E42" s="69">
        <v>10</v>
      </c>
      <c r="F42" s="69">
        <v>213</v>
      </c>
      <c r="G42" s="69">
        <v>0</v>
      </c>
      <c r="H42" s="69">
        <v>20</v>
      </c>
      <c r="U42" t="s">
        <v>167</v>
      </c>
      <c r="V42" t="s">
        <v>110</v>
      </c>
    </row>
    <row r="43" spans="1:22" x14ac:dyDescent="0.25">
      <c r="A43" s="69" t="s">
        <v>178</v>
      </c>
      <c r="B43" s="69" t="s">
        <v>29</v>
      </c>
      <c r="C43" s="69"/>
      <c r="D43" s="69"/>
      <c r="E43" s="69"/>
      <c r="F43" s="69"/>
      <c r="G43" s="69"/>
      <c r="H43" s="69"/>
      <c r="U43" t="s">
        <v>178</v>
      </c>
      <c r="V43" t="s">
        <v>29</v>
      </c>
    </row>
    <row r="44" spans="1:22" x14ac:dyDescent="0.25">
      <c r="A44" s="69" t="s">
        <v>233</v>
      </c>
      <c r="B44" s="69" t="s">
        <v>50</v>
      </c>
      <c r="C44" s="69" t="s">
        <v>233</v>
      </c>
      <c r="D44" s="69" t="s">
        <v>50</v>
      </c>
      <c r="E44" s="69">
        <v>15</v>
      </c>
      <c r="F44" s="69">
        <v>0</v>
      </c>
      <c r="G44" s="69">
        <v>418</v>
      </c>
      <c r="H44" s="69">
        <v>81</v>
      </c>
      <c r="I44" s="75" t="s">
        <v>233</v>
      </c>
      <c r="J44" s="75" t="s">
        <v>50</v>
      </c>
      <c r="K44" s="75">
        <v>15</v>
      </c>
      <c r="L44" s="75">
        <v>0</v>
      </c>
      <c r="M44" s="76">
        <v>0</v>
      </c>
      <c r="N44" s="75">
        <v>418</v>
      </c>
      <c r="O44" s="77">
        <v>0.38350000000000001</v>
      </c>
      <c r="P44" s="75">
        <v>81</v>
      </c>
      <c r="Q44" s="77">
        <v>0.17380000000000001</v>
      </c>
      <c r="U44" t="s">
        <v>233</v>
      </c>
      <c r="V44" t="s">
        <v>50</v>
      </c>
    </row>
    <row r="45" spans="1:22" x14ac:dyDescent="0.25">
      <c r="A45" s="69" t="s">
        <v>309</v>
      </c>
      <c r="B45" s="69" t="s">
        <v>110</v>
      </c>
      <c r="C45" s="69" t="s">
        <v>309</v>
      </c>
      <c r="D45" s="69" t="s">
        <v>110</v>
      </c>
      <c r="E45" s="69">
        <v>5</v>
      </c>
      <c r="F45" s="69">
        <v>2</v>
      </c>
      <c r="G45" s="69">
        <v>0</v>
      </c>
      <c r="H45" s="69">
        <v>57</v>
      </c>
      <c r="U45" t="s">
        <v>309</v>
      </c>
      <c r="V45" t="s">
        <v>110</v>
      </c>
    </row>
    <row r="46" spans="1:22" x14ac:dyDescent="0.25">
      <c r="A46" s="69" t="s">
        <v>383</v>
      </c>
      <c r="B46" s="69" t="s">
        <v>20</v>
      </c>
      <c r="C46" s="69" t="s">
        <v>383</v>
      </c>
      <c r="D46" s="69" t="s">
        <v>20</v>
      </c>
      <c r="E46" s="69">
        <v>2</v>
      </c>
      <c r="F46" s="69">
        <v>30</v>
      </c>
      <c r="G46" s="69">
        <v>0</v>
      </c>
      <c r="H46" s="69">
        <v>1</v>
      </c>
      <c r="U46" t="s">
        <v>383</v>
      </c>
      <c r="V46" t="s">
        <v>20</v>
      </c>
    </row>
    <row r="47" spans="1:22" x14ac:dyDescent="0.25">
      <c r="A47" s="69" t="s">
        <v>290</v>
      </c>
      <c r="B47" s="69" t="s">
        <v>20</v>
      </c>
      <c r="C47" s="69" t="s">
        <v>290</v>
      </c>
      <c r="D47" s="69" t="s">
        <v>20</v>
      </c>
      <c r="E47" s="69">
        <v>10</v>
      </c>
      <c r="F47" s="69">
        <v>73</v>
      </c>
      <c r="G47" s="69">
        <v>0</v>
      </c>
      <c r="H47" s="69">
        <v>0</v>
      </c>
      <c r="U47" t="s">
        <v>290</v>
      </c>
      <c r="V47" t="s">
        <v>20</v>
      </c>
    </row>
    <row r="48" spans="1:22" x14ac:dyDescent="0.25">
      <c r="A48" s="69" t="s">
        <v>431</v>
      </c>
      <c r="B48" s="69" t="s">
        <v>20</v>
      </c>
      <c r="C48" s="69"/>
      <c r="D48" s="69"/>
      <c r="E48" s="69"/>
      <c r="F48" s="69"/>
      <c r="G48" s="69"/>
      <c r="H48" s="69"/>
      <c r="U48" t="s">
        <v>431</v>
      </c>
      <c r="V48" t="s">
        <v>20</v>
      </c>
    </row>
    <row r="49" spans="1:22" x14ac:dyDescent="0.25">
      <c r="A49" s="69" t="s">
        <v>176</v>
      </c>
      <c r="B49" s="69" t="s">
        <v>29</v>
      </c>
      <c r="C49" s="69"/>
      <c r="D49" s="69"/>
      <c r="E49" s="69"/>
      <c r="F49" s="69"/>
      <c r="G49" s="69"/>
      <c r="H49" s="69"/>
      <c r="U49" t="s">
        <v>176</v>
      </c>
      <c r="V49" t="s">
        <v>29</v>
      </c>
    </row>
    <row r="50" spans="1:22" x14ac:dyDescent="0.25">
      <c r="A50" s="69" t="s">
        <v>94</v>
      </c>
      <c r="B50" s="69" t="s">
        <v>45</v>
      </c>
      <c r="C50" s="69"/>
      <c r="D50" s="69"/>
      <c r="E50" s="69"/>
      <c r="F50" s="69"/>
      <c r="G50" s="69"/>
      <c r="H50" s="69"/>
      <c r="U50" t="s">
        <v>94</v>
      </c>
      <c r="V50" t="s">
        <v>45</v>
      </c>
    </row>
    <row r="51" spans="1:22" x14ac:dyDescent="0.25">
      <c r="A51" s="69" t="s">
        <v>247</v>
      </c>
      <c r="B51" s="69" t="s">
        <v>45</v>
      </c>
      <c r="C51" s="69"/>
      <c r="D51" s="69"/>
      <c r="E51" s="69"/>
      <c r="F51" s="69"/>
      <c r="G51" s="69"/>
      <c r="H51" s="69"/>
      <c r="U51" t="s">
        <v>247</v>
      </c>
      <c r="V51" t="s">
        <v>45</v>
      </c>
    </row>
    <row r="52" spans="1:22" x14ac:dyDescent="0.25">
      <c r="A52" s="69" t="s">
        <v>393</v>
      </c>
      <c r="B52" s="69" t="s">
        <v>29</v>
      </c>
      <c r="C52" s="69"/>
      <c r="D52" s="69"/>
      <c r="E52" s="69"/>
      <c r="F52" s="69"/>
      <c r="G52" s="69"/>
      <c r="H52" s="69"/>
      <c r="U52" t="s">
        <v>393</v>
      </c>
      <c r="V52" t="s">
        <v>29</v>
      </c>
    </row>
    <row r="53" spans="1:22" x14ac:dyDescent="0.25">
      <c r="A53" s="69" t="s">
        <v>310</v>
      </c>
      <c r="B53" s="69" t="s">
        <v>29</v>
      </c>
      <c r="C53" s="69" t="s">
        <v>310</v>
      </c>
      <c r="D53" s="69" t="s">
        <v>29</v>
      </c>
      <c r="E53" s="69">
        <v>16</v>
      </c>
      <c r="F53" s="69">
        <v>566</v>
      </c>
      <c r="G53" s="69">
        <v>0</v>
      </c>
      <c r="H53" s="69">
        <v>75</v>
      </c>
      <c r="U53" t="s">
        <v>310</v>
      </c>
      <c r="V53" t="s">
        <v>29</v>
      </c>
    </row>
    <row r="54" spans="1:22" x14ac:dyDescent="0.25">
      <c r="A54" s="69" t="s">
        <v>149</v>
      </c>
      <c r="B54" s="69" t="s">
        <v>29</v>
      </c>
      <c r="C54" s="69" t="s">
        <v>149</v>
      </c>
      <c r="D54" s="69" t="s">
        <v>29</v>
      </c>
      <c r="E54" s="69">
        <v>16</v>
      </c>
      <c r="F54" s="69">
        <v>410</v>
      </c>
      <c r="G54" s="69">
        <v>0</v>
      </c>
      <c r="H54" s="69">
        <v>88</v>
      </c>
      <c r="U54" t="s">
        <v>149</v>
      </c>
      <c r="V54" t="s">
        <v>29</v>
      </c>
    </row>
    <row r="55" spans="1:22" x14ac:dyDescent="0.25">
      <c r="A55" s="69" t="s">
        <v>256</v>
      </c>
      <c r="B55" s="69" t="s">
        <v>23</v>
      </c>
      <c r="C55" s="69" t="s">
        <v>256</v>
      </c>
      <c r="D55" s="69" t="s">
        <v>574</v>
      </c>
      <c r="E55" s="69">
        <v>16</v>
      </c>
      <c r="F55" s="69">
        <v>0</v>
      </c>
      <c r="G55" s="69">
        <v>143</v>
      </c>
      <c r="H55" s="69">
        <v>235</v>
      </c>
      <c r="U55" t="s">
        <v>256</v>
      </c>
      <c r="V55" t="s">
        <v>23</v>
      </c>
    </row>
    <row r="56" spans="1:22" x14ac:dyDescent="0.25">
      <c r="A56" s="69" t="s">
        <v>399</v>
      </c>
      <c r="B56" s="69" t="s">
        <v>23</v>
      </c>
      <c r="C56" s="69" t="s">
        <v>399</v>
      </c>
      <c r="D56" s="69" t="s">
        <v>23</v>
      </c>
      <c r="E56" s="69">
        <v>13</v>
      </c>
      <c r="F56" s="69">
        <v>0</v>
      </c>
      <c r="G56" s="69">
        <v>77</v>
      </c>
      <c r="H56" s="69">
        <v>155</v>
      </c>
      <c r="U56" t="s">
        <v>399</v>
      </c>
      <c r="V56" t="s">
        <v>23</v>
      </c>
    </row>
    <row r="57" spans="1:22" x14ac:dyDescent="0.25">
      <c r="A57" s="69" t="s">
        <v>96</v>
      </c>
      <c r="B57" s="69" t="s">
        <v>23</v>
      </c>
      <c r="C57" s="69"/>
      <c r="D57" s="69"/>
      <c r="E57" s="69"/>
      <c r="F57" s="69"/>
      <c r="G57" s="69"/>
      <c r="H57" s="69"/>
      <c r="U57" t="s">
        <v>96</v>
      </c>
      <c r="V57" t="s">
        <v>23</v>
      </c>
    </row>
    <row r="58" spans="1:22" x14ac:dyDescent="0.25">
      <c r="A58" s="69" t="s">
        <v>175</v>
      </c>
      <c r="B58" s="69" t="s">
        <v>50</v>
      </c>
      <c r="C58" s="69"/>
      <c r="D58" s="69"/>
      <c r="E58" s="69"/>
      <c r="F58" s="69"/>
      <c r="G58" s="69"/>
      <c r="H58" s="69"/>
      <c r="U58" t="s">
        <v>175</v>
      </c>
      <c r="V58" t="s">
        <v>50</v>
      </c>
    </row>
    <row r="59" spans="1:22" x14ac:dyDescent="0.25">
      <c r="A59" s="69" t="s">
        <v>141</v>
      </c>
      <c r="B59" s="69" t="s">
        <v>8</v>
      </c>
      <c r="C59" s="69" t="s">
        <v>141</v>
      </c>
      <c r="D59" s="69" t="s">
        <v>556</v>
      </c>
      <c r="E59" s="69">
        <v>16</v>
      </c>
      <c r="F59" s="69">
        <v>1020</v>
      </c>
      <c r="G59" s="69">
        <v>0</v>
      </c>
      <c r="H59" s="69">
        <v>47</v>
      </c>
      <c r="U59" t="s">
        <v>141</v>
      </c>
      <c r="V59" t="s">
        <v>8</v>
      </c>
    </row>
    <row r="60" spans="1:22" x14ac:dyDescent="0.25">
      <c r="A60" s="69" t="s">
        <v>179</v>
      </c>
      <c r="B60" s="69" t="s">
        <v>20</v>
      </c>
      <c r="C60" s="69"/>
      <c r="D60" s="69"/>
      <c r="E60" s="69"/>
      <c r="F60" s="69"/>
      <c r="G60" s="69"/>
      <c r="H60" s="69"/>
      <c r="U60" t="s">
        <v>179</v>
      </c>
      <c r="V60" t="s">
        <v>20</v>
      </c>
    </row>
    <row r="61" spans="1:22" x14ac:dyDescent="0.25">
      <c r="A61" s="69" t="s">
        <v>371</v>
      </c>
      <c r="B61" s="69" t="s">
        <v>77</v>
      </c>
      <c r="C61" s="69" t="s">
        <v>371</v>
      </c>
      <c r="D61" s="69" t="s">
        <v>113</v>
      </c>
      <c r="E61" s="69">
        <v>16</v>
      </c>
      <c r="F61" s="69">
        <v>0</v>
      </c>
      <c r="G61" s="69">
        <v>1017</v>
      </c>
      <c r="H61" s="69">
        <v>28</v>
      </c>
      <c r="U61" t="s">
        <v>371</v>
      </c>
      <c r="V61" t="s">
        <v>77</v>
      </c>
    </row>
    <row r="62" spans="1:22" x14ac:dyDescent="0.25">
      <c r="A62" s="69" t="s">
        <v>363</v>
      </c>
      <c r="B62" s="69" t="s">
        <v>77</v>
      </c>
      <c r="C62" s="69" t="s">
        <v>363</v>
      </c>
      <c r="D62" s="69" t="s">
        <v>113</v>
      </c>
      <c r="E62" s="69">
        <v>15</v>
      </c>
      <c r="F62" s="69">
        <v>0</v>
      </c>
      <c r="G62" s="69">
        <v>276</v>
      </c>
      <c r="H62" s="69">
        <v>291</v>
      </c>
      <c r="U62" t="s">
        <v>363</v>
      </c>
      <c r="V62" t="s">
        <v>77</v>
      </c>
    </row>
    <row r="63" spans="1:22" x14ac:dyDescent="0.25">
      <c r="A63" s="69" t="s">
        <v>302</v>
      </c>
      <c r="B63" s="69" t="s">
        <v>23</v>
      </c>
      <c r="C63" s="69" t="s">
        <v>302</v>
      </c>
      <c r="D63" s="69" t="s">
        <v>23</v>
      </c>
      <c r="E63" s="69">
        <v>16</v>
      </c>
      <c r="F63" s="69">
        <v>0</v>
      </c>
      <c r="G63" s="69">
        <v>318</v>
      </c>
      <c r="H63" s="69">
        <v>158</v>
      </c>
      <c r="U63" t="s">
        <v>302</v>
      </c>
      <c r="V63" t="s">
        <v>23</v>
      </c>
    </row>
    <row r="64" spans="1:22" x14ac:dyDescent="0.25">
      <c r="A64" s="69" t="s">
        <v>337</v>
      </c>
      <c r="B64" s="69" t="s">
        <v>29</v>
      </c>
      <c r="C64" s="69"/>
      <c r="D64" s="69"/>
      <c r="E64" s="69"/>
      <c r="F64" s="69"/>
      <c r="G64" s="69"/>
      <c r="H64" s="69"/>
      <c r="U64" t="s">
        <v>337</v>
      </c>
      <c r="V64" t="s">
        <v>29</v>
      </c>
    </row>
    <row r="65" spans="1:22" x14ac:dyDescent="0.25">
      <c r="A65" s="69" t="s">
        <v>223</v>
      </c>
      <c r="B65" s="69" t="s">
        <v>29</v>
      </c>
      <c r="C65" s="69"/>
      <c r="D65" s="69"/>
      <c r="E65" s="69"/>
      <c r="F65" s="69"/>
      <c r="G65" s="69"/>
      <c r="H65" s="69"/>
      <c r="U65" t="s">
        <v>223</v>
      </c>
      <c r="V65" t="s">
        <v>29</v>
      </c>
    </row>
    <row r="66" spans="1:22" x14ac:dyDescent="0.25">
      <c r="A66" s="69" t="s">
        <v>351</v>
      </c>
      <c r="B66" s="69" t="s">
        <v>11</v>
      </c>
      <c r="C66" s="69" t="s">
        <v>351</v>
      </c>
      <c r="D66" s="69" t="s">
        <v>11</v>
      </c>
      <c r="E66" s="69">
        <v>16</v>
      </c>
      <c r="F66" s="69">
        <v>0</v>
      </c>
      <c r="G66" s="69">
        <v>1012</v>
      </c>
      <c r="H66" s="69">
        <v>30</v>
      </c>
      <c r="U66" t="s">
        <v>351</v>
      </c>
      <c r="V66" t="s">
        <v>11</v>
      </c>
    </row>
    <row r="67" spans="1:22" x14ac:dyDescent="0.25">
      <c r="A67" s="69" t="s">
        <v>235</v>
      </c>
      <c r="B67" s="69" t="s">
        <v>23</v>
      </c>
      <c r="C67" s="69" t="s">
        <v>235</v>
      </c>
      <c r="D67" s="69" t="s">
        <v>23</v>
      </c>
      <c r="E67" s="69">
        <v>13</v>
      </c>
      <c r="F67" s="69">
        <v>0</v>
      </c>
      <c r="G67" s="69">
        <v>313</v>
      </c>
      <c r="H67" s="69">
        <v>68</v>
      </c>
      <c r="U67" t="s">
        <v>235</v>
      </c>
      <c r="V67" t="s">
        <v>23</v>
      </c>
    </row>
    <row r="68" spans="1:22" x14ac:dyDescent="0.25">
      <c r="A68" s="69" t="s">
        <v>17</v>
      </c>
      <c r="B68" s="69" t="s">
        <v>11</v>
      </c>
      <c r="C68" s="69" t="s">
        <v>17</v>
      </c>
      <c r="D68" s="69" t="s">
        <v>11</v>
      </c>
      <c r="E68" s="69">
        <v>15</v>
      </c>
      <c r="F68" s="69">
        <v>0</v>
      </c>
      <c r="G68" s="69">
        <v>905</v>
      </c>
      <c r="H68" s="69">
        <v>121</v>
      </c>
      <c r="U68" t="s">
        <v>17</v>
      </c>
      <c r="V68" t="s">
        <v>11</v>
      </c>
    </row>
    <row r="69" spans="1:22" x14ac:dyDescent="0.25">
      <c r="A69" s="69" t="s">
        <v>35</v>
      </c>
      <c r="B69" s="69" t="s">
        <v>8</v>
      </c>
      <c r="C69" s="69" t="s">
        <v>35</v>
      </c>
      <c r="D69" s="69" t="s">
        <v>556</v>
      </c>
      <c r="E69" s="69">
        <v>16</v>
      </c>
      <c r="F69" s="69">
        <v>1006</v>
      </c>
      <c r="G69" s="69">
        <v>0</v>
      </c>
      <c r="H69" s="69">
        <v>91</v>
      </c>
      <c r="U69" t="s">
        <v>35</v>
      </c>
      <c r="V69" t="s">
        <v>8</v>
      </c>
    </row>
    <row r="70" spans="1:22" x14ac:dyDescent="0.25">
      <c r="A70" s="69" t="s">
        <v>54</v>
      </c>
      <c r="B70" s="69" t="s">
        <v>23</v>
      </c>
      <c r="C70" s="69" t="s">
        <v>54</v>
      </c>
      <c r="D70" s="69" t="s">
        <v>23</v>
      </c>
      <c r="E70" s="69">
        <v>8</v>
      </c>
      <c r="F70" s="69">
        <v>0</v>
      </c>
      <c r="G70" s="69">
        <v>143</v>
      </c>
      <c r="H70" s="69">
        <v>12</v>
      </c>
      <c r="U70" t="s">
        <v>54</v>
      </c>
      <c r="V70" t="s">
        <v>23</v>
      </c>
    </row>
    <row r="71" spans="1:22" x14ac:dyDescent="0.25">
      <c r="A71" s="69" t="s">
        <v>321</v>
      </c>
      <c r="B71" s="69" t="s">
        <v>8</v>
      </c>
      <c r="C71" s="69"/>
      <c r="D71" s="69"/>
      <c r="E71" s="69"/>
      <c r="F71" s="69"/>
      <c r="G71" s="69"/>
      <c r="H71" s="69"/>
      <c r="U71" t="s">
        <v>321</v>
      </c>
      <c r="V71" t="s">
        <v>8</v>
      </c>
    </row>
    <row r="72" spans="1:22" x14ac:dyDescent="0.25">
      <c r="A72" s="69" t="s">
        <v>369</v>
      </c>
      <c r="B72" s="69" t="s">
        <v>11</v>
      </c>
      <c r="C72" s="69"/>
      <c r="D72" s="69"/>
      <c r="E72" s="69"/>
      <c r="F72" s="69"/>
      <c r="G72" s="69"/>
      <c r="H72" s="69"/>
      <c r="U72" t="s">
        <v>369</v>
      </c>
      <c r="V72" t="s">
        <v>11</v>
      </c>
    </row>
    <row r="73" spans="1:22" x14ac:dyDescent="0.25">
      <c r="A73" s="69" t="s">
        <v>196</v>
      </c>
      <c r="B73" s="69" t="s">
        <v>29</v>
      </c>
      <c r="C73" s="69" t="s">
        <v>196</v>
      </c>
      <c r="D73" s="69" t="s">
        <v>29</v>
      </c>
      <c r="E73" s="69">
        <v>16</v>
      </c>
      <c r="F73" s="69">
        <v>1055</v>
      </c>
      <c r="G73" s="69">
        <v>1</v>
      </c>
      <c r="H73" s="69">
        <v>3</v>
      </c>
      <c r="U73" t="s">
        <v>196</v>
      </c>
      <c r="V73" t="s">
        <v>29</v>
      </c>
    </row>
    <row r="74" spans="1:22" x14ac:dyDescent="0.25">
      <c r="A74" s="69" t="s">
        <v>295</v>
      </c>
      <c r="B74" s="69" t="s">
        <v>11</v>
      </c>
      <c r="C74" s="69" t="s">
        <v>295</v>
      </c>
      <c r="D74" s="69" t="s">
        <v>11</v>
      </c>
      <c r="E74" s="69">
        <v>3</v>
      </c>
      <c r="F74" s="69">
        <v>0</v>
      </c>
      <c r="G74" s="69">
        <v>116</v>
      </c>
      <c r="H74" s="69">
        <v>10</v>
      </c>
      <c r="U74" t="s">
        <v>295</v>
      </c>
      <c r="V74" t="s">
        <v>11</v>
      </c>
    </row>
    <row r="75" spans="1:22" x14ac:dyDescent="0.25">
      <c r="A75" s="69" t="s">
        <v>280</v>
      </c>
      <c r="B75" s="69" t="s">
        <v>11</v>
      </c>
      <c r="C75" s="69" t="s">
        <v>280</v>
      </c>
      <c r="D75" s="69" t="s">
        <v>11</v>
      </c>
      <c r="E75" s="69">
        <v>16</v>
      </c>
      <c r="F75" s="69">
        <v>0</v>
      </c>
      <c r="G75" s="69">
        <v>815</v>
      </c>
      <c r="H75" s="69">
        <v>223</v>
      </c>
      <c r="U75" t="s">
        <v>280</v>
      </c>
      <c r="V75" t="s">
        <v>11</v>
      </c>
    </row>
    <row r="76" spans="1:22" x14ac:dyDescent="0.25">
      <c r="A76" s="69" t="s">
        <v>335</v>
      </c>
      <c r="B76" s="69" t="s">
        <v>29</v>
      </c>
      <c r="C76" s="69" t="s">
        <v>335</v>
      </c>
      <c r="D76" s="69" t="s">
        <v>20</v>
      </c>
      <c r="E76" s="69">
        <v>13</v>
      </c>
      <c r="F76" s="69">
        <v>391</v>
      </c>
      <c r="G76" s="69">
        <v>0</v>
      </c>
      <c r="H76" s="69">
        <v>78</v>
      </c>
      <c r="U76" t="s">
        <v>335</v>
      </c>
      <c r="V76" t="s">
        <v>29</v>
      </c>
    </row>
    <row r="77" spans="1:22" x14ac:dyDescent="0.25">
      <c r="A77" s="69" t="s">
        <v>388</v>
      </c>
      <c r="B77" s="69" t="s">
        <v>11</v>
      </c>
      <c r="C77" s="69" t="s">
        <v>388</v>
      </c>
      <c r="D77" s="69" t="s">
        <v>11</v>
      </c>
      <c r="E77" s="69">
        <v>16</v>
      </c>
      <c r="F77" s="69">
        <v>0</v>
      </c>
      <c r="G77" s="69">
        <v>1076</v>
      </c>
      <c r="H77" s="69">
        <v>60</v>
      </c>
      <c r="U77" t="s">
        <v>388</v>
      </c>
      <c r="V77" t="s">
        <v>11</v>
      </c>
    </row>
    <row r="78" spans="1:22" x14ac:dyDescent="0.25">
      <c r="A78" s="69" t="s">
        <v>375</v>
      </c>
      <c r="B78" s="69" t="s">
        <v>23</v>
      </c>
      <c r="C78" s="69" t="s">
        <v>375</v>
      </c>
      <c r="D78" s="69" t="s">
        <v>23</v>
      </c>
      <c r="E78" s="69">
        <v>16</v>
      </c>
      <c r="F78" s="69">
        <v>0</v>
      </c>
      <c r="G78" s="69">
        <v>223</v>
      </c>
      <c r="H78" s="69">
        <v>52</v>
      </c>
      <c r="U78" t="s">
        <v>375</v>
      </c>
      <c r="V78" t="s">
        <v>23</v>
      </c>
    </row>
    <row r="79" spans="1:22" x14ac:dyDescent="0.25">
      <c r="A79" s="69" t="s">
        <v>195</v>
      </c>
      <c r="B79" s="69" t="s">
        <v>84</v>
      </c>
      <c r="C79" s="69"/>
      <c r="D79" s="69"/>
      <c r="E79" s="69"/>
      <c r="F79" s="69"/>
      <c r="G79" s="69"/>
      <c r="H79" s="69"/>
      <c r="U79" t="s">
        <v>195</v>
      </c>
      <c r="V79" t="s">
        <v>84</v>
      </c>
    </row>
    <row r="80" spans="1:22" x14ac:dyDescent="0.25">
      <c r="A80" s="69" t="s">
        <v>238</v>
      </c>
      <c r="B80" s="69" t="s">
        <v>23</v>
      </c>
      <c r="C80" s="69" t="s">
        <v>238</v>
      </c>
      <c r="D80" s="69" t="s">
        <v>23</v>
      </c>
      <c r="E80" s="69">
        <v>10</v>
      </c>
      <c r="F80" s="69">
        <v>0</v>
      </c>
      <c r="G80" s="69">
        <v>222</v>
      </c>
      <c r="H80" s="69">
        <v>184</v>
      </c>
      <c r="U80" t="s">
        <v>238</v>
      </c>
      <c r="V80" t="s">
        <v>23</v>
      </c>
    </row>
    <row r="81" spans="1:22" x14ac:dyDescent="0.25">
      <c r="A81" s="69" t="s">
        <v>350</v>
      </c>
      <c r="B81" s="69" t="s">
        <v>110</v>
      </c>
      <c r="C81" s="69" t="s">
        <v>350</v>
      </c>
      <c r="D81" s="69" t="s">
        <v>110</v>
      </c>
      <c r="E81" s="69">
        <v>14</v>
      </c>
      <c r="F81" s="69">
        <v>507</v>
      </c>
      <c r="G81" s="69">
        <v>0</v>
      </c>
      <c r="H81" s="69">
        <v>28</v>
      </c>
      <c r="U81" t="s">
        <v>350</v>
      </c>
      <c r="V81" t="s">
        <v>110</v>
      </c>
    </row>
    <row r="82" spans="1:22" x14ac:dyDescent="0.25">
      <c r="A82" s="69" t="s">
        <v>197</v>
      </c>
      <c r="B82" s="69" t="s">
        <v>198</v>
      </c>
      <c r="C82" s="69"/>
      <c r="D82" s="69"/>
      <c r="E82" s="69"/>
      <c r="F82" s="69"/>
      <c r="G82" s="69"/>
      <c r="H82" s="69"/>
      <c r="U82" t="s">
        <v>197</v>
      </c>
      <c r="V82" t="s">
        <v>198</v>
      </c>
    </row>
    <row r="83" spans="1:22" x14ac:dyDescent="0.25">
      <c r="A83" s="69" t="s">
        <v>170</v>
      </c>
      <c r="B83" s="69" t="s">
        <v>11</v>
      </c>
      <c r="C83" s="69" t="s">
        <v>170</v>
      </c>
      <c r="D83" s="69" t="s">
        <v>11</v>
      </c>
      <c r="E83" s="69">
        <v>15</v>
      </c>
      <c r="F83" s="69">
        <v>0</v>
      </c>
      <c r="G83" s="69">
        <v>855</v>
      </c>
      <c r="H83" s="69">
        <v>95</v>
      </c>
      <c r="U83" t="s">
        <v>170</v>
      </c>
      <c r="V83" t="s">
        <v>11</v>
      </c>
    </row>
    <row r="84" spans="1:22" x14ac:dyDescent="0.25">
      <c r="A84" s="69" t="s">
        <v>80</v>
      </c>
      <c r="B84" s="69" t="s">
        <v>81</v>
      </c>
      <c r="C84" s="69"/>
      <c r="D84" s="69"/>
      <c r="E84" s="69"/>
      <c r="F84" s="69"/>
      <c r="G84" s="69"/>
      <c r="H84" s="69"/>
      <c r="U84" t="s">
        <v>80</v>
      </c>
      <c r="V84" t="s">
        <v>81</v>
      </c>
    </row>
    <row r="85" spans="1:22" x14ac:dyDescent="0.25">
      <c r="A85" s="69" t="s">
        <v>271</v>
      </c>
      <c r="B85" s="69" t="s">
        <v>45</v>
      </c>
      <c r="C85" s="69"/>
      <c r="D85" s="69"/>
      <c r="E85" s="69"/>
      <c r="F85" s="69"/>
      <c r="G85" s="69"/>
      <c r="H85" s="69"/>
      <c r="U85" t="s">
        <v>271</v>
      </c>
      <c r="V85" t="s">
        <v>45</v>
      </c>
    </row>
    <row r="86" spans="1:22" x14ac:dyDescent="0.25">
      <c r="A86" s="69" t="s">
        <v>400</v>
      </c>
      <c r="B86" s="69" t="s">
        <v>16</v>
      </c>
      <c r="C86" s="69" t="s">
        <v>400</v>
      </c>
      <c r="D86" s="69" t="s">
        <v>562</v>
      </c>
      <c r="E86" s="69">
        <v>10</v>
      </c>
      <c r="F86" s="69">
        <v>9</v>
      </c>
      <c r="G86" s="69">
        <v>0</v>
      </c>
      <c r="H86" s="69">
        <v>52</v>
      </c>
      <c r="U86" t="s">
        <v>400</v>
      </c>
      <c r="V86" t="s">
        <v>16</v>
      </c>
    </row>
    <row r="87" spans="1:22" x14ac:dyDescent="0.25">
      <c r="A87" s="69" t="s">
        <v>430</v>
      </c>
      <c r="B87" s="69" t="s">
        <v>113</v>
      </c>
      <c r="C87" s="69" t="s">
        <v>430</v>
      </c>
      <c r="D87" s="69" t="s">
        <v>113</v>
      </c>
      <c r="E87" s="69">
        <v>7</v>
      </c>
      <c r="F87" s="69">
        <v>0</v>
      </c>
      <c r="G87" s="69">
        <v>76</v>
      </c>
      <c r="H87" s="69">
        <v>131</v>
      </c>
      <c r="U87" t="s">
        <v>430</v>
      </c>
      <c r="V87" t="s">
        <v>113</v>
      </c>
    </row>
    <row r="88" spans="1:22" x14ac:dyDescent="0.25">
      <c r="A88" s="69" t="s">
        <v>252</v>
      </c>
      <c r="B88" s="69" t="s">
        <v>20</v>
      </c>
      <c r="C88" s="69" t="s">
        <v>252</v>
      </c>
      <c r="D88" s="69" t="s">
        <v>20</v>
      </c>
      <c r="E88" s="69">
        <v>16</v>
      </c>
      <c r="F88" s="69">
        <v>687</v>
      </c>
      <c r="G88" s="69">
        <v>0</v>
      </c>
      <c r="H88" s="69">
        <v>0</v>
      </c>
      <c r="U88" t="s">
        <v>252</v>
      </c>
      <c r="V88" t="s">
        <v>20</v>
      </c>
    </row>
    <row r="89" spans="1:22" x14ac:dyDescent="0.25">
      <c r="A89" s="69" t="s">
        <v>250</v>
      </c>
      <c r="B89" s="69" t="s">
        <v>16</v>
      </c>
      <c r="C89" s="69"/>
      <c r="D89" s="69"/>
      <c r="E89" s="69"/>
      <c r="F89" s="69"/>
      <c r="G89" s="69"/>
      <c r="H89" s="69"/>
      <c r="U89" t="s">
        <v>250</v>
      </c>
      <c r="V89" t="s">
        <v>16</v>
      </c>
    </row>
    <row r="90" spans="1:22" x14ac:dyDescent="0.25">
      <c r="A90" s="69" t="s">
        <v>101</v>
      </c>
      <c r="B90" s="69" t="s">
        <v>8</v>
      </c>
      <c r="C90" s="69"/>
      <c r="D90" s="69"/>
      <c r="E90" s="69"/>
      <c r="F90" s="69"/>
      <c r="G90" s="69"/>
      <c r="H90" s="69"/>
      <c r="U90" t="s">
        <v>101</v>
      </c>
      <c r="V90" t="s">
        <v>8</v>
      </c>
    </row>
    <row r="91" spans="1:22" x14ac:dyDescent="0.25">
      <c r="A91" s="69" t="s">
        <v>138</v>
      </c>
      <c r="B91" s="69" t="s">
        <v>8</v>
      </c>
      <c r="C91" s="69" t="s">
        <v>138</v>
      </c>
      <c r="D91" s="69" t="s">
        <v>556</v>
      </c>
      <c r="E91" s="69">
        <v>16</v>
      </c>
      <c r="F91" s="69">
        <v>1006</v>
      </c>
      <c r="G91" s="69">
        <v>0</v>
      </c>
      <c r="H91" s="69">
        <v>69</v>
      </c>
      <c r="U91" t="s">
        <v>138</v>
      </c>
      <c r="V91" t="s">
        <v>8</v>
      </c>
    </row>
    <row r="92" spans="1:22" x14ac:dyDescent="0.25">
      <c r="A92" s="69" t="s">
        <v>189</v>
      </c>
      <c r="B92" s="69" t="s">
        <v>16</v>
      </c>
      <c r="C92" s="69"/>
      <c r="D92" s="69"/>
      <c r="E92" s="69"/>
      <c r="F92" s="69"/>
      <c r="G92" s="69"/>
      <c r="H92" s="69"/>
      <c r="U92" t="s">
        <v>189</v>
      </c>
      <c r="V92" t="s">
        <v>16</v>
      </c>
    </row>
    <row r="93" spans="1:22" x14ac:dyDescent="0.25">
      <c r="A93" s="69" t="s">
        <v>328</v>
      </c>
      <c r="B93" s="69" t="s">
        <v>77</v>
      </c>
      <c r="C93" s="69" t="s">
        <v>328</v>
      </c>
      <c r="D93" s="69" t="s">
        <v>77</v>
      </c>
      <c r="E93" s="69">
        <v>15</v>
      </c>
      <c r="F93" s="69">
        <v>0</v>
      </c>
      <c r="G93" s="69">
        <v>806</v>
      </c>
      <c r="H93" s="69">
        <v>59</v>
      </c>
      <c r="U93" t="s">
        <v>328</v>
      </c>
      <c r="V93" t="s">
        <v>77</v>
      </c>
    </row>
    <row r="94" spans="1:22" x14ac:dyDescent="0.25">
      <c r="A94" s="69" t="s">
        <v>342</v>
      </c>
      <c r="B94" s="69" t="s">
        <v>84</v>
      </c>
      <c r="C94" s="69"/>
      <c r="D94" s="69"/>
      <c r="E94" s="69"/>
      <c r="F94" s="69"/>
      <c r="G94" s="69"/>
      <c r="H94" s="69"/>
      <c r="U94" t="s">
        <v>342</v>
      </c>
      <c r="V94" t="s">
        <v>84</v>
      </c>
    </row>
    <row r="95" spans="1:22" x14ac:dyDescent="0.25">
      <c r="A95" s="69" t="s">
        <v>118</v>
      </c>
      <c r="B95" s="69" t="s">
        <v>50</v>
      </c>
      <c r="C95" s="69"/>
      <c r="D95" s="69"/>
      <c r="E95" s="69"/>
      <c r="F95" s="69"/>
      <c r="G95" s="69"/>
      <c r="H95" s="69"/>
      <c r="U95" t="s">
        <v>118</v>
      </c>
      <c r="V95" t="s">
        <v>50</v>
      </c>
    </row>
    <row r="96" spans="1:22" x14ac:dyDescent="0.25">
      <c r="A96" s="69" t="s">
        <v>21</v>
      </c>
      <c r="B96" s="69" t="s">
        <v>23</v>
      </c>
      <c r="C96" s="69"/>
      <c r="D96" s="69"/>
      <c r="E96" s="69"/>
      <c r="F96" s="69"/>
      <c r="G96" s="69"/>
      <c r="H96" s="69"/>
      <c r="U96" t="s">
        <v>21</v>
      </c>
      <c r="V96" t="s">
        <v>23</v>
      </c>
    </row>
    <row r="97" spans="1:22" x14ac:dyDescent="0.25">
      <c r="A97" s="69" t="s">
        <v>156</v>
      </c>
      <c r="B97" s="69" t="s">
        <v>16</v>
      </c>
      <c r="C97" s="69" t="s">
        <v>156</v>
      </c>
      <c r="D97" s="69" t="s">
        <v>100</v>
      </c>
      <c r="E97" s="69">
        <v>16</v>
      </c>
      <c r="F97" s="69">
        <v>206</v>
      </c>
      <c r="G97" s="69">
        <v>0</v>
      </c>
      <c r="H97" s="69">
        <v>55</v>
      </c>
      <c r="U97" t="s">
        <v>156</v>
      </c>
      <c r="V97" t="s">
        <v>16</v>
      </c>
    </row>
    <row r="98" spans="1:22" x14ac:dyDescent="0.25">
      <c r="A98" s="69" t="s">
        <v>133</v>
      </c>
      <c r="B98" s="69" t="s">
        <v>110</v>
      </c>
      <c r="C98" s="69" t="s">
        <v>133</v>
      </c>
      <c r="D98" s="69" t="s">
        <v>110</v>
      </c>
      <c r="E98" s="69">
        <v>16</v>
      </c>
      <c r="F98" s="69">
        <v>261</v>
      </c>
      <c r="G98" s="69">
        <v>0</v>
      </c>
      <c r="H98" s="69">
        <v>156</v>
      </c>
      <c r="U98" t="s">
        <v>133</v>
      </c>
      <c r="V98" t="s">
        <v>110</v>
      </c>
    </row>
    <row r="99" spans="1:22" x14ac:dyDescent="0.25">
      <c r="A99" s="69" t="s">
        <v>352</v>
      </c>
      <c r="B99" s="69" t="s">
        <v>45</v>
      </c>
      <c r="C99" s="69" t="s">
        <v>352</v>
      </c>
      <c r="D99" s="69" t="s">
        <v>45</v>
      </c>
      <c r="E99" s="69">
        <v>14</v>
      </c>
      <c r="F99" s="69">
        <v>816</v>
      </c>
      <c r="G99" s="69">
        <v>0</v>
      </c>
      <c r="H99" s="69">
        <v>0</v>
      </c>
      <c r="U99" t="s">
        <v>352</v>
      </c>
      <c r="V99" t="s">
        <v>45</v>
      </c>
    </row>
    <row r="100" spans="1:22" x14ac:dyDescent="0.25">
      <c r="A100" s="69" t="s">
        <v>429</v>
      </c>
      <c r="B100" s="69" t="s">
        <v>20</v>
      </c>
      <c r="C100" s="69" t="s">
        <v>429</v>
      </c>
      <c r="D100" s="69" t="s">
        <v>20</v>
      </c>
      <c r="E100" s="69">
        <v>12</v>
      </c>
      <c r="F100" s="69">
        <v>55</v>
      </c>
      <c r="G100" s="69">
        <v>0</v>
      </c>
      <c r="H100" s="69">
        <v>154</v>
      </c>
      <c r="U100" t="s">
        <v>429</v>
      </c>
      <c r="V100" t="s">
        <v>20</v>
      </c>
    </row>
    <row r="101" spans="1:22" x14ac:dyDescent="0.25">
      <c r="A101" s="69" t="s">
        <v>194</v>
      </c>
      <c r="B101" s="69" t="s">
        <v>84</v>
      </c>
      <c r="C101" s="69" t="s">
        <v>194</v>
      </c>
      <c r="D101" s="69" t="s">
        <v>574</v>
      </c>
      <c r="E101" s="69">
        <v>14</v>
      </c>
      <c r="F101" s="69">
        <v>0</v>
      </c>
      <c r="G101" s="69">
        <v>503</v>
      </c>
      <c r="H101" s="69">
        <v>136</v>
      </c>
      <c r="U101" t="s">
        <v>194</v>
      </c>
      <c r="V101" t="s">
        <v>84</v>
      </c>
    </row>
    <row r="102" spans="1:22" x14ac:dyDescent="0.25">
      <c r="A102" s="69" t="s">
        <v>61</v>
      </c>
      <c r="B102" s="69" t="s">
        <v>20</v>
      </c>
      <c r="C102" s="69" t="s">
        <v>61</v>
      </c>
      <c r="D102" s="69" t="s">
        <v>20</v>
      </c>
      <c r="E102" s="69">
        <v>13</v>
      </c>
      <c r="F102" s="69">
        <v>510</v>
      </c>
      <c r="G102" s="69">
        <v>0</v>
      </c>
      <c r="H102" s="69">
        <v>1</v>
      </c>
      <c r="U102" t="s">
        <v>61</v>
      </c>
      <c r="V102" t="s">
        <v>20</v>
      </c>
    </row>
    <row r="103" spans="1:22" x14ac:dyDescent="0.25">
      <c r="A103" s="69" t="s">
        <v>329</v>
      </c>
      <c r="B103" s="69" t="s">
        <v>11</v>
      </c>
      <c r="C103" s="69"/>
      <c r="D103" s="69"/>
      <c r="E103" s="69"/>
      <c r="F103" s="69"/>
      <c r="G103" s="69"/>
      <c r="H103" s="69"/>
      <c r="U103" t="s">
        <v>329</v>
      </c>
      <c r="V103" t="s">
        <v>11</v>
      </c>
    </row>
    <row r="104" spans="1:22" x14ac:dyDescent="0.25">
      <c r="A104" s="69" t="s">
        <v>384</v>
      </c>
      <c r="B104" s="69" t="s">
        <v>16</v>
      </c>
      <c r="C104" s="69" t="s">
        <v>384</v>
      </c>
      <c r="D104" s="69" t="s">
        <v>562</v>
      </c>
      <c r="E104" s="69">
        <v>10</v>
      </c>
      <c r="F104" s="69">
        <v>566</v>
      </c>
      <c r="G104" s="69">
        <v>0</v>
      </c>
      <c r="H104" s="69">
        <v>51</v>
      </c>
      <c r="U104" t="s">
        <v>384</v>
      </c>
      <c r="V104" t="s">
        <v>16</v>
      </c>
    </row>
    <row r="105" spans="1:22" x14ac:dyDescent="0.25">
      <c r="A105" s="69" t="s">
        <v>386</v>
      </c>
      <c r="B105" s="69" t="s">
        <v>16</v>
      </c>
      <c r="C105" s="69" t="s">
        <v>386</v>
      </c>
      <c r="D105" s="69" t="s">
        <v>100</v>
      </c>
      <c r="E105" s="69">
        <v>8</v>
      </c>
      <c r="F105" s="69">
        <v>58</v>
      </c>
      <c r="G105" s="69">
        <v>0</v>
      </c>
      <c r="H105" s="69">
        <v>52</v>
      </c>
      <c r="U105" t="s">
        <v>386</v>
      </c>
      <c r="V105" t="s">
        <v>16</v>
      </c>
    </row>
    <row r="106" spans="1:22" x14ac:dyDescent="0.25">
      <c r="A106" s="69" t="s">
        <v>410</v>
      </c>
      <c r="B106" s="69" t="s">
        <v>113</v>
      </c>
      <c r="C106" s="69" t="s">
        <v>410</v>
      </c>
      <c r="D106" s="69" t="s">
        <v>77</v>
      </c>
      <c r="E106" s="69">
        <v>16</v>
      </c>
      <c r="F106" s="69">
        <v>16</v>
      </c>
      <c r="G106" s="69">
        <v>971</v>
      </c>
      <c r="H106" s="69">
        <v>211</v>
      </c>
      <c r="U106" t="s">
        <v>410</v>
      </c>
      <c r="V106" t="s">
        <v>113</v>
      </c>
    </row>
    <row r="107" spans="1:22" x14ac:dyDescent="0.25">
      <c r="A107" s="69" t="s">
        <v>368</v>
      </c>
      <c r="B107" s="69" t="s">
        <v>110</v>
      </c>
      <c r="C107" s="69"/>
      <c r="D107" s="69"/>
      <c r="E107" s="69"/>
      <c r="F107" s="69"/>
      <c r="G107" s="69"/>
      <c r="H107" s="69"/>
      <c r="U107" t="s">
        <v>368</v>
      </c>
      <c r="V107" t="s">
        <v>110</v>
      </c>
    </row>
    <row r="108" spans="1:22" x14ac:dyDescent="0.25">
      <c r="A108" s="69" t="s">
        <v>230</v>
      </c>
      <c r="B108" s="69" t="s">
        <v>16</v>
      </c>
      <c r="C108" s="69"/>
      <c r="D108" s="69"/>
      <c r="E108" s="69"/>
      <c r="F108" s="69"/>
      <c r="G108" s="69"/>
      <c r="H108" s="69"/>
      <c r="U108" t="s">
        <v>230</v>
      </c>
      <c r="V108" t="s">
        <v>16</v>
      </c>
    </row>
    <row r="109" spans="1:22" x14ac:dyDescent="0.25">
      <c r="A109" s="69" t="s">
        <v>376</v>
      </c>
      <c r="B109" s="69" t="s">
        <v>11</v>
      </c>
      <c r="C109" s="69" t="s">
        <v>376</v>
      </c>
      <c r="D109" s="69" t="s">
        <v>11</v>
      </c>
      <c r="E109" s="69">
        <v>12</v>
      </c>
      <c r="F109" s="69">
        <v>0</v>
      </c>
      <c r="G109" s="69">
        <v>293</v>
      </c>
      <c r="H109" s="69">
        <v>103</v>
      </c>
      <c r="U109" t="s">
        <v>376</v>
      </c>
      <c r="V109" t="s">
        <v>11</v>
      </c>
    </row>
    <row r="110" spans="1:22" x14ac:dyDescent="0.25">
      <c r="A110" s="69" t="s">
        <v>392</v>
      </c>
      <c r="B110" s="69" t="s">
        <v>45</v>
      </c>
      <c r="C110" s="69"/>
      <c r="D110" s="69"/>
      <c r="E110" s="69"/>
      <c r="F110" s="69"/>
      <c r="G110" s="69"/>
      <c r="H110" s="69"/>
      <c r="U110" t="s">
        <v>392</v>
      </c>
      <c r="V110" t="s">
        <v>45</v>
      </c>
    </row>
    <row r="111" spans="1:22" x14ac:dyDescent="0.25">
      <c r="A111" s="69" t="s">
        <v>103</v>
      </c>
      <c r="B111" s="69" t="s">
        <v>84</v>
      </c>
      <c r="C111" s="69" t="s">
        <v>103</v>
      </c>
      <c r="D111" s="69" t="s">
        <v>574</v>
      </c>
      <c r="E111" s="69">
        <v>15</v>
      </c>
      <c r="F111" s="69">
        <v>0</v>
      </c>
      <c r="G111" s="69">
        <v>925</v>
      </c>
      <c r="H111" s="69">
        <v>79</v>
      </c>
      <c r="U111" t="s">
        <v>103</v>
      </c>
      <c r="V111" t="s">
        <v>84</v>
      </c>
    </row>
    <row r="112" spans="1:22" x14ac:dyDescent="0.25">
      <c r="A112" s="69" t="s">
        <v>353</v>
      </c>
      <c r="B112" s="69" t="s">
        <v>50</v>
      </c>
      <c r="C112" s="69"/>
      <c r="D112" s="69"/>
      <c r="E112" s="69"/>
      <c r="F112" s="69"/>
      <c r="G112" s="69"/>
      <c r="H112" s="69"/>
      <c r="U112" t="s">
        <v>353</v>
      </c>
      <c r="V112" t="s">
        <v>50</v>
      </c>
    </row>
    <row r="113" spans="1:22" x14ac:dyDescent="0.25">
      <c r="A113" s="69" t="s">
        <v>236</v>
      </c>
      <c r="B113" s="69" t="s">
        <v>84</v>
      </c>
      <c r="C113" s="69" t="s">
        <v>236</v>
      </c>
      <c r="D113" s="69" t="s">
        <v>574</v>
      </c>
      <c r="E113" s="69">
        <v>7</v>
      </c>
      <c r="F113" s="69">
        <v>0</v>
      </c>
      <c r="G113" s="69">
        <v>231</v>
      </c>
      <c r="H113" s="69">
        <v>35</v>
      </c>
      <c r="U113" t="s">
        <v>236</v>
      </c>
      <c r="V113" t="s">
        <v>84</v>
      </c>
    </row>
    <row r="114" spans="1:22" x14ac:dyDescent="0.25">
      <c r="A114" s="69" t="s">
        <v>403</v>
      </c>
      <c r="B114" s="69" t="s">
        <v>8</v>
      </c>
      <c r="C114" s="69"/>
      <c r="D114" s="69"/>
      <c r="E114" s="69"/>
      <c r="F114" s="69"/>
      <c r="G114" s="69"/>
      <c r="H114" s="69"/>
      <c r="U114" t="s">
        <v>403</v>
      </c>
      <c r="V114" t="s">
        <v>8</v>
      </c>
    </row>
    <row r="115" spans="1:22" x14ac:dyDescent="0.25">
      <c r="A115" s="69" t="s">
        <v>214</v>
      </c>
      <c r="B115" s="69" t="s">
        <v>20</v>
      </c>
      <c r="C115" s="69"/>
      <c r="D115" s="69"/>
      <c r="E115" s="69"/>
      <c r="F115" s="69"/>
      <c r="G115" s="69"/>
      <c r="H115" s="69"/>
      <c r="U115" t="s">
        <v>214</v>
      </c>
      <c r="V115" t="s">
        <v>20</v>
      </c>
    </row>
    <row r="116" spans="1:22" x14ac:dyDescent="0.25">
      <c r="A116" s="69" t="s">
        <v>365</v>
      </c>
      <c r="B116" s="69" t="s">
        <v>113</v>
      </c>
      <c r="C116" s="69"/>
      <c r="D116" s="69"/>
      <c r="E116" s="69"/>
      <c r="F116" s="69"/>
      <c r="G116" s="69"/>
      <c r="H116" s="69"/>
      <c r="U116" t="s">
        <v>365</v>
      </c>
      <c r="V116" t="s">
        <v>113</v>
      </c>
    </row>
    <row r="117" spans="1:22" x14ac:dyDescent="0.25">
      <c r="A117" s="69" t="s">
        <v>30</v>
      </c>
      <c r="B117" s="69" t="s">
        <v>16</v>
      </c>
      <c r="C117" s="69"/>
      <c r="D117" s="69"/>
      <c r="E117" s="69"/>
      <c r="F117" s="69"/>
      <c r="G117" s="69"/>
      <c r="H117" s="69"/>
      <c r="U117" t="s">
        <v>30</v>
      </c>
      <c r="V117" t="s">
        <v>16</v>
      </c>
    </row>
    <row r="118" spans="1:22" x14ac:dyDescent="0.25">
      <c r="A118" s="69" t="s">
        <v>219</v>
      </c>
      <c r="B118" s="69" t="s">
        <v>84</v>
      </c>
      <c r="C118" s="69" t="s">
        <v>219</v>
      </c>
      <c r="D118" s="69" t="s">
        <v>574</v>
      </c>
      <c r="E118" s="69">
        <v>15</v>
      </c>
      <c r="F118" s="69">
        <v>0</v>
      </c>
      <c r="G118" s="69">
        <v>900</v>
      </c>
      <c r="H118" s="69">
        <v>77</v>
      </c>
      <c r="U118" t="s">
        <v>219</v>
      </c>
      <c r="V118" t="s">
        <v>84</v>
      </c>
    </row>
    <row r="119" spans="1:22" x14ac:dyDescent="0.25">
      <c r="A119" s="69" t="s">
        <v>414</v>
      </c>
      <c r="B119" s="69" t="s">
        <v>50</v>
      </c>
      <c r="C119" s="69"/>
      <c r="D119" s="69"/>
      <c r="E119" s="69"/>
      <c r="F119" s="69"/>
      <c r="G119" s="69"/>
      <c r="H119" s="69"/>
      <c r="U119" t="s">
        <v>414</v>
      </c>
      <c r="V119" t="s">
        <v>50</v>
      </c>
    </row>
    <row r="120" spans="1:22" x14ac:dyDescent="0.25">
      <c r="A120" s="69" t="s">
        <v>248</v>
      </c>
      <c r="B120" s="69" t="s">
        <v>23</v>
      </c>
      <c r="C120" s="69"/>
      <c r="D120" s="69"/>
      <c r="E120" s="69"/>
      <c r="F120" s="69"/>
      <c r="G120" s="69"/>
      <c r="H120" s="69"/>
      <c r="U120" t="s">
        <v>248</v>
      </c>
      <c r="V120" t="s">
        <v>23</v>
      </c>
    </row>
    <row r="121" spans="1:22" x14ac:dyDescent="0.25">
      <c r="A121" s="69" t="s">
        <v>267</v>
      </c>
      <c r="B121" s="69" t="s">
        <v>100</v>
      </c>
      <c r="C121" s="69"/>
      <c r="D121" s="69"/>
      <c r="E121" s="69"/>
      <c r="F121" s="69"/>
      <c r="G121" s="69"/>
      <c r="H121" s="69"/>
      <c r="U121" t="s">
        <v>267</v>
      </c>
      <c r="V121" t="s">
        <v>100</v>
      </c>
    </row>
    <row r="122" spans="1:22" x14ac:dyDescent="0.25">
      <c r="A122" s="69" t="s">
        <v>76</v>
      </c>
      <c r="B122" s="69" t="s">
        <v>77</v>
      </c>
      <c r="C122" s="69"/>
      <c r="D122" s="69"/>
      <c r="E122" s="69"/>
      <c r="F122" s="69"/>
      <c r="G122" s="69"/>
      <c r="H122" s="69"/>
      <c r="U122" t="s">
        <v>76</v>
      </c>
      <c r="V122" t="s">
        <v>77</v>
      </c>
    </row>
    <row r="123" spans="1:22" x14ac:dyDescent="0.25">
      <c r="A123" s="69" t="s">
        <v>220</v>
      </c>
      <c r="B123" s="69" t="s">
        <v>50</v>
      </c>
      <c r="C123" s="69" t="s">
        <v>220</v>
      </c>
      <c r="D123" s="69" t="s">
        <v>571</v>
      </c>
      <c r="E123" s="69">
        <v>12</v>
      </c>
      <c r="F123" s="69">
        <v>0</v>
      </c>
      <c r="G123" s="69">
        <v>390</v>
      </c>
      <c r="H123" s="69">
        <v>0</v>
      </c>
      <c r="U123" t="s">
        <v>220</v>
      </c>
      <c r="V123" t="s">
        <v>50</v>
      </c>
    </row>
    <row r="124" spans="1:22" x14ac:dyDescent="0.25">
      <c r="A124" s="69" t="s">
        <v>263</v>
      </c>
      <c r="B124" s="69" t="s">
        <v>84</v>
      </c>
      <c r="C124" s="69"/>
      <c r="D124" s="69"/>
      <c r="E124" s="69"/>
      <c r="F124" s="69"/>
      <c r="G124" s="69"/>
      <c r="H124" s="69"/>
      <c r="U124" t="s">
        <v>263</v>
      </c>
      <c r="V124" t="s">
        <v>84</v>
      </c>
    </row>
    <row r="125" spans="1:22" x14ac:dyDescent="0.25">
      <c r="A125" s="69" t="s">
        <v>408</v>
      </c>
      <c r="B125" s="69" t="s">
        <v>8</v>
      </c>
      <c r="C125" s="69"/>
      <c r="D125" s="69"/>
      <c r="E125" s="69"/>
      <c r="F125" s="69"/>
      <c r="G125" s="69"/>
      <c r="H125" s="69"/>
      <c r="U125" t="s">
        <v>408</v>
      </c>
      <c r="V125" t="s">
        <v>8</v>
      </c>
    </row>
    <row r="126" spans="1:22" x14ac:dyDescent="0.25">
      <c r="A126" s="69" t="s">
        <v>111</v>
      </c>
      <c r="B126" s="69" t="s">
        <v>113</v>
      </c>
      <c r="C126" s="69" t="s">
        <v>111</v>
      </c>
      <c r="D126" s="69" t="s">
        <v>113</v>
      </c>
      <c r="E126" s="69">
        <v>15</v>
      </c>
      <c r="F126" s="69">
        <v>0</v>
      </c>
      <c r="G126" s="69">
        <v>985</v>
      </c>
      <c r="H126" s="69">
        <v>96</v>
      </c>
      <c r="U126" t="s">
        <v>111</v>
      </c>
      <c r="V126" t="s">
        <v>113</v>
      </c>
    </row>
    <row r="127" spans="1:22" x14ac:dyDescent="0.25">
      <c r="A127" s="69" t="s">
        <v>147</v>
      </c>
      <c r="B127" s="69" t="s">
        <v>20</v>
      </c>
      <c r="C127" s="69"/>
      <c r="D127" s="69"/>
      <c r="E127" s="69"/>
      <c r="F127" s="69"/>
      <c r="G127" s="69"/>
      <c r="H127" s="69"/>
      <c r="U127" t="s">
        <v>147</v>
      </c>
      <c r="V127" t="s">
        <v>20</v>
      </c>
    </row>
    <row r="128" spans="1:22" x14ac:dyDescent="0.25">
      <c r="A128" s="69" t="s">
        <v>177</v>
      </c>
      <c r="B128" s="69" t="s">
        <v>50</v>
      </c>
      <c r="C128" s="69" t="s">
        <v>177</v>
      </c>
      <c r="D128" s="69" t="s">
        <v>50</v>
      </c>
      <c r="E128" s="69">
        <v>16</v>
      </c>
      <c r="F128" s="69">
        <v>0</v>
      </c>
      <c r="G128" s="69">
        <v>681</v>
      </c>
      <c r="H128" s="69">
        <v>73</v>
      </c>
      <c r="U128" t="s">
        <v>177</v>
      </c>
      <c r="V128" t="s">
        <v>50</v>
      </c>
    </row>
    <row r="129" spans="1:22" x14ac:dyDescent="0.25">
      <c r="A129" s="69" t="s">
        <v>9</v>
      </c>
      <c r="B129" s="69" t="s">
        <v>11</v>
      </c>
      <c r="C129" s="69"/>
      <c r="D129" s="69"/>
      <c r="E129" s="69"/>
      <c r="F129" s="69"/>
      <c r="G129" s="69"/>
      <c r="H129" s="69"/>
      <c r="U129" t="s">
        <v>9</v>
      </c>
      <c r="V129" t="s">
        <v>11</v>
      </c>
    </row>
    <row r="130" spans="1:22" x14ac:dyDescent="0.25">
      <c r="A130" s="69" t="s">
        <v>39</v>
      </c>
      <c r="B130" s="69" t="s">
        <v>11</v>
      </c>
      <c r="C130" s="69" t="s">
        <v>39</v>
      </c>
      <c r="D130" s="69" t="s">
        <v>11</v>
      </c>
      <c r="E130" s="69">
        <v>15</v>
      </c>
      <c r="F130" s="69">
        <v>0</v>
      </c>
      <c r="G130" s="69">
        <v>910</v>
      </c>
      <c r="H130" s="69">
        <v>59</v>
      </c>
      <c r="U130" t="s">
        <v>39</v>
      </c>
      <c r="V130" t="s">
        <v>11</v>
      </c>
    </row>
    <row r="131" spans="1:22" x14ac:dyDescent="0.25">
      <c r="A131" s="69" t="s">
        <v>71</v>
      </c>
      <c r="B131" s="69" t="s">
        <v>53</v>
      </c>
      <c r="C131" s="69"/>
      <c r="D131" s="69"/>
      <c r="E131" s="69"/>
      <c r="F131" s="69"/>
      <c r="G131" s="69"/>
      <c r="H131" s="69"/>
      <c r="U131" t="s">
        <v>71</v>
      </c>
      <c r="V131" t="s">
        <v>53</v>
      </c>
    </row>
    <row r="132" spans="1:22" x14ac:dyDescent="0.25">
      <c r="A132" s="69" t="s">
        <v>107</v>
      </c>
      <c r="B132" s="69" t="s">
        <v>16</v>
      </c>
      <c r="C132" s="69" t="s">
        <v>107</v>
      </c>
      <c r="D132" s="69" t="s">
        <v>562</v>
      </c>
      <c r="E132" s="69">
        <v>10</v>
      </c>
      <c r="F132" s="69">
        <v>184</v>
      </c>
      <c r="G132" s="69">
        <v>0</v>
      </c>
      <c r="H132" s="69">
        <v>25</v>
      </c>
      <c r="U132" t="s">
        <v>107</v>
      </c>
      <c r="V132" t="s">
        <v>16</v>
      </c>
    </row>
    <row r="133" spans="1:22" x14ac:dyDescent="0.25">
      <c r="A133" s="69" t="s">
        <v>366</v>
      </c>
      <c r="B133" s="69" t="s">
        <v>53</v>
      </c>
      <c r="C133" s="69" t="s">
        <v>366</v>
      </c>
      <c r="D133" s="69" t="s">
        <v>20</v>
      </c>
      <c r="E133" s="69">
        <v>13</v>
      </c>
      <c r="F133" s="69">
        <v>546</v>
      </c>
      <c r="G133" s="69">
        <v>0</v>
      </c>
      <c r="H133" s="69">
        <v>0</v>
      </c>
      <c r="U133" t="s">
        <v>366</v>
      </c>
      <c r="V133" t="s">
        <v>53</v>
      </c>
    </row>
    <row r="134" spans="1:22" x14ac:dyDescent="0.25">
      <c r="A134" s="69" t="s">
        <v>119</v>
      </c>
      <c r="B134" s="69" t="s">
        <v>8</v>
      </c>
      <c r="C134" s="69" t="s">
        <v>119</v>
      </c>
      <c r="D134" s="69" t="s">
        <v>556</v>
      </c>
      <c r="E134" s="69">
        <v>7</v>
      </c>
      <c r="F134" s="69">
        <v>296</v>
      </c>
      <c r="G134" s="69">
        <v>0</v>
      </c>
      <c r="H134" s="69">
        <v>39</v>
      </c>
      <c r="U134" t="s">
        <v>119</v>
      </c>
      <c r="V134" t="s">
        <v>8</v>
      </c>
    </row>
    <row r="135" spans="1:22" x14ac:dyDescent="0.25">
      <c r="A135" s="69" t="s">
        <v>192</v>
      </c>
      <c r="B135" s="69" t="s">
        <v>50</v>
      </c>
      <c r="C135" s="69" t="s">
        <v>192</v>
      </c>
      <c r="D135" s="69" t="s">
        <v>50</v>
      </c>
      <c r="E135" s="69">
        <v>13</v>
      </c>
      <c r="F135" s="69">
        <v>0</v>
      </c>
      <c r="G135" s="69">
        <v>359</v>
      </c>
      <c r="H135" s="69">
        <v>2</v>
      </c>
      <c r="U135" t="s">
        <v>192</v>
      </c>
      <c r="V135" t="s">
        <v>50</v>
      </c>
    </row>
    <row r="136" spans="1:22" x14ac:dyDescent="0.25">
      <c r="A136" s="69" t="s">
        <v>296</v>
      </c>
      <c r="B136" s="69" t="s">
        <v>8</v>
      </c>
      <c r="C136" s="69" t="s">
        <v>296</v>
      </c>
      <c r="D136" s="69" t="s">
        <v>556</v>
      </c>
      <c r="E136" s="69">
        <v>13</v>
      </c>
      <c r="F136" s="69">
        <v>813</v>
      </c>
      <c r="G136" s="69">
        <v>0</v>
      </c>
      <c r="H136" s="69">
        <v>40</v>
      </c>
      <c r="U136" t="s">
        <v>296</v>
      </c>
      <c r="V136" t="s">
        <v>8</v>
      </c>
    </row>
    <row r="137" spans="1:22" x14ac:dyDescent="0.25">
      <c r="A137" s="69" t="s">
        <v>317</v>
      </c>
      <c r="B137" s="69" t="s">
        <v>11</v>
      </c>
      <c r="C137" s="69" t="s">
        <v>317</v>
      </c>
      <c r="D137" s="69" t="s">
        <v>77</v>
      </c>
      <c r="E137" s="69">
        <v>16</v>
      </c>
      <c r="F137" s="69">
        <v>0</v>
      </c>
      <c r="G137" s="69">
        <v>115</v>
      </c>
      <c r="H137" s="69">
        <v>367</v>
      </c>
      <c r="U137" t="s">
        <v>317</v>
      </c>
      <c r="V137" t="s">
        <v>11</v>
      </c>
    </row>
    <row r="138" spans="1:22" x14ac:dyDescent="0.25">
      <c r="A138" s="69" t="s">
        <v>327</v>
      </c>
      <c r="B138" s="69" t="s">
        <v>110</v>
      </c>
      <c r="C138" s="69" t="s">
        <v>327</v>
      </c>
      <c r="D138" s="69" t="s">
        <v>110</v>
      </c>
      <c r="E138" s="69">
        <v>11</v>
      </c>
      <c r="F138" s="69">
        <v>364</v>
      </c>
      <c r="G138" s="69">
        <v>0</v>
      </c>
      <c r="H138" s="69">
        <v>0</v>
      </c>
      <c r="U138" t="s">
        <v>327</v>
      </c>
      <c r="V138" t="s">
        <v>110</v>
      </c>
    </row>
    <row r="139" spans="1:22" x14ac:dyDescent="0.25">
      <c r="A139" s="69" t="s">
        <v>137</v>
      </c>
      <c r="B139" s="69" t="s">
        <v>110</v>
      </c>
      <c r="C139" s="69" t="s">
        <v>137</v>
      </c>
      <c r="D139" s="69" t="s">
        <v>110</v>
      </c>
      <c r="E139" s="69">
        <v>7</v>
      </c>
      <c r="F139" s="69">
        <v>117</v>
      </c>
      <c r="G139" s="69">
        <v>0</v>
      </c>
      <c r="H139" s="69">
        <v>37</v>
      </c>
      <c r="U139" t="s">
        <v>137</v>
      </c>
      <c r="V139" t="s">
        <v>110</v>
      </c>
    </row>
    <row r="140" spans="1:22" x14ac:dyDescent="0.25">
      <c r="A140" s="69" t="s">
        <v>324</v>
      </c>
      <c r="B140" s="69" t="s">
        <v>20</v>
      </c>
      <c r="C140" s="69" t="s">
        <v>324</v>
      </c>
      <c r="D140" s="69" t="s">
        <v>20</v>
      </c>
      <c r="E140" s="69">
        <v>16</v>
      </c>
      <c r="F140" s="69">
        <v>94</v>
      </c>
      <c r="G140" s="69">
        <v>0</v>
      </c>
      <c r="H140" s="69">
        <v>111</v>
      </c>
      <c r="U140" t="s">
        <v>324</v>
      </c>
      <c r="V140" t="s">
        <v>20</v>
      </c>
    </row>
    <row r="141" spans="1:22" x14ac:dyDescent="0.25">
      <c r="A141" s="69" t="s">
        <v>73</v>
      </c>
      <c r="B141" s="69" t="s">
        <v>29</v>
      </c>
      <c r="C141" s="69" t="s">
        <v>73</v>
      </c>
      <c r="D141" s="69" t="s">
        <v>29</v>
      </c>
      <c r="E141" s="69">
        <v>1</v>
      </c>
      <c r="F141" s="69">
        <v>10</v>
      </c>
      <c r="G141" s="69">
        <v>0</v>
      </c>
      <c r="H141" s="69">
        <v>0</v>
      </c>
      <c r="U141" t="s">
        <v>73</v>
      </c>
      <c r="V141" t="s">
        <v>29</v>
      </c>
    </row>
    <row r="142" spans="1:22" x14ac:dyDescent="0.25">
      <c r="A142" s="69" t="s">
        <v>75</v>
      </c>
      <c r="B142" s="69" t="s">
        <v>50</v>
      </c>
      <c r="C142" s="69" t="s">
        <v>75</v>
      </c>
      <c r="D142" s="69" t="s">
        <v>23</v>
      </c>
      <c r="E142" s="69">
        <v>15</v>
      </c>
      <c r="F142" s="69">
        <v>0</v>
      </c>
      <c r="G142" s="69">
        <v>386</v>
      </c>
      <c r="H142" s="69">
        <v>163</v>
      </c>
      <c r="U142" t="s">
        <v>75</v>
      </c>
      <c r="V142" t="s">
        <v>50</v>
      </c>
    </row>
    <row r="143" spans="1:22" x14ac:dyDescent="0.25">
      <c r="A143" s="69" t="s">
        <v>135</v>
      </c>
      <c r="B143" s="69" t="s">
        <v>77</v>
      </c>
      <c r="C143" s="69" t="s">
        <v>135</v>
      </c>
      <c r="D143" s="69" t="s">
        <v>113</v>
      </c>
      <c r="E143" s="69">
        <v>16</v>
      </c>
      <c r="F143" s="69">
        <v>0</v>
      </c>
      <c r="G143" s="69">
        <v>971</v>
      </c>
      <c r="H143" s="69">
        <v>91</v>
      </c>
      <c r="U143" t="s">
        <v>135</v>
      </c>
      <c r="V143" t="s">
        <v>77</v>
      </c>
    </row>
    <row r="144" spans="1:22" x14ac:dyDescent="0.25">
      <c r="A144" s="69" t="s">
        <v>199</v>
      </c>
      <c r="B144" s="69" t="s">
        <v>81</v>
      </c>
      <c r="C144" s="69"/>
      <c r="D144" s="69"/>
      <c r="E144" s="69"/>
      <c r="F144" s="69"/>
      <c r="G144" s="69"/>
      <c r="H144" s="69"/>
      <c r="U144" t="s">
        <v>199</v>
      </c>
      <c r="V144" t="s">
        <v>81</v>
      </c>
    </row>
    <row r="145" spans="1:22" x14ac:dyDescent="0.25">
      <c r="A145" s="69" t="s">
        <v>224</v>
      </c>
      <c r="B145" s="69" t="s">
        <v>11</v>
      </c>
      <c r="C145" s="69"/>
      <c r="D145" s="69"/>
      <c r="E145" s="69"/>
      <c r="F145" s="69"/>
      <c r="G145" s="69"/>
      <c r="H145" s="69"/>
      <c r="U145" t="s">
        <v>224</v>
      </c>
      <c r="V145" t="s">
        <v>11</v>
      </c>
    </row>
    <row r="146" spans="1:22" x14ac:dyDescent="0.25">
      <c r="A146" s="69" t="s">
        <v>108</v>
      </c>
      <c r="B146" s="69" t="s">
        <v>110</v>
      </c>
      <c r="C146" s="69"/>
      <c r="D146" s="69"/>
      <c r="E146" s="69"/>
      <c r="F146" s="69"/>
      <c r="G146" s="69"/>
      <c r="H146" s="69"/>
      <c r="U146" t="s">
        <v>108</v>
      </c>
      <c r="V146" t="s">
        <v>110</v>
      </c>
    </row>
    <row r="147" spans="1:22" x14ac:dyDescent="0.25">
      <c r="A147" s="69" t="s">
        <v>205</v>
      </c>
      <c r="B147" s="69" t="s">
        <v>29</v>
      </c>
      <c r="C147" s="69" t="s">
        <v>205</v>
      </c>
      <c r="D147" s="69" t="s">
        <v>29</v>
      </c>
      <c r="E147" s="69">
        <v>12</v>
      </c>
      <c r="F147" s="69">
        <v>593</v>
      </c>
      <c r="G147" s="69">
        <v>0</v>
      </c>
      <c r="H147" s="69">
        <v>0</v>
      </c>
      <c r="U147" t="s">
        <v>205</v>
      </c>
      <c r="V147" t="s">
        <v>29</v>
      </c>
    </row>
    <row r="148" spans="1:22" x14ac:dyDescent="0.25">
      <c r="A148" s="69" t="s">
        <v>320</v>
      </c>
      <c r="B148" s="69" t="s">
        <v>16</v>
      </c>
      <c r="C148" s="69" t="s">
        <v>320</v>
      </c>
      <c r="D148" s="69" t="s">
        <v>556</v>
      </c>
      <c r="E148" s="69">
        <v>14</v>
      </c>
      <c r="F148" s="69">
        <v>910</v>
      </c>
      <c r="G148" s="69">
        <v>0</v>
      </c>
      <c r="H148" s="69">
        <v>4</v>
      </c>
      <c r="U148" t="s">
        <v>320</v>
      </c>
      <c r="V148" t="s">
        <v>16</v>
      </c>
    </row>
    <row r="149" spans="1:22" x14ac:dyDescent="0.25">
      <c r="A149" s="69" t="s">
        <v>406</v>
      </c>
      <c r="B149" s="69" t="s">
        <v>11</v>
      </c>
      <c r="C149" s="69" t="s">
        <v>406</v>
      </c>
      <c r="D149" s="69" t="s">
        <v>11</v>
      </c>
      <c r="E149" s="69">
        <v>12</v>
      </c>
      <c r="F149" s="69">
        <v>0</v>
      </c>
      <c r="G149" s="69">
        <v>130</v>
      </c>
      <c r="H149" s="69">
        <v>272</v>
      </c>
      <c r="U149" t="s">
        <v>406</v>
      </c>
      <c r="V149" t="s">
        <v>11</v>
      </c>
    </row>
    <row r="150" spans="1:22" x14ac:dyDescent="0.25">
      <c r="A150" s="69" t="s">
        <v>226</v>
      </c>
      <c r="B150" s="69" t="s">
        <v>113</v>
      </c>
      <c r="C150" s="69"/>
      <c r="D150" s="69"/>
      <c r="E150" s="69"/>
      <c r="F150" s="69"/>
      <c r="G150" s="69"/>
      <c r="H150" s="69"/>
      <c r="U150" t="s">
        <v>226</v>
      </c>
      <c r="V150" t="s">
        <v>113</v>
      </c>
    </row>
    <row r="151" spans="1:22" x14ac:dyDescent="0.25">
      <c r="A151" s="69" t="s">
        <v>313</v>
      </c>
      <c r="B151" s="69" t="s">
        <v>84</v>
      </c>
      <c r="C151" s="69"/>
      <c r="D151" s="69"/>
      <c r="E151" s="69"/>
      <c r="F151" s="69"/>
      <c r="G151" s="69"/>
      <c r="H151" s="69"/>
      <c r="U151" t="s">
        <v>313</v>
      </c>
      <c r="V151" t="s">
        <v>84</v>
      </c>
    </row>
    <row r="152" spans="1:22" x14ac:dyDescent="0.25">
      <c r="A152" s="69" t="s">
        <v>382</v>
      </c>
      <c r="B152" s="69" t="s">
        <v>29</v>
      </c>
      <c r="C152" s="69" t="s">
        <v>382</v>
      </c>
      <c r="D152" s="69" t="s">
        <v>29</v>
      </c>
      <c r="E152" s="69">
        <v>14</v>
      </c>
      <c r="F152" s="69">
        <f>82+311</f>
        <v>393</v>
      </c>
      <c r="G152" s="69">
        <v>0</v>
      </c>
      <c r="H152" s="69">
        <v>43</v>
      </c>
      <c r="I152" s="75" t="s">
        <v>382</v>
      </c>
      <c r="J152" s="75" t="s">
        <v>29</v>
      </c>
      <c r="K152" s="75">
        <v>12</v>
      </c>
      <c r="L152" s="75">
        <v>311</v>
      </c>
      <c r="M152" s="77">
        <v>0.3014</v>
      </c>
      <c r="N152" s="75">
        <v>0</v>
      </c>
      <c r="O152" s="77">
        <v>0</v>
      </c>
      <c r="P152" s="75">
        <v>43</v>
      </c>
      <c r="Q152" s="77">
        <v>8.6499999999999994E-2</v>
      </c>
      <c r="U152" t="s">
        <v>382</v>
      </c>
      <c r="V152" t="s">
        <v>29</v>
      </c>
    </row>
    <row r="153" spans="1:22" x14ac:dyDescent="0.25">
      <c r="A153" s="69" t="s">
        <v>46</v>
      </c>
      <c r="B153" s="69" t="s">
        <v>20</v>
      </c>
      <c r="C153" s="69"/>
      <c r="D153" s="69"/>
      <c r="E153" s="69"/>
      <c r="F153" s="69"/>
      <c r="G153" s="69"/>
      <c r="H153" s="69"/>
      <c r="U153" t="s">
        <v>46</v>
      </c>
      <c r="V153" t="s">
        <v>20</v>
      </c>
    </row>
    <row r="154" spans="1:22" x14ac:dyDescent="0.25">
      <c r="A154" s="69" t="s">
        <v>367</v>
      </c>
      <c r="B154" s="69" t="s">
        <v>29</v>
      </c>
      <c r="C154" s="69" t="s">
        <v>367</v>
      </c>
      <c r="D154" s="69" t="s">
        <v>29</v>
      </c>
      <c r="E154" s="69">
        <v>15</v>
      </c>
      <c r="F154" s="69">
        <v>617</v>
      </c>
      <c r="G154" s="69">
        <v>0</v>
      </c>
      <c r="H154" s="69">
        <v>2</v>
      </c>
      <c r="U154" t="s">
        <v>367</v>
      </c>
      <c r="V154" t="s">
        <v>29</v>
      </c>
    </row>
    <row r="155" spans="1:22" x14ac:dyDescent="0.25">
      <c r="A155" s="69" t="s">
        <v>391</v>
      </c>
      <c r="B155" s="69" t="s">
        <v>77</v>
      </c>
      <c r="C155" s="69" t="s">
        <v>391</v>
      </c>
      <c r="D155" s="69" t="s">
        <v>113</v>
      </c>
      <c r="E155" s="69">
        <v>15</v>
      </c>
      <c r="F155" s="69">
        <v>6</v>
      </c>
      <c r="G155" s="69">
        <v>980</v>
      </c>
      <c r="H155" s="69">
        <v>89</v>
      </c>
      <c r="U155" t="s">
        <v>391</v>
      </c>
      <c r="V155" t="s">
        <v>77</v>
      </c>
    </row>
    <row r="156" spans="1:22" x14ac:dyDescent="0.25">
      <c r="A156" s="69" t="s">
        <v>415</v>
      </c>
      <c r="B156" s="69" t="s">
        <v>20</v>
      </c>
      <c r="C156" s="69" t="s">
        <v>415</v>
      </c>
      <c r="D156" s="69" t="s">
        <v>20</v>
      </c>
      <c r="E156" s="69">
        <v>5</v>
      </c>
      <c r="F156" s="69">
        <v>89</v>
      </c>
      <c r="G156" s="69">
        <v>0</v>
      </c>
      <c r="H156" s="69">
        <v>3</v>
      </c>
      <c r="U156" t="s">
        <v>415</v>
      </c>
      <c r="V156" t="s">
        <v>20</v>
      </c>
    </row>
    <row r="157" spans="1:22" x14ac:dyDescent="0.25">
      <c r="A157" s="69" t="s">
        <v>298</v>
      </c>
      <c r="B157" s="69" t="s">
        <v>53</v>
      </c>
      <c r="C157" s="69" t="s">
        <v>298</v>
      </c>
      <c r="D157" s="69" t="s">
        <v>574</v>
      </c>
      <c r="E157" s="69">
        <v>16</v>
      </c>
      <c r="F157" s="69">
        <v>0</v>
      </c>
      <c r="G157" s="69">
        <v>317</v>
      </c>
      <c r="H157" s="69">
        <v>20</v>
      </c>
      <c r="U157" t="s">
        <v>298</v>
      </c>
      <c r="V157" t="s">
        <v>53</v>
      </c>
    </row>
    <row r="158" spans="1:22" x14ac:dyDescent="0.25">
      <c r="A158" s="69" t="s">
        <v>326</v>
      </c>
      <c r="B158" s="69" t="s">
        <v>53</v>
      </c>
      <c r="C158" s="69" t="s">
        <v>326</v>
      </c>
      <c r="D158" s="69" t="s">
        <v>574</v>
      </c>
      <c r="E158" s="69">
        <v>5</v>
      </c>
      <c r="F158" s="69">
        <v>0</v>
      </c>
      <c r="G158" s="69">
        <v>0</v>
      </c>
      <c r="H158" s="69">
        <f>49+18</f>
        <v>67</v>
      </c>
      <c r="I158" s="75" t="s">
        <v>326</v>
      </c>
      <c r="J158" s="75" t="s">
        <v>574</v>
      </c>
      <c r="K158" s="75">
        <v>2</v>
      </c>
      <c r="L158" s="75">
        <v>0</v>
      </c>
      <c r="M158" s="76">
        <v>0</v>
      </c>
      <c r="N158" s="75">
        <v>0</v>
      </c>
      <c r="O158" s="77">
        <v>0</v>
      </c>
      <c r="P158" s="75">
        <v>18</v>
      </c>
      <c r="Q158" s="77">
        <v>4.0300000000000002E-2</v>
      </c>
      <c r="U158" t="s">
        <v>326</v>
      </c>
      <c r="V158" t="s">
        <v>53</v>
      </c>
    </row>
    <row r="159" spans="1:22" x14ac:dyDescent="0.25">
      <c r="A159" s="69" t="s">
        <v>433</v>
      </c>
      <c r="B159" s="69" t="s">
        <v>11</v>
      </c>
      <c r="C159" s="69" t="s">
        <v>433</v>
      </c>
      <c r="D159" s="69" t="s">
        <v>538</v>
      </c>
      <c r="E159" s="69">
        <v>3</v>
      </c>
      <c r="F159" s="69">
        <v>0</v>
      </c>
      <c r="G159" s="69">
        <v>0</v>
      </c>
      <c r="H159" s="69">
        <v>45</v>
      </c>
      <c r="U159" t="s">
        <v>433</v>
      </c>
      <c r="V159" t="s">
        <v>11</v>
      </c>
    </row>
    <row r="160" spans="1:22" x14ac:dyDescent="0.25">
      <c r="A160" s="69" t="s">
        <v>174</v>
      </c>
      <c r="B160" s="69" t="s">
        <v>84</v>
      </c>
      <c r="C160" s="69" t="s">
        <v>174</v>
      </c>
      <c r="D160" s="69" t="s">
        <v>574</v>
      </c>
      <c r="E160" s="69">
        <v>10</v>
      </c>
      <c r="F160" s="69">
        <v>0</v>
      </c>
      <c r="G160" s="69">
        <v>117</v>
      </c>
      <c r="H160" s="69">
        <v>108</v>
      </c>
      <c r="U160" t="s">
        <v>174</v>
      </c>
      <c r="V160" t="s">
        <v>84</v>
      </c>
    </row>
    <row r="161" spans="1:22" x14ac:dyDescent="0.25">
      <c r="A161" s="69" t="s">
        <v>114</v>
      </c>
      <c r="B161" s="69" t="s">
        <v>20</v>
      </c>
      <c r="C161" s="69" t="s">
        <v>114</v>
      </c>
      <c r="D161" s="69" t="s">
        <v>20</v>
      </c>
      <c r="E161" s="69">
        <v>16</v>
      </c>
      <c r="F161" s="69">
        <v>306</v>
      </c>
      <c r="G161" s="69">
        <v>0</v>
      </c>
      <c r="H161" s="69">
        <v>49</v>
      </c>
      <c r="U161" t="s">
        <v>114</v>
      </c>
      <c r="V161" t="s">
        <v>20</v>
      </c>
    </row>
    <row r="162" spans="1:22" x14ac:dyDescent="0.25">
      <c r="A162" s="69" t="s">
        <v>154</v>
      </c>
      <c r="B162" s="69" t="s">
        <v>50</v>
      </c>
      <c r="C162" s="69"/>
      <c r="D162" s="69"/>
      <c r="E162" s="69"/>
      <c r="F162" s="69"/>
      <c r="G162" s="69"/>
      <c r="H162" s="69"/>
      <c r="U162" t="s">
        <v>154</v>
      </c>
      <c r="V162" t="s">
        <v>50</v>
      </c>
    </row>
    <row r="163" spans="1:22" x14ac:dyDescent="0.25">
      <c r="A163" s="69" t="s">
        <v>262</v>
      </c>
      <c r="B163" s="69" t="s">
        <v>8</v>
      </c>
      <c r="C163" s="69" t="s">
        <v>262</v>
      </c>
      <c r="D163" s="69" t="s">
        <v>562</v>
      </c>
      <c r="E163" s="69">
        <v>15</v>
      </c>
      <c r="F163" s="69">
        <v>994</v>
      </c>
      <c r="G163" s="69">
        <v>0</v>
      </c>
      <c r="H163" s="69">
        <v>57</v>
      </c>
      <c r="U163" t="s">
        <v>262</v>
      </c>
      <c r="V163" t="s">
        <v>8</v>
      </c>
    </row>
    <row r="164" spans="1:22" x14ac:dyDescent="0.25">
      <c r="A164" s="69" t="s">
        <v>268</v>
      </c>
      <c r="B164" s="69" t="s">
        <v>16</v>
      </c>
      <c r="C164" s="69"/>
      <c r="D164" s="69"/>
      <c r="E164" s="69"/>
      <c r="F164" s="69"/>
      <c r="G164" s="69"/>
      <c r="H164" s="69"/>
      <c r="U164" t="s">
        <v>268</v>
      </c>
      <c r="V164" t="s">
        <v>16</v>
      </c>
    </row>
    <row r="165" spans="1:22" x14ac:dyDescent="0.25">
      <c r="A165" s="69" t="s">
        <v>237</v>
      </c>
      <c r="B165" s="69" t="s">
        <v>45</v>
      </c>
      <c r="C165" s="69"/>
      <c r="D165" s="69"/>
      <c r="E165" s="69"/>
      <c r="F165" s="69"/>
      <c r="G165" s="69"/>
      <c r="H165" s="69"/>
      <c r="U165" t="s">
        <v>237</v>
      </c>
      <c r="V165" t="s">
        <v>45</v>
      </c>
    </row>
    <row r="166" spans="1:22" x14ac:dyDescent="0.25">
      <c r="A166" s="69" t="s">
        <v>227</v>
      </c>
      <c r="B166" s="69" t="s">
        <v>8</v>
      </c>
      <c r="C166" s="69" t="s">
        <v>227</v>
      </c>
      <c r="D166" s="69" t="s">
        <v>556</v>
      </c>
      <c r="E166" s="69">
        <v>12</v>
      </c>
      <c r="F166" s="69">
        <v>889</v>
      </c>
      <c r="G166" s="69">
        <v>0</v>
      </c>
      <c r="H166" s="69">
        <v>67</v>
      </c>
      <c r="U166" t="s">
        <v>227</v>
      </c>
      <c r="V166" t="s">
        <v>8</v>
      </c>
    </row>
    <row r="167" spans="1:22" x14ac:dyDescent="0.25">
      <c r="A167" s="69" t="s">
        <v>343</v>
      </c>
      <c r="B167" s="69" t="s">
        <v>29</v>
      </c>
      <c r="C167" s="69"/>
      <c r="D167" s="69"/>
      <c r="E167" s="69"/>
      <c r="F167" s="69"/>
      <c r="G167" s="69"/>
      <c r="H167" s="69"/>
      <c r="U167" t="s">
        <v>343</v>
      </c>
      <c r="V167" t="s">
        <v>29</v>
      </c>
    </row>
    <row r="168" spans="1:22" x14ac:dyDescent="0.25">
      <c r="A168" s="69" t="s">
        <v>396</v>
      </c>
      <c r="B168" s="69" t="s">
        <v>16</v>
      </c>
      <c r="C168" s="69" t="s">
        <v>396</v>
      </c>
      <c r="D168" s="69" t="s">
        <v>562</v>
      </c>
      <c r="E168" s="69">
        <v>13</v>
      </c>
      <c r="F168" s="69">
        <v>784</v>
      </c>
      <c r="G168" s="69">
        <v>0</v>
      </c>
      <c r="H168" s="69">
        <v>52</v>
      </c>
      <c r="U168" t="s">
        <v>396</v>
      </c>
      <c r="V168" t="s">
        <v>16</v>
      </c>
    </row>
    <row r="169" spans="1:22" x14ac:dyDescent="0.25">
      <c r="A169" s="69" t="s">
        <v>123</v>
      </c>
      <c r="B169" s="69" t="s">
        <v>23</v>
      </c>
      <c r="C169" s="69" t="s">
        <v>123</v>
      </c>
      <c r="D169" s="69" t="s">
        <v>23</v>
      </c>
      <c r="E169" s="69">
        <v>4</v>
      </c>
      <c r="F169" s="69">
        <v>0</v>
      </c>
      <c r="G169" s="69">
        <v>48</v>
      </c>
      <c r="H169" s="69">
        <v>4</v>
      </c>
      <c r="U169" t="s">
        <v>123</v>
      </c>
      <c r="V169" t="s">
        <v>23</v>
      </c>
    </row>
    <row r="170" spans="1:22" x14ac:dyDescent="0.25">
      <c r="A170" s="69" t="s">
        <v>286</v>
      </c>
      <c r="B170" s="69" t="s">
        <v>11</v>
      </c>
      <c r="C170" s="69" t="s">
        <v>286</v>
      </c>
      <c r="D170" s="69" t="s">
        <v>11</v>
      </c>
      <c r="E170" s="69">
        <v>7</v>
      </c>
      <c r="F170" s="69">
        <v>0</v>
      </c>
      <c r="G170" s="69">
        <v>81</v>
      </c>
      <c r="H170" s="69">
        <v>67</v>
      </c>
      <c r="U170" t="s">
        <v>286</v>
      </c>
      <c r="V170" t="s">
        <v>11</v>
      </c>
    </row>
    <row r="171" spans="1:22" x14ac:dyDescent="0.25">
      <c r="A171" s="69" t="s">
        <v>60</v>
      </c>
      <c r="B171" s="69" t="s">
        <v>20</v>
      </c>
      <c r="C171" s="69" t="s">
        <v>60</v>
      </c>
      <c r="D171" s="69" t="s">
        <v>20</v>
      </c>
      <c r="E171" s="69">
        <v>16</v>
      </c>
      <c r="F171" s="69">
        <v>927</v>
      </c>
      <c r="G171" s="69">
        <v>0</v>
      </c>
      <c r="H171" s="69">
        <v>4</v>
      </c>
      <c r="U171" t="s">
        <v>60</v>
      </c>
      <c r="V171" t="s">
        <v>20</v>
      </c>
    </row>
    <row r="172" spans="1:22" x14ac:dyDescent="0.25">
      <c r="A172" s="69" t="s">
        <v>385</v>
      </c>
      <c r="B172" s="69" t="s">
        <v>110</v>
      </c>
      <c r="C172" s="69" t="s">
        <v>385</v>
      </c>
      <c r="D172" s="69" t="s">
        <v>110</v>
      </c>
      <c r="E172" s="69">
        <v>16</v>
      </c>
      <c r="F172" s="69">
        <v>940</v>
      </c>
      <c r="G172" s="69">
        <v>0</v>
      </c>
      <c r="H172" s="69">
        <v>93</v>
      </c>
      <c r="U172" t="s">
        <v>385</v>
      </c>
      <c r="V172" t="s">
        <v>110</v>
      </c>
    </row>
    <row r="173" spans="1:22" x14ac:dyDescent="0.25">
      <c r="A173" s="69" t="s">
        <v>341</v>
      </c>
      <c r="B173" s="69" t="s">
        <v>11</v>
      </c>
      <c r="C173" s="69" t="s">
        <v>341</v>
      </c>
      <c r="D173" s="69" t="s">
        <v>11</v>
      </c>
      <c r="E173" s="69">
        <v>16</v>
      </c>
      <c r="F173" s="69">
        <v>0</v>
      </c>
      <c r="G173" s="69">
        <v>510</v>
      </c>
      <c r="H173" s="69">
        <v>215</v>
      </c>
      <c r="U173" t="s">
        <v>341</v>
      </c>
      <c r="V173" t="s">
        <v>11</v>
      </c>
    </row>
    <row r="174" spans="1:22" x14ac:dyDescent="0.25">
      <c r="A174" s="69" t="s">
        <v>319</v>
      </c>
      <c r="B174" s="69" t="s">
        <v>65</v>
      </c>
      <c r="C174" s="69"/>
      <c r="D174" s="69"/>
      <c r="E174" s="69"/>
      <c r="F174" s="69"/>
      <c r="G174" s="69"/>
      <c r="H174" s="69"/>
      <c r="U174" t="s">
        <v>319</v>
      </c>
      <c r="V174" t="s">
        <v>65</v>
      </c>
    </row>
    <row r="175" spans="1:22" x14ac:dyDescent="0.25">
      <c r="A175" s="69" t="s">
        <v>208</v>
      </c>
      <c r="B175" s="69" t="s">
        <v>209</v>
      </c>
      <c r="C175" s="69"/>
      <c r="D175" s="69"/>
      <c r="E175" s="69"/>
      <c r="F175" s="69"/>
      <c r="G175" s="69"/>
      <c r="H175" s="69"/>
      <c r="U175" t="s">
        <v>208</v>
      </c>
      <c r="V175" t="s">
        <v>209</v>
      </c>
    </row>
    <row r="176" spans="1:22" x14ac:dyDescent="0.25">
      <c r="A176" s="69" t="s">
        <v>221</v>
      </c>
      <c r="B176" s="69" t="s">
        <v>8</v>
      </c>
      <c r="C176" s="69" t="s">
        <v>221</v>
      </c>
      <c r="D176" s="69" t="s">
        <v>556</v>
      </c>
      <c r="E176" s="69">
        <v>16</v>
      </c>
      <c r="F176" s="69">
        <v>982</v>
      </c>
      <c r="G176" s="69">
        <v>0</v>
      </c>
      <c r="H176" s="69">
        <v>47</v>
      </c>
      <c r="U176" t="s">
        <v>221</v>
      </c>
      <c r="V176" t="s">
        <v>8</v>
      </c>
    </row>
    <row r="177" spans="1:22" x14ac:dyDescent="0.25">
      <c r="A177" s="69" t="s">
        <v>273</v>
      </c>
      <c r="B177" s="69" t="s">
        <v>8</v>
      </c>
      <c r="C177" s="69"/>
      <c r="D177" s="69"/>
      <c r="E177" s="69"/>
      <c r="F177" s="69"/>
      <c r="G177" s="69"/>
      <c r="H177" s="69"/>
      <c r="U177" t="s">
        <v>273</v>
      </c>
      <c r="V177" t="s">
        <v>8</v>
      </c>
    </row>
    <row r="178" spans="1:22" x14ac:dyDescent="0.25">
      <c r="A178" s="69" t="s">
        <v>164</v>
      </c>
      <c r="B178" s="69" t="s">
        <v>23</v>
      </c>
      <c r="C178" s="69" t="s">
        <v>164</v>
      </c>
      <c r="D178" s="69" t="s">
        <v>23</v>
      </c>
      <c r="E178" s="69">
        <v>16</v>
      </c>
      <c r="F178" s="69">
        <v>0</v>
      </c>
      <c r="G178" s="69">
        <v>582</v>
      </c>
      <c r="H178" s="69">
        <v>100</v>
      </c>
      <c r="U178" t="s">
        <v>164</v>
      </c>
      <c r="V178" t="s">
        <v>23</v>
      </c>
    </row>
    <row r="179" spans="1:22" x14ac:dyDescent="0.25">
      <c r="A179" s="69" t="s">
        <v>143</v>
      </c>
      <c r="B179" s="69" t="s">
        <v>8</v>
      </c>
      <c r="C179" s="69"/>
      <c r="D179" s="69"/>
      <c r="E179" s="69"/>
      <c r="F179" s="69"/>
      <c r="G179" s="69"/>
      <c r="H179" s="69"/>
      <c r="U179" t="s">
        <v>143</v>
      </c>
      <c r="V179" t="s">
        <v>8</v>
      </c>
    </row>
    <row r="180" spans="1:22" x14ac:dyDescent="0.25">
      <c r="A180" s="69" t="s">
        <v>378</v>
      </c>
      <c r="B180" s="69" t="s">
        <v>53</v>
      </c>
      <c r="C180" s="69" t="s">
        <v>378</v>
      </c>
      <c r="D180" s="69" t="s">
        <v>574</v>
      </c>
      <c r="E180" s="69">
        <v>10</v>
      </c>
      <c r="F180" s="69">
        <v>0</v>
      </c>
      <c r="G180" s="69">
        <v>457</v>
      </c>
      <c r="H180" s="69">
        <v>51</v>
      </c>
      <c r="U180" t="s">
        <v>378</v>
      </c>
      <c r="V180" t="s">
        <v>53</v>
      </c>
    </row>
    <row r="181" spans="1:22" x14ac:dyDescent="0.25">
      <c r="A181" s="69" t="s">
        <v>24</v>
      </c>
      <c r="B181" s="69" t="s">
        <v>11</v>
      </c>
      <c r="C181" s="69"/>
      <c r="D181" s="69"/>
      <c r="E181" s="69"/>
      <c r="F181" s="69"/>
      <c r="G181" s="69"/>
      <c r="H181" s="69"/>
      <c r="U181" t="s">
        <v>24</v>
      </c>
      <c r="V181" t="s">
        <v>11</v>
      </c>
    </row>
    <row r="182" spans="1:22" x14ac:dyDescent="0.25">
      <c r="A182" s="69" t="s">
        <v>115</v>
      </c>
      <c r="B182" s="69" t="s">
        <v>29</v>
      </c>
      <c r="C182" s="69"/>
      <c r="D182" s="69"/>
      <c r="E182" s="69"/>
      <c r="F182" s="69"/>
      <c r="G182" s="69"/>
      <c r="H182" s="69"/>
      <c r="U182" t="s">
        <v>115</v>
      </c>
      <c r="V182" t="s">
        <v>29</v>
      </c>
    </row>
    <row r="183" spans="1:22" x14ac:dyDescent="0.25">
      <c r="A183" s="69" t="s">
        <v>253</v>
      </c>
      <c r="B183" s="69" t="s">
        <v>20</v>
      </c>
      <c r="C183" s="69"/>
      <c r="D183" s="69"/>
      <c r="E183" s="69"/>
      <c r="F183" s="69"/>
      <c r="G183" s="69"/>
      <c r="H183" s="69"/>
      <c r="U183" t="s">
        <v>253</v>
      </c>
      <c r="V183" t="s">
        <v>20</v>
      </c>
    </row>
    <row r="184" spans="1:22" x14ac:dyDescent="0.25">
      <c r="A184" s="69" t="s">
        <v>203</v>
      </c>
      <c r="B184" s="69" t="s">
        <v>23</v>
      </c>
      <c r="C184" s="69" t="s">
        <v>203</v>
      </c>
      <c r="D184" s="69" t="s">
        <v>23</v>
      </c>
      <c r="E184" s="69">
        <v>12</v>
      </c>
      <c r="F184" s="69">
        <v>0</v>
      </c>
      <c r="G184" s="69">
        <v>186</v>
      </c>
      <c r="H184" s="69">
        <v>175</v>
      </c>
      <c r="U184" t="s">
        <v>203</v>
      </c>
      <c r="V184" t="s">
        <v>23</v>
      </c>
    </row>
    <row r="185" spans="1:22" x14ac:dyDescent="0.25">
      <c r="A185" s="69" t="s">
        <v>183</v>
      </c>
      <c r="B185" s="69" t="s">
        <v>29</v>
      </c>
      <c r="C185" s="69"/>
      <c r="D185" s="69"/>
      <c r="E185" s="69"/>
      <c r="F185" s="69"/>
      <c r="G185" s="69"/>
      <c r="H185" s="69"/>
      <c r="U185" t="s">
        <v>183</v>
      </c>
      <c r="V185" t="s">
        <v>29</v>
      </c>
    </row>
    <row r="186" spans="1:22" x14ac:dyDescent="0.25">
      <c r="A186" s="69" t="s">
        <v>210</v>
      </c>
      <c r="B186" s="69" t="s">
        <v>16</v>
      </c>
      <c r="C186" s="69"/>
      <c r="D186" s="69"/>
      <c r="E186" s="69"/>
      <c r="F186" s="69"/>
      <c r="G186" s="69"/>
      <c r="H186" s="69"/>
      <c r="U186" t="s">
        <v>210</v>
      </c>
      <c r="V186" t="s">
        <v>16</v>
      </c>
    </row>
    <row r="187" spans="1:22" x14ac:dyDescent="0.25">
      <c r="A187" s="69" t="s">
        <v>409</v>
      </c>
      <c r="B187" s="69" t="s">
        <v>29</v>
      </c>
      <c r="C187" s="69" t="s">
        <v>409</v>
      </c>
      <c r="D187" s="69" t="s">
        <v>29</v>
      </c>
      <c r="E187" s="69">
        <v>16</v>
      </c>
      <c r="F187" s="69">
        <v>746</v>
      </c>
      <c r="G187" s="69">
        <v>0</v>
      </c>
      <c r="H187" s="69">
        <v>47</v>
      </c>
      <c r="U187" t="s">
        <v>409</v>
      </c>
      <c r="V187" t="s">
        <v>29</v>
      </c>
    </row>
    <row r="188" spans="1:22" x14ac:dyDescent="0.25">
      <c r="A188" s="69" t="s">
        <v>172</v>
      </c>
      <c r="B188" s="69" t="s">
        <v>110</v>
      </c>
      <c r="C188" s="69" t="s">
        <v>172</v>
      </c>
      <c r="D188" s="69" t="s">
        <v>110</v>
      </c>
      <c r="E188" s="69">
        <f>5+8</f>
        <v>13</v>
      </c>
      <c r="F188" s="69">
        <f>121+36</f>
        <v>157</v>
      </c>
      <c r="G188" s="69">
        <v>0</v>
      </c>
      <c r="H188" s="69">
        <f>54+112</f>
        <v>166</v>
      </c>
      <c r="I188" s="75" t="s">
        <v>172</v>
      </c>
      <c r="J188" s="75" t="s">
        <v>110</v>
      </c>
      <c r="K188" s="75">
        <v>8</v>
      </c>
      <c r="L188" s="75">
        <v>36</v>
      </c>
      <c r="M188" s="77">
        <v>3.5200000000000002E-2</v>
      </c>
      <c r="N188" s="75">
        <v>0</v>
      </c>
      <c r="O188" s="77">
        <v>0</v>
      </c>
      <c r="P188" s="75">
        <v>122</v>
      </c>
      <c r="Q188" s="77">
        <v>0.27479999999999999</v>
      </c>
      <c r="U188" t="s">
        <v>172</v>
      </c>
      <c r="V188" t="s">
        <v>110</v>
      </c>
    </row>
    <row r="189" spans="1:22" x14ac:dyDescent="0.25">
      <c r="A189" s="69" t="s">
        <v>426</v>
      </c>
      <c r="B189" s="69" t="s">
        <v>29</v>
      </c>
      <c r="C189" s="69" t="s">
        <v>426</v>
      </c>
      <c r="D189" s="69" t="s">
        <v>29</v>
      </c>
      <c r="E189" s="69">
        <v>7</v>
      </c>
      <c r="F189" s="69">
        <v>373</v>
      </c>
      <c r="G189" s="69">
        <v>0</v>
      </c>
      <c r="H189" s="69">
        <v>1</v>
      </c>
      <c r="U189" t="s">
        <v>426</v>
      </c>
      <c r="V189" t="s">
        <v>29</v>
      </c>
    </row>
    <row r="190" spans="1:22" x14ac:dyDescent="0.25">
      <c r="A190" s="69" t="s">
        <v>165</v>
      </c>
      <c r="B190" s="69" t="s">
        <v>29</v>
      </c>
      <c r="C190" s="69" t="s">
        <v>165</v>
      </c>
      <c r="D190" s="69" t="s">
        <v>29</v>
      </c>
      <c r="E190" s="69">
        <v>10</v>
      </c>
      <c r="F190" s="69">
        <v>90</v>
      </c>
      <c r="G190" s="69">
        <v>0</v>
      </c>
      <c r="H190" s="69">
        <v>80</v>
      </c>
      <c r="U190" t="s">
        <v>165</v>
      </c>
      <c r="V190" t="s">
        <v>29</v>
      </c>
    </row>
    <row r="191" spans="1:22" x14ac:dyDescent="0.25">
      <c r="A191" s="69" t="s">
        <v>43</v>
      </c>
      <c r="B191" s="69" t="s">
        <v>45</v>
      </c>
      <c r="C191" s="69" t="s">
        <v>43</v>
      </c>
      <c r="D191" s="69" t="s">
        <v>45</v>
      </c>
      <c r="E191" s="69">
        <v>1</v>
      </c>
      <c r="F191" s="69">
        <v>6</v>
      </c>
      <c r="G191" s="69">
        <v>0</v>
      </c>
      <c r="H191" s="69">
        <v>0</v>
      </c>
      <c r="U191" t="s">
        <v>43</v>
      </c>
      <c r="V191" t="s">
        <v>45</v>
      </c>
    </row>
    <row r="192" spans="1:22" x14ac:dyDescent="0.25">
      <c r="A192" s="69" t="s">
        <v>128</v>
      </c>
      <c r="B192" s="69" t="s">
        <v>77</v>
      </c>
      <c r="C192" s="69" t="s">
        <v>128</v>
      </c>
      <c r="D192" s="69" t="s">
        <v>113</v>
      </c>
      <c r="E192" s="69">
        <v>16</v>
      </c>
      <c r="F192" s="69">
        <v>0</v>
      </c>
      <c r="G192" s="69">
        <v>636</v>
      </c>
      <c r="H192" s="69">
        <v>122</v>
      </c>
      <c r="U192" t="s">
        <v>128</v>
      </c>
      <c r="V192" t="s">
        <v>77</v>
      </c>
    </row>
    <row r="193" spans="1:22" x14ac:dyDescent="0.25">
      <c r="A193" s="69" t="s">
        <v>150</v>
      </c>
      <c r="B193" s="69" t="s">
        <v>110</v>
      </c>
      <c r="C193" s="69"/>
      <c r="D193" s="69"/>
      <c r="E193" s="69"/>
      <c r="F193" s="69"/>
      <c r="G193" s="69"/>
      <c r="H193" s="69"/>
      <c r="U193" t="s">
        <v>150</v>
      </c>
      <c r="V193" t="s">
        <v>110</v>
      </c>
    </row>
    <row r="194" spans="1:22" x14ac:dyDescent="0.25">
      <c r="A194" s="69" t="s">
        <v>347</v>
      </c>
      <c r="B194" s="69" t="s">
        <v>45</v>
      </c>
      <c r="C194" s="69"/>
      <c r="D194" s="69"/>
      <c r="E194" s="69"/>
      <c r="F194" s="69"/>
      <c r="G194" s="69"/>
      <c r="H194" s="69"/>
      <c r="U194" t="s">
        <v>347</v>
      </c>
      <c r="V194" t="s">
        <v>45</v>
      </c>
    </row>
    <row r="195" spans="1:22" x14ac:dyDescent="0.25">
      <c r="A195" s="69" t="s">
        <v>364</v>
      </c>
      <c r="B195" s="69" t="s">
        <v>100</v>
      </c>
      <c r="C195" s="69"/>
      <c r="D195" s="69"/>
      <c r="E195" s="69"/>
      <c r="F195" s="69"/>
      <c r="G195" s="69"/>
      <c r="H195" s="69"/>
      <c r="U195" t="s">
        <v>364</v>
      </c>
      <c r="V195" t="s">
        <v>100</v>
      </c>
    </row>
    <row r="196" spans="1:22" x14ac:dyDescent="0.25">
      <c r="A196" s="69" t="s">
        <v>390</v>
      </c>
      <c r="B196" s="69" t="s">
        <v>20</v>
      </c>
      <c r="C196" s="69"/>
      <c r="D196" s="69"/>
      <c r="E196" s="69"/>
      <c r="F196" s="69"/>
      <c r="G196" s="69"/>
      <c r="H196" s="69"/>
      <c r="U196" t="s">
        <v>390</v>
      </c>
      <c r="V196" t="s">
        <v>20</v>
      </c>
    </row>
    <row r="197" spans="1:22" x14ac:dyDescent="0.25">
      <c r="A197" s="69" t="s">
        <v>402</v>
      </c>
      <c r="B197" s="69" t="s">
        <v>8</v>
      </c>
      <c r="C197" s="69" t="s">
        <v>402</v>
      </c>
      <c r="D197" s="69" t="s">
        <v>556</v>
      </c>
      <c r="E197" s="69">
        <v>12</v>
      </c>
      <c r="F197" s="69">
        <v>486</v>
      </c>
      <c r="G197" s="69">
        <v>0</v>
      </c>
      <c r="H197" s="69">
        <v>34</v>
      </c>
      <c r="U197" t="s">
        <v>402</v>
      </c>
      <c r="V197" t="s">
        <v>8</v>
      </c>
    </row>
    <row r="198" spans="1:22" x14ac:dyDescent="0.25">
      <c r="A198" s="69" t="s">
        <v>206</v>
      </c>
      <c r="B198" s="69" t="s">
        <v>11</v>
      </c>
      <c r="C198" s="69" t="s">
        <v>206</v>
      </c>
      <c r="D198" s="69" t="s">
        <v>77</v>
      </c>
      <c r="E198" s="69">
        <v>16</v>
      </c>
      <c r="F198" s="69">
        <v>0</v>
      </c>
      <c r="G198" s="69">
        <v>708</v>
      </c>
      <c r="H198" s="69">
        <v>192</v>
      </c>
      <c r="U198" t="s">
        <v>206</v>
      </c>
      <c r="V198" t="s">
        <v>11</v>
      </c>
    </row>
    <row r="199" spans="1:22" x14ac:dyDescent="0.25">
      <c r="A199" s="69" t="s">
        <v>88</v>
      </c>
      <c r="B199" s="69" t="s">
        <v>23</v>
      </c>
      <c r="C199" s="69" t="s">
        <v>88</v>
      </c>
      <c r="D199" s="69" t="s">
        <v>23</v>
      </c>
      <c r="E199" s="69">
        <v>3</v>
      </c>
      <c r="F199" s="69">
        <v>0</v>
      </c>
      <c r="G199" s="69">
        <v>25</v>
      </c>
      <c r="H199" s="69">
        <v>43</v>
      </c>
      <c r="U199" t="s">
        <v>88</v>
      </c>
      <c r="V199" t="s">
        <v>23</v>
      </c>
    </row>
    <row r="200" spans="1:22" x14ac:dyDescent="0.25">
      <c r="A200" s="69" t="s">
        <v>145</v>
      </c>
      <c r="B200" s="69" t="s">
        <v>20</v>
      </c>
      <c r="C200" s="69"/>
      <c r="D200" s="69"/>
      <c r="E200" s="69"/>
      <c r="F200" s="69"/>
      <c r="G200" s="69"/>
      <c r="H200" s="69"/>
      <c r="U200" t="s">
        <v>145</v>
      </c>
      <c r="V200" t="s">
        <v>20</v>
      </c>
    </row>
    <row r="201" spans="1:22" x14ac:dyDescent="0.25">
      <c r="A201" s="69" t="s">
        <v>276</v>
      </c>
      <c r="B201" s="69" t="s">
        <v>84</v>
      </c>
      <c r="C201" s="69" t="s">
        <v>276</v>
      </c>
      <c r="D201" s="69" t="s">
        <v>574</v>
      </c>
      <c r="E201" s="69">
        <v>9</v>
      </c>
      <c r="F201" s="69">
        <v>0</v>
      </c>
      <c r="G201" s="69">
        <v>1</v>
      </c>
      <c r="H201" s="69">
        <v>168</v>
      </c>
      <c r="U201" t="s">
        <v>276</v>
      </c>
      <c r="V201" t="s">
        <v>84</v>
      </c>
    </row>
    <row r="202" spans="1:22" x14ac:dyDescent="0.25">
      <c r="A202" s="69" t="s">
        <v>277</v>
      </c>
      <c r="B202" s="69" t="s">
        <v>20</v>
      </c>
      <c r="C202" s="69"/>
      <c r="D202" s="69"/>
      <c r="E202" s="69"/>
      <c r="F202" s="69"/>
      <c r="G202" s="69"/>
      <c r="H202" s="69"/>
      <c r="U202" t="s">
        <v>277</v>
      </c>
      <c r="V202" t="s">
        <v>20</v>
      </c>
    </row>
    <row r="203" spans="1:22" x14ac:dyDescent="0.25">
      <c r="A203" s="69" t="s">
        <v>125</v>
      </c>
      <c r="B203" s="69" t="s">
        <v>11</v>
      </c>
      <c r="C203" s="69"/>
      <c r="D203" s="69"/>
      <c r="E203" s="69"/>
      <c r="F203" s="69"/>
      <c r="G203" s="69"/>
      <c r="H203" s="69"/>
      <c r="U203" t="s">
        <v>125</v>
      </c>
      <c r="V203" t="s">
        <v>11</v>
      </c>
    </row>
    <row r="204" spans="1:22" x14ac:dyDescent="0.25">
      <c r="A204" s="69" t="s">
        <v>158</v>
      </c>
      <c r="B204" s="69" t="s">
        <v>20</v>
      </c>
      <c r="C204" s="69"/>
      <c r="D204" s="69"/>
      <c r="E204" s="69"/>
      <c r="F204" s="69"/>
      <c r="G204" s="69"/>
      <c r="H204" s="69"/>
      <c r="U204" t="s">
        <v>158</v>
      </c>
      <c r="V204" t="s">
        <v>20</v>
      </c>
    </row>
    <row r="205" spans="1:22" x14ac:dyDescent="0.25">
      <c r="A205" s="69" t="s">
        <v>159</v>
      </c>
      <c r="B205" s="69" t="s">
        <v>45</v>
      </c>
      <c r="C205" s="69" t="s">
        <v>159</v>
      </c>
      <c r="D205" s="69" t="s">
        <v>45</v>
      </c>
      <c r="E205" s="69">
        <v>6</v>
      </c>
      <c r="F205" s="69">
        <v>364</v>
      </c>
      <c r="G205" s="69">
        <v>0</v>
      </c>
      <c r="H205" s="69">
        <v>0</v>
      </c>
      <c r="U205" t="s">
        <v>159</v>
      </c>
      <c r="V205" t="s">
        <v>45</v>
      </c>
    </row>
    <row r="206" spans="1:22" x14ac:dyDescent="0.25">
      <c r="A206" s="69" t="s">
        <v>212</v>
      </c>
      <c r="B206" s="69" t="s">
        <v>20</v>
      </c>
      <c r="C206" s="69" t="s">
        <v>212</v>
      </c>
      <c r="D206" s="69" t="s">
        <v>20</v>
      </c>
      <c r="E206" s="69">
        <v>11</v>
      </c>
      <c r="F206" s="69">
        <v>49</v>
      </c>
      <c r="G206" s="69">
        <v>0</v>
      </c>
      <c r="H206" s="69">
        <v>73</v>
      </c>
      <c r="U206" t="s">
        <v>212</v>
      </c>
      <c r="V206" t="s">
        <v>20</v>
      </c>
    </row>
    <row r="207" spans="1:22" x14ac:dyDescent="0.25">
      <c r="A207" s="69" t="s">
        <v>37</v>
      </c>
      <c r="B207" s="69" t="s">
        <v>20</v>
      </c>
      <c r="C207" s="69" t="s">
        <v>37</v>
      </c>
      <c r="D207" s="69" t="s">
        <v>20</v>
      </c>
      <c r="E207" s="69">
        <v>5</v>
      </c>
      <c r="F207" s="69">
        <v>191</v>
      </c>
      <c r="G207" s="69">
        <v>0</v>
      </c>
      <c r="H207" s="69">
        <v>0</v>
      </c>
      <c r="U207" t="s">
        <v>37</v>
      </c>
      <c r="V207" t="s">
        <v>20</v>
      </c>
    </row>
    <row r="208" spans="1:22" x14ac:dyDescent="0.25">
      <c r="A208" s="69" t="s">
        <v>181</v>
      </c>
      <c r="B208" s="69" t="s">
        <v>20</v>
      </c>
      <c r="C208" s="69"/>
      <c r="D208" s="69"/>
      <c r="E208" s="69"/>
      <c r="F208" s="69"/>
      <c r="G208" s="69"/>
      <c r="H208" s="69"/>
      <c r="U208" t="s">
        <v>181</v>
      </c>
      <c r="V208" t="s">
        <v>20</v>
      </c>
    </row>
    <row r="209" spans="1:22" x14ac:dyDescent="0.25">
      <c r="A209" s="69" t="s">
        <v>201</v>
      </c>
      <c r="B209" s="69" t="s">
        <v>50</v>
      </c>
      <c r="C209" s="69" t="s">
        <v>201</v>
      </c>
      <c r="D209" s="69" t="s">
        <v>571</v>
      </c>
      <c r="E209" s="69">
        <v>12</v>
      </c>
      <c r="F209" s="69">
        <v>0</v>
      </c>
      <c r="G209" s="69">
        <v>196</v>
      </c>
      <c r="H209" s="69">
        <v>55</v>
      </c>
      <c r="U209" t="s">
        <v>201</v>
      </c>
      <c r="V209" t="s">
        <v>50</v>
      </c>
    </row>
    <row r="210" spans="1:22" x14ac:dyDescent="0.25">
      <c r="A210" s="69" t="s">
        <v>333</v>
      </c>
      <c r="B210" s="69" t="s">
        <v>110</v>
      </c>
      <c r="C210" s="69" t="s">
        <v>333</v>
      </c>
      <c r="D210" s="69" t="s">
        <v>110</v>
      </c>
      <c r="E210" s="69">
        <v>16</v>
      </c>
      <c r="F210" s="69">
        <v>820</v>
      </c>
      <c r="G210" s="69">
        <v>0</v>
      </c>
      <c r="H210" s="69">
        <v>165</v>
      </c>
      <c r="U210" t="s">
        <v>333</v>
      </c>
      <c r="V210" t="s">
        <v>110</v>
      </c>
    </row>
    <row r="211" spans="1:22" x14ac:dyDescent="0.25">
      <c r="A211" s="69" t="s">
        <v>416</v>
      </c>
      <c r="B211" s="69" t="s">
        <v>84</v>
      </c>
      <c r="C211" s="69"/>
      <c r="D211" s="69"/>
      <c r="E211" s="69"/>
      <c r="F211" s="69"/>
      <c r="G211" s="69"/>
      <c r="H211" s="69"/>
      <c r="U211" t="s">
        <v>416</v>
      </c>
      <c r="V211" t="s">
        <v>84</v>
      </c>
    </row>
    <row r="212" spans="1:22" x14ac:dyDescent="0.25">
      <c r="A212" s="69" t="s">
        <v>417</v>
      </c>
      <c r="B212" s="69" t="s">
        <v>50</v>
      </c>
      <c r="C212" s="69" t="s">
        <v>417</v>
      </c>
      <c r="D212" s="69" t="s">
        <v>23</v>
      </c>
      <c r="E212" s="69">
        <v>2</v>
      </c>
      <c r="F212" s="69">
        <v>0</v>
      </c>
      <c r="G212" s="69">
        <v>1</v>
      </c>
      <c r="H212" s="69">
        <v>8</v>
      </c>
      <c r="U212" t="s">
        <v>417</v>
      </c>
      <c r="V212" t="s">
        <v>50</v>
      </c>
    </row>
    <row r="213" spans="1:22" x14ac:dyDescent="0.25">
      <c r="A213" s="69" t="s">
        <v>58</v>
      </c>
      <c r="B213" s="69" t="s">
        <v>8</v>
      </c>
      <c r="C213" s="69"/>
      <c r="D213" s="69"/>
      <c r="E213" s="69"/>
      <c r="F213" s="69"/>
      <c r="G213" s="69"/>
      <c r="H213" s="69"/>
      <c r="U213" t="s">
        <v>58</v>
      </c>
      <c r="V213" t="s">
        <v>8</v>
      </c>
    </row>
    <row r="214" spans="1:22" x14ac:dyDescent="0.25">
      <c r="A214" s="69" t="s">
        <v>239</v>
      </c>
      <c r="B214" s="69" t="s">
        <v>110</v>
      </c>
      <c r="C214" s="69"/>
      <c r="D214" s="69"/>
      <c r="E214" s="69"/>
      <c r="F214" s="69"/>
      <c r="G214" s="69"/>
      <c r="H214" s="69"/>
      <c r="U214" t="s">
        <v>239</v>
      </c>
      <c r="V214" t="s">
        <v>110</v>
      </c>
    </row>
    <row r="215" spans="1:22" x14ac:dyDescent="0.25">
      <c r="A215" s="69" t="s">
        <v>301</v>
      </c>
      <c r="B215" s="69" t="s">
        <v>84</v>
      </c>
      <c r="C215" s="69" t="s">
        <v>301</v>
      </c>
      <c r="D215" s="69" t="s">
        <v>574</v>
      </c>
      <c r="E215" s="69">
        <v>16</v>
      </c>
      <c r="F215" s="69">
        <v>0</v>
      </c>
      <c r="G215" s="69">
        <v>164</v>
      </c>
      <c r="H215" s="69">
        <v>211</v>
      </c>
      <c r="U215" t="s">
        <v>301</v>
      </c>
      <c r="V215" t="s">
        <v>84</v>
      </c>
    </row>
    <row r="216" spans="1:22" x14ac:dyDescent="0.25">
      <c r="A216" s="69" t="s">
        <v>334</v>
      </c>
      <c r="B216" s="69" t="s">
        <v>11</v>
      </c>
      <c r="C216" s="69"/>
      <c r="D216" s="69"/>
      <c r="E216" s="69"/>
      <c r="F216" s="69"/>
      <c r="G216" s="69"/>
      <c r="H216" s="69"/>
      <c r="U216" t="s">
        <v>334</v>
      </c>
      <c r="V216" t="s">
        <v>11</v>
      </c>
    </row>
    <row r="217" spans="1:22" x14ac:dyDescent="0.25">
      <c r="A217" s="69" t="s">
        <v>6</v>
      </c>
      <c r="B217" s="69" t="s">
        <v>8</v>
      </c>
      <c r="C217" s="69" t="s">
        <v>6</v>
      </c>
      <c r="D217" s="69" t="s">
        <v>556</v>
      </c>
      <c r="E217" s="69">
        <v>15</v>
      </c>
      <c r="F217" s="69">
        <v>722</v>
      </c>
      <c r="G217" s="69">
        <v>0</v>
      </c>
      <c r="H217" s="69">
        <v>59</v>
      </c>
      <c r="U217" t="s">
        <v>6</v>
      </c>
      <c r="V217" t="s">
        <v>8</v>
      </c>
    </row>
    <row r="218" spans="1:22" x14ac:dyDescent="0.25">
      <c r="A218" s="69" t="s">
        <v>279</v>
      </c>
      <c r="B218" s="69" t="s">
        <v>20</v>
      </c>
      <c r="C218" s="69" t="s">
        <v>279</v>
      </c>
      <c r="D218" s="69" t="s">
        <v>11</v>
      </c>
      <c r="E218" s="69">
        <v>1</v>
      </c>
      <c r="F218" s="69">
        <v>0</v>
      </c>
      <c r="G218" s="69">
        <v>0</v>
      </c>
      <c r="H218" s="69">
        <v>5</v>
      </c>
      <c r="U218" t="s">
        <v>279</v>
      </c>
      <c r="V218" t="s">
        <v>20</v>
      </c>
    </row>
    <row r="219" spans="1:22" x14ac:dyDescent="0.25">
      <c r="A219" s="69" t="s">
        <v>228</v>
      </c>
      <c r="B219" s="69" t="s">
        <v>8</v>
      </c>
      <c r="C219" s="69"/>
      <c r="D219" s="69"/>
      <c r="E219" s="69"/>
      <c r="F219" s="69"/>
      <c r="G219" s="69"/>
      <c r="H219" s="69"/>
      <c r="U219" t="s">
        <v>228</v>
      </c>
      <c r="V219" t="s">
        <v>8</v>
      </c>
    </row>
    <row r="220" spans="1:22" x14ac:dyDescent="0.25">
      <c r="A220" s="69" t="s">
        <v>261</v>
      </c>
      <c r="B220" s="69" t="s">
        <v>100</v>
      </c>
      <c r="C220" s="69"/>
      <c r="D220" s="69"/>
      <c r="E220" s="69"/>
      <c r="F220" s="69"/>
      <c r="G220" s="69"/>
      <c r="H220" s="69"/>
      <c r="U220" t="s">
        <v>261</v>
      </c>
      <c r="V220" t="s">
        <v>100</v>
      </c>
    </row>
    <row r="221" spans="1:22" x14ac:dyDescent="0.25">
      <c r="A221" s="69" t="s">
        <v>266</v>
      </c>
      <c r="B221" s="69" t="s">
        <v>110</v>
      </c>
      <c r="C221" s="69"/>
      <c r="D221" s="69"/>
      <c r="E221" s="69"/>
      <c r="F221" s="69"/>
      <c r="G221" s="69"/>
      <c r="H221" s="69"/>
      <c r="U221" t="s">
        <v>266</v>
      </c>
      <c r="V221" t="s">
        <v>110</v>
      </c>
    </row>
    <row r="222" spans="1:22" x14ac:dyDescent="0.25">
      <c r="A222" s="69" t="s">
        <v>380</v>
      </c>
      <c r="B222" s="69" t="s">
        <v>77</v>
      </c>
      <c r="C222" s="69" t="s">
        <v>380</v>
      </c>
      <c r="D222" s="69" t="s">
        <v>2092</v>
      </c>
      <c r="E222" s="69">
        <v>8</v>
      </c>
      <c r="F222" s="69">
        <v>0</v>
      </c>
      <c r="G222" s="69">
        <v>271</v>
      </c>
      <c r="H222" s="69">
        <v>73</v>
      </c>
      <c r="U222" t="s">
        <v>380</v>
      </c>
      <c r="V222" t="s">
        <v>77</v>
      </c>
    </row>
    <row r="223" spans="1:22" x14ac:dyDescent="0.25">
      <c r="A223" s="69" t="s">
        <v>311</v>
      </c>
      <c r="B223" s="69" t="s">
        <v>29</v>
      </c>
      <c r="C223" s="69" t="s">
        <v>311</v>
      </c>
      <c r="D223" s="69" t="s">
        <v>29</v>
      </c>
      <c r="E223" s="69">
        <v>4</v>
      </c>
      <c r="F223" s="69">
        <v>86</v>
      </c>
      <c r="G223" s="69">
        <v>0</v>
      </c>
      <c r="H223" s="69">
        <v>22</v>
      </c>
      <c r="U223" t="s">
        <v>311</v>
      </c>
      <c r="V223" t="s">
        <v>29</v>
      </c>
    </row>
    <row r="224" spans="1:22" x14ac:dyDescent="0.25">
      <c r="A224" s="69" t="s">
        <v>168</v>
      </c>
      <c r="B224" s="69" t="s">
        <v>20</v>
      </c>
      <c r="C224" s="69"/>
      <c r="D224" s="69"/>
      <c r="E224" s="69"/>
      <c r="F224" s="69"/>
      <c r="G224" s="69"/>
      <c r="H224" s="69"/>
      <c r="U224" t="s">
        <v>168</v>
      </c>
      <c r="V224" t="s">
        <v>20</v>
      </c>
    </row>
    <row r="225" spans="1:22" x14ac:dyDescent="0.25">
      <c r="A225" s="69" t="s">
        <v>146</v>
      </c>
      <c r="B225" s="69" t="s">
        <v>8</v>
      </c>
      <c r="C225" s="69"/>
      <c r="D225" s="69"/>
      <c r="E225" s="69"/>
      <c r="F225" s="69"/>
      <c r="G225" s="69"/>
      <c r="H225" s="69"/>
      <c r="U225" t="s">
        <v>146</v>
      </c>
      <c r="V225" t="s">
        <v>8</v>
      </c>
    </row>
    <row r="226" spans="1:22" x14ac:dyDescent="0.25">
      <c r="A226" s="69" t="s">
        <v>90</v>
      </c>
      <c r="B226" s="69" t="s">
        <v>20</v>
      </c>
      <c r="C226" s="69" t="s">
        <v>90</v>
      </c>
      <c r="D226" s="69" t="s">
        <v>20</v>
      </c>
      <c r="E226" s="69">
        <v>9</v>
      </c>
      <c r="F226" s="69">
        <v>34</v>
      </c>
      <c r="G226" s="69">
        <v>0</v>
      </c>
      <c r="H226" s="69">
        <v>133</v>
      </c>
      <c r="U226" t="s">
        <v>90</v>
      </c>
      <c r="V226" t="s">
        <v>20</v>
      </c>
    </row>
    <row r="227" spans="1:22" x14ac:dyDescent="0.25">
      <c r="A227" s="69" t="s">
        <v>395</v>
      </c>
      <c r="B227" s="69" t="s">
        <v>8</v>
      </c>
      <c r="C227" s="69" t="s">
        <v>395</v>
      </c>
      <c r="D227" s="69" t="s">
        <v>556</v>
      </c>
      <c r="E227" s="69">
        <v>15</v>
      </c>
      <c r="F227" s="69">
        <v>969</v>
      </c>
      <c r="G227" s="69">
        <v>0</v>
      </c>
      <c r="H227" s="69">
        <v>73</v>
      </c>
      <c r="U227" t="s">
        <v>395</v>
      </c>
      <c r="V227" t="s">
        <v>8</v>
      </c>
    </row>
    <row r="228" spans="1:22" x14ac:dyDescent="0.25">
      <c r="A228" s="69" t="s">
        <v>339</v>
      </c>
      <c r="B228" s="69" t="s">
        <v>20</v>
      </c>
      <c r="C228" s="69"/>
      <c r="D228" s="69"/>
      <c r="E228" s="69"/>
      <c r="F228" s="69"/>
      <c r="G228" s="69"/>
      <c r="H228" s="69"/>
      <c r="U228" t="s">
        <v>339</v>
      </c>
      <c r="V228" t="s">
        <v>20</v>
      </c>
    </row>
    <row r="229" spans="1:22" x14ac:dyDescent="0.25">
      <c r="A229" s="69" t="s">
        <v>12</v>
      </c>
      <c r="B229" s="69" t="s">
        <v>11</v>
      </c>
      <c r="C229" s="69" t="s">
        <v>12</v>
      </c>
      <c r="D229" s="69" t="s">
        <v>11</v>
      </c>
      <c r="E229" s="69">
        <v>10</v>
      </c>
      <c r="F229" s="69">
        <v>0</v>
      </c>
      <c r="G229" s="69">
        <v>617</v>
      </c>
      <c r="H229" s="69">
        <v>72</v>
      </c>
      <c r="U229" t="s">
        <v>12</v>
      </c>
      <c r="V229" t="s">
        <v>11</v>
      </c>
    </row>
    <row r="230" spans="1:22" x14ac:dyDescent="0.25">
      <c r="A230" s="69" t="s">
        <v>258</v>
      </c>
      <c r="B230" s="69" t="s">
        <v>113</v>
      </c>
      <c r="C230" s="69" t="s">
        <v>258</v>
      </c>
      <c r="D230" s="69" t="s">
        <v>2092</v>
      </c>
      <c r="E230" s="69">
        <v>1</v>
      </c>
      <c r="F230" s="69">
        <v>0</v>
      </c>
      <c r="G230" s="69">
        <v>16</v>
      </c>
      <c r="H230" s="69">
        <v>0</v>
      </c>
      <c r="U230" t="s">
        <v>258</v>
      </c>
      <c r="V230" t="s">
        <v>113</v>
      </c>
    </row>
    <row r="231" spans="1:22" x14ac:dyDescent="0.25">
      <c r="A231" s="69" t="s">
        <v>432</v>
      </c>
      <c r="B231" s="69" t="s">
        <v>29</v>
      </c>
      <c r="C231" s="69" t="s">
        <v>432</v>
      </c>
      <c r="D231" s="69" t="s">
        <v>29</v>
      </c>
      <c r="E231" s="69">
        <v>16</v>
      </c>
      <c r="F231" s="69">
        <v>899</v>
      </c>
      <c r="G231" s="69">
        <v>0</v>
      </c>
      <c r="H231" s="69">
        <v>89</v>
      </c>
      <c r="U231" t="s">
        <v>432</v>
      </c>
      <c r="V231" t="s">
        <v>29</v>
      </c>
    </row>
    <row r="232" spans="1:22" x14ac:dyDescent="0.25">
      <c r="A232" s="69" t="s">
        <v>372</v>
      </c>
      <c r="B232" s="69" t="s">
        <v>11</v>
      </c>
      <c r="C232" s="69"/>
      <c r="D232" s="69"/>
      <c r="E232" s="69"/>
      <c r="F232" s="69"/>
      <c r="G232" s="69"/>
      <c r="H232" s="69"/>
      <c r="U232" t="s">
        <v>372</v>
      </c>
      <c r="V232" t="s">
        <v>11</v>
      </c>
    </row>
    <row r="233" spans="1:22" x14ac:dyDescent="0.25">
      <c r="A233" s="69" t="s">
        <v>355</v>
      </c>
      <c r="B233" s="69" t="s">
        <v>29</v>
      </c>
      <c r="C233" s="69" t="s">
        <v>355</v>
      </c>
      <c r="D233" s="69" t="s">
        <v>29</v>
      </c>
      <c r="E233" s="69">
        <v>4</v>
      </c>
      <c r="F233" s="69">
        <v>15</v>
      </c>
      <c r="G233" s="69">
        <v>0</v>
      </c>
      <c r="H233" s="69">
        <v>10</v>
      </c>
      <c r="I233" s="75" t="s">
        <v>355</v>
      </c>
      <c r="J233" s="75" t="s">
        <v>29</v>
      </c>
      <c r="K233" s="75">
        <v>1</v>
      </c>
      <c r="L233" s="75">
        <v>1</v>
      </c>
      <c r="M233" s="77">
        <v>1E-3</v>
      </c>
      <c r="N233" s="75">
        <v>0</v>
      </c>
      <c r="O233" s="77">
        <v>0</v>
      </c>
      <c r="P233" s="75">
        <v>2</v>
      </c>
      <c r="Q233" s="77">
        <v>4.4999999999999997E-3</v>
      </c>
      <c r="U233" t="s">
        <v>355</v>
      </c>
      <c r="V233" t="s">
        <v>29</v>
      </c>
    </row>
    <row r="234" spans="1:22" x14ac:dyDescent="0.25">
      <c r="A234" s="69" t="s">
        <v>152</v>
      </c>
      <c r="B234" s="69" t="s">
        <v>8</v>
      </c>
      <c r="C234" s="69"/>
      <c r="D234" s="69"/>
      <c r="E234" s="69"/>
      <c r="F234" s="69"/>
      <c r="G234" s="69"/>
      <c r="H234" s="69"/>
      <c r="U234" t="s">
        <v>152</v>
      </c>
      <c r="V234" t="s">
        <v>8</v>
      </c>
    </row>
    <row r="235" spans="1:22" x14ac:dyDescent="0.25">
      <c r="A235" s="69" t="s">
        <v>291</v>
      </c>
      <c r="B235" s="69" t="s">
        <v>77</v>
      </c>
      <c r="C235" s="69"/>
      <c r="D235" s="69"/>
      <c r="E235" s="69"/>
      <c r="F235" s="69"/>
      <c r="G235" s="69"/>
      <c r="H235" s="69"/>
      <c r="U235" t="s">
        <v>291</v>
      </c>
      <c r="V235" t="s">
        <v>77</v>
      </c>
    </row>
    <row r="236" spans="1:22" x14ac:dyDescent="0.25">
      <c r="A236" s="69" t="s">
        <v>305</v>
      </c>
      <c r="B236" s="69" t="s">
        <v>45</v>
      </c>
      <c r="C236" s="69" t="s">
        <v>305</v>
      </c>
      <c r="D236" s="69" t="s">
        <v>45</v>
      </c>
      <c r="E236" s="69">
        <v>4</v>
      </c>
      <c r="F236" s="69">
        <v>19</v>
      </c>
      <c r="G236" s="69">
        <v>0</v>
      </c>
      <c r="H236" s="69">
        <v>0</v>
      </c>
      <c r="U236" t="s">
        <v>305</v>
      </c>
      <c r="V236" t="s">
        <v>45</v>
      </c>
    </row>
    <row r="237" spans="1:22" x14ac:dyDescent="0.25">
      <c r="A237" s="69" t="s">
        <v>358</v>
      </c>
      <c r="B237" s="69" t="s">
        <v>29</v>
      </c>
      <c r="C237" s="69"/>
      <c r="D237" s="69"/>
      <c r="E237" s="69"/>
      <c r="F237" s="69"/>
      <c r="G237" s="69"/>
      <c r="H237" s="69"/>
      <c r="U237" t="s">
        <v>358</v>
      </c>
      <c r="V237" t="s">
        <v>29</v>
      </c>
    </row>
    <row r="238" spans="1:22" x14ac:dyDescent="0.25">
      <c r="A238" s="69" t="s">
        <v>373</v>
      </c>
      <c r="B238" s="69" t="s">
        <v>29</v>
      </c>
      <c r="C238" s="69"/>
      <c r="D238" s="69"/>
      <c r="E238" s="69"/>
      <c r="F238" s="69"/>
      <c r="G238" s="69"/>
      <c r="H238" s="69"/>
      <c r="U238" t="s">
        <v>373</v>
      </c>
      <c r="V238" t="s">
        <v>29</v>
      </c>
    </row>
    <row r="239" spans="1:22" x14ac:dyDescent="0.25">
      <c r="A239" s="69" t="s">
        <v>51</v>
      </c>
      <c r="B239" s="69" t="s">
        <v>53</v>
      </c>
      <c r="C239" s="69" t="s">
        <v>51</v>
      </c>
      <c r="D239" s="69" t="s">
        <v>574</v>
      </c>
      <c r="E239" s="69">
        <v>14</v>
      </c>
      <c r="F239" s="69">
        <v>0</v>
      </c>
      <c r="G239" s="69">
        <v>357</v>
      </c>
      <c r="H239" s="69">
        <v>119</v>
      </c>
      <c r="U239" t="s">
        <v>51</v>
      </c>
      <c r="V239" t="s">
        <v>53</v>
      </c>
    </row>
    <row r="240" spans="1:22" x14ac:dyDescent="0.25">
      <c r="A240" s="69" t="s">
        <v>300</v>
      </c>
      <c r="B240" s="69" t="s">
        <v>23</v>
      </c>
      <c r="C240" s="69"/>
      <c r="D240" s="69"/>
      <c r="E240" s="69"/>
      <c r="F240" s="69"/>
      <c r="G240" s="69"/>
      <c r="H240" s="69"/>
      <c r="U240" t="s">
        <v>300</v>
      </c>
      <c r="V240" t="s">
        <v>23</v>
      </c>
    </row>
    <row r="241" spans="1:22" x14ac:dyDescent="0.25">
      <c r="A241" s="69" t="s">
        <v>105</v>
      </c>
      <c r="B241" s="69" t="s">
        <v>11</v>
      </c>
      <c r="C241" s="69"/>
      <c r="D241" s="69"/>
      <c r="E241" s="69"/>
      <c r="F241" s="69"/>
      <c r="G241" s="69"/>
      <c r="H241" s="69"/>
      <c r="U241" t="s">
        <v>105</v>
      </c>
      <c r="V241" t="s">
        <v>11</v>
      </c>
    </row>
    <row r="242" spans="1:22" x14ac:dyDescent="0.25">
      <c r="A242" s="69" t="s">
        <v>312</v>
      </c>
      <c r="B242" s="69" t="s">
        <v>84</v>
      </c>
      <c r="C242" s="69" t="s">
        <v>312</v>
      </c>
      <c r="D242" s="69" t="s">
        <v>574</v>
      </c>
      <c r="E242" s="69">
        <v>1</v>
      </c>
      <c r="F242" s="69">
        <v>0</v>
      </c>
      <c r="G242" s="69">
        <v>0</v>
      </c>
      <c r="H242" s="69">
        <v>1</v>
      </c>
      <c r="U242" t="s">
        <v>312</v>
      </c>
      <c r="V242" t="s">
        <v>84</v>
      </c>
    </row>
    <row r="243" spans="1:22" x14ac:dyDescent="0.25">
      <c r="A243" s="69" t="s">
        <v>381</v>
      </c>
      <c r="B243" s="69" t="s">
        <v>113</v>
      </c>
      <c r="C243" s="69" t="s">
        <v>381</v>
      </c>
      <c r="D243" s="69" t="s">
        <v>113</v>
      </c>
      <c r="E243" s="69">
        <v>11</v>
      </c>
      <c r="F243" s="69">
        <v>0</v>
      </c>
      <c r="G243" s="69">
        <v>2</v>
      </c>
      <c r="H243" s="69">
        <v>165</v>
      </c>
      <c r="U243" t="s">
        <v>381</v>
      </c>
      <c r="V243" t="s">
        <v>113</v>
      </c>
    </row>
    <row r="244" spans="1:22" x14ac:dyDescent="0.25">
      <c r="A244" s="69" t="s">
        <v>140</v>
      </c>
      <c r="B244" s="69" t="s">
        <v>50</v>
      </c>
      <c r="C244" s="69" t="s">
        <v>140</v>
      </c>
      <c r="D244" s="69" t="s">
        <v>50</v>
      </c>
      <c r="E244" s="69">
        <v>14</v>
      </c>
      <c r="F244" s="69">
        <v>0</v>
      </c>
      <c r="G244" s="69">
        <v>568</v>
      </c>
      <c r="H244" s="69">
        <v>50</v>
      </c>
      <c r="U244" t="s">
        <v>140</v>
      </c>
      <c r="V244" t="s">
        <v>50</v>
      </c>
    </row>
    <row r="245" spans="1:22" x14ac:dyDescent="0.25">
      <c r="A245" s="69" t="s">
        <v>419</v>
      </c>
      <c r="B245" s="69" t="s">
        <v>113</v>
      </c>
      <c r="C245" s="69" t="s">
        <v>419</v>
      </c>
      <c r="D245" s="69" t="s">
        <v>113</v>
      </c>
      <c r="E245" s="69">
        <v>16</v>
      </c>
      <c r="F245" s="69">
        <v>0</v>
      </c>
      <c r="G245" s="69">
        <v>27</v>
      </c>
      <c r="H245" s="69">
        <v>372</v>
      </c>
      <c r="U245" t="s">
        <v>419</v>
      </c>
      <c r="V245" t="s">
        <v>113</v>
      </c>
    </row>
    <row r="246" spans="1:22" x14ac:dyDescent="0.25">
      <c r="A246" s="69" t="s">
        <v>331</v>
      </c>
      <c r="B246" s="69" t="s">
        <v>50</v>
      </c>
      <c r="C246" s="69" t="s">
        <v>331</v>
      </c>
      <c r="D246" s="69" t="s">
        <v>50</v>
      </c>
      <c r="E246" s="69">
        <v>16</v>
      </c>
      <c r="F246" s="69">
        <v>3</v>
      </c>
      <c r="G246" s="69">
        <v>809</v>
      </c>
      <c r="H246" s="69">
        <v>76</v>
      </c>
      <c r="U246" t="s">
        <v>331</v>
      </c>
      <c r="V246" t="s">
        <v>50</v>
      </c>
    </row>
    <row r="247" spans="1:22" x14ac:dyDescent="0.25">
      <c r="A247" s="69" t="s">
        <v>303</v>
      </c>
      <c r="B247" s="69" t="s">
        <v>84</v>
      </c>
      <c r="C247" s="69" t="s">
        <v>303</v>
      </c>
      <c r="D247" s="69" t="s">
        <v>574</v>
      </c>
      <c r="E247" s="69">
        <v>11</v>
      </c>
      <c r="F247" s="69">
        <v>0</v>
      </c>
      <c r="G247" s="69">
        <v>697</v>
      </c>
      <c r="H247" s="69">
        <v>63</v>
      </c>
      <c r="U247" t="s">
        <v>303</v>
      </c>
      <c r="V247" t="s">
        <v>84</v>
      </c>
    </row>
    <row r="248" spans="1:22" x14ac:dyDescent="0.25">
      <c r="A248" s="69" t="s">
        <v>272</v>
      </c>
      <c r="B248" s="69" t="s">
        <v>23</v>
      </c>
      <c r="C248" s="69" t="s">
        <v>272</v>
      </c>
      <c r="D248" s="69" t="s">
        <v>23</v>
      </c>
      <c r="E248" s="69">
        <v>12</v>
      </c>
      <c r="F248" s="69">
        <v>0</v>
      </c>
      <c r="G248" s="69">
        <v>87</v>
      </c>
      <c r="H248" s="69">
        <v>52</v>
      </c>
      <c r="U248" t="s">
        <v>272</v>
      </c>
      <c r="V248" t="s">
        <v>23</v>
      </c>
    </row>
    <row r="249" spans="1:22" x14ac:dyDescent="0.25">
      <c r="A249" s="69" t="s">
        <v>265</v>
      </c>
      <c r="B249" s="69" t="s">
        <v>50</v>
      </c>
      <c r="C249" s="69" t="s">
        <v>265</v>
      </c>
      <c r="D249" s="69" t="s">
        <v>50</v>
      </c>
      <c r="E249" s="69">
        <v>14</v>
      </c>
      <c r="F249" s="69">
        <v>0</v>
      </c>
      <c r="G249" s="69">
        <v>478</v>
      </c>
      <c r="H249" s="69">
        <v>61</v>
      </c>
      <c r="U249" t="s">
        <v>265</v>
      </c>
      <c r="V249" t="s">
        <v>50</v>
      </c>
    </row>
    <row r="250" spans="1:22" x14ac:dyDescent="0.25">
      <c r="A250" s="69" t="s">
        <v>34</v>
      </c>
      <c r="B250" s="69" t="s">
        <v>29</v>
      </c>
      <c r="C250" s="69" t="s">
        <v>34</v>
      </c>
      <c r="D250" s="69" t="s">
        <v>29</v>
      </c>
      <c r="E250" s="69">
        <v>14</v>
      </c>
      <c r="F250" s="69">
        <v>395</v>
      </c>
      <c r="G250" s="69">
        <v>0</v>
      </c>
      <c r="H250" s="69">
        <v>125</v>
      </c>
      <c r="U250" t="s">
        <v>34</v>
      </c>
      <c r="V250" t="s">
        <v>29</v>
      </c>
    </row>
    <row r="251" spans="1:22" x14ac:dyDescent="0.25">
      <c r="A251" s="69" t="s">
        <v>215</v>
      </c>
      <c r="B251" s="69" t="s">
        <v>20</v>
      </c>
      <c r="C251" s="69"/>
      <c r="D251" s="69"/>
      <c r="E251" s="69"/>
      <c r="F251" s="69"/>
      <c r="G251" s="69"/>
      <c r="H251" s="69"/>
      <c r="U251" t="s">
        <v>215</v>
      </c>
      <c r="V251" t="s">
        <v>20</v>
      </c>
    </row>
    <row r="252" spans="1:22" x14ac:dyDescent="0.25">
      <c r="A252" s="69" t="s">
        <v>377</v>
      </c>
      <c r="B252" s="69" t="s">
        <v>20</v>
      </c>
      <c r="C252" s="69" t="s">
        <v>377</v>
      </c>
      <c r="D252" s="69" t="s">
        <v>20</v>
      </c>
      <c r="E252" s="69">
        <v>14</v>
      </c>
      <c r="F252" s="69">
        <v>208</v>
      </c>
      <c r="G252" s="69">
        <v>0</v>
      </c>
      <c r="H252" s="69">
        <v>130</v>
      </c>
      <c r="U252" t="s">
        <v>377</v>
      </c>
      <c r="V252" t="s">
        <v>20</v>
      </c>
    </row>
    <row r="253" spans="1:22" x14ac:dyDescent="0.25">
      <c r="A253" s="69" t="s">
        <v>293</v>
      </c>
      <c r="B253" s="69" t="s">
        <v>8</v>
      </c>
      <c r="C253" s="69"/>
      <c r="D253" s="69"/>
      <c r="E253" s="69"/>
      <c r="F253" s="69"/>
      <c r="G253" s="69"/>
      <c r="H253" s="69"/>
      <c r="U253" t="s">
        <v>293</v>
      </c>
      <c r="V253" t="s">
        <v>8</v>
      </c>
    </row>
    <row r="254" spans="1:22" x14ac:dyDescent="0.25">
      <c r="A254" s="69" t="s">
        <v>56</v>
      </c>
      <c r="B254" s="69" t="s">
        <v>53</v>
      </c>
      <c r="C254" s="69" t="s">
        <v>56</v>
      </c>
      <c r="D254" s="69" t="s">
        <v>574</v>
      </c>
      <c r="E254" s="69">
        <v>3</v>
      </c>
      <c r="F254" s="69">
        <v>0</v>
      </c>
      <c r="G254" s="69">
        <v>3</v>
      </c>
      <c r="H254" s="69">
        <v>51</v>
      </c>
      <c r="U254" t="s">
        <v>56</v>
      </c>
      <c r="V254" t="s">
        <v>53</v>
      </c>
    </row>
    <row r="255" spans="1:22" x14ac:dyDescent="0.25">
      <c r="A255" s="69" t="s">
        <v>420</v>
      </c>
      <c r="B255" s="69" t="s">
        <v>11</v>
      </c>
      <c r="C255" s="69" t="s">
        <v>420</v>
      </c>
      <c r="D255" s="69" t="s">
        <v>11</v>
      </c>
      <c r="E255" s="69">
        <v>13</v>
      </c>
      <c r="F255" s="69">
        <v>0</v>
      </c>
      <c r="G255" s="69">
        <v>129</v>
      </c>
      <c r="H255" s="69">
        <v>57</v>
      </c>
      <c r="U255" t="s">
        <v>420</v>
      </c>
      <c r="V255" t="s">
        <v>11</v>
      </c>
    </row>
    <row r="256" spans="1:22" x14ac:dyDescent="0.25">
      <c r="A256" s="69" t="s">
        <v>421</v>
      </c>
      <c r="B256" s="69" t="s">
        <v>50</v>
      </c>
      <c r="C256" s="69" t="s">
        <v>421</v>
      </c>
      <c r="D256" s="69" t="s">
        <v>50</v>
      </c>
      <c r="E256" s="69">
        <v>16</v>
      </c>
      <c r="F256" s="69">
        <v>0</v>
      </c>
      <c r="G256" s="69">
        <v>426</v>
      </c>
      <c r="H256" s="69">
        <v>30</v>
      </c>
      <c r="U256" t="s">
        <v>421</v>
      </c>
      <c r="V256" t="s">
        <v>50</v>
      </c>
    </row>
    <row r="257" spans="1:22" x14ac:dyDescent="0.25">
      <c r="A257" s="69" t="s">
        <v>48</v>
      </c>
      <c r="B257" s="69" t="s">
        <v>50</v>
      </c>
      <c r="C257" s="69" t="s">
        <v>48</v>
      </c>
      <c r="D257" s="69" t="s">
        <v>50</v>
      </c>
      <c r="E257" s="69">
        <v>6</v>
      </c>
      <c r="F257" s="69">
        <v>0</v>
      </c>
      <c r="G257" s="69">
        <v>72</v>
      </c>
      <c r="H257" s="69">
        <v>5</v>
      </c>
      <c r="U257" t="s">
        <v>48</v>
      </c>
      <c r="V257" t="s">
        <v>50</v>
      </c>
    </row>
    <row r="258" spans="1:22" x14ac:dyDescent="0.25">
      <c r="A258" s="69" t="s">
        <v>229</v>
      </c>
      <c r="B258" s="69" t="s">
        <v>100</v>
      </c>
      <c r="C258" s="69" t="s">
        <v>229</v>
      </c>
      <c r="D258" s="69" t="s">
        <v>562</v>
      </c>
      <c r="E258" s="69">
        <v>4</v>
      </c>
      <c r="F258" s="69">
        <v>6</v>
      </c>
      <c r="G258" s="69">
        <v>0</v>
      </c>
      <c r="H258" s="69">
        <v>5</v>
      </c>
      <c r="U258" t="s">
        <v>229</v>
      </c>
      <c r="V258" t="s">
        <v>100</v>
      </c>
    </row>
    <row r="259" spans="1:22" x14ac:dyDescent="0.25">
      <c r="A259" s="69" t="s">
        <v>282</v>
      </c>
      <c r="B259" s="69" t="s">
        <v>77</v>
      </c>
      <c r="C259" s="69" t="s">
        <v>282</v>
      </c>
      <c r="D259" s="69" t="s">
        <v>113</v>
      </c>
      <c r="E259" s="69">
        <v>16</v>
      </c>
      <c r="F259" s="69">
        <v>0</v>
      </c>
      <c r="G259" s="69">
        <v>982</v>
      </c>
      <c r="H259" s="69">
        <v>133</v>
      </c>
      <c r="U259" t="s">
        <v>282</v>
      </c>
      <c r="V259" t="s">
        <v>77</v>
      </c>
    </row>
    <row r="260" spans="1:22" x14ac:dyDescent="0.25">
      <c r="A260" s="69" t="s">
        <v>299</v>
      </c>
      <c r="B260" s="69" t="s">
        <v>29</v>
      </c>
      <c r="C260" s="69"/>
      <c r="D260" s="69"/>
      <c r="E260" s="69"/>
      <c r="F260" s="69"/>
      <c r="G260" s="69"/>
      <c r="H260" s="69"/>
      <c r="U260" t="s">
        <v>299</v>
      </c>
      <c r="V260" t="s">
        <v>29</v>
      </c>
    </row>
    <row r="261" spans="1:22" x14ac:dyDescent="0.25">
      <c r="A261" s="69" t="s">
        <v>184</v>
      </c>
      <c r="B261" s="69" t="s">
        <v>8</v>
      </c>
      <c r="C261" s="69" t="s">
        <v>184</v>
      </c>
      <c r="D261" s="69" t="s">
        <v>556</v>
      </c>
      <c r="E261" s="69">
        <v>3</v>
      </c>
      <c r="F261" s="69">
        <v>5</v>
      </c>
      <c r="G261" s="69">
        <v>0</v>
      </c>
      <c r="H261" s="69">
        <v>5</v>
      </c>
      <c r="U261" t="s">
        <v>184</v>
      </c>
      <c r="V261" t="s">
        <v>8</v>
      </c>
    </row>
    <row r="262" spans="1:22" x14ac:dyDescent="0.25">
      <c r="A262" s="69" t="s">
        <v>244</v>
      </c>
      <c r="B262" s="69" t="s">
        <v>29</v>
      </c>
      <c r="C262" s="69" t="s">
        <v>244</v>
      </c>
      <c r="D262" s="69" t="s">
        <v>29</v>
      </c>
      <c r="E262" s="69">
        <v>2</v>
      </c>
      <c r="F262" s="69">
        <v>55</v>
      </c>
      <c r="G262" s="69">
        <v>0</v>
      </c>
      <c r="H262" s="69">
        <v>2</v>
      </c>
      <c r="U262" t="s">
        <v>244</v>
      </c>
      <c r="V262" t="s">
        <v>29</v>
      </c>
    </row>
    <row r="263" spans="1:22" x14ac:dyDescent="0.25">
      <c r="A263" s="69" t="s">
        <v>27</v>
      </c>
      <c r="B263" s="69" t="s">
        <v>29</v>
      </c>
      <c r="C263" s="69" t="s">
        <v>27</v>
      </c>
      <c r="D263" s="69" t="s">
        <v>29</v>
      </c>
      <c r="E263" s="69">
        <v>15</v>
      </c>
      <c r="F263" s="69">
        <v>510</v>
      </c>
      <c r="G263" s="69">
        <v>0</v>
      </c>
      <c r="H263" s="69">
        <v>77</v>
      </c>
      <c r="U263" t="s">
        <v>27</v>
      </c>
      <c r="V263" t="s">
        <v>29</v>
      </c>
    </row>
    <row r="264" spans="1:22" x14ac:dyDescent="0.25">
      <c r="A264" s="69" t="s">
        <v>422</v>
      </c>
      <c r="B264" s="69" t="s">
        <v>29</v>
      </c>
      <c r="C264" s="69" t="s">
        <v>422</v>
      </c>
      <c r="D264" s="69" t="s">
        <v>29</v>
      </c>
      <c r="E264" s="69">
        <v>16</v>
      </c>
      <c r="F264" s="69">
        <v>811</v>
      </c>
      <c r="G264" s="69">
        <v>0</v>
      </c>
      <c r="H264" s="69">
        <v>4</v>
      </c>
      <c r="U264" t="s">
        <v>422</v>
      </c>
      <c r="V264" t="s">
        <v>29</v>
      </c>
    </row>
    <row r="265" spans="1:22" x14ac:dyDescent="0.25">
      <c r="A265" s="69" t="s">
        <v>25</v>
      </c>
      <c r="B265" s="69" t="s">
        <v>8</v>
      </c>
      <c r="C265" s="69" t="s">
        <v>25</v>
      </c>
      <c r="D265" s="69" t="s">
        <v>556</v>
      </c>
      <c r="E265" s="69">
        <v>14</v>
      </c>
      <c r="F265" s="69">
        <v>836</v>
      </c>
      <c r="G265" s="69">
        <v>0</v>
      </c>
      <c r="H265" s="69">
        <v>35</v>
      </c>
      <c r="U265" t="s">
        <v>25</v>
      </c>
      <c r="V265" t="s">
        <v>8</v>
      </c>
    </row>
    <row r="266" spans="1:22" x14ac:dyDescent="0.25">
      <c r="A266" s="69" t="s">
        <v>186</v>
      </c>
      <c r="B266" s="69" t="s">
        <v>11</v>
      </c>
      <c r="C266" s="69"/>
      <c r="D266" s="69"/>
      <c r="E266" s="69"/>
      <c r="F266" s="69"/>
      <c r="G266" s="69"/>
      <c r="H266" s="69"/>
      <c r="U266" t="s">
        <v>186</v>
      </c>
      <c r="V266" t="s">
        <v>11</v>
      </c>
    </row>
    <row r="267" spans="1:22" x14ac:dyDescent="0.25">
      <c r="A267" s="69" t="s">
        <v>349</v>
      </c>
      <c r="B267" s="69" t="s">
        <v>11</v>
      </c>
      <c r="C267" s="69" t="s">
        <v>349</v>
      </c>
      <c r="D267" s="69" t="s">
        <v>11</v>
      </c>
      <c r="E267" s="69">
        <v>10</v>
      </c>
      <c r="F267" s="69">
        <v>0</v>
      </c>
      <c r="G267" s="69">
        <v>300</v>
      </c>
      <c r="H267" s="69">
        <v>71</v>
      </c>
      <c r="U267" t="s">
        <v>349</v>
      </c>
      <c r="V267" t="s">
        <v>11</v>
      </c>
    </row>
    <row r="268" spans="1:22" x14ac:dyDescent="0.25">
      <c r="A268" s="69" t="s">
        <v>332</v>
      </c>
      <c r="B268" s="69" t="s">
        <v>20</v>
      </c>
      <c r="C268" s="69" t="s">
        <v>332</v>
      </c>
      <c r="D268" s="69" t="s">
        <v>20</v>
      </c>
      <c r="E268" s="69">
        <v>14</v>
      </c>
      <c r="F268" s="69">
        <v>172</v>
      </c>
      <c r="G268" s="69">
        <v>0</v>
      </c>
      <c r="H268" s="69">
        <v>101</v>
      </c>
      <c r="U268" t="s">
        <v>332</v>
      </c>
      <c r="V268" t="s">
        <v>20</v>
      </c>
    </row>
    <row r="269" spans="1:22" x14ac:dyDescent="0.25">
      <c r="A269" s="69" t="s">
        <v>434</v>
      </c>
      <c r="B269" s="69" t="s">
        <v>53</v>
      </c>
      <c r="C269" s="69"/>
      <c r="D269" s="69"/>
      <c r="E269" s="69"/>
      <c r="F269" s="69"/>
      <c r="G269" s="69"/>
      <c r="H269" s="69"/>
      <c r="U269" t="s">
        <v>434</v>
      </c>
      <c r="V269" t="s">
        <v>53</v>
      </c>
    </row>
    <row r="270" spans="1:22" x14ac:dyDescent="0.25">
      <c r="A270" s="69" t="s">
        <v>63</v>
      </c>
      <c r="B270" s="69" t="s">
        <v>65</v>
      </c>
      <c r="C270" s="69" t="s">
        <v>63</v>
      </c>
      <c r="D270" s="69" t="s">
        <v>65</v>
      </c>
      <c r="E270" s="69">
        <v>4</v>
      </c>
      <c r="F270" s="69">
        <v>54</v>
      </c>
      <c r="G270" s="69">
        <v>0</v>
      </c>
      <c r="H270" s="69">
        <v>12</v>
      </c>
      <c r="U270" t="s">
        <v>63</v>
      </c>
      <c r="V270" t="s">
        <v>65</v>
      </c>
    </row>
    <row r="271" spans="1:22" x14ac:dyDescent="0.25">
      <c r="A271" s="69" t="s">
        <v>216</v>
      </c>
      <c r="B271" s="69" t="s">
        <v>77</v>
      </c>
      <c r="C271" s="69" t="s">
        <v>216</v>
      </c>
      <c r="D271" s="69" t="s">
        <v>113</v>
      </c>
      <c r="E271" s="69">
        <v>16</v>
      </c>
      <c r="F271" s="69">
        <v>0</v>
      </c>
      <c r="G271" s="69">
        <v>680</v>
      </c>
      <c r="H271" s="69">
        <v>241</v>
      </c>
      <c r="U271" t="s">
        <v>216</v>
      </c>
      <c r="V271" t="s">
        <v>77</v>
      </c>
    </row>
    <row r="272" spans="1:22" x14ac:dyDescent="0.25">
      <c r="A272" s="69" t="s">
        <v>423</v>
      </c>
      <c r="B272" s="69" t="s">
        <v>23</v>
      </c>
      <c r="C272" s="69" t="s">
        <v>423</v>
      </c>
      <c r="D272" s="69" t="s">
        <v>574</v>
      </c>
      <c r="E272" s="69">
        <v>15</v>
      </c>
      <c r="F272" s="69">
        <v>0</v>
      </c>
      <c r="G272" s="69">
        <v>131</v>
      </c>
      <c r="H272" s="69">
        <v>325</v>
      </c>
      <c r="U272" t="s">
        <v>423</v>
      </c>
      <c r="V272" t="s">
        <v>23</v>
      </c>
    </row>
    <row r="273" spans="1:22" x14ac:dyDescent="0.25">
      <c r="A273" s="69" t="s">
        <v>66</v>
      </c>
      <c r="B273" s="69" t="s">
        <v>16</v>
      </c>
      <c r="C273" s="69"/>
      <c r="D273" s="69"/>
      <c r="E273" s="69"/>
      <c r="F273" s="69"/>
      <c r="G273" s="69"/>
      <c r="H273" s="69"/>
      <c r="U273" t="s">
        <v>66</v>
      </c>
      <c r="V273" t="s">
        <v>16</v>
      </c>
    </row>
    <row r="274" spans="1:22" x14ac:dyDescent="0.25">
      <c r="A274" s="69" t="s">
        <v>148</v>
      </c>
      <c r="B274" s="69" t="s">
        <v>100</v>
      </c>
      <c r="C274" s="69" t="s">
        <v>148</v>
      </c>
      <c r="D274" s="69" t="s">
        <v>100</v>
      </c>
      <c r="E274" s="69">
        <v>16</v>
      </c>
      <c r="F274" s="69">
        <v>1060</v>
      </c>
      <c r="G274" s="69">
        <v>0</v>
      </c>
      <c r="H274" s="69">
        <v>85</v>
      </c>
      <c r="U274" t="s">
        <v>148</v>
      </c>
      <c r="V274" t="s">
        <v>100</v>
      </c>
    </row>
    <row r="275" spans="1:22" x14ac:dyDescent="0.25">
      <c r="A275" s="69" t="s">
        <v>242</v>
      </c>
      <c r="B275" s="69" t="s">
        <v>110</v>
      </c>
      <c r="C275" s="69" t="s">
        <v>242</v>
      </c>
      <c r="D275" s="69" t="s">
        <v>110</v>
      </c>
      <c r="E275" s="69">
        <v>16</v>
      </c>
      <c r="F275" s="69">
        <v>668</v>
      </c>
      <c r="G275" s="69">
        <v>0</v>
      </c>
      <c r="H275" s="69">
        <v>69</v>
      </c>
      <c r="U275" t="s">
        <v>242</v>
      </c>
      <c r="V275" t="s">
        <v>110</v>
      </c>
    </row>
    <row r="276" spans="1:22" x14ac:dyDescent="0.25">
      <c r="A276" s="69" t="s">
        <v>424</v>
      </c>
      <c r="B276" s="69" t="s">
        <v>84</v>
      </c>
      <c r="C276" s="69" t="s">
        <v>424</v>
      </c>
      <c r="D276" s="69" t="s">
        <v>574</v>
      </c>
      <c r="E276" s="69">
        <v>3</v>
      </c>
      <c r="F276" s="69">
        <v>0</v>
      </c>
      <c r="G276" s="69">
        <v>15</v>
      </c>
      <c r="H276" s="69">
        <v>50</v>
      </c>
      <c r="U276" t="s">
        <v>424</v>
      </c>
      <c r="V276" t="s">
        <v>84</v>
      </c>
    </row>
    <row r="277" spans="1:22" x14ac:dyDescent="0.25">
      <c r="A277" s="69" t="s">
        <v>315</v>
      </c>
      <c r="B277" s="69" t="s">
        <v>84</v>
      </c>
      <c r="C277" s="69" t="s">
        <v>315</v>
      </c>
      <c r="D277" s="69" t="s">
        <v>574</v>
      </c>
      <c r="E277" s="69">
        <v>14</v>
      </c>
      <c r="F277" s="69">
        <v>0</v>
      </c>
      <c r="G277" s="69">
        <v>45</v>
      </c>
      <c r="H277" s="69">
        <v>278</v>
      </c>
      <c r="U277" t="s">
        <v>315</v>
      </c>
      <c r="V277" t="s">
        <v>84</v>
      </c>
    </row>
    <row r="278" spans="1:22" x14ac:dyDescent="0.25">
      <c r="A278" s="69" t="s">
        <v>78</v>
      </c>
      <c r="B278" s="69" t="s">
        <v>45</v>
      </c>
      <c r="C278" s="69"/>
      <c r="D278" s="69"/>
      <c r="E278" s="69"/>
      <c r="F278" s="69"/>
      <c r="G278" s="69"/>
      <c r="H278" s="69"/>
      <c r="U278" t="s">
        <v>78</v>
      </c>
      <c r="V278" t="s">
        <v>45</v>
      </c>
    </row>
    <row r="279" spans="1:22" x14ac:dyDescent="0.25">
      <c r="A279" s="69" t="s">
        <v>127</v>
      </c>
      <c r="B279" s="69" t="s">
        <v>110</v>
      </c>
      <c r="C279" s="69" t="s">
        <v>127</v>
      </c>
      <c r="D279" s="69" t="s">
        <v>110</v>
      </c>
      <c r="E279" s="69">
        <v>1</v>
      </c>
      <c r="F279" s="69">
        <v>8</v>
      </c>
      <c r="G279" s="69">
        <v>0</v>
      </c>
      <c r="H279" s="69">
        <v>0</v>
      </c>
      <c r="U279" t="s">
        <v>127</v>
      </c>
      <c r="V279" t="s">
        <v>110</v>
      </c>
    </row>
    <row r="280" spans="1:22" x14ac:dyDescent="0.25">
      <c r="A280" s="69" t="s">
        <v>428</v>
      </c>
      <c r="B280" s="69" t="s">
        <v>45</v>
      </c>
      <c r="C280" s="69"/>
      <c r="D280" s="69"/>
      <c r="E280" s="69"/>
      <c r="F280" s="69"/>
      <c r="G280" s="69"/>
      <c r="H280" s="69"/>
      <c r="U280" t="s">
        <v>428</v>
      </c>
      <c r="V280" t="s">
        <v>45</v>
      </c>
    </row>
    <row r="281" spans="1:22" x14ac:dyDescent="0.25">
      <c r="A281" s="69" t="s">
        <v>275</v>
      </c>
      <c r="B281" s="69" t="s">
        <v>11</v>
      </c>
      <c r="C281" s="69" t="s">
        <v>275</v>
      </c>
      <c r="D281" s="69" t="s">
        <v>77</v>
      </c>
      <c r="E281" s="69">
        <v>13</v>
      </c>
      <c r="F281" s="69">
        <v>0</v>
      </c>
      <c r="G281" s="69">
        <v>426</v>
      </c>
      <c r="H281" s="69">
        <v>24</v>
      </c>
      <c r="U281" t="s">
        <v>275</v>
      </c>
      <c r="V281" t="s">
        <v>11</v>
      </c>
    </row>
    <row r="282" spans="1:22" x14ac:dyDescent="0.25">
      <c r="A282" s="69" t="s">
        <v>160</v>
      </c>
      <c r="B282" s="69" t="s">
        <v>29</v>
      </c>
      <c r="C282" s="69"/>
      <c r="D282" s="69"/>
      <c r="E282" s="69"/>
      <c r="F282" s="69"/>
      <c r="G282" s="69"/>
      <c r="H282" s="69"/>
      <c r="U282" t="s">
        <v>160</v>
      </c>
      <c r="V282" t="s">
        <v>29</v>
      </c>
    </row>
    <row r="283" spans="1:22" x14ac:dyDescent="0.25">
      <c r="A283" s="69" t="s">
        <v>283</v>
      </c>
      <c r="B283" s="69" t="s">
        <v>110</v>
      </c>
      <c r="C283" s="69" t="s">
        <v>283</v>
      </c>
      <c r="D283" s="69" t="s">
        <v>110</v>
      </c>
      <c r="E283" s="69">
        <v>8</v>
      </c>
      <c r="F283" s="69">
        <v>194</v>
      </c>
      <c r="G283" s="69">
        <v>0</v>
      </c>
      <c r="H283" s="69">
        <v>59</v>
      </c>
      <c r="U283" t="s">
        <v>283</v>
      </c>
      <c r="V283" t="s">
        <v>110</v>
      </c>
    </row>
    <row r="284" spans="1:22" x14ac:dyDescent="0.25">
      <c r="A284" s="69" t="s">
        <v>308</v>
      </c>
      <c r="B284" s="69" t="s">
        <v>8</v>
      </c>
      <c r="C284" s="69" t="s">
        <v>308</v>
      </c>
      <c r="D284" s="69" t="s">
        <v>562</v>
      </c>
      <c r="E284" s="69">
        <v>3</v>
      </c>
      <c r="F284" s="69">
        <v>0</v>
      </c>
      <c r="G284" s="69">
        <v>0</v>
      </c>
      <c r="H284" s="69">
        <v>9</v>
      </c>
      <c r="U284" t="s">
        <v>308</v>
      </c>
      <c r="V284" t="s">
        <v>8</v>
      </c>
    </row>
    <row r="285" spans="1:22" x14ac:dyDescent="0.25">
      <c r="A285" s="69" t="s">
        <v>116</v>
      </c>
      <c r="B285" s="69" t="s">
        <v>11</v>
      </c>
      <c r="C285" s="69" t="s">
        <v>116</v>
      </c>
      <c r="D285" s="69" t="s">
        <v>11</v>
      </c>
      <c r="E285" s="69">
        <v>10</v>
      </c>
      <c r="F285" s="69">
        <v>0</v>
      </c>
      <c r="G285" s="69">
        <v>136</v>
      </c>
      <c r="H285" s="69">
        <v>95</v>
      </c>
      <c r="U285" t="s">
        <v>116</v>
      </c>
      <c r="V285" t="s">
        <v>11</v>
      </c>
    </row>
    <row r="286" spans="1:22" x14ac:dyDescent="0.25">
      <c r="A286" s="69" t="s">
        <v>155</v>
      </c>
      <c r="B286" s="69" t="s">
        <v>23</v>
      </c>
      <c r="C286" s="69" t="s">
        <v>155</v>
      </c>
      <c r="D286" s="69" t="s">
        <v>23</v>
      </c>
      <c r="E286" s="69">
        <v>15</v>
      </c>
      <c r="F286" s="69">
        <v>0</v>
      </c>
      <c r="G286" s="69">
        <v>570</v>
      </c>
      <c r="H286" s="69">
        <v>74</v>
      </c>
      <c r="U286" t="s">
        <v>155</v>
      </c>
      <c r="V286" t="s">
        <v>23</v>
      </c>
    </row>
    <row r="287" spans="1:22" x14ac:dyDescent="0.25">
      <c r="A287" s="69" t="s">
        <v>330</v>
      </c>
      <c r="B287" s="69" t="s">
        <v>11</v>
      </c>
      <c r="C287" s="69" t="s">
        <v>330</v>
      </c>
      <c r="D287" s="69" t="s">
        <v>11</v>
      </c>
      <c r="E287" s="69">
        <v>16</v>
      </c>
      <c r="F287" s="69">
        <v>0</v>
      </c>
      <c r="G287" s="69">
        <v>1027</v>
      </c>
      <c r="H287" s="69">
        <v>93</v>
      </c>
      <c r="U287" t="s">
        <v>330</v>
      </c>
      <c r="V287" t="s">
        <v>11</v>
      </c>
    </row>
    <row r="288" spans="1:22" x14ac:dyDescent="0.25">
      <c r="A288" s="69" t="s">
        <v>121</v>
      </c>
      <c r="B288" s="69" t="s">
        <v>45</v>
      </c>
      <c r="C288" s="69"/>
      <c r="D288" s="69"/>
      <c r="E288" s="69"/>
      <c r="F288" s="69"/>
      <c r="G288" s="69"/>
      <c r="H288" s="69"/>
      <c r="U288" t="s">
        <v>121</v>
      </c>
      <c r="V288" t="s">
        <v>45</v>
      </c>
    </row>
    <row r="289" spans="1:22" x14ac:dyDescent="0.25">
      <c r="A289" s="69" t="s">
        <v>361</v>
      </c>
      <c r="B289" s="69" t="s">
        <v>20</v>
      </c>
      <c r="C289" s="69" t="s">
        <v>361</v>
      </c>
      <c r="D289" s="69" t="s">
        <v>20</v>
      </c>
      <c r="E289" s="69">
        <v>13</v>
      </c>
      <c r="F289" s="69">
        <v>175</v>
      </c>
      <c r="G289" s="69">
        <v>0</v>
      </c>
      <c r="H289" s="69">
        <v>6</v>
      </c>
      <c r="U289" t="s">
        <v>361</v>
      </c>
      <c r="V289" t="s">
        <v>20</v>
      </c>
    </row>
    <row r="290" spans="1:22" x14ac:dyDescent="0.25">
      <c r="A290" s="69" t="s">
        <v>14</v>
      </c>
      <c r="B290" s="69" t="s">
        <v>16</v>
      </c>
      <c r="C290" s="69"/>
      <c r="D290" s="69"/>
      <c r="E290" s="69"/>
      <c r="F290" s="69"/>
      <c r="G290" s="69"/>
      <c r="H290" s="69"/>
      <c r="U290" t="s">
        <v>14</v>
      </c>
      <c r="V290" t="s">
        <v>16</v>
      </c>
    </row>
    <row r="291" spans="1:22" x14ac:dyDescent="0.25">
      <c r="A291" s="69" t="s">
        <v>69</v>
      </c>
      <c r="B291" s="69" t="s">
        <v>65</v>
      </c>
      <c r="C291" s="69"/>
      <c r="D291" s="69"/>
      <c r="E291" s="69"/>
      <c r="F291" s="69"/>
      <c r="G291" s="69"/>
      <c r="H291" s="69"/>
      <c r="U291" t="s">
        <v>69</v>
      </c>
      <c r="V291" t="s">
        <v>65</v>
      </c>
    </row>
    <row r="292" spans="1:22" x14ac:dyDescent="0.25">
      <c r="A292" s="69" t="s">
        <v>131</v>
      </c>
      <c r="B292" s="69" t="s">
        <v>110</v>
      </c>
      <c r="C292" s="69" t="s">
        <v>131</v>
      </c>
      <c r="D292" s="69" t="s">
        <v>110</v>
      </c>
      <c r="E292" s="69">
        <v>16</v>
      </c>
      <c r="F292" s="69">
        <v>588</v>
      </c>
      <c r="G292" s="69">
        <v>0</v>
      </c>
      <c r="H292" s="69">
        <v>210</v>
      </c>
      <c r="U292" t="s">
        <v>131</v>
      </c>
      <c r="V292" t="s">
        <v>110</v>
      </c>
    </row>
    <row r="293" spans="1:22" x14ac:dyDescent="0.25">
      <c r="A293" s="69" t="s">
        <v>259</v>
      </c>
      <c r="B293" s="69" t="s">
        <v>65</v>
      </c>
      <c r="C293" s="69" t="s">
        <v>259</v>
      </c>
      <c r="D293" s="69" t="s">
        <v>65</v>
      </c>
      <c r="E293" s="69">
        <v>1</v>
      </c>
      <c r="F293" s="69">
        <v>0</v>
      </c>
      <c r="G293" s="69">
        <v>0</v>
      </c>
      <c r="H293" s="69">
        <v>9</v>
      </c>
      <c r="U293" t="s">
        <v>259</v>
      </c>
      <c r="V293" t="s">
        <v>65</v>
      </c>
    </row>
    <row r="294" spans="1:22" x14ac:dyDescent="0.25">
      <c r="A294" s="69" t="s">
        <v>162</v>
      </c>
      <c r="B294" s="69" t="s">
        <v>84</v>
      </c>
      <c r="C294" s="69" t="s">
        <v>162</v>
      </c>
      <c r="D294" s="69" t="s">
        <v>574</v>
      </c>
      <c r="E294" s="69">
        <v>15</v>
      </c>
      <c r="F294" s="69">
        <v>0</v>
      </c>
      <c r="G294" s="69">
        <v>157</v>
      </c>
      <c r="H294" s="69">
        <v>280</v>
      </c>
      <c r="U294" t="s">
        <v>162</v>
      </c>
      <c r="V294" t="s">
        <v>84</v>
      </c>
    </row>
    <row r="295" spans="1:22" x14ac:dyDescent="0.25">
      <c r="A295" s="69" t="s">
        <v>304</v>
      </c>
      <c r="B295" s="69" t="s">
        <v>77</v>
      </c>
      <c r="C295" s="69"/>
      <c r="D295" s="69"/>
      <c r="E295" s="69"/>
      <c r="F295" s="69"/>
      <c r="G295" s="69"/>
      <c r="H295" s="69"/>
      <c r="U295" t="s">
        <v>304</v>
      </c>
      <c r="V295" t="s">
        <v>77</v>
      </c>
    </row>
    <row r="325" spans="3:8" x14ac:dyDescent="0.25">
      <c r="C325" s="44"/>
      <c r="D325" s="44"/>
      <c r="E325" s="44"/>
      <c r="F325" s="44"/>
      <c r="G325" s="44"/>
      <c r="H325" s="44"/>
    </row>
    <row r="326" spans="3:8" x14ac:dyDescent="0.25">
      <c r="C326" s="49"/>
      <c r="D326" s="49"/>
      <c r="E326" s="49"/>
      <c r="F326" s="49"/>
      <c r="G326" s="49"/>
      <c r="H326" s="49"/>
    </row>
    <row r="327" spans="3:8" x14ac:dyDescent="0.25">
      <c r="C327" s="40"/>
      <c r="D327" s="40"/>
      <c r="E327" s="40"/>
      <c r="F327" s="40"/>
      <c r="G327" s="40"/>
      <c r="H327" s="40"/>
    </row>
    <row r="328" spans="3:8" x14ac:dyDescent="0.25">
      <c r="C328" s="54"/>
      <c r="D328" s="54"/>
      <c r="E328" s="54"/>
      <c r="F328" s="54"/>
      <c r="G328" s="54"/>
      <c r="H328" s="54"/>
    </row>
    <row r="329" spans="3:8" ht="12.75" customHeight="1" x14ac:dyDescent="0.25">
      <c r="C329" s="45"/>
      <c r="D329" s="45"/>
      <c r="E329" s="45"/>
      <c r="F329" s="45"/>
      <c r="G329" s="45"/>
      <c r="H329" s="45"/>
    </row>
    <row r="330" spans="3:8" ht="12.75" customHeight="1" x14ac:dyDescent="0.25">
      <c r="C330" s="46"/>
      <c r="D330" s="46"/>
      <c r="E330" s="46"/>
      <c r="F330" s="46"/>
      <c r="G330" s="46"/>
      <c r="H330" s="46"/>
    </row>
    <row r="331" spans="3:8" ht="12.75" customHeight="1" x14ac:dyDescent="0.25">
      <c r="C331" s="42"/>
      <c r="D331" s="42"/>
      <c r="E331" s="42"/>
      <c r="F331" s="42"/>
      <c r="G331" s="42"/>
      <c r="H331" s="42"/>
    </row>
    <row r="332" spans="3:8" ht="12.75" customHeight="1" x14ac:dyDescent="0.25">
      <c r="C332" s="53"/>
      <c r="D332" s="53"/>
      <c r="E332" s="53"/>
      <c r="F332" s="53"/>
      <c r="G332" s="53"/>
      <c r="H332" s="53"/>
    </row>
    <row r="333" spans="3:8" ht="12.75" customHeight="1" x14ac:dyDescent="0.25">
      <c r="C333" s="49"/>
      <c r="D333" s="49"/>
      <c r="E333" s="49"/>
      <c r="F333" s="49"/>
      <c r="G333" s="49"/>
      <c r="H333" s="49"/>
    </row>
    <row r="334" spans="3:8" x14ac:dyDescent="0.25">
      <c r="C334" s="45"/>
      <c r="D334" s="45"/>
      <c r="E334" s="45"/>
      <c r="F334" s="45"/>
      <c r="G334" s="45"/>
      <c r="H334" s="45"/>
    </row>
    <row r="335" spans="3:8" x14ac:dyDescent="0.25">
      <c r="C335" s="44"/>
      <c r="D335" s="44"/>
      <c r="E335" s="44"/>
      <c r="F335" s="44"/>
      <c r="G335" s="44"/>
      <c r="H335" s="44"/>
    </row>
    <row r="336" spans="3:8" x14ac:dyDescent="0.25">
      <c r="C336" s="40"/>
      <c r="D336" s="40"/>
      <c r="E336" s="40"/>
      <c r="F336" s="40"/>
      <c r="G336" s="40"/>
      <c r="H336" s="40"/>
    </row>
    <row r="337" spans="3:8" x14ac:dyDescent="0.25">
      <c r="C337" s="45"/>
      <c r="D337" s="45"/>
      <c r="E337" s="45"/>
      <c r="F337" s="45"/>
      <c r="G337" s="45"/>
      <c r="H337" s="45"/>
    </row>
    <row r="338" spans="3:8" x14ac:dyDescent="0.25">
      <c r="C338" s="40"/>
      <c r="D338" s="40"/>
      <c r="E338" s="40"/>
      <c r="F338" s="40"/>
      <c r="G338" s="40"/>
      <c r="H338" s="40"/>
    </row>
    <row r="339" spans="3:8" x14ac:dyDescent="0.25">
      <c r="C339" s="41"/>
      <c r="D339" s="41"/>
      <c r="E339" s="41"/>
      <c r="F339" s="41"/>
      <c r="G339" s="41"/>
      <c r="H339" s="41"/>
    </row>
    <row r="340" spans="3:8" x14ac:dyDescent="0.25">
      <c r="C340" s="40"/>
      <c r="D340" s="40"/>
      <c r="E340" s="40"/>
      <c r="F340" s="40"/>
      <c r="G340" s="40"/>
      <c r="H340" s="40"/>
    </row>
    <row r="341" spans="3:8" x14ac:dyDescent="0.25">
      <c r="C341" s="47"/>
      <c r="D341" s="47"/>
      <c r="E341" s="47"/>
      <c r="F341" s="47"/>
      <c r="G341" s="47"/>
      <c r="H341" s="47"/>
    </row>
    <row r="342" spans="3:8" x14ac:dyDescent="0.25">
      <c r="C342" s="44"/>
      <c r="D342" s="44"/>
      <c r="E342" s="44"/>
      <c r="F342" s="44"/>
      <c r="G342" s="44"/>
      <c r="H342" s="44"/>
    </row>
    <row r="343" spans="3:8" x14ac:dyDescent="0.25">
      <c r="C343" s="45"/>
      <c r="D343" s="45"/>
      <c r="E343" s="45"/>
      <c r="F343" s="45"/>
      <c r="G343" s="45"/>
      <c r="H343" s="45"/>
    </row>
    <row r="344" spans="3:8" x14ac:dyDescent="0.25">
      <c r="C344" s="46"/>
      <c r="D344" s="46"/>
      <c r="E344" s="46"/>
      <c r="F344" s="46"/>
      <c r="G344" s="46"/>
      <c r="H344" s="46"/>
    </row>
    <row r="345" spans="3:8" x14ac:dyDescent="0.25">
      <c r="C345" s="42"/>
      <c r="D345" s="42"/>
      <c r="E345" s="42"/>
      <c r="F345" s="42"/>
      <c r="G345" s="42"/>
      <c r="H345" s="42"/>
    </row>
    <row r="346" spans="3:8" x14ac:dyDescent="0.25">
      <c r="C346" s="44"/>
      <c r="D346" s="44"/>
      <c r="E346" s="44"/>
      <c r="F346" s="44"/>
      <c r="G346" s="44"/>
      <c r="H346" s="44"/>
    </row>
    <row r="347" spans="3:8" x14ac:dyDescent="0.25">
      <c r="C347" s="49"/>
      <c r="D347" s="49"/>
      <c r="E347" s="49"/>
      <c r="F347" s="49"/>
      <c r="G347" s="49"/>
      <c r="H347" s="49"/>
    </row>
    <row r="348" spans="3:8" x14ac:dyDescent="0.25">
      <c r="C348" s="53"/>
      <c r="D348" s="53"/>
      <c r="E348" s="53"/>
      <c r="F348" s="53"/>
      <c r="G348" s="53"/>
      <c r="H348" s="53"/>
    </row>
    <row r="349" spans="3:8" x14ac:dyDescent="0.25">
      <c r="C349" s="49"/>
      <c r="D349" s="49"/>
      <c r="E349" s="49"/>
      <c r="F349" s="49"/>
      <c r="G349" s="49"/>
      <c r="H349" s="49"/>
    </row>
    <row r="350" spans="3:8" x14ac:dyDescent="0.25">
      <c r="C350" s="45"/>
      <c r="D350" s="45"/>
      <c r="E350" s="45"/>
      <c r="F350" s="45"/>
      <c r="G350" s="45"/>
      <c r="H350" s="45"/>
    </row>
    <row r="351" spans="3:8" x14ac:dyDescent="0.25">
      <c r="C351" s="42"/>
      <c r="D351" s="42"/>
      <c r="E351" s="42"/>
      <c r="F351" s="42"/>
      <c r="G351" s="42"/>
      <c r="H351" s="42"/>
    </row>
    <row r="352" spans="3:8" x14ac:dyDescent="0.25">
      <c r="C352" s="46"/>
      <c r="D352" s="46"/>
      <c r="E352" s="46"/>
      <c r="F352" s="46"/>
      <c r="G352" s="46"/>
      <c r="H352" s="46"/>
    </row>
    <row r="353" spans="3:8" x14ac:dyDescent="0.25">
      <c r="C353" s="49"/>
      <c r="D353" s="49"/>
      <c r="E353" s="49"/>
      <c r="F353" s="49"/>
      <c r="G353" s="49"/>
      <c r="H353" s="49"/>
    </row>
    <row r="354" spans="3:8" x14ac:dyDescent="0.25">
      <c r="C354" s="40"/>
      <c r="D354" s="40"/>
      <c r="E354" s="40"/>
      <c r="F354" s="40"/>
      <c r="G354" s="40"/>
      <c r="H354" s="40"/>
    </row>
    <row r="355" spans="3:8" x14ac:dyDescent="0.25">
      <c r="C355" s="54"/>
      <c r="D355" s="54"/>
      <c r="E355" s="54"/>
      <c r="F355" s="54"/>
      <c r="G355" s="54"/>
      <c r="H355" s="54"/>
    </row>
    <row r="356" spans="3:8" x14ac:dyDescent="0.25">
      <c r="C356" s="43"/>
      <c r="D356" s="43"/>
      <c r="E356" s="43"/>
      <c r="F356" s="43"/>
      <c r="G356" s="43"/>
      <c r="H356" s="43"/>
    </row>
    <row r="357" spans="3:8" x14ac:dyDescent="0.25">
      <c r="C357" s="41"/>
      <c r="D357" s="41"/>
      <c r="E357" s="41"/>
      <c r="F357" s="41"/>
      <c r="G357" s="41"/>
      <c r="H357" s="41"/>
    </row>
    <row r="358" spans="3:8" x14ac:dyDescent="0.25">
      <c r="C358" s="46"/>
      <c r="D358" s="46"/>
      <c r="E358" s="46"/>
      <c r="F358" s="46"/>
      <c r="G358" s="46"/>
      <c r="H358" s="46"/>
    </row>
    <row r="359" spans="3:8" x14ac:dyDescent="0.25">
      <c r="C359" s="49"/>
      <c r="D359" s="49"/>
      <c r="E359" s="49"/>
      <c r="F359" s="49"/>
      <c r="G359" s="49"/>
      <c r="H359" s="49"/>
    </row>
    <row r="360" spans="3:8" x14ac:dyDescent="0.25">
      <c r="C360" s="45"/>
      <c r="D360" s="45"/>
      <c r="E360" s="45"/>
      <c r="F360" s="45"/>
      <c r="G360" s="45"/>
      <c r="H360" s="45"/>
    </row>
    <row r="361" spans="3:8" x14ac:dyDescent="0.25">
      <c r="C361" s="46"/>
      <c r="D361" s="46"/>
      <c r="E361" s="46"/>
      <c r="F361" s="46"/>
      <c r="G361" s="46"/>
      <c r="H361" s="46"/>
    </row>
    <row r="362" spans="3:8" x14ac:dyDescent="0.25">
      <c r="C362" s="45"/>
      <c r="D362" s="45"/>
      <c r="E362" s="45"/>
      <c r="F362" s="45"/>
      <c r="G362" s="45"/>
      <c r="H362" s="45"/>
    </row>
    <row r="363" spans="3:8" x14ac:dyDescent="0.25">
      <c r="C363" s="46"/>
      <c r="D363" s="46"/>
      <c r="E363" s="46"/>
      <c r="F363" s="46"/>
      <c r="G363" s="46"/>
      <c r="H363" s="46"/>
    </row>
    <row r="364" spans="3:8" x14ac:dyDescent="0.25">
      <c r="C364" s="44"/>
      <c r="D364" s="44"/>
      <c r="E364" s="44"/>
      <c r="F364" s="44"/>
      <c r="G364" s="44"/>
      <c r="H364" s="44"/>
    </row>
    <row r="365" spans="3:8" x14ac:dyDescent="0.25">
      <c r="C365" s="46"/>
      <c r="D365" s="46"/>
      <c r="E365" s="46"/>
      <c r="F365" s="46"/>
      <c r="G365" s="46"/>
      <c r="H365" s="46"/>
    </row>
    <row r="366" spans="3:8" x14ac:dyDescent="0.25">
      <c r="C366" s="54"/>
      <c r="D366" s="54"/>
      <c r="E366" s="54"/>
      <c r="F366" s="54"/>
      <c r="G366" s="54"/>
      <c r="H366" s="54"/>
    </row>
    <row r="367" spans="3:8" x14ac:dyDescent="0.25">
      <c r="C367" s="53"/>
      <c r="D367" s="53"/>
      <c r="E367" s="53"/>
      <c r="F367" s="53"/>
      <c r="G367" s="53"/>
      <c r="H367" s="53"/>
    </row>
    <row r="368" spans="3:8" x14ac:dyDescent="0.25">
      <c r="C368" s="49"/>
      <c r="D368" s="49"/>
      <c r="E368" s="49"/>
      <c r="F368" s="49"/>
      <c r="G368" s="49"/>
      <c r="H368" s="49"/>
    </row>
    <row r="369" spans="3:8" x14ac:dyDescent="0.25">
      <c r="C369" s="41"/>
      <c r="D369" s="41"/>
      <c r="E369" s="41"/>
      <c r="F369" s="41"/>
      <c r="G369" s="41"/>
      <c r="H369" s="41"/>
    </row>
    <row r="370" spans="3:8" x14ac:dyDescent="0.25">
      <c r="C370" s="47"/>
      <c r="D370" s="47"/>
      <c r="E370" s="47"/>
      <c r="F370" s="47"/>
      <c r="G370" s="47"/>
      <c r="H370" s="47"/>
    </row>
    <row r="371" spans="3:8" x14ac:dyDescent="0.25">
      <c r="C371" s="48"/>
      <c r="D371" s="48"/>
      <c r="E371" s="48"/>
      <c r="F371" s="48"/>
      <c r="G371" s="48"/>
      <c r="H371" s="48"/>
    </row>
    <row r="372" spans="3:8" x14ac:dyDescent="0.25">
      <c r="C372" s="40"/>
      <c r="D372" s="40"/>
      <c r="E372" s="40"/>
      <c r="F372" s="40"/>
      <c r="G372" s="40"/>
      <c r="H372" s="40"/>
    </row>
    <row r="373" spans="3:8" x14ac:dyDescent="0.25">
      <c r="C373" s="40"/>
      <c r="D373" s="40"/>
      <c r="E373" s="40"/>
      <c r="F373" s="40"/>
      <c r="G373" s="40"/>
      <c r="H373" s="40"/>
    </row>
    <row r="374" spans="3:8" x14ac:dyDescent="0.25">
      <c r="C374" s="42"/>
      <c r="D374" s="42"/>
      <c r="E374" s="42"/>
      <c r="F374" s="42"/>
      <c r="G374" s="42"/>
      <c r="H374" s="42"/>
    </row>
    <row r="375" spans="3:8" x14ac:dyDescent="0.25">
      <c r="C375" s="41"/>
      <c r="D375" s="41"/>
      <c r="E375" s="41"/>
      <c r="F375" s="41"/>
      <c r="G375" s="41"/>
      <c r="H375" s="41"/>
    </row>
    <row r="376" spans="3:8" x14ac:dyDescent="0.25">
      <c r="C376" s="40"/>
      <c r="D376" s="40"/>
      <c r="E376" s="40"/>
      <c r="F376" s="40"/>
      <c r="G376" s="40"/>
      <c r="H376" s="40"/>
    </row>
    <row r="377" spans="3:8" x14ac:dyDescent="0.25">
      <c r="C377" s="40"/>
      <c r="D377" s="40"/>
      <c r="E377" s="40"/>
      <c r="F377" s="40"/>
      <c r="G377" s="40"/>
      <c r="H377" s="40"/>
    </row>
    <row r="378" spans="3:8" x14ac:dyDescent="0.25">
      <c r="C378" s="49"/>
      <c r="D378" s="49"/>
      <c r="E378" s="49"/>
      <c r="F378" s="49"/>
      <c r="G378" s="49"/>
      <c r="H378" s="49"/>
    </row>
    <row r="379" spans="3:8" x14ac:dyDescent="0.25">
      <c r="C379" s="46"/>
      <c r="D379" s="46"/>
      <c r="E379" s="46"/>
      <c r="F379" s="46"/>
      <c r="G379" s="46"/>
      <c r="H379" s="46"/>
    </row>
    <row r="380" spans="3:8" x14ac:dyDescent="0.25">
      <c r="C380" s="53"/>
      <c r="D380" s="53"/>
      <c r="E380" s="53"/>
      <c r="F380" s="53"/>
      <c r="G380" s="53"/>
      <c r="H380" s="53"/>
    </row>
    <row r="381" spans="3:8" x14ac:dyDescent="0.25">
      <c r="C381" s="48"/>
      <c r="D381" s="48"/>
      <c r="E381" s="48"/>
      <c r="F381" s="48"/>
      <c r="G381" s="48"/>
      <c r="H381" s="48"/>
    </row>
    <row r="382" spans="3:8" x14ac:dyDescent="0.25">
      <c r="C382" s="53"/>
      <c r="D382" s="53"/>
      <c r="E382" s="53"/>
      <c r="F382" s="53"/>
      <c r="G382" s="53"/>
      <c r="H382" s="53"/>
    </row>
    <row r="383" spans="3:8" x14ac:dyDescent="0.25">
      <c r="C383" s="49"/>
      <c r="D383" s="49"/>
      <c r="E383" s="49"/>
      <c r="F383" s="49"/>
      <c r="G383" s="49"/>
      <c r="H383" s="49"/>
    </row>
    <row r="384" spans="3:8" x14ac:dyDescent="0.25">
      <c r="C384" s="45"/>
      <c r="D384" s="45"/>
      <c r="E384" s="45"/>
      <c r="F384" s="45"/>
      <c r="G384" s="45"/>
      <c r="H384" s="45"/>
    </row>
    <row r="385" spans="3:8" x14ac:dyDescent="0.25">
      <c r="C385" s="44"/>
      <c r="D385" s="44"/>
      <c r="E385" s="44"/>
      <c r="F385" s="44"/>
      <c r="G385" s="44"/>
      <c r="H385" s="44"/>
    </row>
    <row r="386" spans="3:8" x14ac:dyDescent="0.25">
      <c r="C386" s="41"/>
      <c r="D386" s="41"/>
      <c r="E386" s="41"/>
      <c r="F386" s="41"/>
      <c r="G386" s="41"/>
      <c r="H386" s="41"/>
    </row>
    <row r="387" spans="3:8" x14ac:dyDescent="0.25">
      <c r="C387" s="47"/>
      <c r="D387" s="47"/>
      <c r="E387" s="47"/>
      <c r="F387" s="47"/>
      <c r="G387" s="47"/>
      <c r="H387" s="47"/>
    </row>
    <row r="388" spans="3:8" x14ac:dyDescent="0.25">
      <c r="C388" s="47"/>
      <c r="D388" s="47"/>
      <c r="E388" s="47"/>
      <c r="F388" s="47"/>
      <c r="G388" s="47"/>
      <c r="H388" s="47"/>
    </row>
    <row r="389" spans="3:8" x14ac:dyDescent="0.25">
      <c r="C389" s="44"/>
      <c r="D389" s="44"/>
      <c r="E389" s="44"/>
      <c r="F389" s="44"/>
      <c r="G389" s="44"/>
      <c r="H389" s="44"/>
    </row>
    <row r="390" spans="3:8" x14ac:dyDescent="0.25">
      <c r="C390" s="45"/>
      <c r="D390" s="45"/>
      <c r="E390" s="45"/>
      <c r="F390" s="45"/>
      <c r="G390" s="45"/>
      <c r="H390" s="45"/>
    </row>
    <row r="391" spans="3:8" x14ac:dyDescent="0.25">
      <c r="C391" s="45"/>
      <c r="D391" s="45"/>
      <c r="E391" s="45"/>
      <c r="F391" s="45"/>
      <c r="G391" s="45"/>
      <c r="H391" s="45"/>
    </row>
    <row r="392" spans="3:8" x14ac:dyDescent="0.25">
      <c r="C392" s="48"/>
      <c r="D392" s="48"/>
      <c r="E392" s="48"/>
      <c r="F392" s="48"/>
      <c r="G392" s="48"/>
      <c r="H392" s="48"/>
    </row>
    <row r="393" spans="3:8" x14ac:dyDescent="0.25">
      <c r="C393" s="40"/>
      <c r="D393" s="40"/>
      <c r="E393" s="40"/>
      <c r="F393" s="40"/>
      <c r="G393" s="40"/>
      <c r="H393" s="40"/>
    </row>
    <row r="394" spans="3:8" x14ac:dyDescent="0.25">
      <c r="C394" s="42"/>
      <c r="D394" s="42"/>
      <c r="E394" s="42"/>
      <c r="F394" s="42"/>
      <c r="G394" s="42"/>
      <c r="H394" s="42"/>
    </row>
    <row r="395" spans="3:8" x14ac:dyDescent="0.25">
      <c r="C395" s="40"/>
      <c r="D395" s="40"/>
      <c r="E395" s="40"/>
      <c r="F395" s="40"/>
      <c r="G395" s="40"/>
      <c r="H395" s="40"/>
    </row>
    <row r="396" spans="3:8" x14ac:dyDescent="0.25">
      <c r="C396" s="46"/>
      <c r="D396" s="46"/>
      <c r="E396" s="46"/>
      <c r="F396" s="46"/>
      <c r="G396" s="46"/>
      <c r="H396" s="46"/>
    </row>
    <row r="397" spans="3:8" x14ac:dyDescent="0.25">
      <c r="C397" s="45"/>
      <c r="D397" s="45"/>
      <c r="E397" s="45"/>
      <c r="F397" s="45"/>
      <c r="G397" s="45"/>
      <c r="H397" s="45"/>
    </row>
    <row r="398" spans="3:8" x14ac:dyDescent="0.25">
      <c r="C398" s="45"/>
      <c r="D398" s="45"/>
      <c r="E398" s="45"/>
      <c r="F398" s="45"/>
      <c r="G398" s="45"/>
      <c r="H398" s="45"/>
    </row>
    <row r="399" spans="3:8" x14ac:dyDescent="0.25">
      <c r="C399" s="46"/>
      <c r="D399" s="46"/>
      <c r="E399" s="46"/>
      <c r="F399" s="46"/>
      <c r="G399" s="46"/>
      <c r="H399" s="46"/>
    </row>
    <row r="400" spans="3:8" x14ac:dyDescent="0.25">
      <c r="C400" s="46"/>
      <c r="D400" s="46"/>
      <c r="E400" s="46"/>
      <c r="F400" s="46"/>
      <c r="G400" s="46"/>
      <c r="H400" s="46"/>
    </row>
    <row r="401" spans="3:8" x14ac:dyDescent="0.25">
      <c r="C401" s="42"/>
      <c r="D401" s="42"/>
      <c r="E401" s="42"/>
      <c r="F401" s="42"/>
      <c r="G401" s="42"/>
      <c r="H401" s="42"/>
    </row>
    <row r="402" spans="3:8" x14ac:dyDescent="0.25">
      <c r="C402" s="45"/>
      <c r="D402" s="45"/>
      <c r="E402" s="45"/>
      <c r="F402" s="45"/>
      <c r="G402" s="45"/>
      <c r="H402" s="45"/>
    </row>
    <row r="403" spans="3:8" x14ac:dyDescent="0.25">
      <c r="C403" s="46"/>
      <c r="D403" s="46"/>
      <c r="E403" s="46"/>
      <c r="F403" s="46"/>
      <c r="G403" s="46"/>
      <c r="H403" s="46"/>
    </row>
    <row r="404" spans="3:8" x14ac:dyDescent="0.25">
      <c r="C404" s="40"/>
      <c r="D404" s="40"/>
      <c r="E404" s="40"/>
      <c r="F404" s="40"/>
      <c r="G404" s="40"/>
      <c r="H404" s="40"/>
    </row>
    <row r="405" spans="3:8" x14ac:dyDescent="0.25">
      <c r="C405" s="45"/>
      <c r="D405" s="45"/>
      <c r="E405" s="45"/>
      <c r="F405" s="45"/>
      <c r="G405" s="45"/>
      <c r="H405" s="45"/>
    </row>
    <row r="406" spans="3:8" x14ac:dyDescent="0.25">
      <c r="C406" s="41"/>
      <c r="D406" s="41"/>
      <c r="E406" s="41"/>
      <c r="F406" s="41"/>
      <c r="G406" s="41"/>
      <c r="H406" s="41"/>
    </row>
    <row r="407" spans="3:8" x14ac:dyDescent="0.25">
      <c r="C407" s="46"/>
      <c r="D407" s="46"/>
      <c r="E407" s="46"/>
      <c r="F407" s="46"/>
      <c r="G407" s="46"/>
      <c r="H407" s="46"/>
    </row>
    <row r="408" spans="3:8" x14ac:dyDescent="0.25">
      <c r="C408" s="53"/>
      <c r="D408" s="53"/>
      <c r="E408" s="53"/>
      <c r="F408" s="53"/>
      <c r="G408" s="53"/>
      <c r="H408" s="53"/>
    </row>
    <row r="409" spans="3:8" x14ac:dyDescent="0.25">
      <c r="C409" s="53"/>
      <c r="D409" s="53"/>
      <c r="E409" s="53"/>
      <c r="F409" s="53"/>
      <c r="G409" s="53"/>
      <c r="H409" s="53"/>
    </row>
    <row r="410" spans="3:8" x14ac:dyDescent="0.25">
      <c r="C410" s="41"/>
      <c r="D410" s="41"/>
      <c r="E410" s="41"/>
      <c r="F410" s="41"/>
      <c r="G410" s="41"/>
      <c r="H410" s="41"/>
    </row>
    <row r="411" spans="3:8" x14ac:dyDescent="0.25">
      <c r="C411" s="48"/>
      <c r="D411" s="48"/>
      <c r="E411" s="48"/>
      <c r="F411" s="48"/>
      <c r="G411" s="48"/>
      <c r="H411" s="48"/>
    </row>
    <row r="412" spans="3:8" x14ac:dyDescent="0.25">
      <c r="C412" s="41"/>
      <c r="D412" s="41"/>
      <c r="E412" s="41"/>
      <c r="F412" s="41"/>
      <c r="G412" s="41"/>
      <c r="H412" s="41"/>
    </row>
    <row r="413" spans="3:8" x14ac:dyDescent="0.25">
      <c r="C413" s="43"/>
      <c r="D413" s="43"/>
      <c r="E413" s="43"/>
      <c r="F413" s="43"/>
      <c r="G413" s="43"/>
      <c r="H413" s="43"/>
    </row>
    <row r="414" spans="3:8" x14ac:dyDescent="0.25">
      <c r="C414" s="41"/>
      <c r="D414" s="41"/>
      <c r="E414" s="41"/>
      <c r="F414" s="41"/>
      <c r="G414" s="41"/>
      <c r="H414" s="41"/>
    </row>
    <row r="415" spans="3:8" x14ac:dyDescent="0.25">
      <c r="C415" s="48"/>
      <c r="D415" s="48"/>
      <c r="E415" s="48"/>
      <c r="F415" s="48"/>
      <c r="G415" s="48"/>
      <c r="H415" s="48"/>
    </row>
    <row r="416" spans="3:8" x14ac:dyDescent="0.25">
      <c r="C416" s="42"/>
      <c r="D416" s="42"/>
      <c r="E416" s="42"/>
      <c r="F416" s="42"/>
      <c r="G416" s="42"/>
      <c r="H416" s="42"/>
    </row>
    <row r="417" spans="3:8" x14ac:dyDescent="0.25">
      <c r="C417" s="46"/>
      <c r="D417" s="46"/>
      <c r="E417" s="46"/>
      <c r="F417" s="46"/>
      <c r="G417" s="46"/>
      <c r="H417" s="46"/>
    </row>
    <row r="418" spans="3:8" x14ac:dyDescent="0.25">
      <c r="C418" s="40"/>
      <c r="D418" s="40"/>
      <c r="E418" s="40"/>
      <c r="F418" s="40"/>
      <c r="G418" s="40"/>
      <c r="H418" s="40"/>
    </row>
    <row r="419" spans="3:8" x14ac:dyDescent="0.25">
      <c r="C419" s="50"/>
      <c r="D419" s="50"/>
      <c r="E419" s="50"/>
      <c r="F419" s="50"/>
      <c r="G419" s="50"/>
      <c r="H419" s="50"/>
    </row>
    <row r="420" spans="3:8" x14ac:dyDescent="0.25">
      <c r="C420" s="42"/>
      <c r="D420" s="42"/>
      <c r="E420" s="42"/>
      <c r="F420" s="42"/>
      <c r="G420" s="42"/>
      <c r="H420" s="42"/>
    </row>
    <row r="421" spans="3:8" x14ac:dyDescent="0.25">
      <c r="C421" s="46"/>
      <c r="D421" s="46"/>
      <c r="E421" s="46"/>
      <c r="F421" s="46"/>
      <c r="G421" s="46"/>
      <c r="H421" s="46"/>
    </row>
    <row r="422" spans="3:8" x14ac:dyDescent="0.25">
      <c r="C422" s="40"/>
      <c r="D422" s="40"/>
      <c r="E422" s="40"/>
      <c r="F422" s="40"/>
      <c r="G422" s="40"/>
      <c r="H422" s="40"/>
    </row>
    <row r="423" spans="3:8" x14ac:dyDescent="0.25">
      <c r="C423" s="49"/>
      <c r="D423" s="49"/>
      <c r="E423" s="49"/>
      <c r="F423" s="49"/>
      <c r="G423" s="49"/>
      <c r="H423" s="49"/>
    </row>
    <row r="424" spans="3:8" x14ac:dyDescent="0.25">
      <c r="C424" s="47"/>
      <c r="D424" s="47"/>
      <c r="E424" s="47"/>
      <c r="F424" s="47"/>
      <c r="G424" s="47"/>
      <c r="H424" s="47"/>
    </row>
    <row r="425" spans="3:8" x14ac:dyDescent="0.25">
      <c r="C425" s="48"/>
      <c r="D425" s="48"/>
      <c r="E425" s="48"/>
      <c r="F425" s="48"/>
      <c r="G425" s="48"/>
      <c r="H425" s="48"/>
    </row>
    <row r="426" spans="3:8" x14ac:dyDescent="0.25">
      <c r="C426" s="44"/>
      <c r="D426" s="44"/>
      <c r="E426" s="44"/>
      <c r="F426" s="44"/>
      <c r="G426" s="44"/>
      <c r="H426" s="44"/>
    </row>
    <row r="427" spans="3:8" x14ac:dyDescent="0.25">
      <c r="C427" s="42"/>
      <c r="D427" s="42"/>
      <c r="E427" s="42"/>
      <c r="F427" s="42"/>
      <c r="G427" s="42"/>
      <c r="H427" s="42"/>
    </row>
    <row r="428" spans="3:8" x14ac:dyDescent="0.25">
      <c r="C428" s="40"/>
      <c r="D428" s="40"/>
      <c r="E428" s="40"/>
      <c r="F428" s="40"/>
      <c r="G428" s="40"/>
      <c r="H428" s="40"/>
    </row>
    <row r="429" spans="3:8" x14ac:dyDescent="0.25">
      <c r="C429" s="49"/>
      <c r="D429" s="49"/>
      <c r="E429" s="49"/>
      <c r="F429" s="49"/>
      <c r="G429" s="49"/>
      <c r="H429" s="49"/>
    </row>
    <row r="430" spans="3:8" x14ac:dyDescent="0.25">
      <c r="C430" s="53"/>
      <c r="D430" s="53"/>
      <c r="E430" s="53"/>
      <c r="F430" s="53"/>
      <c r="G430" s="53"/>
      <c r="H430" s="53"/>
    </row>
    <row r="431" spans="3:8" x14ac:dyDescent="0.25">
      <c r="C431" s="45"/>
      <c r="D431" s="45"/>
      <c r="E431" s="45"/>
      <c r="F431" s="45"/>
      <c r="G431" s="45"/>
      <c r="H431" s="45"/>
    </row>
    <row r="432" spans="3:8" x14ac:dyDescent="0.25">
      <c r="C432" s="40"/>
      <c r="D432" s="40"/>
      <c r="E432" s="40"/>
      <c r="F432" s="40"/>
      <c r="G432" s="40"/>
      <c r="H432" s="40"/>
    </row>
    <row r="433" spans="3:8" x14ac:dyDescent="0.25">
      <c r="C433" s="43"/>
      <c r="D433" s="43"/>
      <c r="E433" s="43"/>
      <c r="F433" s="43"/>
      <c r="G433" s="43"/>
      <c r="H433" s="43"/>
    </row>
    <row r="434" spans="3:8" x14ac:dyDescent="0.25">
      <c r="C434" s="46"/>
      <c r="D434" s="46"/>
      <c r="E434" s="46"/>
      <c r="F434" s="46"/>
      <c r="G434" s="46"/>
      <c r="H434" s="46"/>
    </row>
    <row r="435" spans="3:8" x14ac:dyDescent="0.25">
      <c r="C435" s="46"/>
      <c r="D435" s="46"/>
      <c r="E435" s="46"/>
      <c r="F435" s="46"/>
      <c r="G435" s="46"/>
      <c r="H435" s="46"/>
    </row>
    <row r="436" spans="3:8" x14ac:dyDescent="0.25">
      <c r="C436" s="40"/>
      <c r="D436" s="40"/>
      <c r="E436" s="40"/>
      <c r="F436" s="40"/>
      <c r="G436" s="40"/>
      <c r="H436" s="40"/>
    </row>
    <row r="437" spans="3:8" x14ac:dyDescent="0.25">
      <c r="C437" s="45"/>
      <c r="D437" s="45"/>
      <c r="E437" s="45"/>
      <c r="F437" s="45"/>
      <c r="G437" s="45"/>
      <c r="H437" s="45"/>
    </row>
    <row r="438" spans="3:8" x14ac:dyDescent="0.25">
      <c r="C438" s="48"/>
      <c r="D438" s="48"/>
      <c r="E438" s="48"/>
      <c r="F438" s="48"/>
      <c r="G438" s="48"/>
      <c r="H438" s="48"/>
    </row>
    <row r="439" spans="3:8" x14ac:dyDescent="0.25">
      <c r="C439" s="45"/>
      <c r="D439" s="45"/>
      <c r="E439" s="45"/>
      <c r="F439" s="45"/>
      <c r="G439" s="45"/>
      <c r="H439" s="45"/>
    </row>
    <row r="440" spans="3:8" x14ac:dyDescent="0.25">
      <c r="C440" s="40"/>
      <c r="D440" s="40"/>
      <c r="E440" s="40"/>
      <c r="F440" s="40"/>
      <c r="G440" s="40"/>
      <c r="H440" s="40"/>
    </row>
    <row r="441" spans="3:8" x14ac:dyDescent="0.25">
      <c r="C441" s="45"/>
      <c r="D441" s="45"/>
      <c r="E441" s="45"/>
      <c r="F441" s="45"/>
      <c r="G441" s="45"/>
      <c r="H441" s="45"/>
    </row>
    <row r="442" spans="3:8" ht="17.25" customHeight="1" x14ac:dyDescent="0.25">
      <c r="C442" s="41"/>
      <c r="D442" s="41"/>
      <c r="E442" s="41"/>
      <c r="F442" s="41"/>
      <c r="G442" s="41"/>
      <c r="H442" s="41"/>
    </row>
    <row r="443" spans="3:8" x14ac:dyDescent="0.25">
      <c r="C443" s="40"/>
      <c r="D443" s="40"/>
      <c r="E443" s="40"/>
      <c r="F443" s="40"/>
      <c r="G443" s="40"/>
      <c r="H443" s="40"/>
    </row>
    <row r="444" spans="3:8" x14ac:dyDescent="0.25">
      <c r="C444" s="46"/>
      <c r="D444" s="46"/>
      <c r="E444" s="46"/>
      <c r="F444" s="46"/>
      <c r="G444" s="46"/>
      <c r="H444" s="46"/>
    </row>
    <row r="445" spans="3:8" x14ac:dyDescent="0.25">
      <c r="C445" s="45"/>
      <c r="D445" s="45"/>
      <c r="E445" s="45"/>
      <c r="F445" s="45"/>
      <c r="G445" s="45"/>
      <c r="H445" s="45"/>
    </row>
    <row r="446" spans="3:8" x14ac:dyDescent="0.25">
      <c r="C446" s="48"/>
      <c r="D446" s="48"/>
      <c r="E446" s="48"/>
      <c r="F446" s="48"/>
      <c r="G446" s="48"/>
      <c r="H446" s="48"/>
    </row>
    <row r="447" spans="3:8" x14ac:dyDescent="0.25">
      <c r="C447" s="49"/>
      <c r="D447" s="49"/>
      <c r="E447" s="49"/>
      <c r="F447" s="49"/>
      <c r="G447" s="49"/>
      <c r="H447" s="49"/>
    </row>
    <row r="448" spans="3:8" x14ac:dyDescent="0.25">
      <c r="C448" s="49"/>
      <c r="D448" s="49"/>
      <c r="E448" s="49"/>
      <c r="F448" s="49"/>
      <c r="G448" s="49"/>
      <c r="H448" s="49"/>
    </row>
    <row r="449" spans="3:8" x14ac:dyDescent="0.25">
      <c r="C449" s="50"/>
      <c r="D449" s="50"/>
      <c r="E449" s="50"/>
      <c r="F449" s="50"/>
      <c r="G449" s="50"/>
      <c r="H449" s="50"/>
    </row>
    <row r="450" spans="3:8" x14ac:dyDescent="0.25">
      <c r="C450" s="47"/>
      <c r="D450" s="47"/>
      <c r="E450" s="47"/>
      <c r="F450" s="47"/>
      <c r="G450" s="47"/>
      <c r="H450" s="47"/>
    </row>
    <row r="451" spans="3:8" x14ac:dyDescent="0.25">
      <c r="C451" s="46"/>
      <c r="D451" s="46"/>
      <c r="E451" s="46"/>
      <c r="F451" s="46"/>
      <c r="G451" s="46"/>
      <c r="H451" s="46"/>
    </row>
    <row r="452" spans="3:8" x14ac:dyDescent="0.25">
      <c r="C452" s="49"/>
      <c r="D452" s="49"/>
      <c r="E452" s="49"/>
      <c r="F452" s="49"/>
      <c r="G452" s="49"/>
      <c r="H452" s="49"/>
    </row>
    <row r="453" spans="3:8" x14ac:dyDescent="0.25">
      <c r="C453" s="45"/>
      <c r="D453" s="45"/>
      <c r="E453" s="45"/>
      <c r="F453" s="45"/>
      <c r="G453" s="45"/>
      <c r="H453" s="45"/>
    </row>
    <row r="454" spans="3:8" x14ac:dyDescent="0.25">
      <c r="C454" s="42"/>
      <c r="D454" s="42"/>
      <c r="E454" s="42"/>
      <c r="F454" s="42"/>
      <c r="G454" s="42"/>
      <c r="H454" s="42"/>
    </row>
    <row r="455" spans="3:8" x14ac:dyDescent="0.25">
      <c r="C455" s="40"/>
      <c r="D455" s="40"/>
      <c r="E455" s="40"/>
      <c r="F455" s="40"/>
      <c r="G455" s="40"/>
      <c r="H455" s="40"/>
    </row>
    <row r="456" spans="3:8" x14ac:dyDescent="0.25">
      <c r="C456" s="53"/>
      <c r="D456" s="53"/>
      <c r="E456" s="53"/>
      <c r="F456" s="53"/>
      <c r="G456" s="53"/>
      <c r="H456" s="53"/>
    </row>
    <row r="457" spans="3:8" x14ac:dyDescent="0.25">
      <c r="C457" s="40"/>
      <c r="D457" s="40"/>
      <c r="E457" s="40"/>
      <c r="F457" s="40"/>
      <c r="G457" s="40"/>
      <c r="H457" s="40"/>
    </row>
    <row r="458" spans="3:8" x14ac:dyDescent="0.25">
      <c r="C458" s="45"/>
      <c r="D458" s="45"/>
      <c r="E458" s="45"/>
      <c r="F458" s="45"/>
      <c r="G458" s="45"/>
      <c r="H458" s="45"/>
    </row>
    <row r="459" spans="3:8" x14ac:dyDescent="0.25">
      <c r="C459" s="40"/>
      <c r="D459" s="40"/>
      <c r="E459" s="40"/>
      <c r="F459" s="40"/>
      <c r="G459" s="40"/>
      <c r="H459" s="40"/>
    </row>
    <row r="460" spans="3:8" x14ac:dyDescent="0.25">
      <c r="C460" s="45"/>
      <c r="D460" s="45"/>
      <c r="E460" s="45"/>
      <c r="F460" s="45"/>
      <c r="G460" s="45"/>
      <c r="H460" s="45"/>
    </row>
    <row r="461" spans="3:8" x14ac:dyDescent="0.25">
      <c r="C461" s="48"/>
      <c r="D461" s="48"/>
      <c r="E461" s="48"/>
      <c r="F461" s="48"/>
      <c r="G461" s="48"/>
      <c r="H461" s="48"/>
    </row>
    <row r="462" spans="3:8" x14ac:dyDescent="0.25">
      <c r="C462" s="43"/>
      <c r="D462" s="43"/>
      <c r="E462" s="43"/>
      <c r="F462" s="43"/>
      <c r="G462" s="43"/>
      <c r="H462" s="43"/>
    </row>
    <row r="463" spans="3:8" x14ac:dyDescent="0.25">
      <c r="C463" s="46"/>
      <c r="D463" s="46"/>
      <c r="E463" s="46"/>
      <c r="F463" s="46"/>
      <c r="G463" s="46"/>
      <c r="H463" s="46"/>
    </row>
    <row r="464" spans="3:8" x14ac:dyDescent="0.25">
      <c r="C464" s="42"/>
      <c r="D464" s="42"/>
      <c r="E464" s="42"/>
      <c r="F464" s="42"/>
      <c r="G464" s="42"/>
      <c r="H464" s="42"/>
    </row>
    <row r="465" spans="3:8" x14ac:dyDescent="0.25">
      <c r="C465" s="46"/>
      <c r="D465" s="46"/>
      <c r="E465" s="46"/>
      <c r="F465" s="46"/>
      <c r="G465" s="46"/>
      <c r="H465" s="46"/>
    </row>
    <row r="466" spans="3:8" x14ac:dyDescent="0.25">
      <c r="C466" s="44"/>
      <c r="D466" s="44"/>
      <c r="E466" s="44"/>
      <c r="F466" s="44"/>
      <c r="G466" s="44"/>
      <c r="H466" s="44"/>
    </row>
    <row r="467" spans="3:8" x14ac:dyDescent="0.25">
      <c r="C467" s="41"/>
      <c r="D467" s="41"/>
      <c r="E467" s="41"/>
      <c r="F467" s="41"/>
      <c r="G467" s="41"/>
      <c r="H467" s="41"/>
    </row>
    <row r="468" spans="3:8" x14ac:dyDescent="0.25">
      <c r="C468" s="44"/>
      <c r="D468" s="44"/>
      <c r="E468" s="44"/>
      <c r="F468" s="44"/>
      <c r="G468" s="44"/>
      <c r="H468" s="44"/>
    </row>
    <row r="469" spans="3:8" x14ac:dyDescent="0.25">
      <c r="C469" s="46"/>
      <c r="D469" s="46"/>
      <c r="E469" s="46"/>
      <c r="F469" s="46"/>
      <c r="G469" s="46"/>
      <c r="H469" s="46"/>
    </row>
    <row r="470" spans="3:8" x14ac:dyDescent="0.25">
      <c r="C470" s="46"/>
      <c r="D470" s="46"/>
      <c r="E470" s="46"/>
      <c r="F470" s="46"/>
      <c r="G470" s="46"/>
      <c r="H470" s="46"/>
    </row>
    <row r="471" spans="3:8" x14ac:dyDescent="0.25">
      <c r="C471" s="40"/>
      <c r="D471" s="40"/>
      <c r="E471" s="40"/>
      <c r="F471" s="40"/>
      <c r="G471" s="40"/>
      <c r="H471" s="40"/>
    </row>
    <row r="472" spans="3:8" x14ac:dyDescent="0.25">
      <c r="C472" s="42"/>
      <c r="D472" s="42"/>
      <c r="E472" s="42"/>
      <c r="F472" s="42"/>
      <c r="G472" s="42"/>
      <c r="H472" s="42"/>
    </row>
    <row r="473" spans="3:8" x14ac:dyDescent="0.25">
      <c r="C473" s="40"/>
      <c r="D473" s="40"/>
      <c r="E473" s="40"/>
      <c r="F473" s="40"/>
      <c r="G473" s="40"/>
      <c r="H473" s="40"/>
    </row>
    <row r="474" spans="3:8" x14ac:dyDescent="0.25">
      <c r="C474" s="49"/>
      <c r="D474" s="49"/>
      <c r="E474" s="49"/>
      <c r="F474" s="49"/>
      <c r="G474" s="49"/>
      <c r="H474" s="49"/>
    </row>
    <row r="475" spans="3:8" x14ac:dyDescent="0.25">
      <c r="C475" s="41"/>
      <c r="D475" s="41"/>
      <c r="E475" s="41"/>
      <c r="F475" s="41"/>
      <c r="G475" s="41"/>
      <c r="H475" s="41"/>
    </row>
    <row r="476" spans="3:8" x14ac:dyDescent="0.25">
      <c r="C476" s="48"/>
      <c r="D476" s="48"/>
      <c r="E476" s="48"/>
      <c r="F476" s="48"/>
      <c r="G476" s="48"/>
      <c r="H476" s="48"/>
    </row>
    <row r="477" spans="3:8" x14ac:dyDescent="0.25">
      <c r="C477" s="48"/>
      <c r="D477" s="48"/>
      <c r="E477" s="48"/>
      <c r="F477" s="48"/>
      <c r="G477" s="48"/>
      <c r="H477" s="48"/>
    </row>
    <row r="478" spans="3:8" x14ac:dyDescent="0.25">
      <c r="C478" s="42"/>
      <c r="D478" s="42"/>
      <c r="E478" s="42"/>
      <c r="F478" s="42"/>
      <c r="G478" s="42"/>
      <c r="H478" s="42"/>
    </row>
    <row r="479" spans="3:8" x14ac:dyDescent="0.25">
      <c r="C479" s="40"/>
      <c r="D479" s="40"/>
      <c r="E479" s="40"/>
      <c r="F479" s="40"/>
      <c r="G479" s="40"/>
      <c r="H479" s="40"/>
    </row>
    <row r="480" spans="3:8" x14ac:dyDescent="0.25">
      <c r="C480" s="47"/>
      <c r="D480" s="47"/>
      <c r="E480" s="47"/>
      <c r="F480" s="47"/>
      <c r="G480" s="47"/>
      <c r="H480" s="47"/>
    </row>
    <row r="481" spans="3:8" x14ac:dyDescent="0.25">
      <c r="C481" s="40"/>
      <c r="D481" s="40"/>
      <c r="E481" s="40"/>
      <c r="F481" s="40"/>
      <c r="G481" s="40"/>
      <c r="H481" s="40"/>
    </row>
    <row r="482" spans="3:8" x14ac:dyDescent="0.25">
      <c r="C482" s="47"/>
      <c r="D482" s="47"/>
      <c r="E482" s="47"/>
      <c r="F482" s="47"/>
      <c r="G482" s="47"/>
      <c r="H482" s="47"/>
    </row>
    <row r="483" spans="3:8" x14ac:dyDescent="0.25">
      <c r="C483" s="49"/>
      <c r="D483" s="49"/>
      <c r="E483" s="49"/>
      <c r="F483" s="49"/>
      <c r="G483" s="49"/>
      <c r="H483" s="49"/>
    </row>
    <row r="484" spans="3:8" x14ac:dyDescent="0.25">
      <c r="C484" s="49"/>
      <c r="D484" s="49"/>
      <c r="E484" s="49"/>
      <c r="F484" s="49"/>
      <c r="G484" s="49"/>
      <c r="H484" s="49"/>
    </row>
    <row r="485" spans="3:8" x14ac:dyDescent="0.25">
      <c r="C485" s="41"/>
      <c r="D485" s="41"/>
      <c r="E485" s="41"/>
      <c r="F485" s="41"/>
      <c r="G485" s="41"/>
      <c r="H485" s="41"/>
    </row>
    <row r="486" spans="3:8" x14ac:dyDescent="0.25">
      <c r="C486" s="47"/>
      <c r="D486" s="47"/>
      <c r="E486" s="47"/>
      <c r="F486" s="47"/>
      <c r="G486" s="47"/>
      <c r="H486" s="47"/>
    </row>
    <row r="487" spans="3:8" x14ac:dyDescent="0.25">
      <c r="C487" s="45"/>
      <c r="D487" s="45"/>
      <c r="E487" s="45"/>
      <c r="F487" s="45"/>
      <c r="G487" s="45"/>
      <c r="H487" s="45"/>
    </row>
    <row r="488" spans="3:8" x14ac:dyDescent="0.25">
      <c r="C488" s="47"/>
      <c r="D488" s="47"/>
      <c r="E488" s="47"/>
      <c r="F488" s="47"/>
      <c r="G488" s="47"/>
      <c r="H488" s="47"/>
    </row>
    <row r="489" spans="3:8" x14ac:dyDescent="0.25">
      <c r="C489" s="54"/>
      <c r="D489" s="54"/>
      <c r="E489" s="54"/>
      <c r="F489" s="54"/>
      <c r="G489" s="54"/>
      <c r="H489" s="54"/>
    </row>
    <row r="490" spans="3:8" x14ac:dyDescent="0.25">
      <c r="C490" s="42"/>
      <c r="D490" s="42"/>
      <c r="E490" s="42"/>
      <c r="F490" s="42"/>
      <c r="G490" s="42"/>
      <c r="H490" s="42"/>
    </row>
    <row r="491" spans="3:8" x14ac:dyDescent="0.25">
      <c r="C491" s="47"/>
      <c r="D491" s="47"/>
      <c r="E491" s="47"/>
      <c r="F491" s="47"/>
      <c r="G491" s="47"/>
      <c r="H491" s="47"/>
    </row>
    <row r="492" spans="3:8" x14ac:dyDescent="0.25">
      <c r="C492" s="53"/>
      <c r="D492" s="53"/>
      <c r="E492" s="53"/>
      <c r="F492" s="53"/>
      <c r="G492" s="53"/>
      <c r="H492" s="53"/>
    </row>
    <row r="493" spans="3:8" x14ac:dyDescent="0.25">
      <c r="C493" s="54"/>
      <c r="D493" s="54"/>
      <c r="E493" s="54"/>
      <c r="F493" s="54"/>
      <c r="G493" s="54"/>
      <c r="H493" s="54"/>
    </row>
    <row r="494" spans="3:8" x14ac:dyDescent="0.25">
      <c r="C494" s="48"/>
      <c r="D494" s="48"/>
      <c r="E494" s="48"/>
      <c r="F494" s="48"/>
      <c r="G494" s="48"/>
      <c r="H494" s="48"/>
    </row>
    <row r="495" spans="3:8" x14ac:dyDescent="0.25">
      <c r="C495" s="45"/>
      <c r="D495" s="45"/>
      <c r="E495" s="45"/>
      <c r="F495" s="45"/>
      <c r="G495" s="45"/>
      <c r="H495" s="45"/>
    </row>
    <row r="496" spans="3:8" x14ac:dyDescent="0.25">
      <c r="C496" s="41"/>
      <c r="D496" s="41"/>
      <c r="E496" s="41"/>
      <c r="F496" s="41"/>
      <c r="G496" s="41"/>
      <c r="H496" s="41"/>
    </row>
    <row r="497" spans="3:8" x14ac:dyDescent="0.25">
      <c r="C497" s="42"/>
      <c r="D497" s="42"/>
      <c r="E497" s="42"/>
      <c r="F497" s="42"/>
      <c r="G497" s="42"/>
      <c r="H497" s="42"/>
    </row>
    <row r="498" spans="3:8" x14ac:dyDescent="0.25">
      <c r="C498" s="41"/>
      <c r="D498" s="41"/>
      <c r="E498" s="41"/>
      <c r="F498" s="41"/>
      <c r="G498" s="41"/>
      <c r="H498" s="41"/>
    </row>
    <row r="499" spans="3:8" x14ac:dyDescent="0.25">
      <c r="C499" s="47"/>
      <c r="D499" s="47"/>
      <c r="E499" s="47"/>
      <c r="F499" s="47"/>
      <c r="G499" s="47"/>
      <c r="H499" s="47"/>
    </row>
    <row r="500" spans="3:8" x14ac:dyDescent="0.25">
      <c r="C500" s="40"/>
      <c r="D500" s="40"/>
      <c r="E500" s="40"/>
      <c r="F500" s="40"/>
      <c r="G500" s="40"/>
      <c r="H500" s="40"/>
    </row>
    <row r="501" spans="3:8" x14ac:dyDescent="0.25">
      <c r="C501" s="46"/>
      <c r="D501" s="46"/>
      <c r="E501" s="46"/>
      <c r="F501" s="46"/>
      <c r="G501" s="46"/>
      <c r="H501" s="46"/>
    </row>
    <row r="502" spans="3:8" x14ac:dyDescent="0.25">
      <c r="C502" s="41"/>
      <c r="D502" s="41"/>
      <c r="E502" s="41"/>
      <c r="F502" s="41"/>
      <c r="G502" s="41"/>
      <c r="H502" s="41"/>
    </row>
    <row r="503" spans="3:8" x14ac:dyDescent="0.25">
      <c r="C503" s="47"/>
      <c r="D503" s="47"/>
      <c r="E503" s="47"/>
      <c r="F503" s="47"/>
      <c r="G503" s="47"/>
      <c r="H503" s="47"/>
    </row>
    <row r="504" spans="3:8" x14ac:dyDescent="0.25">
      <c r="C504" s="46"/>
      <c r="D504" s="46"/>
      <c r="E504" s="46"/>
      <c r="F504" s="46"/>
      <c r="G504" s="46"/>
      <c r="H504" s="46"/>
    </row>
    <row r="505" spans="3:8" x14ac:dyDescent="0.25">
      <c r="C505" s="54"/>
      <c r="D505" s="54"/>
      <c r="E505" s="54"/>
      <c r="F505" s="54"/>
      <c r="G505" s="54"/>
      <c r="H505" s="54"/>
    </row>
    <row r="506" spans="3:8" x14ac:dyDescent="0.25">
      <c r="C506" s="40"/>
      <c r="D506" s="40"/>
      <c r="E506" s="40"/>
      <c r="F506" s="40"/>
      <c r="G506" s="40"/>
      <c r="H506" s="40"/>
    </row>
    <row r="507" spans="3:8" x14ac:dyDescent="0.25">
      <c r="C507" s="46"/>
      <c r="D507" s="46"/>
      <c r="E507" s="46"/>
      <c r="F507" s="46"/>
      <c r="G507" s="46"/>
      <c r="H507" s="46"/>
    </row>
    <row r="508" spans="3:8" x14ac:dyDescent="0.25">
      <c r="C508" s="49"/>
      <c r="D508" s="49"/>
      <c r="E508" s="49"/>
      <c r="F508" s="49"/>
      <c r="G508" s="49"/>
      <c r="H508" s="49"/>
    </row>
    <row r="509" spans="3:8" x14ac:dyDescent="0.25">
      <c r="C509" s="48"/>
      <c r="D509" s="48"/>
      <c r="E509" s="48"/>
      <c r="F509" s="48"/>
      <c r="G509" s="48"/>
      <c r="H509" s="48"/>
    </row>
    <row r="510" spans="3:8" x14ac:dyDescent="0.25">
      <c r="C510" s="49"/>
      <c r="D510" s="49"/>
      <c r="E510" s="49"/>
      <c r="F510" s="49"/>
      <c r="G510" s="49"/>
      <c r="H510" s="49"/>
    </row>
    <row r="511" spans="3:8" x14ac:dyDescent="0.25">
      <c r="C511" s="44"/>
      <c r="D511" s="44"/>
      <c r="E511" s="44"/>
      <c r="F511" s="44"/>
      <c r="G511" s="44"/>
      <c r="H511" s="44"/>
    </row>
    <row r="512" spans="3:8" x14ac:dyDescent="0.25">
      <c r="C512" s="41"/>
      <c r="D512" s="41"/>
      <c r="E512" s="41"/>
      <c r="F512" s="41"/>
      <c r="G512" s="41"/>
      <c r="H512" s="41"/>
    </row>
    <row r="513" spans="3:8" x14ac:dyDescent="0.25">
      <c r="C513" s="46"/>
      <c r="D513" s="46"/>
      <c r="E513" s="46"/>
      <c r="F513" s="46"/>
      <c r="G513" s="46"/>
      <c r="H513" s="46"/>
    </row>
    <row r="514" spans="3:8" x14ac:dyDescent="0.25">
      <c r="C514" s="53"/>
      <c r="D514" s="53"/>
      <c r="E514" s="53"/>
      <c r="F514" s="53"/>
      <c r="G514" s="53"/>
      <c r="H514" s="53"/>
    </row>
    <row r="515" spans="3:8" x14ac:dyDescent="0.25">
      <c r="C515" s="45"/>
      <c r="D515" s="45"/>
      <c r="E515" s="45"/>
      <c r="F515" s="45"/>
      <c r="G515" s="45"/>
      <c r="H515" s="45"/>
    </row>
    <row r="516" spans="3:8" x14ac:dyDescent="0.25">
      <c r="C516" s="45"/>
      <c r="D516" s="45"/>
      <c r="E516" s="45"/>
      <c r="F516" s="45"/>
      <c r="G516" s="45"/>
      <c r="H516" s="45"/>
    </row>
    <row r="517" spans="3:8" x14ac:dyDescent="0.25">
      <c r="C517" s="40"/>
      <c r="D517" s="40"/>
      <c r="E517" s="40"/>
      <c r="F517" s="40"/>
      <c r="G517" s="40"/>
      <c r="H517" s="40"/>
    </row>
    <row r="518" spans="3:8" x14ac:dyDescent="0.25">
      <c r="C518" s="48"/>
      <c r="D518" s="48"/>
      <c r="E518" s="48"/>
      <c r="F518" s="48"/>
      <c r="G518" s="48"/>
      <c r="H518" s="48"/>
    </row>
    <row r="519" spans="3:8" x14ac:dyDescent="0.25">
      <c r="C519" s="42"/>
      <c r="D519" s="42"/>
      <c r="E519" s="42"/>
      <c r="F519" s="42"/>
      <c r="G519" s="42"/>
      <c r="H519" s="42"/>
    </row>
    <row r="520" spans="3:8" x14ac:dyDescent="0.25">
      <c r="C520" s="47"/>
      <c r="D520" s="47"/>
      <c r="E520" s="47"/>
      <c r="F520" s="47"/>
      <c r="G520" s="47"/>
      <c r="H520" s="47"/>
    </row>
    <row r="521" spans="3:8" x14ac:dyDescent="0.25">
      <c r="C521" s="41"/>
      <c r="D521" s="41"/>
      <c r="E521" s="41"/>
      <c r="F521" s="41"/>
      <c r="G521" s="41"/>
      <c r="H521" s="41"/>
    </row>
    <row r="522" spans="3:8" x14ac:dyDescent="0.25">
      <c r="C522" s="40"/>
      <c r="D522" s="40"/>
      <c r="E522" s="40"/>
      <c r="F522" s="40"/>
      <c r="G522" s="40"/>
      <c r="H522" s="40"/>
    </row>
    <row r="523" spans="3:8" x14ac:dyDescent="0.25">
      <c r="C523" s="42"/>
      <c r="D523" s="42"/>
      <c r="E523" s="42"/>
      <c r="F523" s="42"/>
      <c r="G523" s="42"/>
      <c r="H523" s="42"/>
    </row>
    <row r="524" spans="3:8" x14ac:dyDescent="0.25">
      <c r="C524" s="40"/>
      <c r="D524" s="40"/>
      <c r="E524" s="40"/>
      <c r="F524" s="40"/>
      <c r="G524" s="40"/>
      <c r="H524" s="40"/>
    </row>
    <row r="525" spans="3:8" x14ac:dyDescent="0.25">
      <c r="C525" s="46"/>
      <c r="D525" s="46"/>
      <c r="E525" s="46"/>
      <c r="F525" s="46"/>
      <c r="G525" s="46"/>
      <c r="H525" s="46"/>
    </row>
    <row r="526" spans="3:8" x14ac:dyDescent="0.25">
      <c r="C526" s="53"/>
      <c r="D526" s="53"/>
      <c r="E526" s="53"/>
      <c r="F526" s="53"/>
      <c r="G526" s="53"/>
      <c r="H526" s="53"/>
    </row>
    <row r="527" spans="3:8" x14ac:dyDescent="0.25">
      <c r="C527" s="42"/>
      <c r="D527" s="42"/>
      <c r="E527" s="42"/>
      <c r="F527" s="42"/>
      <c r="G527" s="42"/>
      <c r="H527" s="42"/>
    </row>
    <row r="528" spans="3:8" x14ac:dyDescent="0.25">
      <c r="C528" s="45"/>
      <c r="D528" s="45"/>
      <c r="E528" s="45"/>
      <c r="F528" s="45"/>
      <c r="G528" s="45"/>
      <c r="H528" s="45"/>
    </row>
    <row r="529" spans="3:8" x14ac:dyDescent="0.25">
      <c r="C529" s="40"/>
      <c r="D529" s="40"/>
      <c r="E529" s="40"/>
      <c r="F529" s="40"/>
      <c r="G529" s="40"/>
      <c r="H529" s="40"/>
    </row>
    <row r="530" spans="3:8" x14ac:dyDescent="0.25">
      <c r="C530" s="41"/>
      <c r="D530" s="41"/>
      <c r="E530" s="41"/>
      <c r="F530" s="41"/>
      <c r="G530" s="41"/>
      <c r="H530" s="41"/>
    </row>
    <row r="531" spans="3:8" x14ac:dyDescent="0.25">
      <c r="C531" s="44"/>
      <c r="D531" s="44"/>
      <c r="E531" s="44"/>
      <c r="F531" s="44"/>
      <c r="G531" s="44"/>
      <c r="H531" s="44"/>
    </row>
    <row r="532" spans="3:8" x14ac:dyDescent="0.25">
      <c r="C532" s="45"/>
      <c r="D532" s="45"/>
      <c r="E532" s="45"/>
      <c r="F532" s="45"/>
      <c r="G532" s="45"/>
      <c r="H532" s="45"/>
    </row>
    <row r="533" spans="3:8" x14ac:dyDescent="0.25">
      <c r="C533" s="48"/>
      <c r="D533" s="48"/>
      <c r="E533" s="48"/>
      <c r="F533" s="48"/>
      <c r="G533" s="48"/>
      <c r="H533" s="48"/>
    </row>
    <row r="534" spans="3:8" x14ac:dyDescent="0.25">
      <c r="C534" s="49"/>
      <c r="D534" s="49"/>
      <c r="E534" s="49"/>
      <c r="F534" s="49"/>
      <c r="G534" s="49"/>
      <c r="H534" s="49"/>
    </row>
    <row r="535" spans="3:8" x14ac:dyDescent="0.25">
      <c r="C535" s="45"/>
      <c r="D535" s="45"/>
      <c r="E535" s="45"/>
      <c r="F535" s="45"/>
      <c r="G535" s="45"/>
      <c r="H535" s="45"/>
    </row>
    <row r="536" spans="3:8" x14ac:dyDescent="0.25">
      <c r="C536" s="40"/>
      <c r="D536" s="40"/>
      <c r="E536" s="40"/>
      <c r="F536" s="40"/>
      <c r="G536" s="40"/>
      <c r="H536" s="40"/>
    </row>
    <row r="537" spans="3:8" x14ac:dyDescent="0.25">
      <c r="C537" s="54"/>
      <c r="D537" s="54"/>
      <c r="E537" s="54"/>
      <c r="F537" s="54"/>
      <c r="G537" s="54"/>
      <c r="H537" s="54"/>
    </row>
    <row r="538" spans="3:8" x14ac:dyDescent="0.25">
      <c r="C538" s="42"/>
      <c r="D538" s="42"/>
      <c r="E538" s="42"/>
      <c r="F538" s="42"/>
      <c r="G538" s="42"/>
      <c r="H538" s="42"/>
    </row>
    <row r="539" spans="3:8" x14ac:dyDescent="0.25">
      <c r="C539" s="48"/>
      <c r="D539" s="48"/>
      <c r="E539" s="48"/>
      <c r="F539" s="48"/>
      <c r="G539" s="48"/>
      <c r="H539" s="48"/>
    </row>
    <row r="540" spans="3:8" x14ac:dyDescent="0.25">
      <c r="C540" s="40"/>
      <c r="D540" s="40"/>
      <c r="E540" s="40"/>
      <c r="F540" s="40"/>
      <c r="G540" s="40"/>
      <c r="H540" s="40"/>
    </row>
    <row r="541" spans="3:8" x14ac:dyDescent="0.25">
      <c r="C541" s="49"/>
      <c r="D541" s="49"/>
      <c r="E541" s="49"/>
      <c r="F541" s="49"/>
      <c r="G541" s="49"/>
      <c r="H541" s="49"/>
    </row>
    <row r="542" spans="3:8" x14ac:dyDescent="0.25">
      <c r="C542" s="48"/>
      <c r="D542" s="48"/>
      <c r="E542" s="48"/>
      <c r="F542" s="48"/>
      <c r="G542" s="48"/>
      <c r="H542" s="48"/>
    </row>
    <row r="543" spans="3:8" x14ac:dyDescent="0.25">
      <c r="C543" s="49"/>
      <c r="D543" s="49"/>
      <c r="E543" s="49"/>
      <c r="F543" s="49"/>
      <c r="G543" s="49"/>
      <c r="H543" s="49"/>
    </row>
    <row r="544" spans="3:8" x14ac:dyDescent="0.25">
      <c r="C544" s="42"/>
      <c r="D544" s="42"/>
      <c r="E544" s="42"/>
      <c r="F544" s="42"/>
      <c r="G544" s="42"/>
      <c r="H544" s="42"/>
    </row>
    <row r="545" spans="3:8" x14ac:dyDescent="0.25">
      <c r="C545" s="45"/>
      <c r="D545" s="45"/>
      <c r="E545" s="45"/>
      <c r="F545" s="45"/>
      <c r="G545" s="45"/>
      <c r="H545" s="45"/>
    </row>
    <row r="546" spans="3:8" x14ac:dyDescent="0.25">
      <c r="C546" s="53"/>
      <c r="D546" s="53"/>
      <c r="E546" s="53"/>
      <c r="F546" s="53"/>
      <c r="G546" s="53"/>
      <c r="H546" s="53"/>
    </row>
    <row r="547" spans="3:8" x14ac:dyDescent="0.25">
      <c r="C547" s="48"/>
      <c r="D547" s="48"/>
      <c r="E547" s="48"/>
      <c r="F547" s="48"/>
      <c r="G547" s="48"/>
      <c r="H547" s="48"/>
    </row>
    <row r="548" spans="3:8" x14ac:dyDescent="0.25">
      <c r="C548" s="46"/>
      <c r="D548" s="46"/>
      <c r="E548" s="46"/>
      <c r="F548" s="46"/>
      <c r="G548" s="46"/>
      <c r="H548" s="46"/>
    </row>
    <row r="549" spans="3:8" x14ac:dyDescent="0.25">
      <c r="C549" s="40"/>
      <c r="D549" s="40"/>
      <c r="E549" s="40"/>
      <c r="F549" s="40"/>
      <c r="G549" s="40"/>
      <c r="H549" s="40"/>
    </row>
    <row r="550" spans="3:8" x14ac:dyDescent="0.25">
      <c r="C550" s="48"/>
      <c r="D550" s="48"/>
      <c r="E550" s="48"/>
      <c r="F550" s="48"/>
      <c r="G550" s="48"/>
      <c r="H550" s="48"/>
    </row>
    <row r="551" spans="3:8" x14ac:dyDescent="0.25">
      <c r="C551" s="46"/>
      <c r="D551" s="46"/>
      <c r="E551" s="46"/>
      <c r="F551" s="46"/>
      <c r="G551" s="46"/>
      <c r="H551" s="46"/>
    </row>
    <row r="552" spans="3:8" x14ac:dyDescent="0.25">
      <c r="C552" s="40"/>
      <c r="D552" s="40"/>
      <c r="E552" s="40"/>
      <c r="F552" s="40"/>
      <c r="G552" s="40"/>
      <c r="H552" s="40"/>
    </row>
    <row r="553" spans="3:8" x14ac:dyDescent="0.25">
      <c r="C553" s="47"/>
      <c r="D553" s="47"/>
      <c r="E553" s="47"/>
      <c r="F553" s="47"/>
      <c r="G553" s="47"/>
      <c r="H553" s="47"/>
    </row>
    <row r="554" spans="3:8" x14ac:dyDescent="0.25">
      <c r="C554" s="42"/>
      <c r="D554" s="42"/>
      <c r="E554" s="42"/>
      <c r="F554" s="42"/>
      <c r="G554" s="42"/>
      <c r="H554" s="42"/>
    </row>
    <row r="555" spans="3:8" x14ac:dyDescent="0.25">
      <c r="C555" s="54"/>
      <c r="D555" s="54"/>
      <c r="E555" s="54"/>
      <c r="F555" s="54"/>
      <c r="G555" s="54"/>
      <c r="H555" s="54"/>
    </row>
    <row r="556" spans="3:8" x14ac:dyDescent="0.25">
      <c r="C556" s="48"/>
      <c r="D556" s="48"/>
      <c r="E556" s="48"/>
      <c r="F556" s="48"/>
      <c r="G556" s="48"/>
      <c r="H556" s="48"/>
    </row>
    <row r="557" spans="3:8" x14ac:dyDescent="0.25">
      <c r="C557" s="53"/>
      <c r="D557" s="53"/>
      <c r="E557" s="53"/>
      <c r="F557" s="53"/>
      <c r="G557" s="53"/>
      <c r="H557" s="53"/>
    </row>
    <row r="558" spans="3:8" x14ac:dyDescent="0.25">
      <c r="C558" s="45"/>
      <c r="D558" s="45"/>
      <c r="E558" s="45"/>
      <c r="F558" s="45"/>
      <c r="G558" s="45"/>
      <c r="H558" s="45"/>
    </row>
    <row r="559" spans="3:8" x14ac:dyDescent="0.25">
      <c r="C559" s="43"/>
      <c r="D559" s="43"/>
      <c r="E559" s="43"/>
      <c r="F559" s="43"/>
      <c r="G559" s="43"/>
      <c r="H559" s="43"/>
    </row>
    <row r="560" spans="3:8" x14ac:dyDescent="0.25">
      <c r="C560" s="44"/>
      <c r="D560" s="44"/>
      <c r="E560" s="44"/>
      <c r="F560" s="44"/>
      <c r="G560" s="44"/>
      <c r="H560" s="44"/>
    </row>
    <row r="561" spans="3:8" x14ac:dyDescent="0.25">
      <c r="C561" s="40"/>
      <c r="D561" s="40"/>
      <c r="E561" s="40"/>
      <c r="F561" s="40"/>
      <c r="G561" s="40"/>
      <c r="H561" s="40"/>
    </row>
    <row r="562" spans="3:8" x14ac:dyDescent="0.25">
      <c r="C562" s="48"/>
      <c r="D562" s="48"/>
      <c r="E562" s="48"/>
      <c r="F562" s="48"/>
      <c r="G562" s="48"/>
      <c r="H562" s="48"/>
    </row>
    <row r="563" spans="3:8" x14ac:dyDescent="0.25">
      <c r="C563" s="46"/>
      <c r="D563" s="46"/>
      <c r="E563" s="46"/>
      <c r="F563" s="46"/>
      <c r="G563" s="46"/>
      <c r="H563" s="46"/>
    </row>
    <row r="564" spans="3:8" x14ac:dyDescent="0.25">
      <c r="C564" s="53"/>
      <c r="D564" s="53"/>
      <c r="E564" s="53"/>
      <c r="F564" s="53"/>
      <c r="G564" s="53"/>
      <c r="H564" s="53"/>
    </row>
    <row r="565" spans="3:8" x14ac:dyDescent="0.25">
      <c r="C565" s="53"/>
      <c r="D565" s="53"/>
      <c r="E565" s="53"/>
      <c r="F565" s="53"/>
      <c r="G565" s="53"/>
      <c r="H565" s="53"/>
    </row>
    <row r="566" spans="3:8" x14ac:dyDescent="0.25">
      <c r="C566" s="48"/>
      <c r="D566" s="48"/>
      <c r="E566" s="48"/>
      <c r="F566" s="48"/>
      <c r="G566" s="48"/>
      <c r="H566" s="48"/>
    </row>
    <row r="567" spans="3:8" x14ac:dyDescent="0.25">
      <c r="C567" s="41"/>
      <c r="D567" s="41"/>
      <c r="E567" s="41"/>
      <c r="F567" s="41"/>
      <c r="G567" s="41"/>
      <c r="H567" s="41"/>
    </row>
    <row r="568" spans="3:8" x14ac:dyDescent="0.25">
      <c r="C568" s="49"/>
      <c r="D568" s="49"/>
      <c r="E568" s="49"/>
      <c r="F568" s="49"/>
      <c r="G568" s="49"/>
      <c r="H568" s="49"/>
    </row>
    <row r="569" spans="3:8" x14ac:dyDescent="0.25">
      <c r="C569" s="41"/>
      <c r="D569" s="41"/>
      <c r="E569" s="41"/>
      <c r="F569" s="41"/>
      <c r="G569" s="41"/>
      <c r="H569" s="41"/>
    </row>
    <row r="570" spans="3:8" x14ac:dyDescent="0.25">
      <c r="C570" s="46"/>
      <c r="D570" s="46"/>
      <c r="E570" s="46"/>
      <c r="F570" s="46"/>
      <c r="G570" s="46"/>
      <c r="H570" s="46"/>
    </row>
    <row r="571" spans="3:8" x14ac:dyDescent="0.25">
      <c r="C571" s="42"/>
      <c r="D571" s="42"/>
      <c r="E571" s="42"/>
      <c r="F571" s="42"/>
      <c r="G571" s="42"/>
      <c r="H571" s="42"/>
    </row>
    <row r="572" spans="3:8" x14ac:dyDescent="0.25">
      <c r="C572" s="42"/>
      <c r="D572" s="42"/>
      <c r="E572" s="42"/>
      <c r="F572" s="42"/>
      <c r="G572" s="42"/>
      <c r="H572" s="42"/>
    </row>
    <row r="573" spans="3:8" x14ac:dyDescent="0.25">
      <c r="C573" s="45"/>
      <c r="D573" s="45"/>
      <c r="E573" s="45"/>
      <c r="F573" s="45"/>
      <c r="G573" s="45"/>
      <c r="H573" s="45"/>
    </row>
    <row r="574" spans="3:8" x14ac:dyDescent="0.25">
      <c r="C574" s="40"/>
      <c r="D574" s="40"/>
      <c r="E574" s="40"/>
      <c r="F574" s="40"/>
      <c r="G574" s="40"/>
      <c r="H574" s="40"/>
    </row>
    <row r="575" spans="3:8" x14ac:dyDescent="0.25">
      <c r="C575" s="40"/>
      <c r="D575" s="40"/>
      <c r="E575" s="40"/>
      <c r="F575" s="40"/>
      <c r="G575" s="40"/>
      <c r="H575" s="40"/>
    </row>
    <row r="576" spans="3:8" x14ac:dyDescent="0.25">
      <c r="C576" s="40"/>
      <c r="D576" s="40"/>
      <c r="E576" s="40"/>
      <c r="F576" s="40"/>
      <c r="G576" s="40"/>
      <c r="H576" s="40"/>
    </row>
    <row r="577" spans="3:8" x14ac:dyDescent="0.25">
      <c r="C577" s="41"/>
      <c r="D577" s="41"/>
      <c r="E577" s="41"/>
      <c r="F577" s="41"/>
      <c r="G577" s="41"/>
      <c r="H577" s="41"/>
    </row>
    <row r="578" spans="3:8" x14ac:dyDescent="0.25">
      <c r="C578" s="54"/>
      <c r="D578" s="54"/>
      <c r="E578" s="54"/>
      <c r="F578" s="54"/>
      <c r="G578" s="54"/>
      <c r="H578" s="54"/>
    </row>
    <row r="579" spans="3:8" x14ac:dyDescent="0.25">
      <c r="C579" s="40"/>
      <c r="D579" s="40"/>
      <c r="E579" s="40"/>
      <c r="F579" s="40"/>
      <c r="G579" s="40"/>
      <c r="H579" s="40"/>
    </row>
    <row r="580" spans="3:8" x14ac:dyDescent="0.25">
      <c r="C580" s="45"/>
      <c r="D580" s="45"/>
      <c r="E580" s="45"/>
      <c r="F580" s="45"/>
      <c r="G580" s="45"/>
      <c r="H580" s="45"/>
    </row>
    <row r="581" spans="3:8" x14ac:dyDescent="0.25">
      <c r="C581" s="48"/>
      <c r="D581" s="48"/>
      <c r="E581" s="48"/>
      <c r="F581" s="48"/>
      <c r="G581" s="48"/>
      <c r="H581" s="48"/>
    </row>
    <row r="582" spans="3:8" x14ac:dyDescent="0.25">
      <c r="C582" s="41"/>
      <c r="D582" s="41"/>
      <c r="E582" s="41"/>
      <c r="F582" s="41"/>
      <c r="G582" s="41"/>
      <c r="H582" s="41"/>
    </row>
    <row r="583" spans="3:8" x14ac:dyDescent="0.25">
      <c r="C583" s="40"/>
      <c r="D583" s="40"/>
      <c r="E583" s="40"/>
      <c r="F583" s="40"/>
      <c r="G583" s="40"/>
      <c r="H583" s="40"/>
    </row>
    <row r="584" spans="3:8" x14ac:dyDescent="0.25">
      <c r="C584" s="46"/>
      <c r="D584" s="46"/>
      <c r="E584" s="46"/>
      <c r="F584" s="46"/>
      <c r="G584" s="46"/>
      <c r="H584" s="46"/>
    </row>
    <row r="585" spans="3:8" x14ac:dyDescent="0.25">
      <c r="C585" s="45"/>
      <c r="D585" s="45"/>
      <c r="E585" s="45"/>
      <c r="F585" s="45"/>
      <c r="G585" s="45"/>
      <c r="H585" s="45"/>
    </row>
    <row r="586" spans="3:8" x14ac:dyDescent="0.25">
      <c r="C586" s="46"/>
      <c r="D586" s="46"/>
      <c r="E586" s="46"/>
      <c r="F586" s="46"/>
      <c r="G586" s="46"/>
      <c r="H586" s="46"/>
    </row>
    <row r="587" spans="3:8" x14ac:dyDescent="0.25">
      <c r="C587" s="48"/>
      <c r="D587" s="48"/>
      <c r="E587" s="48"/>
      <c r="F587" s="48"/>
      <c r="G587" s="48"/>
      <c r="H587" s="48"/>
    </row>
    <row r="588" spans="3:8" x14ac:dyDescent="0.25">
      <c r="C588" s="40"/>
      <c r="D588" s="40"/>
      <c r="E588" s="40"/>
      <c r="F588" s="40"/>
      <c r="G588" s="40"/>
      <c r="H588" s="40"/>
    </row>
    <row r="589" spans="3:8" x14ac:dyDescent="0.25">
      <c r="C589" s="49"/>
      <c r="D589" s="49"/>
      <c r="E589" s="49"/>
      <c r="F589" s="49"/>
      <c r="G589" s="49"/>
      <c r="H589" s="49"/>
    </row>
    <row r="590" spans="3:8" x14ac:dyDescent="0.25">
      <c r="C590" s="40"/>
      <c r="D590" s="40"/>
      <c r="E590" s="40"/>
      <c r="F590" s="40"/>
      <c r="G590" s="40"/>
      <c r="H590" s="40"/>
    </row>
    <row r="591" spans="3:8" x14ac:dyDescent="0.25">
      <c r="C591" s="47"/>
      <c r="D591" s="47"/>
      <c r="E591" s="47"/>
      <c r="F591" s="47"/>
      <c r="G591" s="47"/>
      <c r="H591" s="47"/>
    </row>
    <row r="592" spans="3:8" x14ac:dyDescent="0.25">
      <c r="C592" s="53"/>
      <c r="D592" s="53"/>
      <c r="E592" s="53"/>
      <c r="F592" s="53"/>
      <c r="G592" s="53"/>
      <c r="H592" s="53"/>
    </row>
    <row r="593" spans="3:8" x14ac:dyDescent="0.25">
      <c r="C593" s="42"/>
      <c r="D593" s="42"/>
      <c r="E593" s="42"/>
      <c r="F593" s="42"/>
      <c r="G593" s="42"/>
      <c r="H593" s="42"/>
    </row>
    <row r="594" spans="3:8" x14ac:dyDescent="0.25">
      <c r="C594" s="47"/>
      <c r="D594" s="47"/>
      <c r="E594" s="47"/>
      <c r="F594" s="47"/>
      <c r="G594" s="47"/>
      <c r="H594" s="47"/>
    </row>
    <row r="595" spans="3:8" x14ac:dyDescent="0.25">
      <c r="C595" s="42"/>
      <c r="D595" s="42"/>
      <c r="E595" s="42"/>
      <c r="F595" s="42"/>
      <c r="G595" s="42"/>
      <c r="H595" s="42"/>
    </row>
    <row r="596" spans="3:8" x14ac:dyDescent="0.25">
      <c r="C596" s="42"/>
      <c r="D596" s="42"/>
      <c r="E596" s="42"/>
      <c r="F596" s="42"/>
      <c r="G596" s="42"/>
      <c r="H596" s="42"/>
    </row>
    <row r="597" spans="3:8" x14ac:dyDescent="0.25">
      <c r="C597" s="42"/>
      <c r="D597" s="42"/>
      <c r="E597" s="42"/>
      <c r="F597" s="42"/>
      <c r="G597" s="42"/>
      <c r="H597" s="42"/>
    </row>
    <row r="598" spans="3:8" x14ac:dyDescent="0.25">
      <c r="C598" s="42"/>
      <c r="D598" s="42"/>
      <c r="E598" s="42"/>
      <c r="F598" s="42"/>
      <c r="G598" s="42"/>
      <c r="H598" s="42"/>
    </row>
    <row r="599" spans="3:8" x14ac:dyDescent="0.25">
      <c r="C599" s="42"/>
      <c r="D599" s="42"/>
      <c r="E599" s="42"/>
      <c r="F599" s="42"/>
      <c r="G599" s="42"/>
      <c r="H599" s="42"/>
    </row>
    <row r="600" spans="3:8" x14ac:dyDescent="0.25">
      <c r="C600" s="42"/>
      <c r="D600" s="42"/>
      <c r="E600" s="42"/>
      <c r="F600" s="42"/>
      <c r="G600" s="42"/>
      <c r="H600" s="42"/>
    </row>
    <row r="601" spans="3:8" x14ac:dyDescent="0.25">
      <c r="C601" s="42"/>
      <c r="D601" s="42"/>
      <c r="E601" s="42"/>
      <c r="F601" s="42"/>
      <c r="G601" s="42"/>
      <c r="H601" s="42"/>
    </row>
  </sheetData>
  <sortState ref="C5:K594">
    <sortCondition ref="C4"/>
  </sortState>
  <conditionalFormatting sqref="N6">
    <cfRule type="cellIs" dxfId="3" priority="564" operator="equal">
      <formula>#REF!=$U$3</formula>
    </cfRule>
  </conditionalFormatting>
  <conditionalFormatting sqref="I188 I19 I158 I152 I44 I33 I233">
    <cfRule type="duplicateValues" dxfId="2" priority="614"/>
  </conditionalFormatting>
  <conditionalFormatting sqref="C44">
    <cfRule type="duplicateValues" dxfId="1" priority="1"/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54"/>
  <sheetViews>
    <sheetView zoomScale="55" zoomScaleNormal="55" workbookViewId="0">
      <selection activeCell="AC9" sqref="AC9"/>
    </sheetView>
  </sheetViews>
  <sheetFormatPr defaultRowHeight="15" x14ac:dyDescent="0.25"/>
  <cols>
    <col min="1" max="1" width="23.28515625" bestFit="1" customWidth="1"/>
    <col min="3" max="3" width="19.140625" bestFit="1" customWidth="1"/>
    <col min="4" max="4" width="6.140625" bestFit="1" customWidth="1"/>
    <col min="5" max="5" width="5.140625" customWidth="1"/>
    <col min="6" max="8" width="5.28515625" bestFit="1" customWidth="1"/>
    <col min="9" max="9" width="19.140625" bestFit="1" customWidth="1"/>
    <col min="10" max="10" width="9.140625" customWidth="1"/>
    <col min="16" max="16" width="6.7109375" customWidth="1"/>
    <col min="24" max="24" width="9.140625" customWidth="1"/>
  </cols>
  <sheetData>
    <row r="1" spans="1:24" x14ac:dyDescent="0.25">
      <c r="A1" s="69"/>
      <c r="B1" s="69"/>
      <c r="C1" s="69"/>
      <c r="D1" s="69"/>
      <c r="E1" s="69"/>
      <c r="F1" s="69" t="s">
        <v>2090</v>
      </c>
      <c r="G1" s="69" t="s">
        <v>2091</v>
      </c>
      <c r="H1" s="69" t="s">
        <v>2089</v>
      </c>
      <c r="W1" s="54" t="s">
        <v>2097</v>
      </c>
      <c r="X1" s="54">
        <v>1</v>
      </c>
    </row>
    <row r="2" spans="1:24" x14ac:dyDescent="0.25">
      <c r="A2" s="69"/>
      <c r="B2" s="69"/>
      <c r="C2" s="69" t="s">
        <v>536</v>
      </c>
      <c r="D2" s="69"/>
      <c r="E2" s="69" t="s">
        <v>537</v>
      </c>
      <c r="F2" s="69" t="s">
        <v>594</v>
      </c>
      <c r="G2" s="69" t="s">
        <v>594</v>
      </c>
      <c r="H2" s="69" t="s">
        <v>594</v>
      </c>
      <c r="W2" s="45" t="s">
        <v>1320</v>
      </c>
      <c r="X2" s="45">
        <v>1</v>
      </c>
    </row>
    <row r="3" spans="1:24" x14ac:dyDescent="0.25">
      <c r="A3" s="69" t="s">
        <v>245</v>
      </c>
      <c r="B3" s="69" t="s">
        <v>53</v>
      </c>
      <c r="C3" s="69" t="s">
        <v>245</v>
      </c>
      <c r="D3" s="69" t="s">
        <v>574</v>
      </c>
      <c r="E3" s="69">
        <v>15</v>
      </c>
      <c r="F3" s="69">
        <v>0</v>
      </c>
      <c r="G3" s="69">
        <v>318</v>
      </c>
      <c r="H3" s="69">
        <v>283</v>
      </c>
      <c r="W3" s="64" t="s">
        <v>2098</v>
      </c>
      <c r="X3" s="64">
        <v>1</v>
      </c>
    </row>
    <row r="4" spans="1:24" x14ac:dyDescent="0.25">
      <c r="A4" s="69" t="s">
        <v>191</v>
      </c>
      <c r="B4" s="69" t="s">
        <v>11</v>
      </c>
      <c r="C4" s="69"/>
      <c r="D4" s="69"/>
      <c r="E4" s="69"/>
      <c r="F4" s="69"/>
      <c r="G4" s="69"/>
      <c r="H4" s="69"/>
      <c r="W4" s="41" t="s">
        <v>788</v>
      </c>
      <c r="X4" s="41">
        <v>1</v>
      </c>
    </row>
    <row r="5" spans="1:24" x14ac:dyDescent="0.25">
      <c r="A5" s="69" t="s">
        <v>288</v>
      </c>
      <c r="B5" s="69" t="s">
        <v>29</v>
      </c>
      <c r="C5" s="69"/>
      <c r="D5" s="69"/>
      <c r="E5" s="69"/>
      <c r="F5" s="69"/>
      <c r="G5" s="69"/>
      <c r="H5" s="69"/>
      <c r="W5" s="64" t="s">
        <v>525</v>
      </c>
      <c r="X5" s="64">
        <v>1</v>
      </c>
    </row>
    <row r="6" spans="1:24" x14ac:dyDescent="0.25">
      <c r="A6" s="69" t="s">
        <v>232</v>
      </c>
      <c r="B6" s="69" t="s">
        <v>50</v>
      </c>
      <c r="C6" s="69" t="s">
        <v>232</v>
      </c>
      <c r="D6" s="69" t="s">
        <v>50</v>
      </c>
      <c r="E6" s="69">
        <v>15</v>
      </c>
      <c r="F6" s="69">
        <v>0</v>
      </c>
      <c r="G6" s="69">
        <v>364</v>
      </c>
      <c r="H6" s="69">
        <v>184</v>
      </c>
      <c r="W6" s="40" t="s">
        <v>184</v>
      </c>
      <c r="X6" s="40">
        <v>2</v>
      </c>
    </row>
    <row r="7" spans="1:24" x14ac:dyDescent="0.25">
      <c r="A7" s="69" t="s">
        <v>345</v>
      </c>
      <c r="B7" s="69" t="s">
        <v>29</v>
      </c>
      <c r="C7" s="69"/>
      <c r="D7" s="69"/>
      <c r="E7" s="69"/>
      <c r="F7" s="69"/>
      <c r="G7" s="69"/>
      <c r="H7" s="69"/>
    </row>
    <row r="8" spans="1:24" x14ac:dyDescent="0.25">
      <c r="A8" s="69" t="s">
        <v>92</v>
      </c>
      <c r="B8" s="69" t="s">
        <v>11</v>
      </c>
      <c r="C8" s="69"/>
      <c r="D8" s="69"/>
      <c r="E8" s="69"/>
      <c r="F8" s="69"/>
      <c r="G8" s="69"/>
      <c r="H8" s="69"/>
    </row>
    <row r="9" spans="1:24" x14ac:dyDescent="0.25">
      <c r="A9" s="69" t="s">
        <v>360</v>
      </c>
      <c r="B9" s="69" t="s">
        <v>50</v>
      </c>
      <c r="C9" s="69" t="s">
        <v>360</v>
      </c>
      <c r="D9" s="69" t="s">
        <v>50</v>
      </c>
      <c r="E9" s="69">
        <v>8</v>
      </c>
      <c r="F9" s="69">
        <v>0</v>
      </c>
      <c r="G9" s="69">
        <v>289</v>
      </c>
      <c r="H9" s="69">
        <v>51</v>
      </c>
    </row>
    <row r="10" spans="1:24" x14ac:dyDescent="0.25">
      <c r="A10" s="69" t="s">
        <v>67</v>
      </c>
      <c r="B10" s="69" t="s">
        <v>29</v>
      </c>
      <c r="C10" s="69"/>
      <c r="D10" s="69"/>
      <c r="E10" s="69"/>
      <c r="F10" s="69"/>
      <c r="G10" s="69"/>
      <c r="H10" s="69"/>
    </row>
    <row r="11" spans="1:24" x14ac:dyDescent="0.25">
      <c r="A11" s="69" t="s">
        <v>254</v>
      </c>
      <c r="B11" s="69" t="s">
        <v>29</v>
      </c>
      <c r="C11" s="69"/>
      <c r="D11" s="69"/>
      <c r="E11" s="69"/>
      <c r="F11" s="69"/>
      <c r="G11" s="69"/>
      <c r="H11" s="69"/>
    </row>
    <row r="12" spans="1:24" x14ac:dyDescent="0.25">
      <c r="A12" s="69" t="s">
        <v>306</v>
      </c>
      <c r="B12" s="69" t="s">
        <v>84</v>
      </c>
      <c r="C12" s="69"/>
      <c r="D12" s="69"/>
      <c r="E12" s="69"/>
      <c r="F12" s="69"/>
      <c r="G12" s="69"/>
      <c r="H12" s="69"/>
    </row>
    <row r="13" spans="1:24" x14ac:dyDescent="0.25">
      <c r="A13" s="69" t="s">
        <v>307</v>
      </c>
      <c r="B13" s="69" t="s">
        <v>23</v>
      </c>
      <c r="C13" s="69" t="s">
        <v>307</v>
      </c>
      <c r="D13" s="69" t="s">
        <v>574</v>
      </c>
      <c r="E13" s="69">
        <v>13</v>
      </c>
      <c r="F13" s="69">
        <v>0</v>
      </c>
      <c r="G13" s="69">
        <v>612</v>
      </c>
      <c r="H13" s="69">
        <v>46</v>
      </c>
    </row>
    <row r="14" spans="1:24" x14ac:dyDescent="0.25">
      <c r="A14" s="69" t="s">
        <v>32</v>
      </c>
      <c r="B14" s="69" t="s">
        <v>16</v>
      </c>
      <c r="C14" s="69" t="s">
        <v>32</v>
      </c>
      <c r="D14" s="69" t="s">
        <v>556</v>
      </c>
      <c r="E14" s="69">
        <v>15</v>
      </c>
      <c r="F14" s="69">
        <v>272</v>
      </c>
      <c r="G14" s="69">
        <v>0</v>
      </c>
      <c r="H14" s="69">
        <v>53</v>
      </c>
    </row>
    <row r="15" spans="1:24" x14ac:dyDescent="0.25">
      <c r="A15" s="69" t="s">
        <v>129</v>
      </c>
      <c r="B15" s="69" t="s">
        <v>20</v>
      </c>
      <c r="C15" s="69" t="s">
        <v>129</v>
      </c>
      <c r="D15" s="69" t="s">
        <v>20</v>
      </c>
      <c r="E15" s="69">
        <v>10</v>
      </c>
      <c r="F15" s="69">
        <v>213</v>
      </c>
      <c r="G15" s="69">
        <v>0</v>
      </c>
      <c r="H15" s="69">
        <v>0</v>
      </c>
    </row>
    <row r="16" spans="1:24" x14ac:dyDescent="0.25">
      <c r="A16" s="69" t="s">
        <v>86</v>
      </c>
      <c r="B16" s="69" t="s">
        <v>23</v>
      </c>
      <c r="C16" s="69" t="s">
        <v>86</v>
      </c>
      <c r="D16" s="69" t="s">
        <v>23</v>
      </c>
      <c r="E16" s="69">
        <v>14</v>
      </c>
      <c r="F16" s="69">
        <v>0</v>
      </c>
      <c r="G16" s="69">
        <v>480</v>
      </c>
      <c r="H16" s="69">
        <v>192</v>
      </c>
    </row>
    <row r="17" spans="1:8" x14ac:dyDescent="0.25">
      <c r="A17" s="69" t="s">
        <v>82</v>
      </c>
      <c r="B17" s="69" t="s">
        <v>84</v>
      </c>
      <c r="C17" s="69" t="s">
        <v>82</v>
      </c>
      <c r="D17" s="69" t="s">
        <v>574</v>
      </c>
      <c r="E17" s="69">
        <v>16</v>
      </c>
      <c r="F17" s="69">
        <v>0</v>
      </c>
      <c r="G17" s="69">
        <v>10</v>
      </c>
      <c r="H17" s="69">
        <v>258</v>
      </c>
    </row>
    <row r="18" spans="1:8" x14ac:dyDescent="0.25">
      <c r="A18" s="69" t="s">
        <v>404</v>
      </c>
      <c r="B18" s="69" t="s">
        <v>11</v>
      </c>
      <c r="C18" s="69" t="s">
        <v>404</v>
      </c>
      <c r="D18" s="69" t="s">
        <v>11</v>
      </c>
      <c r="E18" s="69">
        <v>9</v>
      </c>
      <c r="F18" s="69">
        <v>0</v>
      </c>
      <c r="G18" s="69">
        <v>256</v>
      </c>
      <c r="H18" s="69">
        <v>92</v>
      </c>
    </row>
    <row r="19" spans="1:8" x14ac:dyDescent="0.25">
      <c r="A19" s="69" t="s">
        <v>323</v>
      </c>
      <c r="B19" s="69" t="s">
        <v>77</v>
      </c>
      <c r="C19" s="69" t="s">
        <v>323</v>
      </c>
      <c r="D19" s="69" t="s">
        <v>113</v>
      </c>
      <c r="E19" s="69">
        <v>15</v>
      </c>
      <c r="F19" s="69">
        <v>0</v>
      </c>
      <c r="G19" s="69">
        <v>686</v>
      </c>
      <c r="H19" s="69">
        <v>101</v>
      </c>
    </row>
    <row r="20" spans="1:8" x14ac:dyDescent="0.25">
      <c r="A20" s="69" t="s">
        <v>297</v>
      </c>
      <c r="B20" s="69" t="s">
        <v>84</v>
      </c>
      <c r="C20" s="69" t="s">
        <v>297</v>
      </c>
      <c r="D20" s="69" t="s">
        <v>574</v>
      </c>
      <c r="E20" s="69">
        <v>16</v>
      </c>
      <c r="F20" s="69">
        <v>0</v>
      </c>
      <c r="G20" s="69">
        <v>256</v>
      </c>
      <c r="H20" s="69">
        <v>368</v>
      </c>
    </row>
    <row r="21" spans="1:8" x14ac:dyDescent="0.25">
      <c r="A21" s="69" t="s">
        <v>260</v>
      </c>
      <c r="B21" s="69" t="s">
        <v>50</v>
      </c>
      <c r="C21" s="69" t="s">
        <v>260</v>
      </c>
      <c r="D21" s="69" t="s">
        <v>571</v>
      </c>
      <c r="E21" s="69">
        <v>14</v>
      </c>
      <c r="F21" s="69">
        <v>0</v>
      </c>
      <c r="G21" s="69">
        <v>583</v>
      </c>
      <c r="H21" s="69">
        <v>65</v>
      </c>
    </row>
    <row r="22" spans="1:8" x14ac:dyDescent="0.25">
      <c r="A22" s="69" t="s">
        <v>407</v>
      </c>
      <c r="B22" s="69" t="s">
        <v>23</v>
      </c>
      <c r="C22" s="69" t="s">
        <v>407</v>
      </c>
      <c r="D22" s="69" t="s">
        <v>574</v>
      </c>
      <c r="E22" s="69">
        <v>10</v>
      </c>
      <c r="F22" s="69">
        <v>0</v>
      </c>
      <c r="G22" s="69">
        <v>153</v>
      </c>
      <c r="H22" s="69">
        <v>107</v>
      </c>
    </row>
    <row r="23" spans="1:8" x14ac:dyDescent="0.25">
      <c r="A23" s="69" t="s">
        <v>435</v>
      </c>
      <c r="B23" s="69" t="s">
        <v>11</v>
      </c>
      <c r="C23" s="69" t="s">
        <v>435</v>
      </c>
      <c r="D23" s="69" t="s">
        <v>11</v>
      </c>
      <c r="E23" s="69">
        <v>10</v>
      </c>
      <c r="F23" s="69">
        <v>0</v>
      </c>
      <c r="G23" s="69">
        <v>293</v>
      </c>
      <c r="H23" s="69">
        <v>169</v>
      </c>
    </row>
    <row r="24" spans="1:8" x14ac:dyDescent="0.25">
      <c r="A24" s="69" t="s">
        <v>356</v>
      </c>
      <c r="B24" s="69" t="s">
        <v>45</v>
      </c>
      <c r="C24" s="69"/>
      <c r="D24" s="69"/>
      <c r="E24" s="69"/>
      <c r="F24" s="69"/>
      <c r="G24" s="69"/>
      <c r="H24" s="69"/>
    </row>
    <row r="25" spans="1:8" x14ac:dyDescent="0.25">
      <c r="A25" s="69" t="s">
        <v>85</v>
      </c>
      <c r="B25" s="69" t="s">
        <v>8</v>
      </c>
      <c r="C25" s="69"/>
      <c r="D25" s="69"/>
      <c r="E25" s="69"/>
      <c r="F25" s="69"/>
      <c r="G25" s="69"/>
      <c r="H25" s="69"/>
    </row>
    <row r="26" spans="1:8" x14ac:dyDescent="0.25">
      <c r="A26" s="69" t="s">
        <v>425</v>
      </c>
      <c r="B26" s="69" t="s">
        <v>65</v>
      </c>
      <c r="C26" s="69"/>
      <c r="D26" s="69"/>
      <c r="E26" s="69"/>
      <c r="F26" s="69"/>
      <c r="G26" s="69"/>
      <c r="H26" s="69"/>
    </row>
    <row r="27" spans="1:8" x14ac:dyDescent="0.25">
      <c r="A27" s="69" t="s">
        <v>285</v>
      </c>
      <c r="B27" s="69" t="s">
        <v>77</v>
      </c>
      <c r="C27" s="69" t="s">
        <v>285</v>
      </c>
      <c r="D27" s="69" t="s">
        <v>77</v>
      </c>
      <c r="E27" s="69">
        <v>16</v>
      </c>
      <c r="F27" s="69">
        <v>0</v>
      </c>
      <c r="G27" s="69">
        <v>890</v>
      </c>
      <c r="H27" s="69">
        <v>82</v>
      </c>
    </row>
    <row r="28" spans="1:8" x14ac:dyDescent="0.25">
      <c r="A28" s="69" t="s">
        <v>187</v>
      </c>
      <c r="B28" s="69" t="s">
        <v>53</v>
      </c>
      <c r="C28" s="69"/>
      <c r="D28" s="69"/>
      <c r="E28" s="69"/>
      <c r="F28" s="69"/>
      <c r="G28" s="69"/>
      <c r="H28" s="69"/>
    </row>
    <row r="29" spans="1:8" x14ac:dyDescent="0.25">
      <c r="A29" s="69" t="s">
        <v>218</v>
      </c>
      <c r="B29" s="69" t="s">
        <v>84</v>
      </c>
      <c r="C29" s="69"/>
      <c r="D29" s="69"/>
      <c r="E29" s="69"/>
      <c r="F29" s="69"/>
      <c r="G29" s="69"/>
      <c r="H29" s="69"/>
    </row>
    <row r="30" spans="1:8" x14ac:dyDescent="0.25">
      <c r="A30" s="69" t="s">
        <v>240</v>
      </c>
      <c r="B30" s="69" t="s">
        <v>29</v>
      </c>
      <c r="C30" s="69"/>
      <c r="D30" s="69"/>
      <c r="E30" s="69"/>
      <c r="F30" s="69"/>
      <c r="G30" s="69"/>
      <c r="H30" s="69"/>
    </row>
    <row r="31" spans="1:8" x14ac:dyDescent="0.25">
      <c r="A31" s="69" t="s">
        <v>270</v>
      </c>
      <c r="B31" s="69" t="s">
        <v>84</v>
      </c>
      <c r="C31" s="69"/>
      <c r="D31" s="69"/>
      <c r="E31" s="69"/>
      <c r="F31" s="69"/>
      <c r="G31" s="69"/>
      <c r="H31" s="69"/>
    </row>
    <row r="32" spans="1:8" x14ac:dyDescent="0.25">
      <c r="A32" s="69" t="s">
        <v>287</v>
      </c>
      <c r="B32" s="69" t="s">
        <v>11</v>
      </c>
      <c r="C32" s="69" t="s">
        <v>287</v>
      </c>
      <c r="D32" s="69" t="s">
        <v>11</v>
      </c>
      <c r="E32" s="69">
        <v>1</v>
      </c>
      <c r="F32" s="69">
        <v>0</v>
      </c>
      <c r="G32" s="69">
        <v>0</v>
      </c>
      <c r="H32" s="69">
        <v>8</v>
      </c>
    </row>
    <row r="33" spans="1:26" x14ac:dyDescent="0.25">
      <c r="A33" s="69" t="s">
        <v>412</v>
      </c>
      <c r="B33" s="69" t="s">
        <v>50</v>
      </c>
      <c r="C33" s="69" t="s">
        <v>412</v>
      </c>
      <c r="D33" s="69" t="s">
        <v>571</v>
      </c>
      <c r="E33" s="69">
        <v>16</v>
      </c>
      <c r="F33" s="69">
        <v>0</v>
      </c>
      <c r="G33" s="69">
        <v>725</v>
      </c>
      <c r="H33" s="69">
        <v>26</v>
      </c>
      <c r="I33" s="75" t="s">
        <v>412</v>
      </c>
      <c r="J33" s="75" t="s">
        <v>110</v>
      </c>
      <c r="K33" s="75">
        <v>2</v>
      </c>
      <c r="L33" s="75">
        <v>6</v>
      </c>
      <c r="M33" s="77">
        <v>5.4000000000000003E-3</v>
      </c>
      <c r="N33" s="75">
        <v>0</v>
      </c>
      <c r="O33" s="76">
        <v>0</v>
      </c>
      <c r="P33" s="75">
        <v>42</v>
      </c>
      <c r="Q33" s="77">
        <v>8.8200000000000001E-2</v>
      </c>
      <c r="R33" s="75" t="s">
        <v>412</v>
      </c>
      <c r="S33" s="75" t="s">
        <v>110</v>
      </c>
      <c r="T33" s="75">
        <v>4</v>
      </c>
      <c r="U33" s="75">
        <v>3</v>
      </c>
      <c r="V33" s="77">
        <v>2.8999999999999998E-3</v>
      </c>
      <c r="W33" s="75">
        <v>0</v>
      </c>
      <c r="X33" s="76">
        <v>0</v>
      </c>
      <c r="Y33" s="75">
        <v>46</v>
      </c>
      <c r="Z33" s="77">
        <v>0.1002</v>
      </c>
    </row>
    <row r="34" spans="1:26" x14ac:dyDescent="0.25">
      <c r="A34" s="69" t="s">
        <v>98</v>
      </c>
      <c r="B34" s="69" t="s">
        <v>100</v>
      </c>
      <c r="C34" s="69"/>
      <c r="D34" s="69"/>
      <c r="E34" s="69"/>
      <c r="F34" s="69"/>
      <c r="G34" s="69"/>
      <c r="H34" s="69"/>
    </row>
    <row r="35" spans="1:26" x14ac:dyDescent="0.25">
      <c r="A35" s="69" t="s">
        <v>346</v>
      </c>
      <c r="B35" s="69" t="s">
        <v>100</v>
      </c>
      <c r="C35" s="69" t="s">
        <v>346</v>
      </c>
      <c r="D35" s="69" t="s">
        <v>100</v>
      </c>
      <c r="E35" s="69">
        <v>5</v>
      </c>
      <c r="F35" s="69">
        <v>305</v>
      </c>
      <c r="G35" s="69">
        <v>0</v>
      </c>
      <c r="H35" s="69">
        <v>17</v>
      </c>
    </row>
    <row r="36" spans="1:26" x14ac:dyDescent="0.25">
      <c r="A36" s="69" t="s">
        <v>374</v>
      </c>
      <c r="B36" s="69" t="s">
        <v>53</v>
      </c>
      <c r="C36" s="69"/>
      <c r="D36" s="69"/>
      <c r="E36" s="69"/>
      <c r="F36" s="69"/>
      <c r="G36" s="69"/>
      <c r="H36" s="69"/>
    </row>
    <row r="37" spans="1:26" x14ac:dyDescent="0.25">
      <c r="A37" s="69" t="s">
        <v>18</v>
      </c>
      <c r="B37" s="69" t="s">
        <v>20</v>
      </c>
      <c r="C37" s="69" t="s">
        <v>18</v>
      </c>
      <c r="D37" s="69" t="s">
        <v>20</v>
      </c>
      <c r="E37" s="69">
        <v>15</v>
      </c>
      <c r="F37" s="69">
        <v>495</v>
      </c>
      <c r="G37" s="69">
        <v>0</v>
      </c>
      <c r="H37" s="69">
        <v>2</v>
      </c>
    </row>
    <row r="38" spans="1:26" x14ac:dyDescent="0.25">
      <c r="A38" s="69" t="s">
        <v>398</v>
      </c>
      <c r="B38" s="69" t="s">
        <v>16</v>
      </c>
      <c r="C38" s="69" t="s">
        <v>398</v>
      </c>
      <c r="D38" s="69" t="s">
        <v>562</v>
      </c>
      <c r="E38" s="69">
        <v>14</v>
      </c>
      <c r="F38" s="69">
        <v>830</v>
      </c>
      <c r="G38" s="69">
        <v>0</v>
      </c>
      <c r="H38" s="69">
        <v>36</v>
      </c>
    </row>
    <row r="39" spans="1:26" x14ac:dyDescent="0.25">
      <c r="A39" s="69" t="s">
        <v>379</v>
      </c>
      <c r="B39" s="69" t="s">
        <v>84</v>
      </c>
      <c r="C39" s="69"/>
      <c r="D39" s="69"/>
      <c r="E39" s="69"/>
      <c r="F39" s="69"/>
      <c r="G39" s="69"/>
      <c r="H39" s="69"/>
    </row>
    <row r="40" spans="1:26" x14ac:dyDescent="0.25">
      <c r="A40" s="69" t="s">
        <v>41</v>
      </c>
      <c r="B40" s="69" t="s">
        <v>16</v>
      </c>
      <c r="C40" s="69" t="s">
        <v>41</v>
      </c>
      <c r="D40" s="69" t="s">
        <v>562</v>
      </c>
      <c r="E40" s="69">
        <v>1</v>
      </c>
      <c r="F40" s="69">
        <v>4</v>
      </c>
      <c r="G40" s="69">
        <v>0</v>
      </c>
      <c r="H40" s="69">
        <v>5</v>
      </c>
    </row>
    <row r="41" spans="1:26" x14ac:dyDescent="0.25">
      <c r="A41" s="69" t="s">
        <v>136</v>
      </c>
      <c r="B41" s="69" t="s">
        <v>8</v>
      </c>
      <c r="C41" s="69"/>
      <c r="D41" s="69"/>
      <c r="E41" s="69"/>
      <c r="F41" s="69"/>
      <c r="G41" s="69"/>
      <c r="H41" s="69"/>
    </row>
    <row r="42" spans="1:26" x14ac:dyDescent="0.25">
      <c r="A42" s="69" t="s">
        <v>167</v>
      </c>
      <c r="B42" s="69" t="s">
        <v>110</v>
      </c>
      <c r="C42" s="69" t="s">
        <v>167</v>
      </c>
      <c r="D42" s="69" t="s">
        <v>110</v>
      </c>
      <c r="E42" s="69">
        <v>13</v>
      </c>
      <c r="F42" s="69">
        <v>347</v>
      </c>
      <c r="G42" s="69">
        <v>0</v>
      </c>
      <c r="H42" s="69">
        <v>106</v>
      </c>
    </row>
    <row r="43" spans="1:26" x14ac:dyDescent="0.25">
      <c r="A43" s="69" t="s">
        <v>178</v>
      </c>
      <c r="B43" s="69" t="s">
        <v>29</v>
      </c>
      <c r="C43" s="69" t="s">
        <v>178</v>
      </c>
      <c r="D43" s="69" t="s">
        <v>29</v>
      </c>
      <c r="E43" s="69">
        <v>5</v>
      </c>
      <c r="F43" s="69">
        <v>67</v>
      </c>
      <c r="G43" s="69">
        <v>0</v>
      </c>
      <c r="H43" s="69">
        <v>9</v>
      </c>
    </row>
    <row r="44" spans="1:26" x14ac:dyDescent="0.25">
      <c r="A44" s="69" t="s">
        <v>233</v>
      </c>
      <c r="B44" s="69" t="s">
        <v>50</v>
      </c>
      <c r="C44" s="69"/>
      <c r="D44" s="69"/>
      <c r="E44" s="69"/>
      <c r="F44" s="69"/>
      <c r="G44" s="69"/>
      <c r="H44" s="69"/>
    </row>
    <row r="45" spans="1:26" x14ac:dyDescent="0.25">
      <c r="A45" s="69" t="s">
        <v>309</v>
      </c>
      <c r="B45" s="69" t="s">
        <v>110</v>
      </c>
      <c r="C45" s="69"/>
      <c r="D45" s="69"/>
      <c r="E45" s="69"/>
      <c r="F45" s="69"/>
      <c r="G45" s="69"/>
      <c r="H45" s="69"/>
    </row>
    <row r="46" spans="1:26" x14ac:dyDescent="0.25">
      <c r="A46" s="69" t="s">
        <v>383</v>
      </c>
      <c r="B46" s="69" t="s">
        <v>20</v>
      </c>
      <c r="C46" s="69" t="s">
        <v>383</v>
      </c>
      <c r="D46" s="69" t="s">
        <v>20</v>
      </c>
      <c r="E46" s="69">
        <v>13</v>
      </c>
      <c r="F46" s="69">
        <v>273</v>
      </c>
      <c r="G46" s="69">
        <v>0</v>
      </c>
      <c r="H46" s="69">
        <v>100</v>
      </c>
    </row>
    <row r="47" spans="1:26" x14ac:dyDescent="0.25">
      <c r="A47" s="69" t="s">
        <v>290</v>
      </c>
      <c r="B47" s="69" t="s">
        <v>20</v>
      </c>
      <c r="C47" s="69" t="s">
        <v>290</v>
      </c>
      <c r="D47" s="69" t="s">
        <v>20</v>
      </c>
      <c r="E47" s="69">
        <v>8</v>
      </c>
      <c r="F47" s="69">
        <f>26+75</f>
        <v>101</v>
      </c>
      <c r="G47" s="69">
        <v>0</v>
      </c>
      <c r="H47" s="69">
        <v>0</v>
      </c>
      <c r="I47" s="75" t="s">
        <v>290</v>
      </c>
      <c r="J47" s="75" t="s">
        <v>20</v>
      </c>
      <c r="K47" s="75">
        <v>3</v>
      </c>
      <c r="L47" s="75">
        <v>75</v>
      </c>
      <c r="M47" s="77">
        <v>6.9500000000000006E-2</v>
      </c>
      <c r="N47" s="75">
        <v>0</v>
      </c>
      <c r="O47" s="76">
        <v>0</v>
      </c>
      <c r="P47" s="75">
        <v>0</v>
      </c>
      <c r="Q47" s="76">
        <v>0</v>
      </c>
    </row>
    <row r="48" spans="1:26" x14ac:dyDescent="0.25">
      <c r="A48" s="69" t="s">
        <v>431</v>
      </c>
      <c r="B48" s="69" t="s">
        <v>20</v>
      </c>
      <c r="C48" s="69" t="s">
        <v>431</v>
      </c>
      <c r="D48" s="69" t="s">
        <v>20</v>
      </c>
      <c r="E48" s="69">
        <v>2</v>
      </c>
      <c r="F48" s="69">
        <v>10</v>
      </c>
      <c r="G48" s="69">
        <v>0</v>
      </c>
      <c r="H48" s="69">
        <v>0</v>
      </c>
    </row>
    <row r="49" spans="1:17" x14ac:dyDescent="0.25">
      <c r="A49" s="69" t="s">
        <v>176</v>
      </c>
      <c r="B49" s="69" t="s">
        <v>29</v>
      </c>
      <c r="C49" s="69"/>
      <c r="D49" s="69"/>
      <c r="E49" s="69"/>
      <c r="F49" s="69"/>
      <c r="G49" s="69"/>
      <c r="H49" s="69"/>
    </row>
    <row r="50" spans="1:17" x14ac:dyDescent="0.25">
      <c r="A50" s="69" t="s">
        <v>94</v>
      </c>
      <c r="B50" s="69" t="s">
        <v>45</v>
      </c>
      <c r="C50" s="69"/>
      <c r="D50" s="69"/>
      <c r="E50" s="69"/>
      <c r="F50" s="69"/>
      <c r="G50" s="69"/>
      <c r="H50" s="69"/>
    </row>
    <row r="51" spans="1:17" x14ac:dyDescent="0.25">
      <c r="A51" s="69" t="s">
        <v>247</v>
      </c>
      <c r="B51" s="69" t="s">
        <v>45</v>
      </c>
      <c r="C51" s="69"/>
      <c r="D51" s="69"/>
      <c r="E51" s="69"/>
      <c r="F51" s="69"/>
      <c r="G51" s="69"/>
      <c r="H51" s="69"/>
    </row>
    <row r="52" spans="1:17" x14ac:dyDescent="0.25">
      <c r="A52" s="69" t="s">
        <v>393</v>
      </c>
      <c r="B52" s="69" t="s">
        <v>29</v>
      </c>
      <c r="C52" s="69"/>
      <c r="D52" s="69"/>
      <c r="E52" s="69"/>
      <c r="F52" s="69"/>
      <c r="G52" s="69"/>
      <c r="H52" s="69"/>
    </row>
    <row r="53" spans="1:17" x14ac:dyDescent="0.25">
      <c r="A53" s="69" t="s">
        <v>310</v>
      </c>
      <c r="B53" s="69" t="s">
        <v>29</v>
      </c>
      <c r="C53" s="69" t="s">
        <v>310</v>
      </c>
      <c r="D53" s="69" t="s">
        <v>29</v>
      </c>
      <c r="E53" s="69">
        <v>16</v>
      </c>
      <c r="F53" s="69">
        <v>57</v>
      </c>
      <c r="G53" s="69">
        <v>0</v>
      </c>
      <c r="H53" s="69">
        <v>70</v>
      </c>
    </row>
    <row r="54" spans="1:17" x14ac:dyDescent="0.25">
      <c r="A54" s="69" t="s">
        <v>149</v>
      </c>
      <c r="B54" s="69" t="s">
        <v>29</v>
      </c>
      <c r="C54" s="69" t="s">
        <v>149</v>
      </c>
      <c r="D54" s="69" t="s">
        <v>29</v>
      </c>
      <c r="E54" s="69">
        <v>12</v>
      </c>
      <c r="F54" s="69">
        <v>169</v>
      </c>
      <c r="G54" s="69">
        <v>0</v>
      </c>
      <c r="H54" s="69">
        <v>136</v>
      </c>
    </row>
    <row r="55" spans="1:17" x14ac:dyDescent="0.25">
      <c r="A55" s="69" t="s">
        <v>256</v>
      </c>
      <c r="B55" s="69" t="s">
        <v>23</v>
      </c>
      <c r="C55" s="69" t="s">
        <v>256</v>
      </c>
      <c r="D55" s="69" t="s">
        <v>574</v>
      </c>
      <c r="E55" s="69">
        <v>10</v>
      </c>
      <c r="F55" s="69">
        <v>0</v>
      </c>
      <c r="G55" s="69">
        <v>271</v>
      </c>
      <c r="H55" s="69">
        <v>9</v>
      </c>
    </row>
    <row r="56" spans="1:17" x14ac:dyDescent="0.25">
      <c r="A56" s="69" t="s">
        <v>399</v>
      </c>
      <c r="B56" s="69" t="s">
        <v>23</v>
      </c>
      <c r="C56" s="69" t="s">
        <v>399</v>
      </c>
      <c r="D56" s="69" t="s">
        <v>23</v>
      </c>
      <c r="E56" s="69">
        <v>1</v>
      </c>
      <c r="F56" s="69">
        <v>0</v>
      </c>
      <c r="G56" s="69">
        <v>1</v>
      </c>
      <c r="H56" s="69">
        <v>7</v>
      </c>
    </row>
    <row r="57" spans="1:17" x14ac:dyDescent="0.25">
      <c r="A57" s="69" t="s">
        <v>96</v>
      </c>
      <c r="B57" s="69" t="s">
        <v>23</v>
      </c>
      <c r="C57" s="69"/>
      <c r="D57" s="69"/>
      <c r="E57" s="69"/>
      <c r="F57" s="69"/>
      <c r="G57" s="69"/>
      <c r="H57" s="69"/>
    </row>
    <row r="58" spans="1:17" x14ac:dyDescent="0.25">
      <c r="A58" s="69" t="s">
        <v>175</v>
      </c>
      <c r="B58" s="69" t="s">
        <v>50</v>
      </c>
      <c r="C58" s="69"/>
      <c r="D58" s="69"/>
      <c r="E58" s="69"/>
      <c r="F58" s="69"/>
      <c r="G58" s="69"/>
      <c r="H58" s="69"/>
    </row>
    <row r="59" spans="1:17" x14ac:dyDescent="0.25">
      <c r="A59" s="69" t="s">
        <v>141</v>
      </c>
      <c r="B59" s="69" t="s">
        <v>8</v>
      </c>
      <c r="C59" s="69" t="s">
        <v>141</v>
      </c>
      <c r="D59" s="69" t="s">
        <v>562</v>
      </c>
      <c r="E59" s="69">
        <v>12</v>
      </c>
      <c r="F59" s="69">
        <v>861</v>
      </c>
      <c r="G59" s="69">
        <v>0</v>
      </c>
      <c r="H59" s="69">
        <v>8</v>
      </c>
    </row>
    <row r="60" spans="1:17" x14ac:dyDescent="0.25">
      <c r="A60" s="69" t="s">
        <v>179</v>
      </c>
      <c r="B60" s="69" t="s">
        <v>20</v>
      </c>
      <c r="C60" s="69"/>
      <c r="D60" s="69"/>
      <c r="E60" s="69"/>
      <c r="F60" s="69"/>
      <c r="G60" s="69"/>
      <c r="H60" s="69"/>
    </row>
    <row r="61" spans="1:17" x14ac:dyDescent="0.25">
      <c r="A61" s="69" t="s">
        <v>371</v>
      </c>
      <c r="B61" s="69" t="s">
        <v>77</v>
      </c>
      <c r="C61" s="69" t="s">
        <v>371</v>
      </c>
      <c r="D61" s="69" t="s">
        <v>113</v>
      </c>
      <c r="E61" s="69">
        <v>11</v>
      </c>
      <c r="F61" s="69">
        <v>0</v>
      </c>
      <c r="G61" s="69">
        <f>152+111</f>
        <v>263</v>
      </c>
      <c r="H61" s="69">
        <f>47+97</f>
        <v>144</v>
      </c>
      <c r="I61" s="75" t="s">
        <v>371</v>
      </c>
      <c r="J61" s="75" t="s">
        <v>113</v>
      </c>
      <c r="K61" s="75">
        <v>7</v>
      </c>
      <c r="L61" s="75">
        <v>0</v>
      </c>
      <c r="M61" s="76">
        <v>0</v>
      </c>
      <c r="N61" s="75">
        <v>111</v>
      </c>
      <c r="O61" s="77">
        <v>0.1014</v>
      </c>
      <c r="P61" s="75">
        <v>97</v>
      </c>
      <c r="Q61" s="77">
        <v>0.217</v>
      </c>
    </row>
    <row r="62" spans="1:17" x14ac:dyDescent="0.25">
      <c r="A62" s="69" t="s">
        <v>363</v>
      </c>
      <c r="B62" s="69" t="s">
        <v>77</v>
      </c>
      <c r="C62" s="69" t="s">
        <v>363</v>
      </c>
      <c r="D62" s="69" t="s">
        <v>113</v>
      </c>
      <c r="E62" s="69">
        <v>16</v>
      </c>
      <c r="F62" s="69">
        <v>0</v>
      </c>
      <c r="G62" s="69">
        <v>331</v>
      </c>
      <c r="H62" s="69">
        <v>290</v>
      </c>
    </row>
    <row r="63" spans="1:17" x14ac:dyDescent="0.25">
      <c r="A63" s="69" t="s">
        <v>302</v>
      </c>
      <c r="B63" s="69" t="s">
        <v>23</v>
      </c>
      <c r="C63" s="69" t="s">
        <v>302</v>
      </c>
      <c r="D63" s="69" t="s">
        <v>23</v>
      </c>
      <c r="E63" s="69">
        <v>14</v>
      </c>
      <c r="F63" s="69">
        <v>0</v>
      </c>
      <c r="G63" s="69">
        <f>31+247</f>
        <v>278</v>
      </c>
      <c r="H63" s="69">
        <f>47+154</f>
        <v>201</v>
      </c>
      <c r="I63" s="75" t="s">
        <v>302</v>
      </c>
      <c r="J63" s="75" t="s">
        <v>23</v>
      </c>
      <c r="K63" s="75">
        <v>11</v>
      </c>
      <c r="L63" s="75">
        <v>0</v>
      </c>
      <c r="M63" s="76">
        <v>0</v>
      </c>
      <c r="N63" s="75">
        <v>247</v>
      </c>
      <c r="O63" s="77">
        <v>0.21390000000000001</v>
      </c>
      <c r="P63" s="75">
        <v>154</v>
      </c>
      <c r="Q63" s="77">
        <v>0.30919999999999997</v>
      </c>
    </row>
    <row r="64" spans="1:17" x14ac:dyDescent="0.25">
      <c r="A64" s="69" t="s">
        <v>337</v>
      </c>
      <c r="B64" s="69" t="s">
        <v>29</v>
      </c>
      <c r="C64" s="69"/>
      <c r="D64" s="69"/>
      <c r="E64" s="69"/>
      <c r="F64" s="69"/>
      <c r="G64" s="69"/>
      <c r="H64" s="69"/>
    </row>
    <row r="65" spans="1:17" x14ac:dyDescent="0.25">
      <c r="A65" s="69" t="s">
        <v>223</v>
      </c>
      <c r="B65" s="69" t="s">
        <v>29</v>
      </c>
      <c r="C65" s="69"/>
      <c r="D65" s="69"/>
      <c r="E65" s="69"/>
      <c r="F65" s="69"/>
      <c r="G65" s="69"/>
      <c r="H65" s="69"/>
    </row>
    <row r="66" spans="1:17" x14ac:dyDescent="0.25">
      <c r="A66" s="69" t="s">
        <v>351</v>
      </c>
      <c r="B66" s="69" t="s">
        <v>11</v>
      </c>
      <c r="C66" s="69" t="s">
        <v>351</v>
      </c>
      <c r="D66" s="69" t="s">
        <v>11</v>
      </c>
      <c r="E66" s="69">
        <v>16</v>
      </c>
      <c r="F66" s="69">
        <v>0</v>
      </c>
      <c r="G66" s="69">
        <v>994</v>
      </c>
      <c r="H66" s="69">
        <v>48</v>
      </c>
    </row>
    <row r="67" spans="1:17" x14ac:dyDescent="0.25">
      <c r="A67" s="69" t="s">
        <v>235</v>
      </c>
      <c r="B67" s="69" t="s">
        <v>23</v>
      </c>
      <c r="C67" s="69" t="s">
        <v>235</v>
      </c>
      <c r="D67" s="69" t="s">
        <v>23</v>
      </c>
      <c r="E67" s="69">
        <v>15</v>
      </c>
      <c r="F67" s="69">
        <v>0</v>
      </c>
      <c r="G67" s="69">
        <v>364</v>
      </c>
      <c r="H67" s="69">
        <v>117</v>
      </c>
    </row>
    <row r="68" spans="1:17" x14ac:dyDescent="0.25">
      <c r="A68" s="69" t="s">
        <v>17</v>
      </c>
      <c r="B68" s="69" t="s">
        <v>11</v>
      </c>
      <c r="C68" s="69" t="s">
        <v>17</v>
      </c>
      <c r="D68" s="69" t="s">
        <v>11</v>
      </c>
      <c r="E68" s="69">
        <v>16</v>
      </c>
      <c r="F68" s="69">
        <v>0</v>
      </c>
      <c r="G68" s="69">
        <v>879</v>
      </c>
      <c r="H68" s="69">
        <f>16+32</f>
        <v>48</v>
      </c>
      <c r="I68" s="75" t="s">
        <v>17</v>
      </c>
      <c r="J68" s="75" t="s">
        <v>11</v>
      </c>
      <c r="K68" s="75">
        <v>2</v>
      </c>
      <c r="L68" s="75">
        <v>0</v>
      </c>
      <c r="M68" s="76">
        <v>0</v>
      </c>
      <c r="N68" s="75">
        <v>8</v>
      </c>
      <c r="O68" s="77">
        <v>7.6E-3</v>
      </c>
      <c r="P68" s="75">
        <v>32</v>
      </c>
      <c r="Q68" s="77">
        <v>7.0300000000000001E-2</v>
      </c>
    </row>
    <row r="69" spans="1:17" x14ac:dyDescent="0.25">
      <c r="A69" s="69" t="s">
        <v>35</v>
      </c>
      <c r="B69" s="69" t="s">
        <v>8</v>
      </c>
      <c r="C69" s="69" t="s">
        <v>35</v>
      </c>
      <c r="D69" s="69" t="s">
        <v>556</v>
      </c>
      <c r="E69" s="69">
        <v>14</v>
      </c>
      <c r="F69" s="69">
        <v>956</v>
      </c>
      <c r="G69" s="69">
        <v>0</v>
      </c>
      <c r="H69" s="69">
        <v>32</v>
      </c>
    </row>
    <row r="70" spans="1:17" x14ac:dyDescent="0.25">
      <c r="A70" s="69" t="s">
        <v>54</v>
      </c>
      <c r="B70" s="69" t="s">
        <v>23</v>
      </c>
      <c r="C70" s="69" t="s">
        <v>54</v>
      </c>
      <c r="D70" s="69" t="s">
        <v>574</v>
      </c>
      <c r="E70" s="69">
        <v>16</v>
      </c>
      <c r="F70" s="69">
        <v>0</v>
      </c>
      <c r="G70" s="69">
        <v>528</v>
      </c>
      <c r="H70" s="69">
        <v>145</v>
      </c>
    </row>
    <row r="71" spans="1:17" x14ac:dyDescent="0.25">
      <c r="A71" s="69" t="s">
        <v>321</v>
      </c>
      <c r="B71" s="69" t="s">
        <v>8</v>
      </c>
      <c r="C71" s="69"/>
      <c r="D71" s="69"/>
      <c r="E71" s="69"/>
      <c r="F71" s="69"/>
      <c r="G71" s="69"/>
      <c r="H71" s="69"/>
    </row>
    <row r="72" spans="1:17" x14ac:dyDescent="0.25">
      <c r="A72" s="69" t="s">
        <v>369</v>
      </c>
      <c r="B72" s="69" t="s">
        <v>11</v>
      </c>
      <c r="C72" s="69"/>
      <c r="D72" s="69"/>
      <c r="E72" s="69"/>
      <c r="F72" s="69"/>
      <c r="G72" s="69"/>
      <c r="H72" s="69"/>
    </row>
    <row r="73" spans="1:17" x14ac:dyDescent="0.25">
      <c r="A73" s="69" t="s">
        <v>196</v>
      </c>
      <c r="B73" s="69" t="s">
        <v>29</v>
      </c>
      <c r="C73" s="69" t="s">
        <v>196</v>
      </c>
      <c r="D73" s="69" t="s">
        <v>29</v>
      </c>
      <c r="E73" s="69">
        <v>16</v>
      </c>
      <c r="F73" s="69">
        <v>1148</v>
      </c>
      <c r="G73" s="69">
        <v>0</v>
      </c>
      <c r="H73" s="69">
        <v>2</v>
      </c>
    </row>
    <row r="74" spans="1:17" x14ac:dyDescent="0.25">
      <c r="A74" s="69" t="s">
        <v>295</v>
      </c>
      <c r="B74" s="69" t="s">
        <v>11</v>
      </c>
      <c r="C74" s="69" t="s">
        <v>295</v>
      </c>
      <c r="D74" s="69" t="s">
        <v>11</v>
      </c>
      <c r="E74" s="69">
        <v>5</v>
      </c>
      <c r="F74" s="69">
        <v>0</v>
      </c>
      <c r="G74" s="69">
        <v>0</v>
      </c>
      <c r="H74" s="69">
        <v>47</v>
      </c>
    </row>
    <row r="75" spans="1:17" x14ac:dyDescent="0.25">
      <c r="A75" s="69" t="s">
        <v>280</v>
      </c>
      <c r="B75" s="69" t="s">
        <v>11</v>
      </c>
      <c r="C75" s="69" t="s">
        <v>280</v>
      </c>
      <c r="D75" s="69" t="s">
        <v>11</v>
      </c>
      <c r="E75" s="69">
        <v>14</v>
      </c>
      <c r="F75" s="69">
        <v>0</v>
      </c>
      <c r="G75" s="69">
        <v>225</v>
      </c>
      <c r="H75" s="69">
        <v>289</v>
      </c>
    </row>
    <row r="76" spans="1:17" x14ac:dyDescent="0.25">
      <c r="A76" s="69" t="s">
        <v>335</v>
      </c>
      <c r="B76" s="69" t="s">
        <v>29</v>
      </c>
      <c r="C76" s="69" t="s">
        <v>335</v>
      </c>
      <c r="D76" s="69" t="s">
        <v>20</v>
      </c>
      <c r="E76" s="69">
        <v>13</v>
      </c>
      <c r="F76" s="69">
        <v>254</v>
      </c>
      <c r="G76" s="69">
        <v>0</v>
      </c>
      <c r="H76" s="69">
        <v>106</v>
      </c>
    </row>
    <row r="77" spans="1:17" x14ac:dyDescent="0.25">
      <c r="A77" s="69" t="s">
        <v>388</v>
      </c>
      <c r="B77" s="69" t="s">
        <v>11</v>
      </c>
      <c r="C77" s="69" t="s">
        <v>388</v>
      </c>
      <c r="D77" s="69" t="s">
        <v>11</v>
      </c>
      <c r="E77" s="69">
        <v>16</v>
      </c>
      <c r="F77" s="69">
        <v>0</v>
      </c>
      <c r="G77" s="69">
        <v>966</v>
      </c>
      <c r="H77" s="69">
        <v>146</v>
      </c>
    </row>
    <row r="78" spans="1:17" x14ac:dyDescent="0.25">
      <c r="A78" s="69" t="s">
        <v>375</v>
      </c>
      <c r="B78" s="69" t="s">
        <v>23</v>
      </c>
      <c r="C78" s="69" t="s">
        <v>375</v>
      </c>
      <c r="D78" s="69" t="s">
        <v>23</v>
      </c>
      <c r="E78" s="69">
        <v>15</v>
      </c>
      <c r="F78" s="69">
        <v>0</v>
      </c>
      <c r="G78" s="69">
        <v>550</v>
      </c>
      <c r="H78" s="69">
        <v>137</v>
      </c>
    </row>
    <row r="79" spans="1:17" x14ac:dyDescent="0.25">
      <c r="A79" s="69" t="s">
        <v>195</v>
      </c>
      <c r="B79" s="69" t="s">
        <v>84</v>
      </c>
      <c r="C79" s="69"/>
      <c r="D79" s="69"/>
      <c r="E79" s="69"/>
      <c r="F79" s="69"/>
      <c r="G79" s="69"/>
      <c r="H79" s="69"/>
    </row>
    <row r="80" spans="1:17" x14ac:dyDescent="0.25">
      <c r="A80" s="69" t="s">
        <v>238</v>
      </c>
      <c r="B80" s="69" t="s">
        <v>23</v>
      </c>
      <c r="C80" s="69"/>
      <c r="D80" s="69"/>
      <c r="E80" s="69"/>
      <c r="F80" s="69"/>
      <c r="G80" s="69"/>
      <c r="H80" s="69"/>
    </row>
    <row r="81" spans="1:8" x14ac:dyDescent="0.25">
      <c r="A81" s="69" t="s">
        <v>350</v>
      </c>
      <c r="B81" s="69" t="s">
        <v>110</v>
      </c>
      <c r="C81" s="69" t="s">
        <v>350</v>
      </c>
      <c r="D81" s="69" t="s">
        <v>110</v>
      </c>
      <c r="E81" s="69">
        <v>13</v>
      </c>
      <c r="F81" s="69">
        <v>457</v>
      </c>
      <c r="G81" s="69">
        <v>0</v>
      </c>
      <c r="H81" s="69">
        <v>24</v>
      </c>
    </row>
    <row r="82" spans="1:8" x14ac:dyDescent="0.25">
      <c r="A82" s="69" t="s">
        <v>197</v>
      </c>
      <c r="B82" s="69" t="s">
        <v>198</v>
      </c>
      <c r="C82" s="69" t="s">
        <v>197</v>
      </c>
      <c r="D82" s="69" t="s">
        <v>198</v>
      </c>
      <c r="E82" s="69">
        <v>15</v>
      </c>
      <c r="F82" s="69">
        <v>0</v>
      </c>
      <c r="G82" s="69">
        <v>0</v>
      </c>
      <c r="H82" s="69">
        <v>148</v>
      </c>
    </row>
    <row r="83" spans="1:8" x14ac:dyDescent="0.25">
      <c r="A83" s="69" t="s">
        <v>170</v>
      </c>
      <c r="B83" s="69" t="s">
        <v>11</v>
      </c>
      <c r="C83" s="69" t="s">
        <v>170</v>
      </c>
      <c r="D83" s="69" t="s">
        <v>11</v>
      </c>
      <c r="E83" s="69">
        <v>12</v>
      </c>
      <c r="F83" s="69">
        <v>0</v>
      </c>
      <c r="G83" s="69">
        <v>455</v>
      </c>
      <c r="H83" s="69">
        <v>153</v>
      </c>
    </row>
    <row r="84" spans="1:8" x14ac:dyDescent="0.25">
      <c r="A84" s="69" t="s">
        <v>80</v>
      </c>
      <c r="B84" s="69" t="s">
        <v>81</v>
      </c>
      <c r="C84" s="69"/>
      <c r="D84" s="69"/>
      <c r="E84" s="69"/>
      <c r="F84" s="69"/>
      <c r="G84" s="69"/>
      <c r="H84" s="69"/>
    </row>
    <row r="85" spans="1:8" x14ac:dyDescent="0.25">
      <c r="A85" s="69" t="s">
        <v>271</v>
      </c>
      <c r="B85" s="69" t="s">
        <v>45</v>
      </c>
      <c r="C85" s="69"/>
      <c r="D85" s="69"/>
      <c r="E85" s="69"/>
      <c r="F85" s="69"/>
      <c r="G85" s="69"/>
      <c r="H85" s="69"/>
    </row>
    <row r="86" spans="1:8" x14ac:dyDescent="0.25">
      <c r="A86" s="69" t="s">
        <v>400</v>
      </c>
      <c r="B86" s="69" t="s">
        <v>16</v>
      </c>
      <c r="C86" s="69" t="s">
        <v>400</v>
      </c>
      <c r="D86" s="69" t="s">
        <v>2095</v>
      </c>
      <c r="E86" s="69">
        <v>7</v>
      </c>
      <c r="F86" s="69">
        <v>199</v>
      </c>
      <c r="G86" s="69">
        <v>0</v>
      </c>
      <c r="H86" s="69">
        <v>32</v>
      </c>
    </row>
    <row r="87" spans="1:8" x14ac:dyDescent="0.25">
      <c r="A87" s="69" t="s">
        <v>430</v>
      </c>
      <c r="B87" s="69" t="s">
        <v>113</v>
      </c>
      <c r="C87" s="69"/>
      <c r="D87" s="69"/>
      <c r="E87" s="69"/>
      <c r="F87" s="69"/>
      <c r="G87" s="69"/>
      <c r="H87" s="69"/>
    </row>
    <row r="88" spans="1:8" x14ac:dyDescent="0.25">
      <c r="A88" s="69" t="s">
        <v>252</v>
      </c>
      <c r="B88" s="69" t="s">
        <v>20</v>
      </c>
      <c r="C88" s="69" t="s">
        <v>252</v>
      </c>
      <c r="D88" s="69" t="s">
        <v>20</v>
      </c>
      <c r="E88" s="69">
        <v>15</v>
      </c>
      <c r="F88" s="69">
        <v>470</v>
      </c>
      <c r="G88" s="69">
        <v>0</v>
      </c>
      <c r="H88" s="69">
        <v>0</v>
      </c>
    </row>
    <row r="89" spans="1:8" x14ac:dyDescent="0.25">
      <c r="A89" s="69" t="s">
        <v>250</v>
      </c>
      <c r="B89" s="69" t="s">
        <v>16</v>
      </c>
      <c r="C89" s="69"/>
      <c r="D89" s="69"/>
      <c r="E89" s="69"/>
      <c r="F89" s="69"/>
      <c r="G89" s="69"/>
      <c r="H89" s="69"/>
    </row>
    <row r="90" spans="1:8" x14ac:dyDescent="0.25">
      <c r="A90" s="69" t="s">
        <v>101</v>
      </c>
      <c r="B90" s="69" t="s">
        <v>8</v>
      </c>
      <c r="C90" s="69"/>
      <c r="D90" s="69"/>
      <c r="E90" s="69"/>
      <c r="F90" s="69"/>
      <c r="G90" s="69"/>
      <c r="H90" s="69"/>
    </row>
    <row r="91" spans="1:8" x14ac:dyDescent="0.25">
      <c r="A91" s="69" t="s">
        <v>138</v>
      </c>
      <c r="B91" s="69" t="s">
        <v>8</v>
      </c>
      <c r="C91" s="69" t="s">
        <v>138</v>
      </c>
      <c r="D91" s="69" t="s">
        <v>556</v>
      </c>
      <c r="E91" s="69">
        <v>16</v>
      </c>
      <c r="F91" s="69">
        <v>826</v>
      </c>
      <c r="G91" s="69">
        <v>0</v>
      </c>
      <c r="H91" s="69">
        <v>77</v>
      </c>
    </row>
    <row r="92" spans="1:8" x14ac:dyDescent="0.25">
      <c r="A92" s="69" t="s">
        <v>189</v>
      </c>
      <c r="B92" s="69" t="s">
        <v>16</v>
      </c>
      <c r="C92" s="69"/>
      <c r="D92" s="69"/>
      <c r="E92" s="69"/>
      <c r="F92" s="69"/>
      <c r="G92" s="69"/>
      <c r="H92" s="69"/>
    </row>
    <row r="93" spans="1:8" x14ac:dyDescent="0.25">
      <c r="A93" s="69" t="s">
        <v>328</v>
      </c>
      <c r="B93" s="69" t="s">
        <v>77</v>
      </c>
      <c r="C93" s="69" t="s">
        <v>328</v>
      </c>
      <c r="D93" s="69" t="s">
        <v>77</v>
      </c>
      <c r="E93" s="69">
        <v>16</v>
      </c>
      <c r="F93" s="69">
        <v>0</v>
      </c>
      <c r="G93" s="69">
        <v>1113</v>
      </c>
      <c r="H93" s="69">
        <v>153</v>
      </c>
    </row>
    <row r="94" spans="1:8" x14ac:dyDescent="0.25">
      <c r="A94" s="69" t="s">
        <v>342</v>
      </c>
      <c r="B94" s="69" t="s">
        <v>84</v>
      </c>
      <c r="C94" s="69"/>
      <c r="D94" s="69"/>
      <c r="E94" s="69"/>
      <c r="F94" s="69"/>
      <c r="G94" s="69"/>
      <c r="H94" s="69"/>
    </row>
    <row r="95" spans="1:8" x14ac:dyDescent="0.25">
      <c r="A95" s="69" t="s">
        <v>118</v>
      </c>
      <c r="B95" s="69" t="s">
        <v>50</v>
      </c>
      <c r="C95" s="69"/>
      <c r="D95" s="69"/>
      <c r="E95" s="69"/>
      <c r="F95" s="69"/>
      <c r="G95" s="69"/>
      <c r="H95" s="69"/>
    </row>
    <row r="96" spans="1:8" x14ac:dyDescent="0.25">
      <c r="A96" s="69" t="s">
        <v>21</v>
      </c>
      <c r="B96" s="69" t="s">
        <v>23</v>
      </c>
      <c r="C96" s="69"/>
      <c r="D96" s="69"/>
      <c r="E96" s="69"/>
      <c r="F96" s="69"/>
      <c r="G96" s="69"/>
      <c r="H96" s="69"/>
    </row>
    <row r="97" spans="1:17" x14ac:dyDescent="0.25">
      <c r="A97" s="69" t="s">
        <v>156</v>
      </c>
      <c r="B97" s="69" t="s">
        <v>16</v>
      </c>
      <c r="C97" s="69"/>
      <c r="D97" s="69"/>
      <c r="E97" s="69"/>
      <c r="F97" s="69"/>
      <c r="G97" s="69"/>
      <c r="H97" s="69"/>
    </row>
    <row r="98" spans="1:17" x14ac:dyDescent="0.25">
      <c r="A98" s="69" t="s">
        <v>133</v>
      </c>
      <c r="B98" s="69" t="s">
        <v>110</v>
      </c>
      <c r="C98" s="69" t="s">
        <v>133</v>
      </c>
      <c r="D98" s="69" t="s">
        <v>110</v>
      </c>
      <c r="E98" s="69">
        <v>14</v>
      </c>
      <c r="F98" s="69">
        <v>237</v>
      </c>
      <c r="G98" s="69">
        <v>0</v>
      </c>
      <c r="H98" s="69">
        <v>159</v>
      </c>
    </row>
    <row r="99" spans="1:17" x14ac:dyDescent="0.25">
      <c r="A99" s="69" t="s">
        <v>352</v>
      </c>
      <c r="B99" s="69" t="s">
        <v>45</v>
      </c>
      <c r="C99" s="69" t="s">
        <v>352</v>
      </c>
      <c r="D99" s="69" t="s">
        <v>45</v>
      </c>
      <c r="E99" s="69">
        <v>1</v>
      </c>
      <c r="F99" s="69">
        <v>65</v>
      </c>
      <c r="G99" s="69">
        <v>0</v>
      </c>
      <c r="H99" s="69">
        <v>0</v>
      </c>
    </row>
    <row r="100" spans="1:17" x14ac:dyDescent="0.25">
      <c r="A100" s="69" t="s">
        <v>429</v>
      </c>
      <c r="B100" s="69" t="s">
        <v>20</v>
      </c>
      <c r="C100" s="69" t="s">
        <v>429</v>
      </c>
      <c r="D100" s="69" t="s">
        <v>20</v>
      </c>
      <c r="E100" s="69">
        <v>7</v>
      </c>
      <c r="F100" s="69">
        <v>7</v>
      </c>
      <c r="G100" s="69">
        <v>0</v>
      </c>
      <c r="H100" s="69">
        <v>143</v>
      </c>
    </row>
    <row r="101" spans="1:17" x14ac:dyDescent="0.25">
      <c r="A101" s="69" t="s">
        <v>194</v>
      </c>
      <c r="B101" s="69" t="s">
        <v>84</v>
      </c>
      <c r="C101" s="69" t="s">
        <v>194</v>
      </c>
      <c r="D101" s="69" t="s">
        <v>574</v>
      </c>
      <c r="E101" s="69">
        <v>14</v>
      </c>
      <c r="F101" s="69">
        <v>0</v>
      </c>
      <c r="G101" s="69">
        <f>151+366</f>
        <v>517</v>
      </c>
      <c r="H101" s="69">
        <f>18+62</f>
        <v>80</v>
      </c>
      <c r="I101" s="75" t="s">
        <v>194</v>
      </c>
      <c r="J101" s="75" t="s">
        <v>574</v>
      </c>
      <c r="K101" s="75">
        <v>10</v>
      </c>
      <c r="L101" s="75">
        <v>0</v>
      </c>
      <c r="M101" s="76">
        <v>0</v>
      </c>
      <c r="N101" s="75">
        <v>366</v>
      </c>
      <c r="O101" s="77">
        <v>0.3216</v>
      </c>
      <c r="P101" s="75">
        <v>62</v>
      </c>
      <c r="Q101" s="77">
        <v>0.1384</v>
      </c>
    </row>
    <row r="102" spans="1:17" x14ac:dyDescent="0.25">
      <c r="A102" s="69" t="s">
        <v>61</v>
      </c>
      <c r="B102" s="69" t="s">
        <v>20</v>
      </c>
      <c r="C102" s="69" t="s">
        <v>61</v>
      </c>
      <c r="D102" s="69" t="s">
        <v>20</v>
      </c>
      <c r="E102" s="69">
        <v>16</v>
      </c>
      <c r="F102" s="69">
        <v>580</v>
      </c>
      <c r="G102" s="69">
        <v>0</v>
      </c>
      <c r="H102" s="69">
        <v>2</v>
      </c>
    </row>
    <row r="103" spans="1:17" x14ac:dyDescent="0.25">
      <c r="A103" s="69" t="s">
        <v>329</v>
      </c>
      <c r="B103" s="69" t="s">
        <v>11</v>
      </c>
      <c r="C103" s="69"/>
      <c r="D103" s="69"/>
      <c r="E103" s="69"/>
      <c r="F103" s="69"/>
      <c r="G103" s="69"/>
      <c r="H103" s="69"/>
    </row>
    <row r="104" spans="1:17" x14ac:dyDescent="0.25">
      <c r="A104" s="69" t="s">
        <v>384</v>
      </c>
      <c r="B104" s="69" t="s">
        <v>16</v>
      </c>
      <c r="C104" s="69" t="s">
        <v>384</v>
      </c>
      <c r="D104" s="69" t="s">
        <v>562</v>
      </c>
      <c r="E104" s="69">
        <v>13</v>
      </c>
      <c r="F104" s="69">
        <v>800</v>
      </c>
      <c r="G104" s="69">
        <v>0</v>
      </c>
      <c r="H104" s="69">
        <v>54</v>
      </c>
    </row>
    <row r="105" spans="1:17" x14ac:dyDescent="0.25">
      <c r="A105" s="69" t="s">
        <v>386</v>
      </c>
      <c r="B105" s="69" t="s">
        <v>16</v>
      </c>
      <c r="C105" s="69" t="s">
        <v>386</v>
      </c>
      <c r="D105" s="69" t="s">
        <v>100</v>
      </c>
      <c r="E105" s="69">
        <v>16</v>
      </c>
      <c r="F105" s="69">
        <v>373</v>
      </c>
      <c r="G105" s="69">
        <v>0</v>
      </c>
      <c r="H105" s="69">
        <v>123</v>
      </c>
    </row>
    <row r="106" spans="1:17" x14ac:dyDescent="0.25">
      <c r="A106" s="69" t="s">
        <v>410</v>
      </c>
      <c r="B106" s="69" t="s">
        <v>113</v>
      </c>
      <c r="C106" s="69" t="s">
        <v>410</v>
      </c>
      <c r="D106" s="69" t="s">
        <v>77</v>
      </c>
      <c r="E106" s="69">
        <v>16</v>
      </c>
      <c r="F106" s="69">
        <v>5</v>
      </c>
      <c r="G106" s="69">
        <v>823</v>
      </c>
      <c r="H106" s="69">
        <v>254</v>
      </c>
    </row>
    <row r="107" spans="1:17" x14ac:dyDescent="0.25">
      <c r="A107" s="69" t="s">
        <v>368</v>
      </c>
      <c r="B107" s="69" t="s">
        <v>110</v>
      </c>
      <c r="C107" s="69" t="s">
        <v>368</v>
      </c>
      <c r="D107" s="69" t="s">
        <v>110</v>
      </c>
      <c r="E107" s="69">
        <v>11</v>
      </c>
      <c r="F107" s="69">
        <v>120</v>
      </c>
      <c r="G107" s="69">
        <v>0</v>
      </c>
      <c r="H107" s="69">
        <v>25</v>
      </c>
    </row>
    <row r="108" spans="1:17" x14ac:dyDescent="0.25">
      <c r="A108" s="69" t="s">
        <v>230</v>
      </c>
      <c r="B108" s="69" t="s">
        <v>16</v>
      </c>
      <c r="C108" s="69"/>
      <c r="D108" s="69"/>
      <c r="E108" s="69"/>
      <c r="F108" s="69"/>
      <c r="G108" s="69"/>
      <c r="H108" s="69"/>
    </row>
    <row r="109" spans="1:17" x14ac:dyDescent="0.25">
      <c r="A109" s="69" t="s">
        <v>376</v>
      </c>
      <c r="B109" s="69" t="s">
        <v>11</v>
      </c>
      <c r="C109" s="69" t="s">
        <v>376</v>
      </c>
      <c r="D109" s="69" t="s">
        <v>11</v>
      </c>
      <c r="E109" s="69">
        <v>12</v>
      </c>
      <c r="F109" s="69">
        <v>0</v>
      </c>
      <c r="G109" s="69">
        <v>712</v>
      </c>
      <c r="H109" s="69">
        <v>5</v>
      </c>
    </row>
    <row r="110" spans="1:17" x14ac:dyDescent="0.25">
      <c r="A110" s="69" t="s">
        <v>392</v>
      </c>
      <c r="B110" s="69" t="s">
        <v>45</v>
      </c>
      <c r="C110" s="69"/>
      <c r="D110" s="69"/>
      <c r="E110" s="69"/>
      <c r="F110" s="69"/>
      <c r="G110" s="69"/>
      <c r="H110" s="69"/>
    </row>
    <row r="111" spans="1:17" x14ac:dyDescent="0.25">
      <c r="A111" s="69" t="s">
        <v>103</v>
      </c>
      <c r="B111" s="69" t="s">
        <v>84</v>
      </c>
      <c r="C111" s="69" t="s">
        <v>103</v>
      </c>
      <c r="D111" s="69" t="s">
        <v>574</v>
      </c>
      <c r="E111" s="69">
        <v>12</v>
      </c>
      <c r="F111" s="69">
        <v>0</v>
      </c>
      <c r="G111" s="69">
        <v>775</v>
      </c>
      <c r="H111" s="69">
        <v>57</v>
      </c>
    </row>
    <row r="112" spans="1:17" x14ac:dyDescent="0.25">
      <c r="A112" s="69" t="s">
        <v>353</v>
      </c>
      <c r="B112" s="69" t="s">
        <v>50</v>
      </c>
      <c r="C112" s="69"/>
      <c r="D112" s="69"/>
      <c r="E112" s="69"/>
      <c r="F112" s="69"/>
      <c r="G112" s="69"/>
      <c r="H112" s="69"/>
    </row>
    <row r="113" spans="1:8" x14ac:dyDescent="0.25">
      <c r="A113" s="69" t="s">
        <v>236</v>
      </c>
      <c r="B113" s="69" t="s">
        <v>84</v>
      </c>
      <c r="C113" s="69" t="s">
        <v>236</v>
      </c>
      <c r="D113" s="69" t="s">
        <v>574</v>
      </c>
      <c r="E113" s="69">
        <v>15</v>
      </c>
      <c r="F113" s="69">
        <v>0</v>
      </c>
      <c r="G113" s="69">
        <v>455</v>
      </c>
      <c r="H113" s="69">
        <v>113</v>
      </c>
    </row>
    <row r="114" spans="1:8" x14ac:dyDescent="0.25">
      <c r="A114" s="69" t="s">
        <v>403</v>
      </c>
      <c r="B114" s="69" t="s">
        <v>8</v>
      </c>
      <c r="C114" s="69"/>
      <c r="D114" s="69"/>
      <c r="E114" s="69"/>
      <c r="F114" s="69"/>
      <c r="G114" s="69"/>
      <c r="H114" s="69"/>
    </row>
    <row r="115" spans="1:8" x14ac:dyDescent="0.25">
      <c r="A115" s="69" t="s">
        <v>214</v>
      </c>
      <c r="B115" s="69" t="s">
        <v>20</v>
      </c>
      <c r="C115" s="69"/>
      <c r="D115" s="69"/>
      <c r="E115" s="69"/>
      <c r="F115" s="69"/>
      <c r="G115" s="69"/>
      <c r="H115" s="69"/>
    </row>
    <row r="116" spans="1:8" x14ac:dyDescent="0.25">
      <c r="A116" s="69" t="s">
        <v>365</v>
      </c>
      <c r="B116" s="69" t="s">
        <v>113</v>
      </c>
      <c r="C116" s="69"/>
      <c r="D116" s="69"/>
      <c r="E116" s="69"/>
      <c r="F116" s="69"/>
      <c r="G116" s="69"/>
      <c r="H116" s="69"/>
    </row>
    <row r="117" spans="1:8" x14ac:dyDescent="0.25">
      <c r="A117" s="69" t="s">
        <v>30</v>
      </c>
      <c r="B117" s="69" t="s">
        <v>16</v>
      </c>
      <c r="C117" s="69"/>
      <c r="D117" s="69"/>
      <c r="E117" s="69"/>
      <c r="F117" s="69"/>
      <c r="G117" s="69"/>
      <c r="H117" s="69"/>
    </row>
    <row r="118" spans="1:8" x14ac:dyDescent="0.25">
      <c r="A118" s="69" t="s">
        <v>219</v>
      </c>
      <c r="B118" s="69" t="s">
        <v>84</v>
      </c>
      <c r="C118" s="69" t="s">
        <v>219</v>
      </c>
      <c r="D118" s="69" t="s">
        <v>574</v>
      </c>
      <c r="E118" s="69">
        <v>13</v>
      </c>
      <c r="F118" s="69">
        <v>0</v>
      </c>
      <c r="G118" s="69">
        <v>697</v>
      </c>
      <c r="H118" s="69">
        <v>13</v>
      </c>
    </row>
    <row r="119" spans="1:8" x14ac:dyDescent="0.25">
      <c r="A119" s="69" t="s">
        <v>414</v>
      </c>
      <c r="B119" s="69" t="s">
        <v>50</v>
      </c>
      <c r="C119" s="69"/>
      <c r="D119" s="69"/>
      <c r="E119" s="69"/>
      <c r="F119" s="69"/>
      <c r="G119" s="69"/>
      <c r="H119" s="69"/>
    </row>
    <row r="120" spans="1:8" x14ac:dyDescent="0.25">
      <c r="A120" s="69" t="s">
        <v>248</v>
      </c>
      <c r="B120" s="69" t="s">
        <v>23</v>
      </c>
      <c r="C120" s="69"/>
      <c r="D120" s="69"/>
      <c r="E120" s="69"/>
      <c r="F120" s="69"/>
      <c r="G120" s="69"/>
      <c r="H120" s="69"/>
    </row>
    <row r="121" spans="1:8" x14ac:dyDescent="0.25">
      <c r="A121" s="69" t="s">
        <v>267</v>
      </c>
      <c r="B121" s="69" t="s">
        <v>100</v>
      </c>
      <c r="C121" s="69"/>
      <c r="D121" s="69"/>
      <c r="E121" s="69"/>
      <c r="F121" s="69"/>
      <c r="G121" s="69"/>
      <c r="H121" s="69"/>
    </row>
    <row r="122" spans="1:8" x14ac:dyDescent="0.25">
      <c r="A122" s="69" t="s">
        <v>76</v>
      </c>
      <c r="B122" s="69" t="s">
        <v>77</v>
      </c>
      <c r="C122" s="69"/>
      <c r="D122" s="69"/>
      <c r="E122" s="69"/>
      <c r="F122" s="69"/>
      <c r="G122" s="69"/>
      <c r="H122" s="69"/>
    </row>
    <row r="123" spans="1:8" x14ac:dyDescent="0.25">
      <c r="A123" s="69" t="s">
        <v>220</v>
      </c>
      <c r="B123" s="69" t="s">
        <v>50</v>
      </c>
      <c r="C123" s="69" t="s">
        <v>220</v>
      </c>
      <c r="D123" s="69" t="s">
        <v>50</v>
      </c>
      <c r="E123" s="69">
        <v>14</v>
      </c>
      <c r="F123" s="69">
        <v>0</v>
      </c>
      <c r="G123" s="69">
        <v>532</v>
      </c>
      <c r="H123" s="69">
        <v>55</v>
      </c>
    </row>
    <row r="124" spans="1:8" x14ac:dyDescent="0.25">
      <c r="A124" s="69" t="s">
        <v>263</v>
      </c>
      <c r="B124" s="69" t="s">
        <v>84</v>
      </c>
      <c r="C124" s="69" t="s">
        <v>263</v>
      </c>
      <c r="D124" s="69" t="s">
        <v>574</v>
      </c>
      <c r="E124" s="69">
        <v>4</v>
      </c>
      <c r="F124" s="69">
        <v>0</v>
      </c>
      <c r="G124" s="69">
        <v>0</v>
      </c>
      <c r="H124" s="69">
        <v>106</v>
      </c>
    </row>
    <row r="125" spans="1:8" x14ac:dyDescent="0.25">
      <c r="A125" s="69" t="s">
        <v>408</v>
      </c>
      <c r="B125" s="69" t="s">
        <v>8</v>
      </c>
      <c r="C125" s="69"/>
      <c r="D125" s="69"/>
      <c r="E125" s="69"/>
      <c r="F125" s="69"/>
      <c r="G125" s="69"/>
      <c r="H125" s="69"/>
    </row>
    <row r="126" spans="1:8" x14ac:dyDescent="0.25">
      <c r="A126" s="69" t="s">
        <v>111</v>
      </c>
      <c r="B126" s="69" t="s">
        <v>113</v>
      </c>
      <c r="C126" s="69" t="s">
        <v>111</v>
      </c>
      <c r="D126" s="69" t="s">
        <v>113</v>
      </c>
      <c r="E126" s="69">
        <v>14</v>
      </c>
      <c r="F126" s="69">
        <v>0</v>
      </c>
      <c r="G126" s="69">
        <v>1014</v>
      </c>
      <c r="H126" s="69">
        <v>115</v>
      </c>
    </row>
    <row r="127" spans="1:8" x14ac:dyDescent="0.25">
      <c r="A127" s="69" t="s">
        <v>147</v>
      </c>
      <c r="B127" s="69" t="s">
        <v>20</v>
      </c>
      <c r="C127" s="69"/>
      <c r="D127" s="69"/>
      <c r="E127" s="69"/>
      <c r="F127" s="69"/>
      <c r="G127" s="69"/>
      <c r="H127" s="69"/>
    </row>
    <row r="128" spans="1:8" x14ac:dyDescent="0.25">
      <c r="A128" s="69" t="s">
        <v>177</v>
      </c>
      <c r="B128" s="69" t="s">
        <v>50</v>
      </c>
      <c r="C128" s="69" t="s">
        <v>177</v>
      </c>
      <c r="D128" s="69" t="s">
        <v>50</v>
      </c>
      <c r="E128" s="69">
        <v>9</v>
      </c>
      <c r="F128" s="69">
        <v>0</v>
      </c>
      <c r="G128" s="69">
        <v>409</v>
      </c>
      <c r="H128" s="69">
        <v>38</v>
      </c>
    </row>
    <row r="129" spans="1:8" x14ac:dyDescent="0.25">
      <c r="A129" s="69" t="s">
        <v>9</v>
      </c>
      <c r="B129" s="69" t="s">
        <v>11</v>
      </c>
      <c r="C129" s="69"/>
      <c r="D129" s="69"/>
      <c r="E129" s="69"/>
      <c r="F129" s="69"/>
      <c r="G129" s="69"/>
      <c r="H129" s="69"/>
    </row>
    <row r="130" spans="1:8" x14ac:dyDescent="0.25">
      <c r="A130" s="69" t="s">
        <v>39</v>
      </c>
      <c r="B130" s="69" t="s">
        <v>11</v>
      </c>
      <c r="C130" s="69" t="s">
        <v>39</v>
      </c>
      <c r="D130" s="69" t="s">
        <v>11</v>
      </c>
      <c r="E130" s="69">
        <v>14</v>
      </c>
      <c r="F130" s="69">
        <v>0</v>
      </c>
      <c r="G130" s="69">
        <v>434</v>
      </c>
      <c r="H130" s="69">
        <v>83</v>
      </c>
    </row>
    <row r="131" spans="1:8" x14ac:dyDescent="0.25">
      <c r="A131" s="69" t="s">
        <v>71</v>
      </c>
      <c r="B131" s="69" t="s">
        <v>53</v>
      </c>
      <c r="C131" s="69"/>
      <c r="D131" s="69"/>
      <c r="E131" s="69"/>
      <c r="F131" s="69"/>
      <c r="G131" s="69"/>
      <c r="H131" s="69"/>
    </row>
    <row r="132" spans="1:8" x14ac:dyDescent="0.25">
      <c r="A132" s="69" t="s">
        <v>107</v>
      </c>
      <c r="B132" s="69" t="s">
        <v>16</v>
      </c>
      <c r="C132" s="69" t="s">
        <v>107</v>
      </c>
      <c r="D132" s="69" t="s">
        <v>562</v>
      </c>
      <c r="E132" s="69">
        <v>14</v>
      </c>
      <c r="F132" s="69">
        <v>638</v>
      </c>
      <c r="G132" s="69">
        <v>0</v>
      </c>
      <c r="H132" s="69">
        <v>79</v>
      </c>
    </row>
    <row r="133" spans="1:8" x14ac:dyDescent="0.25">
      <c r="A133" s="69" t="s">
        <v>366</v>
      </c>
      <c r="B133" s="69" t="s">
        <v>53</v>
      </c>
      <c r="C133" s="69" t="s">
        <v>366</v>
      </c>
      <c r="D133" s="69" t="s">
        <v>20</v>
      </c>
      <c r="E133" s="69">
        <v>13</v>
      </c>
      <c r="F133" s="69">
        <v>607</v>
      </c>
      <c r="G133" s="69">
        <v>0</v>
      </c>
      <c r="H133" s="69">
        <v>0</v>
      </c>
    </row>
    <row r="134" spans="1:8" x14ac:dyDescent="0.25">
      <c r="A134" s="69" t="s">
        <v>119</v>
      </c>
      <c r="B134" s="69" t="s">
        <v>8</v>
      </c>
      <c r="C134" s="69" t="s">
        <v>119</v>
      </c>
      <c r="D134" s="69" t="s">
        <v>1189</v>
      </c>
      <c r="E134" s="69">
        <v>15</v>
      </c>
      <c r="F134" s="69">
        <v>388</v>
      </c>
      <c r="G134" s="69">
        <v>0</v>
      </c>
      <c r="H134" s="69">
        <v>45</v>
      </c>
    </row>
    <row r="135" spans="1:8" x14ac:dyDescent="0.25">
      <c r="A135" s="69" t="s">
        <v>192</v>
      </c>
      <c r="B135" s="69" t="s">
        <v>50</v>
      </c>
      <c r="C135" s="69" t="s">
        <v>192</v>
      </c>
      <c r="D135" s="69" t="s">
        <v>50</v>
      </c>
      <c r="E135" s="69">
        <v>10</v>
      </c>
      <c r="F135" s="69">
        <v>0</v>
      </c>
      <c r="G135" s="69">
        <v>311</v>
      </c>
      <c r="H135" s="69">
        <v>46</v>
      </c>
    </row>
    <row r="136" spans="1:8" x14ac:dyDescent="0.25">
      <c r="A136" s="69" t="s">
        <v>296</v>
      </c>
      <c r="B136" s="69" t="s">
        <v>8</v>
      </c>
      <c r="C136" s="69" t="s">
        <v>296</v>
      </c>
      <c r="D136" s="69" t="s">
        <v>556</v>
      </c>
      <c r="E136" s="69">
        <v>10</v>
      </c>
      <c r="F136" s="69">
        <v>355</v>
      </c>
      <c r="G136" s="69">
        <v>0</v>
      </c>
      <c r="H136" s="69">
        <v>43</v>
      </c>
    </row>
    <row r="137" spans="1:8" x14ac:dyDescent="0.25">
      <c r="A137" s="69" t="s">
        <v>317</v>
      </c>
      <c r="B137" s="69" t="s">
        <v>11</v>
      </c>
      <c r="C137" s="69" t="s">
        <v>317</v>
      </c>
      <c r="D137" s="69" t="s">
        <v>77</v>
      </c>
      <c r="E137" s="69">
        <v>14</v>
      </c>
      <c r="F137" s="69">
        <v>0</v>
      </c>
      <c r="G137" s="69">
        <v>424</v>
      </c>
      <c r="H137" s="69">
        <v>269</v>
      </c>
    </row>
    <row r="138" spans="1:8" x14ac:dyDescent="0.25">
      <c r="A138" s="69" t="s">
        <v>327</v>
      </c>
      <c r="B138" s="69" t="s">
        <v>110</v>
      </c>
      <c r="C138" s="69" t="s">
        <v>327</v>
      </c>
      <c r="D138" s="69" t="s">
        <v>110</v>
      </c>
      <c r="E138" s="69">
        <v>14</v>
      </c>
      <c r="F138" s="69">
        <v>702</v>
      </c>
      <c r="G138" s="69">
        <v>0</v>
      </c>
      <c r="H138" s="69">
        <v>4</v>
      </c>
    </row>
    <row r="139" spans="1:8" x14ac:dyDescent="0.25">
      <c r="A139" s="69" t="s">
        <v>137</v>
      </c>
      <c r="B139" s="69" t="s">
        <v>110</v>
      </c>
      <c r="C139" s="69"/>
      <c r="D139" s="69"/>
      <c r="E139" s="69"/>
      <c r="F139" s="69"/>
      <c r="G139" s="69"/>
      <c r="H139" s="69"/>
    </row>
    <row r="140" spans="1:8" x14ac:dyDescent="0.25">
      <c r="A140" s="69" t="s">
        <v>324</v>
      </c>
      <c r="B140" s="69" t="s">
        <v>20</v>
      </c>
      <c r="C140" s="69" t="s">
        <v>324</v>
      </c>
      <c r="D140" s="69" t="s">
        <v>20</v>
      </c>
      <c r="E140" s="69">
        <v>6</v>
      </c>
      <c r="F140" s="69">
        <v>143</v>
      </c>
      <c r="G140" s="69">
        <v>0</v>
      </c>
      <c r="H140" s="69">
        <v>0</v>
      </c>
    </row>
    <row r="141" spans="1:8" x14ac:dyDescent="0.25">
      <c r="A141" s="69" t="s">
        <v>73</v>
      </c>
      <c r="B141" s="69" t="s">
        <v>29</v>
      </c>
      <c r="C141" s="69"/>
      <c r="D141" s="69"/>
      <c r="E141" s="69"/>
      <c r="F141" s="69"/>
      <c r="G141" s="69"/>
      <c r="H141" s="69"/>
    </row>
    <row r="142" spans="1:8" x14ac:dyDescent="0.25">
      <c r="A142" s="69" t="s">
        <v>75</v>
      </c>
      <c r="B142" s="69" t="s">
        <v>50</v>
      </c>
      <c r="C142" s="69" t="s">
        <v>75</v>
      </c>
      <c r="D142" s="69" t="s">
        <v>1780</v>
      </c>
      <c r="E142" s="69">
        <v>2</v>
      </c>
      <c r="F142" s="69">
        <v>0</v>
      </c>
      <c r="G142" s="69">
        <v>26</v>
      </c>
      <c r="H142" s="69">
        <v>7</v>
      </c>
    </row>
    <row r="143" spans="1:8" x14ac:dyDescent="0.25">
      <c r="A143" s="69" t="s">
        <v>135</v>
      </c>
      <c r="B143" s="69" t="s">
        <v>77</v>
      </c>
      <c r="C143" s="69" t="s">
        <v>135</v>
      </c>
      <c r="D143" s="69" t="s">
        <v>113</v>
      </c>
      <c r="E143" s="69">
        <v>16</v>
      </c>
      <c r="F143" s="69">
        <v>0</v>
      </c>
      <c r="G143" s="69">
        <v>621</v>
      </c>
      <c r="H143" s="69">
        <v>58</v>
      </c>
    </row>
    <row r="144" spans="1:8" x14ac:dyDescent="0.25">
      <c r="A144" s="69" t="s">
        <v>199</v>
      </c>
      <c r="B144" s="69" t="s">
        <v>81</v>
      </c>
      <c r="C144" s="69"/>
      <c r="D144" s="69"/>
      <c r="E144" s="69"/>
      <c r="F144" s="69"/>
      <c r="G144" s="69"/>
      <c r="H144" s="69"/>
    </row>
    <row r="145" spans="1:8" x14ac:dyDescent="0.25">
      <c r="A145" s="69" t="s">
        <v>224</v>
      </c>
      <c r="B145" s="69" t="s">
        <v>11</v>
      </c>
      <c r="C145" s="69"/>
      <c r="D145" s="69"/>
      <c r="E145" s="69"/>
      <c r="F145" s="69"/>
      <c r="G145" s="69"/>
      <c r="H145" s="69"/>
    </row>
    <row r="146" spans="1:8" x14ac:dyDescent="0.25">
      <c r="A146" s="69" t="s">
        <v>108</v>
      </c>
      <c r="B146" s="69" t="s">
        <v>110</v>
      </c>
      <c r="C146" s="69" t="s">
        <v>108</v>
      </c>
      <c r="D146" s="69" t="s">
        <v>110</v>
      </c>
      <c r="E146" s="69">
        <v>2</v>
      </c>
      <c r="F146" s="69">
        <v>11</v>
      </c>
      <c r="G146" s="69">
        <v>0</v>
      </c>
      <c r="H146" s="69">
        <v>9</v>
      </c>
    </row>
    <row r="147" spans="1:8" x14ac:dyDescent="0.25">
      <c r="A147" s="69" t="s">
        <v>205</v>
      </c>
      <c r="B147" s="69" t="s">
        <v>29</v>
      </c>
      <c r="C147" s="69" t="s">
        <v>205</v>
      </c>
      <c r="D147" s="69" t="s">
        <v>29</v>
      </c>
      <c r="E147" s="69">
        <v>9</v>
      </c>
      <c r="F147" s="69">
        <v>375</v>
      </c>
      <c r="G147" s="69">
        <v>0</v>
      </c>
      <c r="H147" s="69">
        <v>0</v>
      </c>
    </row>
    <row r="148" spans="1:8" x14ac:dyDescent="0.25">
      <c r="A148" s="69" t="s">
        <v>320</v>
      </c>
      <c r="B148" s="69" t="s">
        <v>16</v>
      </c>
      <c r="C148" s="69" t="s">
        <v>320</v>
      </c>
      <c r="D148" s="69" t="s">
        <v>562</v>
      </c>
      <c r="E148" s="69">
        <v>14</v>
      </c>
      <c r="F148" s="69">
        <v>968</v>
      </c>
      <c r="G148" s="69">
        <v>0</v>
      </c>
      <c r="H148" s="69">
        <v>29</v>
      </c>
    </row>
    <row r="149" spans="1:8" x14ac:dyDescent="0.25">
      <c r="A149" s="69" t="s">
        <v>406</v>
      </c>
      <c r="B149" s="69" t="s">
        <v>11</v>
      </c>
      <c r="C149" s="69" t="s">
        <v>406</v>
      </c>
      <c r="D149" s="69" t="s">
        <v>11</v>
      </c>
      <c r="E149" s="69">
        <v>15</v>
      </c>
      <c r="F149" s="69">
        <v>0</v>
      </c>
      <c r="G149" s="69">
        <v>69</v>
      </c>
      <c r="H149" s="69">
        <v>276</v>
      </c>
    </row>
    <row r="150" spans="1:8" x14ac:dyDescent="0.25">
      <c r="A150" s="69" t="s">
        <v>226</v>
      </c>
      <c r="B150" s="69" t="s">
        <v>113</v>
      </c>
      <c r="C150" s="69"/>
      <c r="D150" s="69"/>
      <c r="E150" s="69"/>
      <c r="F150" s="69"/>
      <c r="G150" s="69"/>
      <c r="H150" s="69"/>
    </row>
    <row r="151" spans="1:8" x14ac:dyDescent="0.25">
      <c r="A151" s="69" t="s">
        <v>313</v>
      </c>
      <c r="B151" s="69" t="s">
        <v>84</v>
      </c>
      <c r="C151" s="69"/>
      <c r="D151" s="69"/>
      <c r="E151" s="69"/>
      <c r="F151" s="69"/>
      <c r="G151" s="69"/>
      <c r="H151" s="69"/>
    </row>
    <row r="152" spans="1:8" x14ac:dyDescent="0.25">
      <c r="A152" s="69" t="s">
        <v>382</v>
      </c>
      <c r="B152" s="69" t="s">
        <v>29</v>
      </c>
      <c r="C152" s="69" t="s">
        <v>382</v>
      </c>
      <c r="D152" s="69" t="s">
        <v>29</v>
      </c>
      <c r="E152" s="69">
        <v>7</v>
      </c>
      <c r="F152" s="69">
        <v>281</v>
      </c>
      <c r="G152" s="69">
        <v>0</v>
      </c>
      <c r="H152" s="69">
        <v>13</v>
      </c>
    </row>
    <row r="153" spans="1:8" x14ac:dyDescent="0.25">
      <c r="A153" s="69" t="s">
        <v>46</v>
      </c>
      <c r="B153" s="69" t="s">
        <v>20</v>
      </c>
      <c r="C153" s="69" t="s">
        <v>46</v>
      </c>
      <c r="D153" s="69" t="s">
        <v>20</v>
      </c>
      <c r="E153" s="69">
        <v>11</v>
      </c>
      <c r="F153" s="69">
        <v>79</v>
      </c>
      <c r="G153" s="69">
        <v>0</v>
      </c>
      <c r="H153" s="69">
        <v>77</v>
      </c>
    </row>
    <row r="154" spans="1:8" x14ac:dyDescent="0.25">
      <c r="A154" s="69" t="s">
        <v>367</v>
      </c>
      <c r="B154" s="69" t="s">
        <v>29</v>
      </c>
      <c r="C154" s="69" t="s">
        <v>367</v>
      </c>
      <c r="D154" s="69" t="s">
        <v>29</v>
      </c>
      <c r="E154" s="69">
        <v>16</v>
      </c>
      <c r="F154" s="69">
        <v>594</v>
      </c>
      <c r="G154" s="69">
        <v>0</v>
      </c>
      <c r="H154" s="69">
        <v>1</v>
      </c>
    </row>
    <row r="155" spans="1:8" x14ac:dyDescent="0.25">
      <c r="A155" s="69" t="s">
        <v>391</v>
      </c>
      <c r="B155" s="69" t="s">
        <v>77</v>
      </c>
      <c r="C155" s="69" t="s">
        <v>391</v>
      </c>
      <c r="D155" s="69" t="s">
        <v>113</v>
      </c>
      <c r="E155" s="69">
        <v>16</v>
      </c>
      <c r="F155" s="69">
        <v>15</v>
      </c>
      <c r="G155" s="69">
        <v>1062</v>
      </c>
      <c r="H155" s="69">
        <v>91</v>
      </c>
    </row>
    <row r="156" spans="1:8" x14ac:dyDescent="0.25">
      <c r="A156" s="69" t="s">
        <v>415</v>
      </c>
      <c r="B156" s="69" t="s">
        <v>20</v>
      </c>
      <c r="C156" s="69" t="s">
        <v>415</v>
      </c>
      <c r="D156" s="69" t="s">
        <v>20</v>
      </c>
      <c r="E156" s="69">
        <v>6</v>
      </c>
      <c r="F156" s="69">
        <v>51</v>
      </c>
      <c r="G156" s="69">
        <v>0</v>
      </c>
      <c r="H156" s="69">
        <v>51</v>
      </c>
    </row>
    <row r="157" spans="1:8" x14ac:dyDescent="0.25">
      <c r="A157" s="69" t="s">
        <v>298</v>
      </c>
      <c r="B157" s="69" t="s">
        <v>53</v>
      </c>
      <c r="C157" s="69" t="s">
        <v>298</v>
      </c>
      <c r="D157" s="69" t="s">
        <v>574</v>
      </c>
      <c r="E157" s="69">
        <v>16</v>
      </c>
      <c r="F157" s="69">
        <v>0</v>
      </c>
      <c r="G157" s="69">
        <v>926</v>
      </c>
      <c r="H157" s="69">
        <v>67</v>
      </c>
    </row>
    <row r="158" spans="1:8" x14ac:dyDescent="0.25">
      <c r="A158" s="69" t="s">
        <v>326</v>
      </c>
      <c r="B158" s="69" t="s">
        <v>53</v>
      </c>
      <c r="C158" s="69" t="s">
        <v>326</v>
      </c>
      <c r="D158" s="69" t="s">
        <v>574</v>
      </c>
      <c r="E158" s="69">
        <v>5</v>
      </c>
      <c r="F158" s="69">
        <v>0</v>
      </c>
      <c r="G158" s="69">
        <v>32</v>
      </c>
      <c r="H158" s="69">
        <v>116</v>
      </c>
    </row>
    <row r="159" spans="1:8" x14ac:dyDescent="0.25">
      <c r="A159" s="69" t="s">
        <v>433</v>
      </c>
      <c r="B159" s="69" t="s">
        <v>11</v>
      </c>
      <c r="C159" s="69"/>
      <c r="D159" s="69"/>
      <c r="E159" s="69"/>
      <c r="F159" s="69"/>
      <c r="G159" s="69"/>
      <c r="H159" s="69"/>
    </row>
    <row r="160" spans="1:8" x14ac:dyDescent="0.25">
      <c r="A160" s="69" t="s">
        <v>174</v>
      </c>
      <c r="B160" s="69" t="s">
        <v>84</v>
      </c>
      <c r="C160" s="69"/>
      <c r="D160" s="69"/>
      <c r="E160" s="69"/>
      <c r="F160" s="69"/>
      <c r="G160" s="69"/>
      <c r="H160" s="69"/>
    </row>
    <row r="161" spans="1:8" x14ac:dyDescent="0.25">
      <c r="A161" s="69" t="s">
        <v>114</v>
      </c>
      <c r="B161" s="69" t="s">
        <v>20</v>
      </c>
      <c r="C161" s="69" t="s">
        <v>114</v>
      </c>
      <c r="D161" s="69" t="s">
        <v>20</v>
      </c>
      <c r="E161" s="69">
        <v>14</v>
      </c>
      <c r="F161" s="69">
        <v>79</v>
      </c>
      <c r="G161" s="69">
        <v>0</v>
      </c>
      <c r="H161" s="69">
        <v>82</v>
      </c>
    </row>
    <row r="162" spans="1:8" x14ac:dyDescent="0.25">
      <c r="A162" s="69" t="s">
        <v>154</v>
      </c>
      <c r="B162" s="69" t="s">
        <v>50</v>
      </c>
      <c r="C162" s="69"/>
      <c r="D162" s="69"/>
      <c r="E162" s="69"/>
      <c r="F162" s="69"/>
      <c r="G162" s="69"/>
      <c r="H162" s="69"/>
    </row>
    <row r="163" spans="1:8" x14ac:dyDescent="0.25">
      <c r="A163" s="69" t="s">
        <v>262</v>
      </c>
      <c r="B163" s="69" t="s">
        <v>8</v>
      </c>
      <c r="C163" s="69" t="s">
        <v>262</v>
      </c>
      <c r="D163" s="69" t="s">
        <v>1189</v>
      </c>
      <c r="E163" s="69">
        <v>16</v>
      </c>
      <c r="F163" s="69">
        <v>1080</v>
      </c>
      <c r="G163" s="69">
        <v>0</v>
      </c>
      <c r="H163" s="69">
        <v>68</v>
      </c>
    </row>
    <row r="164" spans="1:8" x14ac:dyDescent="0.25">
      <c r="A164" s="69" t="s">
        <v>268</v>
      </c>
      <c r="B164" s="69" t="s">
        <v>16</v>
      </c>
      <c r="C164" s="69"/>
      <c r="D164" s="69"/>
      <c r="E164" s="69"/>
      <c r="F164" s="69"/>
      <c r="G164" s="69"/>
      <c r="H164" s="69"/>
    </row>
    <row r="165" spans="1:8" x14ac:dyDescent="0.25">
      <c r="A165" s="69" t="s">
        <v>237</v>
      </c>
      <c r="B165" s="69" t="s">
        <v>45</v>
      </c>
      <c r="C165" s="69" t="s">
        <v>237</v>
      </c>
      <c r="D165" s="69" t="s">
        <v>45</v>
      </c>
      <c r="E165" s="69">
        <v>7</v>
      </c>
      <c r="F165" s="69">
        <v>109</v>
      </c>
      <c r="G165" s="69">
        <v>0</v>
      </c>
      <c r="H165" s="69">
        <v>1</v>
      </c>
    </row>
    <row r="166" spans="1:8" x14ac:dyDescent="0.25">
      <c r="A166" s="69" t="s">
        <v>227</v>
      </c>
      <c r="B166" s="69" t="s">
        <v>8</v>
      </c>
      <c r="C166" s="69" t="s">
        <v>227</v>
      </c>
      <c r="D166" s="69" t="s">
        <v>556</v>
      </c>
      <c r="E166" s="69">
        <v>16</v>
      </c>
      <c r="F166" s="69">
        <v>1156</v>
      </c>
      <c r="G166" s="69">
        <v>0</v>
      </c>
      <c r="H166" s="69">
        <v>15</v>
      </c>
    </row>
    <row r="167" spans="1:8" x14ac:dyDescent="0.25">
      <c r="A167" s="69" t="s">
        <v>343</v>
      </c>
      <c r="B167" s="69" t="s">
        <v>29</v>
      </c>
      <c r="C167" s="69"/>
      <c r="D167" s="69"/>
      <c r="E167" s="69"/>
      <c r="F167" s="69"/>
      <c r="G167" s="69"/>
      <c r="H167" s="69"/>
    </row>
    <row r="168" spans="1:8" x14ac:dyDescent="0.25">
      <c r="A168" s="69" t="s">
        <v>396</v>
      </c>
      <c r="B168" s="69" t="s">
        <v>16</v>
      </c>
      <c r="C168" s="69" t="s">
        <v>396</v>
      </c>
      <c r="D168" s="69" t="s">
        <v>562</v>
      </c>
      <c r="E168" s="69">
        <v>13</v>
      </c>
      <c r="F168" s="69">
        <v>814</v>
      </c>
      <c r="G168" s="69">
        <v>0</v>
      </c>
      <c r="H168" s="69">
        <v>11</v>
      </c>
    </row>
    <row r="169" spans="1:8" x14ac:dyDescent="0.25">
      <c r="A169" s="69" t="s">
        <v>123</v>
      </c>
      <c r="B169" s="69" t="s">
        <v>23</v>
      </c>
      <c r="C169" s="69" t="s">
        <v>123</v>
      </c>
      <c r="D169" s="69" t="s">
        <v>23</v>
      </c>
      <c r="E169" s="69">
        <v>1</v>
      </c>
      <c r="F169" s="69">
        <v>0</v>
      </c>
      <c r="G169" s="69">
        <v>2</v>
      </c>
      <c r="H169" s="69">
        <v>0</v>
      </c>
    </row>
    <row r="170" spans="1:8" x14ac:dyDescent="0.25">
      <c r="A170" s="69" t="s">
        <v>286</v>
      </c>
      <c r="B170" s="69" t="s">
        <v>11</v>
      </c>
      <c r="C170" s="69" t="s">
        <v>286</v>
      </c>
      <c r="D170" s="69" t="s">
        <v>11</v>
      </c>
      <c r="E170" s="69">
        <v>2</v>
      </c>
      <c r="F170" s="69">
        <v>0</v>
      </c>
      <c r="G170" s="69">
        <v>0</v>
      </c>
      <c r="H170" s="69">
        <v>18</v>
      </c>
    </row>
    <row r="171" spans="1:8" x14ac:dyDescent="0.25">
      <c r="A171" s="69" t="s">
        <v>60</v>
      </c>
      <c r="B171" s="69" t="s">
        <v>20</v>
      </c>
      <c r="C171" s="69" t="s">
        <v>60</v>
      </c>
      <c r="D171" s="69" t="s">
        <v>20</v>
      </c>
      <c r="E171" s="69">
        <v>6</v>
      </c>
      <c r="F171" s="69">
        <v>301</v>
      </c>
      <c r="G171" s="69">
        <v>0</v>
      </c>
      <c r="H171" s="69">
        <v>0</v>
      </c>
    </row>
    <row r="172" spans="1:8" x14ac:dyDescent="0.25">
      <c r="A172" s="69" t="s">
        <v>385</v>
      </c>
      <c r="B172" s="69" t="s">
        <v>110</v>
      </c>
      <c r="C172" s="69" t="s">
        <v>385</v>
      </c>
      <c r="D172" s="69" t="s">
        <v>110</v>
      </c>
      <c r="E172" s="69">
        <v>16</v>
      </c>
      <c r="F172" s="69">
        <v>522</v>
      </c>
      <c r="G172" s="69">
        <v>0</v>
      </c>
      <c r="H172" s="69">
        <v>206</v>
      </c>
    </row>
    <row r="173" spans="1:8" x14ac:dyDescent="0.25">
      <c r="A173" s="69" t="s">
        <v>341</v>
      </c>
      <c r="B173" s="69" t="s">
        <v>11</v>
      </c>
      <c r="C173" s="69" t="s">
        <v>341</v>
      </c>
      <c r="D173" s="69" t="s">
        <v>11</v>
      </c>
      <c r="E173" s="69">
        <v>16</v>
      </c>
      <c r="F173" s="69">
        <v>0</v>
      </c>
      <c r="G173" s="69">
        <v>976</v>
      </c>
      <c r="H173" s="69">
        <v>52</v>
      </c>
    </row>
    <row r="174" spans="1:8" x14ac:dyDescent="0.25">
      <c r="A174" s="69" t="s">
        <v>319</v>
      </c>
      <c r="B174" s="69" t="s">
        <v>65</v>
      </c>
      <c r="C174" s="69"/>
      <c r="D174" s="69"/>
      <c r="E174" s="69"/>
      <c r="F174" s="69"/>
      <c r="G174" s="69"/>
      <c r="H174" s="69"/>
    </row>
    <row r="175" spans="1:8" x14ac:dyDescent="0.25">
      <c r="A175" s="69" t="s">
        <v>208</v>
      </c>
      <c r="B175" s="69" t="s">
        <v>209</v>
      </c>
      <c r="C175" s="69"/>
      <c r="D175" s="69"/>
      <c r="E175" s="69"/>
      <c r="F175" s="69"/>
      <c r="G175" s="69"/>
      <c r="H175" s="69"/>
    </row>
    <row r="176" spans="1:8" x14ac:dyDescent="0.25">
      <c r="A176" s="69" t="s">
        <v>221</v>
      </c>
      <c r="B176" s="69" t="s">
        <v>8</v>
      </c>
      <c r="C176" s="69" t="s">
        <v>221</v>
      </c>
      <c r="D176" s="69" t="s">
        <v>556</v>
      </c>
      <c r="E176" s="69">
        <v>14</v>
      </c>
      <c r="F176" s="69">
        <v>900</v>
      </c>
      <c r="G176" s="69">
        <v>0</v>
      </c>
      <c r="H176" s="69">
        <v>61</v>
      </c>
    </row>
    <row r="177" spans="1:8" x14ac:dyDescent="0.25">
      <c r="A177" s="69" t="s">
        <v>273</v>
      </c>
      <c r="B177" s="69" t="s">
        <v>8</v>
      </c>
      <c r="C177" s="69"/>
      <c r="D177" s="69"/>
      <c r="E177" s="69"/>
      <c r="F177" s="69"/>
      <c r="G177" s="69"/>
      <c r="H177" s="69"/>
    </row>
    <row r="178" spans="1:8" x14ac:dyDescent="0.25">
      <c r="A178" s="69" t="s">
        <v>164</v>
      </c>
      <c r="B178" s="69" t="s">
        <v>23</v>
      </c>
      <c r="C178" s="69" t="s">
        <v>164</v>
      </c>
      <c r="D178" s="69" t="s">
        <v>23</v>
      </c>
      <c r="E178" s="69">
        <v>4</v>
      </c>
      <c r="F178" s="69">
        <v>0</v>
      </c>
      <c r="G178" s="69">
        <v>106</v>
      </c>
      <c r="H178" s="69">
        <v>0</v>
      </c>
    </row>
    <row r="179" spans="1:8" x14ac:dyDescent="0.25">
      <c r="A179" s="69" t="s">
        <v>143</v>
      </c>
      <c r="B179" s="69" t="s">
        <v>8</v>
      </c>
      <c r="C179" s="69"/>
      <c r="D179" s="69"/>
      <c r="E179" s="69"/>
      <c r="F179" s="69"/>
      <c r="G179" s="69"/>
      <c r="H179" s="69"/>
    </row>
    <row r="180" spans="1:8" x14ac:dyDescent="0.25">
      <c r="A180" s="69" t="s">
        <v>378</v>
      </c>
      <c r="B180" s="69" t="s">
        <v>53</v>
      </c>
      <c r="C180" s="69" t="s">
        <v>378</v>
      </c>
      <c r="D180" s="69" t="s">
        <v>574</v>
      </c>
      <c r="E180" s="69">
        <v>12</v>
      </c>
      <c r="F180" s="69">
        <v>0</v>
      </c>
      <c r="G180" s="69">
        <v>710</v>
      </c>
      <c r="H180" s="69">
        <v>21</v>
      </c>
    </row>
    <row r="181" spans="1:8" x14ac:dyDescent="0.25">
      <c r="A181" s="69" t="s">
        <v>24</v>
      </c>
      <c r="B181" s="69" t="s">
        <v>11</v>
      </c>
      <c r="C181" s="69"/>
      <c r="D181" s="69"/>
      <c r="E181" s="69"/>
      <c r="F181" s="69"/>
      <c r="G181" s="69"/>
      <c r="H181" s="69"/>
    </row>
    <row r="182" spans="1:8" x14ac:dyDescent="0.25">
      <c r="A182" s="69" t="s">
        <v>115</v>
      </c>
      <c r="B182" s="69" t="s">
        <v>29</v>
      </c>
      <c r="C182" s="69"/>
      <c r="D182" s="69"/>
      <c r="E182" s="69"/>
      <c r="F182" s="69"/>
      <c r="G182" s="69"/>
      <c r="H182" s="69"/>
    </row>
    <row r="183" spans="1:8" x14ac:dyDescent="0.25">
      <c r="A183" s="69" t="s">
        <v>253</v>
      </c>
      <c r="B183" s="69" t="s">
        <v>20</v>
      </c>
      <c r="C183" s="69"/>
      <c r="D183" s="69"/>
      <c r="E183" s="69"/>
      <c r="F183" s="69"/>
      <c r="G183" s="69"/>
      <c r="H183" s="69"/>
    </row>
    <row r="184" spans="1:8" x14ac:dyDescent="0.25">
      <c r="A184" s="69" t="s">
        <v>203</v>
      </c>
      <c r="B184" s="69" t="s">
        <v>23</v>
      </c>
      <c r="C184" s="69" t="s">
        <v>203</v>
      </c>
      <c r="D184" s="69" t="s">
        <v>23</v>
      </c>
      <c r="E184" s="69">
        <v>7</v>
      </c>
      <c r="F184" s="69">
        <v>0</v>
      </c>
      <c r="G184" s="69">
        <v>57</v>
      </c>
      <c r="H184" s="69">
        <v>104</v>
      </c>
    </row>
    <row r="185" spans="1:8" x14ac:dyDescent="0.25">
      <c r="A185" s="69" t="s">
        <v>183</v>
      </c>
      <c r="B185" s="69" t="s">
        <v>29</v>
      </c>
      <c r="C185" s="69"/>
      <c r="D185" s="69"/>
      <c r="E185" s="69"/>
      <c r="F185" s="69"/>
      <c r="G185" s="69"/>
      <c r="H185" s="69"/>
    </row>
    <row r="186" spans="1:8" x14ac:dyDescent="0.25">
      <c r="A186" s="69" t="s">
        <v>210</v>
      </c>
      <c r="B186" s="69" t="s">
        <v>16</v>
      </c>
      <c r="C186" s="69"/>
      <c r="D186" s="69"/>
      <c r="E186" s="69"/>
      <c r="F186" s="69"/>
      <c r="G186" s="69"/>
      <c r="H186" s="69"/>
    </row>
    <row r="187" spans="1:8" x14ac:dyDescent="0.25">
      <c r="A187" s="69" t="s">
        <v>409</v>
      </c>
      <c r="B187" s="69" t="s">
        <v>29</v>
      </c>
      <c r="C187" s="69" t="s">
        <v>409</v>
      </c>
      <c r="D187" s="69" t="s">
        <v>29</v>
      </c>
      <c r="E187" s="69">
        <v>16</v>
      </c>
      <c r="F187" s="69">
        <v>697</v>
      </c>
      <c r="G187" s="69">
        <v>0</v>
      </c>
      <c r="H187" s="69">
        <v>21</v>
      </c>
    </row>
    <row r="188" spans="1:8" x14ac:dyDescent="0.25">
      <c r="A188" s="69" t="s">
        <v>172</v>
      </c>
      <c r="B188" s="69" t="s">
        <v>110</v>
      </c>
      <c r="C188" s="69" t="s">
        <v>172</v>
      </c>
      <c r="D188" s="69" t="s">
        <v>110</v>
      </c>
      <c r="E188" s="69">
        <v>4</v>
      </c>
      <c r="F188" s="69">
        <v>26</v>
      </c>
      <c r="G188" s="69">
        <v>0</v>
      </c>
      <c r="H188" s="69">
        <v>74</v>
      </c>
    </row>
    <row r="189" spans="1:8" x14ac:dyDescent="0.25">
      <c r="A189" s="69" t="s">
        <v>426</v>
      </c>
      <c r="B189" s="69" t="s">
        <v>29</v>
      </c>
      <c r="C189" s="69" t="s">
        <v>426</v>
      </c>
      <c r="D189" s="69" t="s">
        <v>29</v>
      </c>
      <c r="E189" s="69">
        <v>11</v>
      </c>
      <c r="F189" s="69">
        <v>638</v>
      </c>
      <c r="G189" s="69">
        <v>0</v>
      </c>
      <c r="H189" s="69">
        <v>1</v>
      </c>
    </row>
    <row r="190" spans="1:8" x14ac:dyDescent="0.25">
      <c r="A190" s="69" t="s">
        <v>165</v>
      </c>
      <c r="B190" s="69" t="s">
        <v>29</v>
      </c>
      <c r="C190" s="69" t="s">
        <v>165</v>
      </c>
      <c r="D190" s="69" t="s">
        <v>29</v>
      </c>
      <c r="E190" s="69">
        <v>2</v>
      </c>
      <c r="F190" s="69">
        <v>30</v>
      </c>
      <c r="G190" s="69">
        <v>0</v>
      </c>
      <c r="H190" s="69">
        <v>12</v>
      </c>
    </row>
    <row r="191" spans="1:8" x14ac:dyDescent="0.25">
      <c r="A191" s="69" t="s">
        <v>43</v>
      </c>
      <c r="B191" s="69" t="s">
        <v>45</v>
      </c>
      <c r="C191" s="69"/>
      <c r="D191" s="69"/>
      <c r="E191" s="69"/>
      <c r="F191" s="69"/>
      <c r="G191" s="69"/>
      <c r="H191" s="69"/>
    </row>
    <row r="192" spans="1:8" x14ac:dyDescent="0.25">
      <c r="A192" s="69" t="s">
        <v>128</v>
      </c>
      <c r="B192" s="69" t="s">
        <v>77</v>
      </c>
      <c r="C192" s="69"/>
      <c r="D192" s="69"/>
      <c r="E192" s="69"/>
      <c r="F192" s="69"/>
      <c r="G192" s="69"/>
      <c r="H192" s="69"/>
    </row>
    <row r="193" spans="1:8" x14ac:dyDescent="0.25">
      <c r="A193" s="69" t="s">
        <v>150</v>
      </c>
      <c r="B193" s="69" t="s">
        <v>110</v>
      </c>
      <c r="C193" s="69"/>
      <c r="D193" s="69"/>
      <c r="E193" s="69"/>
      <c r="F193" s="69"/>
      <c r="G193" s="69"/>
      <c r="H193" s="69"/>
    </row>
    <row r="194" spans="1:8" x14ac:dyDescent="0.25">
      <c r="A194" s="69" t="s">
        <v>347</v>
      </c>
      <c r="B194" s="69" t="s">
        <v>45</v>
      </c>
      <c r="C194" s="69"/>
      <c r="D194" s="69"/>
      <c r="E194" s="69"/>
      <c r="F194" s="69"/>
      <c r="G194" s="69"/>
      <c r="H194" s="69"/>
    </row>
    <row r="195" spans="1:8" x14ac:dyDescent="0.25">
      <c r="A195" s="69" t="s">
        <v>364</v>
      </c>
      <c r="B195" s="69" t="s">
        <v>100</v>
      </c>
      <c r="C195" s="69"/>
      <c r="D195" s="69"/>
      <c r="E195" s="69"/>
      <c r="F195" s="69"/>
      <c r="G195" s="69"/>
      <c r="H195" s="69"/>
    </row>
    <row r="196" spans="1:8" x14ac:dyDescent="0.25">
      <c r="A196" s="69" t="s">
        <v>390</v>
      </c>
      <c r="B196" s="69" t="s">
        <v>20</v>
      </c>
      <c r="C196" s="69"/>
      <c r="D196" s="69"/>
      <c r="E196" s="69"/>
      <c r="F196" s="69"/>
      <c r="G196" s="69"/>
      <c r="H196" s="69"/>
    </row>
    <row r="197" spans="1:8" x14ac:dyDescent="0.25">
      <c r="A197" s="69" t="s">
        <v>402</v>
      </c>
      <c r="B197" s="69" t="s">
        <v>8</v>
      </c>
      <c r="C197" s="69"/>
      <c r="D197" s="69"/>
      <c r="E197" s="69"/>
      <c r="F197" s="69"/>
      <c r="G197" s="69"/>
      <c r="H197" s="69"/>
    </row>
    <row r="198" spans="1:8" x14ac:dyDescent="0.25">
      <c r="A198" s="69" t="s">
        <v>206</v>
      </c>
      <c r="B198" s="69" t="s">
        <v>11</v>
      </c>
      <c r="C198" s="69" t="s">
        <v>206</v>
      </c>
      <c r="D198" s="69" t="s">
        <v>77</v>
      </c>
      <c r="E198" s="69">
        <v>15</v>
      </c>
      <c r="F198" s="69">
        <v>0</v>
      </c>
      <c r="G198" s="69">
        <v>647</v>
      </c>
      <c r="H198" s="69">
        <v>215</v>
      </c>
    </row>
    <row r="199" spans="1:8" x14ac:dyDescent="0.25">
      <c r="A199" s="69" t="s">
        <v>88</v>
      </c>
      <c r="B199" s="69" t="s">
        <v>23</v>
      </c>
      <c r="C199" s="69"/>
      <c r="D199" s="69"/>
      <c r="E199" s="69"/>
      <c r="F199" s="69"/>
      <c r="G199" s="69"/>
      <c r="H199" s="69"/>
    </row>
    <row r="200" spans="1:8" x14ac:dyDescent="0.25">
      <c r="A200" s="69" t="s">
        <v>145</v>
      </c>
      <c r="B200" s="69" t="s">
        <v>20</v>
      </c>
      <c r="C200" s="69"/>
      <c r="D200" s="69"/>
      <c r="E200" s="69"/>
      <c r="F200" s="69"/>
      <c r="G200" s="69"/>
      <c r="H200" s="69"/>
    </row>
    <row r="201" spans="1:8" x14ac:dyDescent="0.25">
      <c r="A201" s="69" t="s">
        <v>276</v>
      </c>
      <c r="B201" s="69" t="s">
        <v>84</v>
      </c>
      <c r="C201" s="69" t="s">
        <v>276</v>
      </c>
      <c r="D201" s="69" t="s">
        <v>574</v>
      </c>
      <c r="E201" s="69">
        <v>16</v>
      </c>
      <c r="F201" s="69">
        <v>0</v>
      </c>
      <c r="G201" s="69">
        <v>174</v>
      </c>
      <c r="H201" s="69">
        <v>305</v>
      </c>
    </row>
    <row r="202" spans="1:8" x14ac:dyDescent="0.25">
      <c r="A202" s="69" t="s">
        <v>277</v>
      </c>
      <c r="B202" s="69" t="s">
        <v>20</v>
      </c>
      <c r="C202" s="69"/>
      <c r="D202" s="69"/>
      <c r="E202" s="69"/>
      <c r="F202" s="69"/>
      <c r="G202" s="69"/>
      <c r="H202" s="69"/>
    </row>
    <row r="203" spans="1:8" x14ac:dyDescent="0.25">
      <c r="A203" s="69" t="s">
        <v>125</v>
      </c>
      <c r="B203" s="69" t="s">
        <v>11</v>
      </c>
      <c r="C203" s="69"/>
      <c r="D203" s="69"/>
      <c r="E203" s="69"/>
      <c r="F203" s="69"/>
      <c r="G203" s="69"/>
      <c r="H203" s="69"/>
    </row>
    <row r="204" spans="1:8" x14ac:dyDescent="0.25">
      <c r="A204" s="69" t="s">
        <v>158</v>
      </c>
      <c r="B204" s="69" t="s">
        <v>20</v>
      </c>
      <c r="C204" s="69" t="s">
        <v>158</v>
      </c>
      <c r="D204" s="69" t="s">
        <v>20</v>
      </c>
      <c r="E204" s="69">
        <v>5</v>
      </c>
      <c r="F204" s="69">
        <v>112</v>
      </c>
      <c r="G204" s="69">
        <v>0</v>
      </c>
      <c r="H204" s="69">
        <v>14</v>
      </c>
    </row>
    <row r="205" spans="1:8" x14ac:dyDescent="0.25">
      <c r="A205" s="69" t="s">
        <v>159</v>
      </c>
      <c r="B205" s="69" t="s">
        <v>45</v>
      </c>
      <c r="C205" s="69"/>
      <c r="D205" s="69"/>
      <c r="E205" s="69"/>
      <c r="F205" s="69"/>
      <c r="G205" s="69"/>
      <c r="H205" s="69"/>
    </row>
    <row r="206" spans="1:8" x14ac:dyDescent="0.25">
      <c r="A206" s="69" t="s">
        <v>212</v>
      </c>
      <c r="B206" s="69" t="s">
        <v>20</v>
      </c>
      <c r="C206" s="69"/>
      <c r="D206" s="69"/>
      <c r="E206" s="69"/>
      <c r="F206" s="69"/>
      <c r="G206" s="69"/>
      <c r="H206" s="69"/>
    </row>
    <row r="207" spans="1:8" x14ac:dyDescent="0.25">
      <c r="A207" s="69" t="s">
        <v>37</v>
      </c>
      <c r="B207" s="69" t="s">
        <v>20</v>
      </c>
      <c r="C207" s="69"/>
      <c r="D207" s="69"/>
      <c r="E207" s="69"/>
      <c r="F207" s="69"/>
      <c r="G207" s="69"/>
      <c r="H207" s="69"/>
    </row>
    <row r="208" spans="1:8" x14ac:dyDescent="0.25">
      <c r="A208" s="69" t="s">
        <v>181</v>
      </c>
      <c r="B208" s="69" t="s">
        <v>20</v>
      </c>
      <c r="C208" s="69"/>
      <c r="D208" s="69"/>
      <c r="E208" s="69"/>
      <c r="F208" s="69"/>
      <c r="G208" s="69"/>
      <c r="H208" s="69"/>
    </row>
    <row r="209" spans="1:8" x14ac:dyDescent="0.25">
      <c r="A209" s="69" t="s">
        <v>201</v>
      </c>
      <c r="B209" s="69" t="s">
        <v>50</v>
      </c>
      <c r="C209" s="69" t="s">
        <v>201</v>
      </c>
      <c r="D209" s="69" t="s">
        <v>50</v>
      </c>
      <c r="E209" s="69">
        <v>7</v>
      </c>
      <c r="F209" s="69">
        <v>0</v>
      </c>
      <c r="G209" s="69">
        <v>118</v>
      </c>
      <c r="H209" s="69">
        <v>80</v>
      </c>
    </row>
    <row r="210" spans="1:8" x14ac:dyDescent="0.25">
      <c r="A210" s="69" t="s">
        <v>333</v>
      </c>
      <c r="B210" s="69" t="s">
        <v>110</v>
      </c>
      <c r="C210" s="69" t="s">
        <v>333</v>
      </c>
      <c r="D210" s="69" t="s">
        <v>110</v>
      </c>
      <c r="E210" s="69">
        <v>16</v>
      </c>
      <c r="F210" s="69">
        <v>399</v>
      </c>
      <c r="G210" s="69">
        <v>0</v>
      </c>
      <c r="H210" s="69">
        <v>149</v>
      </c>
    </row>
    <row r="211" spans="1:8" x14ac:dyDescent="0.25">
      <c r="A211" s="69" t="s">
        <v>416</v>
      </c>
      <c r="B211" s="69" t="s">
        <v>84</v>
      </c>
      <c r="C211" s="69"/>
      <c r="D211" s="69"/>
      <c r="E211" s="69"/>
      <c r="F211" s="69"/>
      <c r="G211" s="69"/>
      <c r="H211" s="69"/>
    </row>
    <row r="212" spans="1:8" x14ac:dyDescent="0.25">
      <c r="A212" s="69" t="s">
        <v>417</v>
      </c>
      <c r="B212" s="69" t="s">
        <v>50</v>
      </c>
      <c r="C212" s="69" t="s">
        <v>417</v>
      </c>
      <c r="D212" s="69" t="s">
        <v>23</v>
      </c>
      <c r="E212" s="69">
        <v>14</v>
      </c>
      <c r="F212" s="69">
        <v>0</v>
      </c>
      <c r="G212" s="69">
        <v>182</v>
      </c>
      <c r="H212" s="69">
        <v>13</v>
      </c>
    </row>
    <row r="213" spans="1:8" x14ac:dyDescent="0.25">
      <c r="A213" s="69" t="s">
        <v>58</v>
      </c>
      <c r="B213" s="69" t="s">
        <v>8</v>
      </c>
      <c r="C213" s="69" t="s">
        <v>58</v>
      </c>
      <c r="D213" s="69" t="s">
        <v>556</v>
      </c>
      <c r="E213" s="69">
        <v>5</v>
      </c>
      <c r="F213" s="69">
        <v>0</v>
      </c>
      <c r="G213" s="69">
        <v>0</v>
      </c>
      <c r="H213" s="69">
        <v>22</v>
      </c>
    </row>
    <row r="214" spans="1:8" x14ac:dyDescent="0.25">
      <c r="A214" s="69" t="s">
        <v>239</v>
      </c>
      <c r="B214" s="69" t="s">
        <v>110</v>
      </c>
      <c r="C214" s="69"/>
      <c r="D214" s="69"/>
      <c r="E214" s="69"/>
      <c r="F214" s="69"/>
      <c r="G214" s="69"/>
      <c r="H214" s="69"/>
    </row>
    <row r="215" spans="1:8" x14ac:dyDescent="0.25">
      <c r="A215" s="69" t="s">
        <v>301</v>
      </c>
      <c r="B215" s="69" t="s">
        <v>84</v>
      </c>
      <c r="C215" s="69" t="s">
        <v>301</v>
      </c>
      <c r="D215" s="69" t="s">
        <v>574</v>
      </c>
      <c r="E215" s="69">
        <v>3</v>
      </c>
      <c r="F215" s="69">
        <v>0</v>
      </c>
      <c r="G215" s="69">
        <v>0</v>
      </c>
      <c r="H215" s="69">
        <v>40</v>
      </c>
    </row>
    <row r="216" spans="1:8" x14ac:dyDescent="0.25">
      <c r="A216" s="69" t="s">
        <v>334</v>
      </c>
      <c r="B216" s="69" t="s">
        <v>11</v>
      </c>
      <c r="C216" s="69"/>
      <c r="D216" s="69"/>
      <c r="E216" s="69"/>
      <c r="F216" s="69"/>
      <c r="G216" s="69"/>
      <c r="H216" s="69"/>
    </row>
    <row r="217" spans="1:8" x14ac:dyDescent="0.25">
      <c r="A217" s="69" t="s">
        <v>6</v>
      </c>
      <c r="B217" s="69" t="s">
        <v>8</v>
      </c>
      <c r="C217" s="69" t="s">
        <v>6</v>
      </c>
      <c r="D217" s="69" t="s">
        <v>1189</v>
      </c>
      <c r="E217" s="69">
        <v>7</v>
      </c>
      <c r="F217" s="69">
        <v>398</v>
      </c>
      <c r="G217" s="69">
        <v>0</v>
      </c>
      <c r="H217" s="69">
        <v>26</v>
      </c>
    </row>
    <row r="218" spans="1:8" x14ac:dyDescent="0.25">
      <c r="A218" s="69" t="s">
        <v>279</v>
      </c>
      <c r="B218" s="69" t="s">
        <v>20</v>
      </c>
      <c r="C218" s="69"/>
      <c r="D218" s="69"/>
      <c r="E218" s="69"/>
      <c r="F218" s="69"/>
      <c r="G218" s="69"/>
      <c r="H218" s="69"/>
    </row>
    <row r="219" spans="1:8" x14ac:dyDescent="0.25">
      <c r="A219" s="69" t="s">
        <v>228</v>
      </c>
      <c r="B219" s="69" t="s">
        <v>8</v>
      </c>
      <c r="C219" s="69"/>
      <c r="D219" s="69"/>
      <c r="E219" s="69"/>
      <c r="F219" s="69"/>
      <c r="G219" s="69"/>
      <c r="H219" s="69"/>
    </row>
    <row r="220" spans="1:8" x14ac:dyDescent="0.25">
      <c r="A220" s="69" t="s">
        <v>261</v>
      </c>
      <c r="B220" s="69" t="s">
        <v>100</v>
      </c>
      <c r="C220" s="69"/>
      <c r="D220" s="69"/>
      <c r="E220" s="69"/>
      <c r="F220" s="69"/>
      <c r="G220" s="69"/>
      <c r="H220" s="69"/>
    </row>
    <row r="221" spans="1:8" x14ac:dyDescent="0.25">
      <c r="A221" s="69" t="s">
        <v>266</v>
      </c>
      <c r="B221" s="69" t="s">
        <v>110</v>
      </c>
      <c r="C221" s="69"/>
      <c r="D221" s="69"/>
      <c r="E221" s="69"/>
      <c r="F221" s="69"/>
      <c r="G221" s="69"/>
      <c r="H221" s="69"/>
    </row>
    <row r="222" spans="1:8" x14ac:dyDescent="0.25">
      <c r="A222" s="69" t="s">
        <v>380</v>
      </c>
      <c r="B222" s="69" t="s">
        <v>77</v>
      </c>
      <c r="C222" s="69"/>
      <c r="D222" s="69"/>
      <c r="E222" s="69"/>
      <c r="F222" s="69"/>
      <c r="G222" s="69"/>
      <c r="H222" s="69"/>
    </row>
    <row r="223" spans="1:8" x14ac:dyDescent="0.25">
      <c r="A223" s="69" t="s">
        <v>311</v>
      </c>
      <c r="B223" s="69" t="s">
        <v>29</v>
      </c>
      <c r="C223" s="69" t="s">
        <v>311</v>
      </c>
      <c r="D223" s="69" t="s">
        <v>29</v>
      </c>
      <c r="E223" s="69">
        <v>16</v>
      </c>
      <c r="F223" s="69">
        <v>424</v>
      </c>
      <c r="G223" s="69">
        <v>0</v>
      </c>
      <c r="H223" s="69">
        <v>224</v>
      </c>
    </row>
    <row r="224" spans="1:8" x14ac:dyDescent="0.25">
      <c r="A224" s="69" t="s">
        <v>168</v>
      </c>
      <c r="B224" s="69" t="s">
        <v>20</v>
      </c>
      <c r="C224" s="69"/>
      <c r="D224" s="69"/>
      <c r="E224" s="69"/>
      <c r="F224" s="69"/>
      <c r="G224" s="69"/>
      <c r="H224" s="69"/>
    </row>
    <row r="225" spans="1:8" x14ac:dyDescent="0.25">
      <c r="A225" s="69" t="s">
        <v>146</v>
      </c>
      <c r="B225" s="69" t="s">
        <v>8</v>
      </c>
      <c r="C225" s="69" t="s">
        <v>146</v>
      </c>
      <c r="D225" s="69" t="s">
        <v>556</v>
      </c>
      <c r="E225" s="69">
        <v>1</v>
      </c>
      <c r="F225" s="69">
        <v>28</v>
      </c>
      <c r="G225" s="69">
        <v>0</v>
      </c>
      <c r="H225" s="69">
        <v>6</v>
      </c>
    </row>
    <row r="226" spans="1:8" x14ac:dyDescent="0.25">
      <c r="A226" s="69" t="s">
        <v>90</v>
      </c>
      <c r="B226" s="69" t="s">
        <v>20</v>
      </c>
      <c r="C226" s="69" t="s">
        <v>90</v>
      </c>
      <c r="D226" s="69" t="s">
        <v>20</v>
      </c>
      <c r="E226" s="69">
        <v>16</v>
      </c>
      <c r="F226" s="69">
        <v>73</v>
      </c>
      <c r="G226" s="69">
        <v>0</v>
      </c>
      <c r="H226" s="69">
        <v>299</v>
      </c>
    </row>
    <row r="227" spans="1:8" x14ac:dyDescent="0.25">
      <c r="A227" s="69" t="s">
        <v>395</v>
      </c>
      <c r="B227" s="69" t="s">
        <v>8</v>
      </c>
      <c r="C227" s="69" t="s">
        <v>395</v>
      </c>
      <c r="D227" s="69" t="s">
        <v>556</v>
      </c>
      <c r="E227" s="69">
        <v>16</v>
      </c>
      <c r="F227" s="69">
        <v>1128</v>
      </c>
      <c r="G227" s="69">
        <v>0</v>
      </c>
      <c r="H227" s="69">
        <v>69</v>
      </c>
    </row>
    <row r="228" spans="1:8" x14ac:dyDescent="0.25">
      <c r="A228" s="69" t="s">
        <v>339</v>
      </c>
      <c r="B228" s="69" t="s">
        <v>20</v>
      </c>
      <c r="C228" s="69"/>
      <c r="D228" s="69"/>
      <c r="E228" s="69"/>
      <c r="F228" s="69"/>
      <c r="G228" s="69"/>
      <c r="H228" s="69"/>
    </row>
    <row r="229" spans="1:8" x14ac:dyDescent="0.25">
      <c r="A229" s="69" t="s">
        <v>12</v>
      </c>
      <c r="B229" s="69" t="s">
        <v>11</v>
      </c>
      <c r="C229" s="69" t="s">
        <v>12</v>
      </c>
      <c r="D229" s="69" t="s">
        <v>11</v>
      </c>
      <c r="E229" s="69">
        <v>15</v>
      </c>
      <c r="F229" s="69">
        <v>0</v>
      </c>
      <c r="G229" s="69">
        <v>906</v>
      </c>
      <c r="H229" s="69">
        <v>148</v>
      </c>
    </row>
    <row r="230" spans="1:8" x14ac:dyDescent="0.25">
      <c r="A230" s="69" t="s">
        <v>258</v>
      </c>
      <c r="B230" s="69" t="s">
        <v>113</v>
      </c>
      <c r="C230" s="69"/>
      <c r="D230" s="69"/>
      <c r="E230" s="69"/>
      <c r="F230" s="69"/>
      <c r="G230" s="69"/>
      <c r="H230" s="69"/>
    </row>
    <row r="231" spans="1:8" x14ac:dyDescent="0.25">
      <c r="A231" s="69" t="s">
        <v>432</v>
      </c>
      <c r="B231" s="69" t="s">
        <v>29</v>
      </c>
      <c r="C231" s="69" t="s">
        <v>432</v>
      </c>
      <c r="D231" s="69" t="s">
        <v>29</v>
      </c>
      <c r="E231" s="69">
        <v>14</v>
      </c>
      <c r="F231" s="69">
        <v>774</v>
      </c>
      <c r="G231" s="69">
        <v>3</v>
      </c>
      <c r="H231" s="69">
        <v>43</v>
      </c>
    </row>
    <row r="232" spans="1:8" x14ac:dyDescent="0.25">
      <c r="A232" s="69" t="s">
        <v>372</v>
      </c>
      <c r="B232" s="69" t="s">
        <v>11</v>
      </c>
      <c r="C232" s="69"/>
      <c r="D232" s="69"/>
      <c r="E232" s="69"/>
      <c r="F232" s="69"/>
      <c r="G232" s="69"/>
      <c r="H232" s="69"/>
    </row>
    <row r="233" spans="1:8" x14ac:dyDescent="0.25">
      <c r="A233" s="69" t="s">
        <v>355</v>
      </c>
      <c r="B233" s="69" t="s">
        <v>29</v>
      </c>
      <c r="C233" s="69"/>
      <c r="D233" s="69"/>
      <c r="E233" s="69"/>
      <c r="F233" s="69"/>
      <c r="G233" s="69"/>
      <c r="H233" s="69"/>
    </row>
    <row r="234" spans="1:8" x14ac:dyDescent="0.25">
      <c r="A234" s="69" t="s">
        <v>152</v>
      </c>
      <c r="B234" s="69" t="s">
        <v>8</v>
      </c>
      <c r="C234" s="69"/>
      <c r="D234" s="69"/>
      <c r="E234" s="69"/>
      <c r="F234" s="69"/>
      <c r="G234" s="69"/>
      <c r="H234" s="69"/>
    </row>
    <row r="235" spans="1:8" x14ac:dyDescent="0.25">
      <c r="A235" s="69" t="s">
        <v>291</v>
      </c>
      <c r="B235" s="69" t="s">
        <v>77</v>
      </c>
      <c r="C235" s="69" t="s">
        <v>291</v>
      </c>
      <c r="D235" s="69" t="s">
        <v>538</v>
      </c>
      <c r="E235" s="69">
        <v>9</v>
      </c>
      <c r="F235" s="69">
        <v>0</v>
      </c>
      <c r="G235" s="69">
        <v>126</v>
      </c>
      <c r="H235" s="69">
        <v>165</v>
      </c>
    </row>
    <row r="236" spans="1:8" x14ac:dyDescent="0.25">
      <c r="A236" s="69" t="s">
        <v>305</v>
      </c>
      <c r="B236" s="69" t="s">
        <v>45</v>
      </c>
      <c r="C236" s="69" t="s">
        <v>305</v>
      </c>
      <c r="D236" s="69" t="s">
        <v>45</v>
      </c>
      <c r="E236" s="69">
        <v>1</v>
      </c>
      <c r="F236" s="69">
        <v>6</v>
      </c>
      <c r="G236" s="69">
        <v>0</v>
      </c>
      <c r="H236" s="69">
        <v>0</v>
      </c>
    </row>
    <row r="237" spans="1:8" x14ac:dyDescent="0.25">
      <c r="A237" s="69" t="s">
        <v>358</v>
      </c>
      <c r="B237" s="69" t="s">
        <v>29</v>
      </c>
      <c r="C237" s="69"/>
      <c r="D237" s="69"/>
      <c r="E237" s="69"/>
      <c r="F237" s="69"/>
      <c r="G237" s="69"/>
      <c r="H237" s="69"/>
    </row>
    <row r="238" spans="1:8" x14ac:dyDescent="0.25">
      <c r="A238" s="69" t="s">
        <v>373</v>
      </c>
      <c r="B238" s="69" t="s">
        <v>29</v>
      </c>
      <c r="C238" s="69"/>
      <c r="D238" s="69"/>
      <c r="E238" s="69"/>
      <c r="F238" s="69"/>
      <c r="G238" s="69"/>
      <c r="H238" s="69"/>
    </row>
    <row r="239" spans="1:8" x14ac:dyDescent="0.25">
      <c r="A239" s="69" t="s">
        <v>51</v>
      </c>
      <c r="B239" s="69" t="s">
        <v>53</v>
      </c>
      <c r="C239" s="69" t="s">
        <v>51</v>
      </c>
      <c r="D239" s="69" t="s">
        <v>574</v>
      </c>
      <c r="E239" s="69">
        <v>1</v>
      </c>
      <c r="F239" s="69">
        <v>0</v>
      </c>
      <c r="G239" s="69">
        <v>15</v>
      </c>
      <c r="H239" s="69">
        <v>1</v>
      </c>
    </row>
    <row r="240" spans="1:8" x14ac:dyDescent="0.25">
      <c r="A240" s="69" t="s">
        <v>300</v>
      </c>
      <c r="B240" s="69" t="s">
        <v>23</v>
      </c>
      <c r="C240" s="69"/>
      <c r="D240" s="69"/>
      <c r="E240" s="69"/>
      <c r="F240" s="69"/>
      <c r="G240" s="69"/>
      <c r="H240" s="69"/>
    </row>
    <row r="241" spans="1:8" x14ac:dyDescent="0.25">
      <c r="A241" s="69" t="s">
        <v>105</v>
      </c>
      <c r="B241" s="69" t="s">
        <v>11</v>
      </c>
      <c r="C241" s="69"/>
      <c r="D241" s="69"/>
      <c r="E241" s="69"/>
      <c r="F241" s="69"/>
      <c r="G241" s="69"/>
      <c r="H241" s="69"/>
    </row>
    <row r="242" spans="1:8" x14ac:dyDescent="0.25">
      <c r="A242" s="69" t="s">
        <v>312</v>
      </c>
      <c r="B242" s="69" t="s">
        <v>84</v>
      </c>
      <c r="C242" s="69"/>
      <c r="D242" s="69"/>
      <c r="E242" s="69"/>
      <c r="F242" s="69"/>
      <c r="G242" s="69"/>
      <c r="H242" s="69"/>
    </row>
    <row r="243" spans="1:8" x14ac:dyDescent="0.25">
      <c r="A243" s="69" t="s">
        <v>381</v>
      </c>
      <c r="B243" s="69" t="s">
        <v>113</v>
      </c>
      <c r="C243" s="69" t="s">
        <v>381</v>
      </c>
      <c r="D243" s="69" t="s">
        <v>113</v>
      </c>
      <c r="E243" s="69">
        <v>15</v>
      </c>
      <c r="F243" s="69">
        <v>0</v>
      </c>
      <c r="G243" s="69">
        <v>20</v>
      </c>
      <c r="H243" s="69">
        <v>286</v>
      </c>
    </row>
    <row r="244" spans="1:8" x14ac:dyDescent="0.25">
      <c r="A244" s="69" t="s">
        <v>140</v>
      </c>
      <c r="B244" s="69" t="s">
        <v>50</v>
      </c>
      <c r="C244" s="69" t="s">
        <v>140</v>
      </c>
      <c r="D244" s="69" t="s">
        <v>50</v>
      </c>
      <c r="E244" s="69">
        <v>13</v>
      </c>
      <c r="F244" s="69">
        <v>0</v>
      </c>
      <c r="G244" s="69">
        <v>548</v>
      </c>
      <c r="H244" s="69">
        <v>45</v>
      </c>
    </row>
    <row r="245" spans="1:8" x14ac:dyDescent="0.25">
      <c r="A245" s="69" t="s">
        <v>419</v>
      </c>
      <c r="B245" s="69" t="s">
        <v>113</v>
      </c>
      <c r="C245" s="69" t="s">
        <v>419</v>
      </c>
      <c r="D245" s="69" t="s">
        <v>113</v>
      </c>
      <c r="E245" s="69">
        <v>16</v>
      </c>
      <c r="F245" s="69">
        <v>0</v>
      </c>
      <c r="G245" s="69">
        <v>473</v>
      </c>
      <c r="H245" s="69">
        <v>270</v>
      </c>
    </row>
    <row r="246" spans="1:8" x14ac:dyDescent="0.25">
      <c r="A246" s="69" t="s">
        <v>331</v>
      </c>
      <c r="B246" s="69" t="s">
        <v>50</v>
      </c>
      <c r="C246" s="69" t="s">
        <v>331</v>
      </c>
      <c r="D246" s="69" t="s">
        <v>50</v>
      </c>
      <c r="E246" s="69">
        <v>11</v>
      </c>
      <c r="F246" s="69">
        <v>0</v>
      </c>
      <c r="G246" s="69">
        <v>618</v>
      </c>
      <c r="H246" s="69">
        <v>28</v>
      </c>
    </row>
    <row r="247" spans="1:8" x14ac:dyDescent="0.25">
      <c r="A247" s="69" t="s">
        <v>303</v>
      </c>
      <c r="B247" s="69" t="s">
        <v>84</v>
      </c>
      <c r="C247" s="69" t="s">
        <v>303</v>
      </c>
      <c r="D247" s="69" t="s">
        <v>574</v>
      </c>
      <c r="E247" s="69">
        <v>12</v>
      </c>
      <c r="F247" s="69">
        <v>0</v>
      </c>
      <c r="G247" s="69">
        <v>69</v>
      </c>
      <c r="H247" s="69">
        <v>211</v>
      </c>
    </row>
    <row r="248" spans="1:8" x14ac:dyDescent="0.25">
      <c r="A248" s="69" t="s">
        <v>272</v>
      </c>
      <c r="B248" s="69" t="s">
        <v>23</v>
      </c>
      <c r="C248" s="69" t="s">
        <v>272</v>
      </c>
      <c r="D248" s="69" t="s">
        <v>23</v>
      </c>
      <c r="E248" s="69">
        <v>2</v>
      </c>
      <c r="F248" s="69">
        <v>0</v>
      </c>
      <c r="G248" s="69">
        <v>0</v>
      </c>
      <c r="H248" s="69">
        <v>15</v>
      </c>
    </row>
    <row r="249" spans="1:8" x14ac:dyDescent="0.25">
      <c r="A249" s="69" t="s">
        <v>265</v>
      </c>
      <c r="B249" s="69" t="s">
        <v>50</v>
      </c>
      <c r="C249" s="69" t="s">
        <v>265</v>
      </c>
      <c r="D249" s="69" t="s">
        <v>50</v>
      </c>
      <c r="E249" s="69">
        <v>14</v>
      </c>
      <c r="F249" s="69">
        <v>0</v>
      </c>
      <c r="G249" s="69">
        <v>533</v>
      </c>
      <c r="H249" s="69">
        <v>52</v>
      </c>
    </row>
    <row r="250" spans="1:8" x14ac:dyDescent="0.25">
      <c r="A250" s="69" t="s">
        <v>34</v>
      </c>
      <c r="B250" s="69" t="s">
        <v>29</v>
      </c>
      <c r="C250" s="69" t="s">
        <v>34</v>
      </c>
      <c r="D250" s="69" t="s">
        <v>29</v>
      </c>
      <c r="E250" s="69">
        <v>8</v>
      </c>
      <c r="F250" s="69">
        <v>252</v>
      </c>
      <c r="G250" s="69">
        <v>0</v>
      </c>
      <c r="H250" s="69">
        <v>77</v>
      </c>
    </row>
    <row r="251" spans="1:8" x14ac:dyDescent="0.25">
      <c r="A251" s="69" t="s">
        <v>215</v>
      </c>
      <c r="B251" s="69" t="s">
        <v>20</v>
      </c>
      <c r="C251" s="69"/>
      <c r="D251" s="69"/>
      <c r="E251" s="69"/>
      <c r="F251" s="69"/>
      <c r="G251" s="69"/>
      <c r="H251" s="69"/>
    </row>
    <row r="252" spans="1:8" x14ac:dyDescent="0.25">
      <c r="A252" s="69" t="s">
        <v>377</v>
      </c>
      <c r="B252" s="69" t="s">
        <v>20</v>
      </c>
      <c r="C252" s="69" t="s">
        <v>377</v>
      </c>
      <c r="D252" s="69" t="s">
        <v>20</v>
      </c>
      <c r="E252" s="69">
        <v>16</v>
      </c>
      <c r="F252" s="69">
        <v>76</v>
      </c>
      <c r="G252" s="69">
        <v>0</v>
      </c>
      <c r="H252" s="69">
        <v>272</v>
      </c>
    </row>
    <row r="253" spans="1:8" x14ac:dyDescent="0.25">
      <c r="A253" s="69" t="s">
        <v>293</v>
      </c>
      <c r="B253" s="69" t="s">
        <v>8</v>
      </c>
      <c r="C253" s="69"/>
      <c r="D253" s="69"/>
      <c r="E253" s="69"/>
      <c r="F253" s="69"/>
      <c r="G253" s="69"/>
      <c r="H253" s="69"/>
    </row>
    <row r="254" spans="1:8" x14ac:dyDescent="0.25">
      <c r="A254" s="69" t="s">
        <v>56</v>
      </c>
      <c r="B254" s="69" t="s">
        <v>53</v>
      </c>
      <c r="C254" s="69"/>
      <c r="D254" s="69"/>
      <c r="E254" s="69"/>
      <c r="F254" s="69"/>
      <c r="G254" s="69"/>
      <c r="H254" s="69"/>
    </row>
    <row r="255" spans="1:8" x14ac:dyDescent="0.25">
      <c r="A255" s="69" t="s">
        <v>420</v>
      </c>
      <c r="B255" s="69" t="s">
        <v>11</v>
      </c>
      <c r="C255" s="69" t="s">
        <v>420</v>
      </c>
      <c r="D255" s="69" t="s">
        <v>11</v>
      </c>
      <c r="E255" s="69">
        <v>14</v>
      </c>
      <c r="F255" s="69">
        <v>0</v>
      </c>
      <c r="G255" s="69">
        <v>287</v>
      </c>
      <c r="H255" s="69">
        <v>88</v>
      </c>
    </row>
    <row r="256" spans="1:8" x14ac:dyDescent="0.25">
      <c r="A256" s="69" t="s">
        <v>421</v>
      </c>
      <c r="B256" s="69" t="s">
        <v>50</v>
      </c>
      <c r="C256" s="69" t="s">
        <v>421</v>
      </c>
      <c r="D256" s="69" t="s">
        <v>571</v>
      </c>
      <c r="E256" s="69">
        <v>15</v>
      </c>
      <c r="F256" s="69">
        <v>0</v>
      </c>
      <c r="G256" s="69">
        <v>534</v>
      </c>
      <c r="H256" s="69">
        <v>60</v>
      </c>
    </row>
    <row r="257" spans="1:17" x14ac:dyDescent="0.25">
      <c r="A257" s="69" t="s">
        <v>48</v>
      </c>
      <c r="B257" s="69" t="s">
        <v>50</v>
      </c>
      <c r="C257" s="69" t="s">
        <v>48</v>
      </c>
      <c r="D257" s="69" t="s">
        <v>571</v>
      </c>
      <c r="E257" s="69">
        <v>10</v>
      </c>
      <c r="F257" s="69">
        <v>0</v>
      </c>
      <c r="G257" s="69">
        <f>26+32</f>
        <v>58</v>
      </c>
      <c r="H257" s="69">
        <f>27+22</f>
        <v>49</v>
      </c>
      <c r="I257" s="75" t="s">
        <v>48</v>
      </c>
      <c r="J257" s="75" t="s">
        <v>571</v>
      </c>
      <c r="K257" s="75">
        <v>6</v>
      </c>
      <c r="L257" s="75">
        <v>0</v>
      </c>
      <c r="M257" s="76">
        <v>0</v>
      </c>
      <c r="N257" s="75">
        <v>32</v>
      </c>
      <c r="O257" s="77">
        <v>3.0499999999999999E-2</v>
      </c>
      <c r="P257" s="75">
        <v>22</v>
      </c>
      <c r="Q257" s="77">
        <v>4.6300000000000001E-2</v>
      </c>
    </row>
    <row r="258" spans="1:17" x14ac:dyDescent="0.25">
      <c r="A258" s="69" t="s">
        <v>229</v>
      </c>
      <c r="B258" s="69" t="s">
        <v>100</v>
      </c>
      <c r="C258" s="69" t="s">
        <v>229</v>
      </c>
      <c r="D258" s="69" t="s">
        <v>100</v>
      </c>
      <c r="E258" s="69">
        <v>12</v>
      </c>
      <c r="F258" s="69">
        <v>16</v>
      </c>
      <c r="G258" s="69">
        <v>0</v>
      </c>
      <c r="H258" s="69">
        <v>43</v>
      </c>
    </row>
    <row r="259" spans="1:17" x14ac:dyDescent="0.25">
      <c r="A259" s="69" t="s">
        <v>282</v>
      </c>
      <c r="B259" s="69" t="s">
        <v>77</v>
      </c>
      <c r="C259" s="69" t="s">
        <v>282</v>
      </c>
      <c r="D259" s="69" t="s">
        <v>113</v>
      </c>
      <c r="E259" s="69">
        <v>11</v>
      </c>
      <c r="F259" s="69">
        <v>0</v>
      </c>
      <c r="G259" s="69">
        <v>770</v>
      </c>
      <c r="H259" s="69">
        <v>73</v>
      </c>
    </row>
    <row r="260" spans="1:17" x14ac:dyDescent="0.25">
      <c r="A260" s="69" t="s">
        <v>299</v>
      </c>
      <c r="B260" s="69" t="s">
        <v>29</v>
      </c>
      <c r="C260" s="69"/>
      <c r="D260" s="69"/>
      <c r="E260" s="69"/>
      <c r="F260" s="69"/>
      <c r="G260" s="69"/>
      <c r="H260" s="69"/>
    </row>
    <row r="261" spans="1:17" x14ac:dyDescent="0.25">
      <c r="A261" s="69" t="s">
        <v>184</v>
      </c>
      <c r="B261" s="69" t="s">
        <v>8</v>
      </c>
      <c r="C261" s="69"/>
      <c r="D261" s="69"/>
      <c r="E261" s="69"/>
      <c r="F261" s="69"/>
      <c r="G261" s="69"/>
      <c r="H261" s="69"/>
    </row>
    <row r="262" spans="1:17" x14ac:dyDescent="0.25">
      <c r="A262" s="69" t="s">
        <v>244</v>
      </c>
      <c r="B262" s="69" t="s">
        <v>29</v>
      </c>
      <c r="C262" s="69"/>
      <c r="D262" s="69"/>
      <c r="E262" s="69"/>
      <c r="F262" s="69"/>
      <c r="G262" s="69"/>
      <c r="H262" s="69"/>
    </row>
    <row r="263" spans="1:17" x14ac:dyDescent="0.25">
      <c r="A263" s="69" t="s">
        <v>27</v>
      </c>
      <c r="B263" s="69" t="s">
        <v>29</v>
      </c>
      <c r="C263" s="69" t="s">
        <v>27</v>
      </c>
      <c r="D263" s="69" t="s">
        <v>29</v>
      </c>
      <c r="E263" s="69">
        <v>16</v>
      </c>
      <c r="F263" s="69">
        <v>741</v>
      </c>
      <c r="G263" s="69">
        <v>0</v>
      </c>
      <c r="H263" s="69">
        <v>88</v>
      </c>
    </row>
    <row r="264" spans="1:17" x14ac:dyDescent="0.25">
      <c r="A264" s="69" t="s">
        <v>422</v>
      </c>
      <c r="B264" s="69" t="s">
        <v>29</v>
      </c>
      <c r="C264" s="69" t="s">
        <v>422</v>
      </c>
      <c r="D264" s="69" t="s">
        <v>29</v>
      </c>
      <c r="E264" s="69">
        <v>16</v>
      </c>
      <c r="F264" s="69">
        <v>791</v>
      </c>
      <c r="G264" s="69">
        <v>0</v>
      </c>
      <c r="H264" s="69">
        <v>3</v>
      </c>
    </row>
    <row r="265" spans="1:17" x14ac:dyDescent="0.25">
      <c r="A265" s="69" t="s">
        <v>25</v>
      </c>
      <c r="B265" s="69" t="s">
        <v>8</v>
      </c>
      <c r="C265" s="69" t="s">
        <v>25</v>
      </c>
      <c r="D265" s="69" t="s">
        <v>556</v>
      </c>
      <c r="E265" s="69">
        <v>13</v>
      </c>
      <c r="F265" s="69">
        <v>928</v>
      </c>
      <c r="G265" s="69">
        <v>0</v>
      </c>
      <c r="H265" s="69">
        <v>12</v>
      </c>
    </row>
    <row r="266" spans="1:17" x14ac:dyDescent="0.25">
      <c r="A266" s="69" t="s">
        <v>186</v>
      </c>
      <c r="B266" s="69" t="s">
        <v>11</v>
      </c>
      <c r="C266" s="69"/>
      <c r="D266" s="69"/>
      <c r="E266" s="69"/>
      <c r="F266" s="69"/>
      <c r="G266" s="69"/>
      <c r="H266" s="69"/>
    </row>
    <row r="267" spans="1:17" x14ac:dyDescent="0.25">
      <c r="A267" s="69" t="s">
        <v>349</v>
      </c>
      <c r="B267" s="69" t="s">
        <v>11</v>
      </c>
      <c r="C267" s="69" t="s">
        <v>349</v>
      </c>
      <c r="D267" s="69" t="s">
        <v>11</v>
      </c>
      <c r="E267" s="69">
        <v>1</v>
      </c>
      <c r="F267" s="69">
        <v>0</v>
      </c>
      <c r="G267" s="69">
        <v>0</v>
      </c>
      <c r="H267" s="69">
        <v>3</v>
      </c>
    </row>
    <row r="268" spans="1:17" x14ac:dyDescent="0.25">
      <c r="A268" s="69" t="s">
        <v>332</v>
      </c>
      <c r="B268" s="69" t="s">
        <v>20</v>
      </c>
      <c r="C268" s="69" t="s">
        <v>332</v>
      </c>
      <c r="D268" s="69" t="s">
        <v>20</v>
      </c>
      <c r="E268" s="69">
        <v>16</v>
      </c>
      <c r="F268" s="69">
        <v>470</v>
      </c>
      <c r="G268" s="69">
        <v>0</v>
      </c>
      <c r="H268" s="69">
        <v>106</v>
      </c>
    </row>
    <row r="269" spans="1:17" x14ac:dyDescent="0.25">
      <c r="A269" s="69" t="s">
        <v>434</v>
      </c>
      <c r="B269" s="69" t="s">
        <v>53</v>
      </c>
      <c r="C269" s="69"/>
      <c r="D269" s="69"/>
      <c r="E269" s="69"/>
      <c r="F269" s="69"/>
      <c r="G269" s="69"/>
      <c r="H269" s="69"/>
    </row>
    <row r="270" spans="1:17" x14ac:dyDescent="0.25">
      <c r="A270" s="69" t="s">
        <v>63</v>
      </c>
      <c r="B270" s="69" t="s">
        <v>65</v>
      </c>
      <c r="C270" s="69" t="s">
        <v>63</v>
      </c>
      <c r="D270" s="69" t="s">
        <v>65</v>
      </c>
      <c r="E270" s="69">
        <v>16</v>
      </c>
      <c r="F270" s="69">
        <v>268</v>
      </c>
      <c r="G270" s="69">
        <v>0</v>
      </c>
      <c r="H270" s="69">
        <v>234</v>
      </c>
    </row>
    <row r="271" spans="1:17" x14ac:dyDescent="0.25">
      <c r="A271" s="69" t="s">
        <v>216</v>
      </c>
      <c r="B271" s="69" t="s">
        <v>77</v>
      </c>
      <c r="C271" s="69" t="s">
        <v>216</v>
      </c>
      <c r="D271" s="69" t="s">
        <v>113</v>
      </c>
      <c r="E271" s="69">
        <v>16</v>
      </c>
      <c r="F271" s="69">
        <v>0</v>
      </c>
      <c r="G271" s="69">
        <v>755</v>
      </c>
      <c r="H271" s="69">
        <v>148</v>
      </c>
    </row>
    <row r="272" spans="1:17" x14ac:dyDescent="0.25">
      <c r="A272" s="69" t="s">
        <v>423</v>
      </c>
      <c r="B272" s="69" t="s">
        <v>23</v>
      </c>
      <c r="C272" s="69" t="s">
        <v>423</v>
      </c>
      <c r="D272" s="69" t="s">
        <v>29</v>
      </c>
      <c r="E272" s="69">
        <v>3</v>
      </c>
      <c r="F272" s="69">
        <v>4</v>
      </c>
      <c r="G272" s="69">
        <v>0</v>
      </c>
      <c r="H272" s="69">
        <v>35</v>
      </c>
    </row>
    <row r="273" spans="1:8" x14ac:dyDescent="0.25">
      <c r="A273" s="69" t="s">
        <v>66</v>
      </c>
      <c r="B273" s="69" t="s">
        <v>16</v>
      </c>
      <c r="C273" s="69"/>
      <c r="D273" s="69"/>
      <c r="E273" s="69"/>
      <c r="F273" s="69"/>
      <c r="G273" s="69"/>
      <c r="H273" s="69"/>
    </row>
    <row r="274" spans="1:8" x14ac:dyDescent="0.25">
      <c r="A274" s="69" t="s">
        <v>148</v>
      </c>
      <c r="B274" s="69" t="s">
        <v>100</v>
      </c>
      <c r="C274" s="69" t="s">
        <v>148</v>
      </c>
      <c r="D274" s="69" t="s">
        <v>100</v>
      </c>
      <c r="E274" s="69">
        <v>16</v>
      </c>
      <c r="F274" s="69">
        <v>1029</v>
      </c>
      <c r="G274" s="69">
        <v>0</v>
      </c>
      <c r="H274" s="69">
        <v>57</v>
      </c>
    </row>
    <row r="275" spans="1:8" x14ac:dyDescent="0.25">
      <c r="A275" s="69" t="s">
        <v>242</v>
      </c>
      <c r="B275" s="69" t="s">
        <v>110</v>
      </c>
      <c r="C275" s="69" t="s">
        <v>242</v>
      </c>
      <c r="D275" s="69" t="s">
        <v>110</v>
      </c>
      <c r="E275" s="69">
        <v>16</v>
      </c>
      <c r="F275" s="69">
        <v>923</v>
      </c>
      <c r="G275" s="69">
        <v>0</v>
      </c>
      <c r="H275" s="69">
        <v>78</v>
      </c>
    </row>
    <row r="276" spans="1:8" x14ac:dyDescent="0.25">
      <c r="A276" s="69" t="s">
        <v>424</v>
      </c>
      <c r="B276" s="69" t="s">
        <v>84</v>
      </c>
      <c r="C276" s="69"/>
      <c r="D276" s="69"/>
      <c r="E276" s="69"/>
      <c r="F276" s="69"/>
      <c r="G276" s="69"/>
      <c r="H276" s="69"/>
    </row>
    <row r="277" spans="1:8" x14ac:dyDescent="0.25">
      <c r="A277" s="69" t="s">
        <v>315</v>
      </c>
      <c r="B277" s="69" t="s">
        <v>84</v>
      </c>
      <c r="C277" s="69"/>
      <c r="D277" s="69"/>
      <c r="E277" s="69"/>
      <c r="F277" s="69"/>
      <c r="G277" s="69"/>
      <c r="H277" s="69"/>
    </row>
    <row r="278" spans="1:8" x14ac:dyDescent="0.25">
      <c r="A278" s="69" t="s">
        <v>78</v>
      </c>
      <c r="B278" s="69" t="s">
        <v>45</v>
      </c>
      <c r="C278" s="69"/>
      <c r="D278" s="69"/>
      <c r="E278" s="69"/>
      <c r="F278" s="69"/>
      <c r="G278" s="69"/>
      <c r="H278" s="69"/>
    </row>
    <row r="279" spans="1:8" x14ac:dyDescent="0.25">
      <c r="A279" s="69" t="s">
        <v>127</v>
      </c>
      <c r="B279" s="69" t="s">
        <v>110</v>
      </c>
      <c r="C279" s="69" t="s">
        <v>127</v>
      </c>
      <c r="D279" s="69" t="s">
        <v>110</v>
      </c>
      <c r="E279" s="69">
        <v>13</v>
      </c>
      <c r="F279" s="69">
        <v>750</v>
      </c>
      <c r="G279" s="69">
        <v>0</v>
      </c>
      <c r="H279" s="69">
        <v>0</v>
      </c>
    </row>
    <row r="280" spans="1:8" x14ac:dyDescent="0.25">
      <c r="A280" s="69" t="s">
        <v>428</v>
      </c>
      <c r="B280" s="69" t="s">
        <v>45</v>
      </c>
      <c r="C280" s="69"/>
      <c r="D280" s="69"/>
      <c r="E280" s="69"/>
      <c r="F280" s="69"/>
      <c r="G280" s="69"/>
      <c r="H280" s="69"/>
    </row>
    <row r="281" spans="1:8" x14ac:dyDescent="0.25">
      <c r="A281" s="69" t="s">
        <v>275</v>
      </c>
      <c r="B281" s="69" t="s">
        <v>11</v>
      </c>
      <c r="C281" s="69" t="s">
        <v>275</v>
      </c>
      <c r="D281" s="69" t="s">
        <v>77</v>
      </c>
      <c r="E281" s="69">
        <v>14</v>
      </c>
      <c r="F281" s="69">
        <v>0</v>
      </c>
      <c r="G281" s="69">
        <v>885</v>
      </c>
      <c r="H281" s="69">
        <v>113</v>
      </c>
    </row>
    <row r="282" spans="1:8" x14ac:dyDescent="0.25">
      <c r="A282" s="69" t="s">
        <v>160</v>
      </c>
      <c r="B282" s="69" t="s">
        <v>29</v>
      </c>
      <c r="C282" s="69"/>
      <c r="D282" s="69"/>
      <c r="E282" s="69"/>
      <c r="F282" s="69"/>
      <c r="G282" s="69"/>
      <c r="H282" s="69"/>
    </row>
    <row r="283" spans="1:8" x14ac:dyDescent="0.25">
      <c r="A283" s="69" t="s">
        <v>283</v>
      </c>
      <c r="B283" s="69" t="s">
        <v>110</v>
      </c>
      <c r="C283" s="69" t="s">
        <v>283</v>
      </c>
      <c r="D283" s="69" t="s">
        <v>110</v>
      </c>
      <c r="E283" s="69">
        <v>14</v>
      </c>
      <c r="F283" s="69">
        <v>468</v>
      </c>
      <c r="G283" s="69">
        <v>0</v>
      </c>
      <c r="H283" s="69">
        <v>107</v>
      </c>
    </row>
    <row r="284" spans="1:8" x14ac:dyDescent="0.25">
      <c r="A284" s="69" t="s">
        <v>308</v>
      </c>
      <c r="B284" s="69" t="s">
        <v>8</v>
      </c>
      <c r="C284" s="69"/>
      <c r="D284" s="69"/>
      <c r="E284" s="69"/>
      <c r="F284" s="69"/>
      <c r="G284" s="69"/>
      <c r="H284" s="69"/>
    </row>
    <row r="285" spans="1:8" x14ac:dyDescent="0.25">
      <c r="A285" s="69" t="s">
        <v>116</v>
      </c>
      <c r="B285" s="69" t="s">
        <v>11</v>
      </c>
      <c r="C285" s="69" t="s">
        <v>116</v>
      </c>
      <c r="D285" s="69" t="s">
        <v>11</v>
      </c>
      <c r="E285" s="69">
        <v>2</v>
      </c>
      <c r="F285" s="69">
        <v>0</v>
      </c>
      <c r="G285" s="69">
        <v>30</v>
      </c>
      <c r="H285" s="69">
        <v>12</v>
      </c>
    </row>
    <row r="286" spans="1:8" x14ac:dyDescent="0.25">
      <c r="A286" s="69" t="s">
        <v>155</v>
      </c>
      <c r="B286" s="69" t="s">
        <v>23</v>
      </c>
      <c r="C286" s="69" t="s">
        <v>155</v>
      </c>
      <c r="D286" s="69" t="s">
        <v>23</v>
      </c>
      <c r="E286" s="69">
        <v>16</v>
      </c>
      <c r="F286" s="69">
        <v>0</v>
      </c>
      <c r="G286" s="69">
        <v>671</v>
      </c>
      <c r="H286" s="69">
        <v>82</v>
      </c>
    </row>
    <row r="287" spans="1:8" x14ac:dyDescent="0.25">
      <c r="A287" s="69" t="s">
        <v>330</v>
      </c>
      <c r="B287" s="69" t="s">
        <v>11</v>
      </c>
      <c r="C287" s="69" t="s">
        <v>330</v>
      </c>
      <c r="D287" s="69" t="s">
        <v>11</v>
      </c>
      <c r="E287" s="69">
        <v>16</v>
      </c>
      <c r="F287" s="69">
        <v>0</v>
      </c>
      <c r="G287" s="69">
        <v>1015</v>
      </c>
      <c r="H287" s="69">
        <v>23</v>
      </c>
    </row>
    <row r="288" spans="1:8" x14ac:dyDescent="0.25">
      <c r="A288" s="69" t="s">
        <v>121</v>
      </c>
      <c r="B288" s="69" t="s">
        <v>45</v>
      </c>
      <c r="C288" s="69"/>
      <c r="D288" s="69"/>
      <c r="E288" s="69"/>
      <c r="F288" s="69"/>
      <c r="G288" s="69"/>
      <c r="H288" s="69"/>
    </row>
    <row r="289" spans="1:8" x14ac:dyDescent="0.25">
      <c r="A289" s="69" t="s">
        <v>361</v>
      </c>
      <c r="B289" s="69" t="s">
        <v>20</v>
      </c>
      <c r="C289" s="69" t="s">
        <v>361</v>
      </c>
      <c r="D289" s="69" t="s">
        <v>20</v>
      </c>
      <c r="E289" s="69">
        <v>8</v>
      </c>
      <c r="F289" s="69">
        <v>140</v>
      </c>
      <c r="G289" s="69">
        <v>0</v>
      </c>
      <c r="H289" s="69">
        <v>48</v>
      </c>
    </row>
    <row r="290" spans="1:8" x14ac:dyDescent="0.25">
      <c r="A290" s="69" t="s">
        <v>14</v>
      </c>
      <c r="B290" s="69" t="s">
        <v>16</v>
      </c>
      <c r="C290" s="69"/>
      <c r="D290" s="69"/>
      <c r="E290" s="69"/>
      <c r="F290" s="69"/>
      <c r="G290" s="69"/>
      <c r="H290" s="69"/>
    </row>
    <row r="291" spans="1:8" x14ac:dyDescent="0.25">
      <c r="A291" s="69" t="s">
        <v>69</v>
      </c>
      <c r="B291" s="69" t="s">
        <v>65</v>
      </c>
      <c r="C291" s="69"/>
      <c r="D291" s="69"/>
      <c r="E291" s="69"/>
      <c r="F291" s="69"/>
      <c r="G291" s="69"/>
      <c r="H291" s="69"/>
    </row>
    <row r="292" spans="1:8" x14ac:dyDescent="0.25">
      <c r="A292" s="69" t="s">
        <v>131</v>
      </c>
      <c r="B292" s="69" t="s">
        <v>110</v>
      </c>
      <c r="C292" s="69" t="s">
        <v>131</v>
      </c>
      <c r="D292" s="69" t="s">
        <v>110</v>
      </c>
      <c r="E292" s="69">
        <v>15</v>
      </c>
      <c r="F292" s="69">
        <v>789</v>
      </c>
      <c r="G292" s="69">
        <v>0</v>
      </c>
      <c r="H292" s="69">
        <v>83</v>
      </c>
    </row>
    <row r="293" spans="1:8" x14ac:dyDescent="0.25">
      <c r="A293" s="69" t="s">
        <v>259</v>
      </c>
      <c r="B293" s="69" t="s">
        <v>65</v>
      </c>
      <c r="C293" s="69" t="s">
        <v>259</v>
      </c>
      <c r="D293" s="69" t="s">
        <v>65</v>
      </c>
      <c r="E293" s="69">
        <v>16</v>
      </c>
      <c r="F293" s="69">
        <v>220</v>
      </c>
      <c r="G293" s="69">
        <v>0</v>
      </c>
      <c r="H293" s="69">
        <v>128</v>
      </c>
    </row>
    <row r="294" spans="1:8" x14ac:dyDescent="0.25">
      <c r="A294" s="69" t="s">
        <v>162</v>
      </c>
      <c r="B294" s="69" t="s">
        <v>84</v>
      </c>
      <c r="C294" s="69"/>
      <c r="D294" s="69"/>
      <c r="E294" s="69"/>
      <c r="F294" s="69"/>
      <c r="G294" s="69"/>
      <c r="H294" s="69"/>
    </row>
    <row r="295" spans="1:8" x14ac:dyDescent="0.25">
      <c r="A295" s="69" t="s">
        <v>304</v>
      </c>
      <c r="B295" s="69" t="s">
        <v>77</v>
      </c>
      <c r="C295" s="69"/>
      <c r="D295" s="69"/>
      <c r="E295" s="69"/>
      <c r="F295" s="69"/>
      <c r="G295" s="69"/>
      <c r="H295" s="69"/>
    </row>
    <row r="296" spans="1:8" x14ac:dyDescent="0.25">
      <c r="A296" s="69"/>
      <c r="B296" s="69"/>
      <c r="C296" s="69"/>
      <c r="D296" s="69"/>
      <c r="E296" s="69"/>
      <c r="F296" s="69"/>
      <c r="G296" s="69"/>
      <c r="H296" s="69"/>
    </row>
    <row r="297" spans="1:8" x14ac:dyDescent="0.25">
      <c r="A297" s="69"/>
      <c r="B297" s="69"/>
      <c r="C297" s="69"/>
      <c r="D297" s="69"/>
      <c r="E297" s="69"/>
      <c r="F297" s="69"/>
      <c r="G297" s="69"/>
      <c r="H297" s="69"/>
    </row>
    <row r="298" spans="1:8" x14ac:dyDescent="0.25">
      <c r="A298" s="69"/>
      <c r="B298" s="69"/>
      <c r="C298" s="69"/>
      <c r="D298" s="69"/>
      <c r="E298" s="69"/>
      <c r="F298" s="69"/>
      <c r="G298" s="69"/>
      <c r="H298" s="69"/>
    </row>
    <row r="299" spans="1:8" x14ac:dyDescent="0.25">
      <c r="A299" s="69"/>
      <c r="B299" s="69"/>
      <c r="C299" s="69"/>
      <c r="D299" s="69"/>
      <c r="E299" s="69"/>
      <c r="F299" s="69"/>
      <c r="G299" s="69"/>
      <c r="H299" s="69"/>
    </row>
    <row r="300" spans="1:8" x14ac:dyDescent="0.25">
      <c r="A300" s="69"/>
      <c r="B300" s="69"/>
      <c r="C300" s="69"/>
      <c r="D300" s="69"/>
      <c r="E300" s="69"/>
      <c r="F300" s="69"/>
      <c r="G300" s="69"/>
      <c r="H300" s="69"/>
    </row>
    <row r="301" spans="1:8" x14ac:dyDescent="0.25">
      <c r="A301" s="69"/>
      <c r="B301" s="69"/>
      <c r="C301" s="69"/>
      <c r="D301" s="69"/>
      <c r="E301" s="69"/>
      <c r="F301" s="69"/>
      <c r="G301" s="69"/>
      <c r="H301" s="69"/>
    </row>
    <row r="302" spans="1:8" x14ac:dyDescent="0.25">
      <c r="A302" s="69"/>
      <c r="B302" s="69"/>
      <c r="C302" s="69"/>
      <c r="D302" s="69"/>
      <c r="E302" s="69"/>
      <c r="F302" s="69"/>
      <c r="G302" s="69"/>
      <c r="H302" s="69"/>
    </row>
    <row r="303" spans="1:8" x14ac:dyDescent="0.25">
      <c r="A303" s="69"/>
      <c r="B303" s="69"/>
      <c r="C303" s="69"/>
      <c r="D303" s="69"/>
      <c r="E303" s="69"/>
      <c r="F303" s="69"/>
      <c r="G303" s="69"/>
      <c r="H303" s="69"/>
    </row>
    <row r="304" spans="1:8" x14ac:dyDescent="0.25">
      <c r="A304" s="69"/>
      <c r="B304" s="69"/>
      <c r="C304" s="69"/>
      <c r="D304" s="69"/>
      <c r="E304" s="69"/>
      <c r="F304" s="69"/>
      <c r="G304" s="69"/>
      <c r="H304" s="69"/>
    </row>
    <row r="305" spans="1:8" x14ac:dyDescent="0.25">
      <c r="A305" s="69"/>
      <c r="B305" s="69"/>
      <c r="C305" s="69"/>
      <c r="D305" s="69"/>
      <c r="E305" s="69"/>
      <c r="F305" s="69"/>
      <c r="G305" s="69"/>
      <c r="H305" s="69"/>
    </row>
    <row r="306" spans="1:8" x14ac:dyDescent="0.25">
      <c r="A306" s="69"/>
      <c r="B306" s="69"/>
      <c r="C306" s="69"/>
      <c r="D306" s="69"/>
      <c r="E306" s="69"/>
      <c r="F306" s="69"/>
      <c r="G306" s="69"/>
      <c r="H306" s="69"/>
    </row>
    <row r="307" spans="1:8" x14ac:dyDescent="0.25">
      <c r="A307" s="69"/>
      <c r="B307" s="69"/>
      <c r="C307" s="69"/>
      <c r="D307" s="69"/>
      <c r="E307" s="69"/>
      <c r="F307" s="69"/>
      <c r="G307" s="69"/>
      <c r="H307" s="69"/>
    </row>
    <row r="308" spans="1:8" x14ac:dyDescent="0.25">
      <c r="A308" s="69"/>
      <c r="B308" s="69"/>
      <c r="C308" s="69"/>
      <c r="D308" s="69"/>
      <c r="E308" s="69"/>
      <c r="F308" s="69"/>
      <c r="G308" s="69"/>
      <c r="H308" s="69"/>
    </row>
    <row r="309" spans="1:8" x14ac:dyDescent="0.25">
      <c r="A309" s="69"/>
      <c r="B309" s="69"/>
      <c r="C309" s="69"/>
      <c r="D309" s="69"/>
      <c r="E309" s="69"/>
      <c r="F309" s="69"/>
      <c r="G309" s="69"/>
      <c r="H309" s="69"/>
    </row>
    <row r="310" spans="1:8" x14ac:dyDescent="0.25">
      <c r="A310" s="69"/>
      <c r="B310" s="69"/>
      <c r="C310" s="69"/>
      <c r="D310" s="69"/>
      <c r="E310" s="69"/>
      <c r="F310" s="69"/>
      <c r="G310" s="69"/>
      <c r="H310" s="69"/>
    </row>
    <row r="328" spans="3:8" x14ac:dyDescent="0.25">
      <c r="C328" s="45"/>
      <c r="D328" s="45"/>
      <c r="E328" s="45"/>
      <c r="F328" s="45"/>
      <c r="G328" s="45"/>
      <c r="H328" s="45"/>
    </row>
    <row r="329" spans="3:8" x14ac:dyDescent="0.25">
      <c r="C329" s="54"/>
      <c r="D329" s="54"/>
      <c r="E329" s="54"/>
      <c r="F329" s="54"/>
      <c r="G329" s="54"/>
      <c r="H329" s="54"/>
    </row>
    <row r="330" spans="3:8" x14ac:dyDescent="0.25">
      <c r="C330" s="60"/>
      <c r="D330" s="60"/>
      <c r="E330" s="60"/>
      <c r="F330" s="60"/>
      <c r="G330" s="60"/>
      <c r="H330" s="60"/>
    </row>
    <row r="331" spans="3:8" x14ac:dyDescent="0.25">
      <c r="C331" s="56"/>
      <c r="D331" s="56"/>
      <c r="E331" s="56"/>
      <c r="F331" s="56"/>
      <c r="G331" s="56"/>
      <c r="H331" s="56"/>
    </row>
    <row r="332" spans="3:8" x14ac:dyDescent="0.25">
      <c r="C332" s="56"/>
      <c r="D332" s="56"/>
      <c r="E332" s="56"/>
      <c r="F332" s="56"/>
      <c r="G332" s="56"/>
      <c r="H332" s="56"/>
    </row>
    <row r="333" spans="3:8" x14ac:dyDescent="0.25">
      <c r="C333" s="56"/>
      <c r="D333" s="56"/>
      <c r="E333" s="56"/>
      <c r="F333" s="56"/>
      <c r="G333" s="56"/>
      <c r="H333" s="56"/>
    </row>
    <row r="334" spans="3:8" x14ac:dyDescent="0.25">
      <c r="C334" s="48"/>
      <c r="D334" s="48"/>
      <c r="E334" s="48"/>
      <c r="F334" s="48"/>
      <c r="G334" s="48"/>
      <c r="H334" s="48"/>
    </row>
    <row r="335" spans="3:8" x14ac:dyDescent="0.25">
      <c r="C335" s="53"/>
      <c r="D335" s="53"/>
      <c r="E335" s="53"/>
      <c r="F335" s="53"/>
      <c r="G335" s="53"/>
      <c r="H335" s="53"/>
    </row>
    <row r="336" spans="3:8" x14ac:dyDescent="0.25">
      <c r="C336" s="60"/>
      <c r="D336" s="60"/>
      <c r="E336" s="60"/>
      <c r="F336" s="60"/>
      <c r="G336" s="60"/>
      <c r="H336" s="60"/>
    </row>
    <row r="337" spans="3:8" x14ac:dyDescent="0.25">
      <c r="C337" s="63"/>
      <c r="D337" s="63"/>
      <c r="E337" s="63"/>
      <c r="F337" s="63"/>
      <c r="G337" s="63"/>
      <c r="H337" s="63"/>
    </row>
    <row r="338" spans="3:8" x14ac:dyDescent="0.25">
      <c r="C338" s="40"/>
      <c r="D338" s="40"/>
      <c r="E338" s="40"/>
      <c r="F338" s="40"/>
      <c r="G338" s="40"/>
      <c r="H338" s="40"/>
    </row>
    <row r="339" spans="3:8" x14ac:dyDescent="0.25">
      <c r="C339" s="61"/>
      <c r="D339" s="61"/>
      <c r="E339" s="61"/>
      <c r="F339" s="61"/>
      <c r="G339" s="61"/>
      <c r="H339" s="61"/>
    </row>
    <row r="340" spans="3:8" x14ac:dyDescent="0.25">
      <c r="C340" s="47"/>
      <c r="D340" s="47"/>
      <c r="E340" s="47"/>
      <c r="F340" s="47"/>
      <c r="G340" s="47"/>
      <c r="H340" s="47"/>
    </row>
    <row r="341" spans="3:8" x14ac:dyDescent="0.25">
      <c r="C341" s="47"/>
      <c r="D341" s="47"/>
      <c r="E341" s="47"/>
      <c r="F341" s="47"/>
      <c r="G341" s="47"/>
      <c r="H341" s="47"/>
    </row>
    <row r="342" spans="3:8" x14ac:dyDescent="0.25">
      <c r="C342" s="48"/>
      <c r="D342" s="48"/>
      <c r="E342" s="48"/>
      <c r="F342" s="48"/>
      <c r="G342" s="48"/>
      <c r="H342" s="48"/>
    </row>
    <row r="343" spans="3:8" x14ac:dyDescent="0.25">
      <c r="C343" s="60"/>
      <c r="D343" s="60"/>
      <c r="E343" s="60"/>
      <c r="F343" s="60"/>
      <c r="G343" s="60"/>
      <c r="H343" s="60"/>
    </row>
    <row r="344" spans="3:8" x14ac:dyDescent="0.25">
      <c r="C344" s="64"/>
      <c r="D344" s="64"/>
      <c r="E344" s="64"/>
      <c r="F344" s="64"/>
      <c r="G344" s="64"/>
      <c r="H344" s="64"/>
    </row>
    <row r="345" spans="3:8" x14ac:dyDescent="0.25">
      <c r="C345" s="56"/>
      <c r="D345" s="56"/>
      <c r="E345" s="56"/>
      <c r="F345" s="56"/>
      <c r="G345" s="56"/>
      <c r="H345" s="56"/>
    </row>
    <row r="346" spans="3:8" x14ac:dyDescent="0.25">
      <c r="C346" s="61"/>
      <c r="D346" s="61"/>
      <c r="E346" s="61"/>
      <c r="F346" s="61"/>
      <c r="G346" s="61"/>
      <c r="H346" s="61"/>
    </row>
    <row r="347" spans="3:8" x14ac:dyDescent="0.25">
      <c r="C347" s="58"/>
      <c r="D347" s="58"/>
      <c r="E347" s="58"/>
      <c r="F347" s="58"/>
      <c r="G347" s="58"/>
      <c r="H347" s="58"/>
    </row>
    <row r="348" spans="3:8" x14ac:dyDescent="0.25">
      <c r="C348" s="64"/>
      <c r="D348" s="64"/>
      <c r="E348" s="64"/>
      <c r="F348" s="64"/>
      <c r="G348" s="64"/>
      <c r="H348" s="64"/>
    </row>
    <row r="349" spans="3:8" x14ac:dyDescent="0.25">
      <c r="C349" s="55"/>
      <c r="D349" s="55"/>
      <c r="E349" s="55"/>
      <c r="F349" s="55"/>
      <c r="G349" s="55"/>
      <c r="H349" s="55"/>
    </row>
    <row r="350" spans="3:8" x14ac:dyDescent="0.25">
      <c r="C350" s="42"/>
      <c r="D350" s="42"/>
      <c r="E350" s="42"/>
      <c r="F350" s="42"/>
      <c r="G350" s="42"/>
      <c r="H350" s="42"/>
    </row>
    <row r="351" spans="3:8" x14ac:dyDescent="0.25">
      <c r="C351" s="61"/>
      <c r="D351" s="61"/>
      <c r="E351" s="61"/>
      <c r="F351" s="61"/>
      <c r="G351" s="61"/>
      <c r="H351" s="61"/>
    </row>
    <row r="352" spans="3:8" x14ac:dyDescent="0.25">
      <c r="C352" s="59"/>
      <c r="D352" s="59"/>
      <c r="E352" s="59"/>
      <c r="F352" s="59"/>
      <c r="G352" s="59"/>
      <c r="H352" s="59"/>
    </row>
    <row r="353" spans="3:8" x14ac:dyDescent="0.25">
      <c r="C353" s="58"/>
      <c r="D353" s="58"/>
      <c r="E353" s="58"/>
      <c r="F353" s="58"/>
      <c r="G353" s="58"/>
      <c r="H353" s="58"/>
    </row>
    <row r="354" spans="3:8" x14ac:dyDescent="0.25">
      <c r="C354" s="61"/>
      <c r="D354" s="61"/>
      <c r="E354" s="61"/>
      <c r="F354" s="61"/>
      <c r="G354" s="61"/>
      <c r="H354" s="61"/>
    </row>
    <row r="355" spans="3:8" x14ac:dyDescent="0.25">
      <c r="C355" s="63"/>
      <c r="D355" s="63"/>
      <c r="E355" s="63"/>
      <c r="F355" s="63"/>
      <c r="G355" s="63"/>
      <c r="H355" s="63"/>
    </row>
    <row r="356" spans="3:8" x14ac:dyDescent="0.25">
      <c r="C356" s="40"/>
      <c r="D356" s="40"/>
      <c r="E356" s="40"/>
      <c r="F356" s="40"/>
      <c r="G356" s="40"/>
      <c r="H356" s="40"/>
    </row>
    <row r="357" spans="3:8" x14ac:dyDescent="0.25">
      <c r="C357" s="54"/>
      <c r="D357" s="54"/>
      <c r="E357" s="54"/>
      <c r="F357" s="54"/>
      <c r="G357" s="54"/>
      <c r="H357" s="54"/>
    </row>
    <row r="358" spans="3:8" x14ac:dyDescent="0.25">
      <c r="C358" s="54"/>
      <c r="D358" s="54"/>
      <c r="E358" s="54"/>
      <c r="F358" s="54"/>
      <c r="G358" s="54"/>
      <c r="H358" s="54"/>
    </row>
    <row r="359" spans="3:8" x14ac:dyDescent="0.25">
      <c r="C359" s="42"/>
      <c r="D359" s="42"/>
      <c r="E359" s="42"/>
      <c r="F359" s="42"/>
      <c r="G359" s="42"/>
      <c r="H359" s="42"/>
    </row>
    <row r="360" spans="3:8" x14ac:dyDescent="0.25">
      <c r="C360" s="45"/>
      <c r="D360" s="45"/>
      <c r="E360" s="45"/>
      <c r="F360" s="45"/>
      <c r="G360" s="45"/>
      <c r="H360" s="45"/>
    </row>
    <row r="361" spans="3:8" x14ac:dyDescent="0.25">
      <c r="C361" s="55"/>
      <c r="D361" s="55"/>
      <c r="E361" s="55"/>
      <c r="F361" s="55"/>
      <c r="G361" s="55"/>
      <c r="H361" s="55"/>
    </row>
    <row r="362" spans="3:8" x14ac:dyDescent="0.25">
      <c r="C362" s="63"/>
      <c r="D362" s="63"/>
      <c r="E362" s="63"/>
      <c r="F362" s="63"/>
      <c r="G362" s="63"/>
      <c r="H362" s="63"/>
    </row>
    <row r="363" spans="3:8" x14ac:dyDescent="0.25">
      <c r="C363" s="45"/>
      <c r="D363" s="45"/>
      <c r="E363" s="45"/>
      <c r="F363" s="45"/>
      <c r="G363" s="45"/>
      <c r="H363" s="45"/>
    </row>
    <row r="364" spans="3:8" x14ac:dyDescent="0.25">
      <c r="C364" s="44"/>
      <c r="D364" s="44"/>
      <c r="E364" s="44"/>
      <c r="F364" s="44"/>
      <c r="G364" s="44"/>
      <c r="H364" s="44"/>
    </row>
    <row r="365" spans="3:8" x14ac:dyDescent="0.25">
      <c r="C365" s="41"/>
      <c r="D365" s="41"/>
      <c r="E365" s="41"/>
      <c r="F365" s="41"/>
      <c r="G365" s="41"/>
      <c r="H365" s="41"/>
    </row>
    <row r="366" spans="3:8" x14ac:dyDescent="0.25">
      <c r="C366" s="59"/>
      <c r="D366" s="59"/>
      <c r="E366" s="59"/>
      <c r="F366" s="59"/>
      <c r="G366" s="59"/>
      <c r="H366" s="59"/>
    </row>
    <row r="367" spans="3:8" x14ac:dyDescent="0.25">
      <c r="C367" s="40"/>
      <c r="D367" s="40"/>
      <c r="E367" s="40"/>
      <c r="F367" s="40"/>
      <c r="G367" s="40"/>
      <c r="H367" s="40"/>
    </row>
    <row r="368" spans="3:8" x14ac:dyDescent="0.25">
      <c r="C368" s="57"/>
      <c r="D368" s="57"/>
      <c r="E368" s="57"/>
      <c r="F368" s="57"/>
      <c r="G368" s="57"/>
      <c r="H368" s="57"/>
    </row>
    <row r="369" spans="3:8" x14ac:dyDescent="0.25">
      <c r="C369" s="61"/>
      <c r="D369" s="61"/>
      <c r="E369" s="61"/>
      <c r="F369" s="61"/>
      <c r="G369" s="61"/>
      <c r="H369" s="61"/>
    </row>
    <row r="370" spans="3:8" x14ac:dyDescent="0.25">
      <c r="C370" s="48"/>
      <c r="D370" s="48"/>
      <c r="E370" s="48"/>
      <c r="F370" s="48"/>
      <c r="G370" s="48"/>
      <c r="H370" s="48"/>
    </row>
    <row r="371" spans="3:8" x14ac:dyDescent="0.25">
      <c r="C371" s="46"/>
      <c r="D371" s="46"/>
      <c r="E371" s="46"/>
      <c r="F371" s="46"/>
      <c r="G371" s="46"/>
      <c r="H371" s="46"/>
    </row>
    <row r="372" spans="3:8" x14ac:dyDescent="0.25">
      <c r="C372" s="45"/>
      <c r="D372" s="45"/>
      <c r="E372" s="45"/>
      <c r="F372" s="45"/>
      <c r="G372" s="45"/>
      <c r="H372" s="45"/>
    </row>
    <row r="373" spans="3:8" x14ac:dyDescent="0.25">
      <c r="C373" s="54"/>
      <c r="D373" s="54"/>
      <c r="E373" s="54"/>
      <c r="F373" s="54"/>
      <c r="G373" s="54"/>
      <c r="H373" s="54"/>
    </row>
    <row r="374" spans="3:8" x14ac:dyDescent="0.25">
      <c r="C374" s="62"/>
      <c r="D374" s="62"/>
      <c r="E374" s="62"/>
      <c r="F374" s="62"/>
      <c r="G374" s="62"/>
      <c r="H374" s="62"/>
    </row>
    <row r="375" spans="3:8" x14ac:dyDescent="0.25">
      <c r="C375" s="64"/>
      <c r="D375" s="64"/>
      <c r="E375" s="64"/>
      <c r="F375" s="64"/>
      <c r="G375" s="64"/>
      <c r="H375" s="64"/>
    </row>
    <row r="376" spans="3:8" x14ac:dyDescent="0.25">
      <c r="C376" s="41"/>
      <c r="D376" s="41"/>
      <c r="E376" s="41"/>
      <c r="F376" s="41"/>
      <c r="G376" s="41"/>
      <c r="H376" s="41"/>
    </row>
    <row r="377" spans="3:8" x14ac:dyDescent="0.25">
      <c r="C377" s="40"/>
      <c r="D377" s="40"/>
      <c r="E377" s="40"/>
      <c r="F377" s="40"/>
      <c r="G377" s="40"/>
      <c r="H377" s="40"/>
    </row>
    <row r="378" spans="3:8" x14ac:dyDescent="0.25">
      <c r="C378" s="42"/>
      <c r="D378" s="42"/>
      <c r="E378" s="42"/>
      <c r="F378" s="42"/>
      <c r="G378" s="42"/>
      <c r="H378" s="42"/>
    </row>
    <row r="379" spans="3:8" x14ac:dyDescent="0.25">
      <c r="C379" s="60"/>
      <c r="D379" s="60"/>
      <c r="E379" s="60"/>
      <c r="F379" s="60"/>
      <c r="G379" s="60"/>
      <c r="H379" s="60"/>
    </row>
    <row r="380" spans="3:8" x14ac:dyDescent="0.25">
      <c r="C380" s="60"/>
      <c r="D380" s="60"/>
      <c r="E380" s="60"/>
      <c r="F380" s="60"/>
      <c r="G380" s="60"/>
      <c r="H380" s="60"/>
    </row>
    <row r="381" spans="3:8" x14ac:dyDescent="0.25">
      <c r="C381" s="47"/>
      <c r="D381" s="47"/>
      <c r="E381" s="47"/>
      <c r="F381" s="47"/>
      <c r="G381" s="47"/>
      <c r="H381" s="47"/>
    </row>
    <row r="382" spans="3:8" x14ac:dyDescent="0.25">
      <c r="C382" s="55"/>
      <c r="D382" s="55"/>
      <c r="E382" s="55"/>
      <c r="F382" s="55"/>
      <c r="G382" s="55"/>
      <c r="H382" s="55"/>
    </row>
    <row r="383" spans="3:8" x14ac:dyDescent="0.25">
      <c r="C383" s="64"/>
      <c r="D383" s="64"/>
      <c r="E383" s="64"/>
      <c r="F383" s="64"/>
      <c r="G383" s="64"/>
      <c r="H383" s="64"/>
    </row>
    <row r="384" spans="3:8" x14ac:dyDescent="0.25">
      <c r="C384" s="59"/>
      <c r="D384" s="59"/>
      <c r="E384" s="59"/>
      <c r="F384" s="59"/>
      <c r="G384" s="59"/>
      <c r="H384" s="59"/>
    </row>
    <row r="385" spans="3:8" x14ac:dyDescent="0.25">
      <c r="C385" s="58"/>
      <c r="D385" s="58"/>
      <c r="E385" s="58"/>
      <c r="F385" s="58"/>
      <c r="G385" s="58"/>
      <c r="H385" s="58"/>
    </row>
    <row r="386" spans="3:8" x14ac:dyDescent="0.25">
      <c r="C386" s="48"/>
      <c r="D386" s="48"/>
      <c r="E386" s="48"/>
      <c r="F386" s="48"/>
      <c r="G386" s="48"/>
      <c r="H386" s="48"/>
    </row>
    <row r="387" spans="3:8" x14ac:dyDescent="0.25">
      <c r="C387" s="43"/>
      <c r="D387" s="43"/>
      <c r="E387" s="43"/>
      <c r="F387" s="43"/>
      <c r="G387" s="43"/>
      <c r="H387" s="43"/>
    </row>
    <row r="388" spans="3:8" x14ac:dyDescent="0.25">
      <c r="C388" s="60"/>
      <c r="D388" s="60"/>
      <c r="E388" s="60"/>
      <c r="F388" s="60"/>
      <c r="G388" s="60"/>
      <c r="H388" s="60"/>
    </row>
    <row r="389" spans="3:8" x14ac:dyDescent="0.25">
      <c r="C389" s="53"/>
      <c r="D389" s="53"/>
      <c r="E389" s="53"/>
      <c r="F389" s="53"/>
      <c r="G389" s="53"/>
      <c r="H389" s="53"/>
    </row>
    <row r="390" spans="3:8" x14ac:dyDescent="0.25">
      <c r="C390" s="48"/>
      <c r="D390" s="48"/>
      <c r="E390" s="48"/>
      <c r="F390" s="48"/>
      <c r="G390" s="48"/>
      <c r="H390" s="48"/>
    </row>
    <row r="391" spans="3:8" x14ac:dyDescent="0.25">
      <c r="C391" s="54"/>
      <c r="D391" s="54"/>
      <c r="E391" s="54"/>
      <c r="F391" s="54"/>
      <c r="G391" s="54"/>
      <c r="H391" s="54"/>
    </row>
    <row r="392" spans="3:8" x14ac:dyDescent="0.25">
      <c r="C392" s="59"/>
      <c r="D392" s="59"/>
      <c r="E392" s="59"/>
      <c r="F392" s="59"/>
      <c r="G392" s="59"/>
      <c r="H392" s="59"/>
    </row>
    <row r="393" spans="3:8" x14ac:dyDescent="0.25">
      <c r="C393" s="58"/>
      <c r="D393" s="58"/>
      <c r="E393" s="58"/>
      <c r="F393" s="58"/>
      <c r="G393" s="58"/>
      <c r="H393" s="58"/>
    </row>
    <row r="394" spans="3:8" x14ac:dyDescent="0.25">
      <c r="C394" s="62"/>
      <c r="D394" s="62"/>
      <c r="E394" s="62"/>
      <c r="F394" s="62"/>
      <c r="G394" s="62"/>
      <c r="H394" s="62"/>
    </row>
    <row r="395" spans="3:8" x14ac:dyDescent="0.25">
      <c r="C395" s="56"/>
      <c r="D395" s="56"/>
      <c r="E395" s="56"/>
      <c r="F395" s="56"/>
      <c r="G395" s="56"/>
      <c r="H395" s="56"/>
    </row>
    <row r="396" spans="3:8" x14ac:dyDescent="0.25">
      <c r="C396" s="60"/>
      <c r="D396" s="60"/>
      <c r="E396" s="60"/>
      <c r="F396" s="60"/>
      <c r="G396" s="60"/>
      <c r="H396" s="60"/>
    </row>
    <row r="397" spans="3:8" x14ac:dyDescent="0.25">
      <c r="C397" s="64"/>
      <c r="D397" s="64"/>
      <c r="E397" s="64"/>
      <c r="F397" s="64"/>
      <c r="G397" s="64"/>
      <c r="H397" s="64"/>
    </row>
    <row r="398" spans="3:8" x14ac:dyDescent="0.25">
      <c r="C398" s="40"/>
      <c r="D398" s="40"/>
      <c r="E398" s="40"/>
      <c r="F398" s="40"/>
      <c r="G398" s="40"/>
      <c r="H398" s="40"/>
    </row>
    <row r="399" spans="3:8" x14ac:dyDescent="0.25">
      <c r="C399" s="57"/>
      <c r="D399" s="57"/>
      <c r="E399" s="57"/>
      <c r="F399" s="57"/>
      <c r="G399" s="57"/>
      <c r="H399" s="57"/>
    </row>
    <row r="400" spans="3:8" x14ac:dyDescent="0.25">
      <c r="C400" s="41"/>
      <c r="D400" s="41"/>
      <c r="E400" s="41"/>
      <c r="F400" s="41"/>
      <c r="G400" s="41"/>
      <c r="H400" s="41"/>
    </row>
    <row r="401" spans="3:8" x14ac:dyDescent="0.25">
      <c r="C401" s="40"/>
      <c r="D401" s="40"/>
      <c r="E401" s="40"/>
      <c r="F401" s="40"/>
      <c r="G401" s="40"/>
      <c r="H401" s="40"/>
    </row>
    <row r="402" spans="3:8" x14ac:dyDescent="0.25">
      <c r="C402" s="46"/>
      <c r="D402" s="46"/>
      <c r="E402" s="46"/>
      <c r="F402" s="46"/>
      <c r="G402" s="46"/>
      <c r="H402" s="46"/>
    </row>
    <row r="403" spans="3:8" x14ac:dyDescent="0.25">
      <c r="C403" s="58"/>
      <c r="D403" s="58"/>
      <c r="E403" s="58"/>
      <c r="F403" s="58"/>
      <c r="G403" s="58"/>
      <c r="H403" s="58"/>
    </row>
    <row r="404" spans="3:8" x14ac:dyDescent="0.25">
      <c r="C404" s="43"/>
      <c r="D404" s="43"/>
      <c r="E404" s="43"/>
      <c r="F404" s="43"/>
      <c r="G404" s="43"/>
      <c r="H404" s="43"/>
    </row>
    <row r="405" spans="3:8" x14ac:dyDescent="0.25">
      <c r="C405" s="47"/>
      <c r="D405" s="47"/>
      <c r="E405" s="47"/>
      <c r="F405" s="47"/>
      <c r="G405" s="47"/>
      <c r="H405" s="47"/>
    </row>
    <row r="406" spans="3:8" x14ac:dyDescent="0.25">
      <c r="C406" s="61"/>
      <c r="D406" s="61"/>
      <c r="E406" s="61"/>
      <c r="F406" s="61"/>
      <c r="G406" s="61"/>
      <c r="H406" s="61"/>
    </row>
    <row r="407" spans="3:8" x14ac:dyDescent="0.25">
      <c r="C407" s="61"/>
      <c r="D407" s="61"/>
      <c r="E407" s="61"/>
      <c r="F407" s="61"/>
      <c r="G407" s="61"/>
      <c r="H407" s="61"/>
    </row>
    <row r="408" spans="3:8" x14ac:dyDescent="0.25">
      <c r="C408" s="45"/>
      <c r="D408" s="45"/>
      <c r="E408" s="45"/>
      <c r="F408" s="45"/>
      <c r="G408" s="45"/>
      <c r="H408" s="45"/>
    </row>
    <row r="409" spans="3:8" x14ac:dyDescent="0.25">
      <c r="C409" s="56"/>
      <c r="D409" s="56"/>
      <c r="E409" s="56"/>
      <c r="F409" s="56"/>
      <c r="G409" s="56"/>
      <c r="H409" s="56"/>
    </row>
    <row r="410" spans="3:8" x14ac:dyDescent="0.25">
      <c r="C410" s="64"/>
      <c r="D410" s="64"/>
      <c r="E410" s="64"/>
      <c r="F410" s="64"/>
      <c r="G410" s="64"/>
      <c r="H410" s="64"/>
    </row>
    <row r="411" spans="3:8" x14ac:dyDescent="0.25">
      <c r="C411" s="56"/>
      <c r="D411" s="56"/>
      <c r="E411" s="56"/>
      <c r="F411" s="56"/>
      <c r="G411" s="56"/>
      <c r="H411" s="56"/>
    </row>
    <row r="412" spans="3:8" x14ac:dyDescent="0.25">
      <c r="C412" s="45"/>
      <c r="D412" s="45"/>
      <c r="E412" s="45"/>
      <c r="F412" s="45"/>
      <c r="G412" s="45"/>
      <c r="H412" s="45"/>
    </row>
    <row r="413" spans="3:8" x14ac:dyDescent="0.25">
      <c r="C413" s="46"/>
      <c r="D413" s="46"/>
      <c r="E413" s="46"/>
      <c r="F413" s="46"/>
      <c r="G413" s="46"/>
      <c r="H413" s="46"/>
    </row>
    <row r="414" spans="3:8" x14ac:dyDescent="0.25">
      <c r="C414" s="42"/>
      <c r="D414" s="42"/>
      <c r="E414" s="42"/>
      <c r="F414" s="42"/>
      <c r="G414" s="42"/>
      <c r="H414" s="42"/>
    </row>
    <row r="415" spans="3:8" x14ac:dyDescent="0.25">
      <c r="C415" s="47"/>
      <c r="D415" s="47"/>
      <c r="E415" s="47"/>
      <c r="F415" s="47"/>
      <c r="G415" s="47"/>
      <c r="H415" s="47"/>
    </row>
    <row r="416" spans="3:8" x14ac:dyDescent="0.25">
      <c r="C416" s="58"/>
      <c r="D416" s="58"/>
      <c r="E416" s="58"/>
      <c r="F416" s="58"/>
      <c r="G416" s="58"/>
      <c r="H416" s="58"/>
    </row>
    <row r="417" spans="3:8" x14ac:dyDescent="0.25">
      <c r="C417" s="45"/>
      <c r="D417" s="45"/>
      <c r="E417" s="45"/>
      <c r="F417" s="45"/>
      <c r="G417" s="45"/>
      <c r="H417" s="45"/>
    </row>
    <row r="418" spans="3:8" x14ac:dyDescent="0.25">
      <c r="C418" s="61"/>
      <c r="D418" s="61"/>
      <c r="E418" s="61"/>
      <c r="F418" s="61"/>
      <c r="G418" s="61"/>
      <c r="H418" s="61"/>
    </row>
    <row r="419" spans="3:8" x14ac:dyDescent="0.25">
      <c r="C419" s="61"/>
      <c r="D419" s="61"/>
      <c r="E419" s="61"/>
      <c r="F419" s="61"/>
      <c r="G419" s="61"/>
      <c r="H419" s="61"/>
    </row>
    <row r="420" spans="3:8" x14ac:dyDescent="0.25">
      <c r="C420" s="58"/>
      <c r="D420" s="58"/>
      <c r="E420" s="58"/>
      <c r="F420" s="58"/>
      <c r="G420" s="58"/>
      <c r="H420" s="58"/>
    </row>
    <row r="421" spans="3:8" x14ac:dyDescent="0.25">
      <c r="C421" s="57"/>
      <c r="D421" s="57"/>
      <c r="E421" s="57"/>
      <c r="F421" s="57"/>
      <c r="G421" s="57"/>
      <c r="H421" s="57"/>
    </row>
    <row r="422" spans="3:8" x14ac:dyDescent="0.25">
      <c r="C422" s="48"/>
      <c r="D422" s="48"/>
      <c r="E422" s="48"/>
      <c r="F422" s="48"/>
      <c r="G422" s="48"/>
      <c r="H422" s="48"/>
    </row>
    <row r="423" spans="3:8" x14ac:dyDescent="0.25">
      <c r="C423" s="45"/>
      <c r="D423" s="45"/>
      <c r="E423" s="45"/>
      <c r="F423" s="45"/>
      <c r="G423" s="45"/>
      <c r="H423" s="45"/>
    </row>
    <row r="424" spans="3:8" x14ac:dyDescent="0.25">
      <c r="C424" s="61"/>
      <c r="D424" s="61"/>
      <c r="E424" s="61"/>
      <c r="F424" s="61"/>
      <c r="G424" s="61"/>
      <c r="H424" s="61"/>
    </row>
    <row r="425" spans="3:8" x14ac:dyDescent="0.25">
      <c r="C425" s="41"/>
      <c r="D425" s="41"/>
      <c r="E425" s="41"/>
      <c r="F425" s="41"/>
      <c r="G425" s="41"/>
      <c r="H425" s="41"/>
    </row>
    <row r="426" spans="3:8" x14ac:dyDescent="0.25">
      <c r="C426" s="44"/>
      <c r="D426" s="44"/>
      <c r="E426" s="44"/>
      <c r="F426" s="44"/>
      <c r="G426" s="44"/>
      <c r="H426" s="44"/>
    </row>
    <row r="427" spans="3:8" x14ac:dyDescent="0.25">
      <c r="C427" s="41"/>
      <c r="D427" s="41"/>
      <c r="E427" s="41"/>
      <c r="F427" s="41"/>
      <c r="G427" s="41"/>
      <c r="H427" s="41"/>
    </row>
    <row r="428" spans="3:8" x14ac:dyDescent="0.25">
      <c r="C428" s="61"/>
      <c r="D428" s="61"/>
      <c r="E428" s="61"/>
      <c r="F428" s="61"/>
      <c r="G428" s="61"/>
      <c r="H428" s="61"/>
    </row>
    <row r="429" spans="3:8" x14ac:dyDescent="0.25">
      <c r="C429" s="61"/>
      <c r="D429" s="61"/>
      <c r="E429" s="61"/>
      <c r="F429" s="61"/>
      <c r="G429" s="61"/>
      <c r="H429" s="61"/>
    </row>
    <row r="430" spans="3:8" x14ac:dyDescent="0.25">
      <c r="C430" s="55"/>
      <c r="D430" s="55"/>
      <c r="E430" s="55"/>
      <c r="F430" s="55"/>
      <c r="G430" s="55"/>
      <c r="H430" s="55"/>
    </row>
    <row r="431" spans="3:8" x14ac:dyDescent="0.25">
      <c r="C431" s="45"/>
      <c r="D431" s="45"/>
      <c r="E431" s="45"/>
      <c r="F431" s="45"/>
      <c r="G431" s="45"/>
      <c r="H431" s="45"/>
    </row>
    <row r="432" spans="3:8" x14ac:dyDescent="0.25">
      <c r="C432" s="57"/>
      <c r="D432" s="57"/>
      <c r="E432" s="57"/>
      <c r="F432" s="57"/>
      <c r="G432" s="57"/>
      <c r="H432" s="57"/>
    </row>
    <row r="433" spans="3:8" x14ac:dyDescent="0.25">
      <c r="C433" s="62"/>
      <c r="D433" s="62"/>
      <c r="E433" s="62"/>
      <c r="F433" s="62"/>
      <c r="G433" s="62"/>
      <c r="H433" s="62"/>
    </row>
    <row r="434" spans="3:8" x14ac:dyDescent="0.25">
      <c r="C434" s="59"/>
      <c r="D434" s="59"/>
      <c r="E434" s="59"/>
      <c r="F434" s="59"/>
      <c r="G434" s="59"/>
      <c r="H434" s="59"/>
    </row>
    <row r="435" spans="3:8" x14ac:dyDescent="0.25">
      <c r="C435" s="53"/>
      <c r="D435" s="53"/>
      <c r="E435" s="53"/>
      <c r="F435" s="53"/>
      <c r="G435" s="53"/>
      <c r="H435" s="53"/>
    </row>
    <row r="436" spans="3:8" x14ac:dyDescent="0.25">
      <c r="C436" s="55"/>
      <c r="D436" s="55"/>
      <c r="E436" s="55"/>
      <c r="F436" s="55"/>
      <c r="G436" s="55"/>
      <c r="H436" s="55"/>
    </row>
    <row r="437" spans="3:8" x14ac:dyDescent="0.25">
      <c r="C437" s="57"/>
      <c r="D437" s="57"/>
      <c r="E437" s="57"/>
      <c r="F437" s="57"/>
      <c r="G437" s="57"/>
      <c r="H437" s="57"/>
    </row>
    <row r="438" spans="3:8" x14ac:dyDescent="0.25">
      <c r="C438" s="53"/>
      <c r="D438" s="53"/>
      <c r="E438" s="53"/>
      <c r="F438" s="53"/>
      <c r="G438" s="53"/>
      <c r="H438" s="53"/>
    </row>
    <row r="439" spans="3:8" x14ac:dyDescent="0.25">
      <c r="C439" s="54"/>
      <c r="D439" s="54"/>
      <c r="E439" s="54"/>
      <c r="F439" s="54"/>
      <c r="G439" s="54"/>
      <c r="H439" s="54"/>
    </row>
    <row r="440" spans="3:8" x14ac:dyDescent="0.25">
      <c r="C440" s="62"/>
      <c r="D440" s="62"/>
      <c r="E440" s="62"/>
      <c r="F440" s="62"/>
      <c r="G440" s="62"/>
      <c r="H440" s="62"/>
    </row>
    <row r="441" spans="3:8" x14ac:dyDescent="0.25">
      <c r="C441" s="61"/>
      <c r="D441" s="61"/>
      <c r="E441" s="61"/>
      <c r="F441" s="61"/>
      <c r="G441" s="61"/>
      <c r="H441" s="61"/>
    </row>
    <row r="442" spans="3:8" x14ac:dyDescent="0.25">
      <c r="C442" s="57"/>
      <c r="D442" s="57"/>
      <c r="E442" s="57"/>
      <c r="F442" s="57"/>
      <c r="G442" s="57"/>
      <c r="H442" s="57"/>
    </row>
    <row r="443" spans="3:8" x14ac:dyDescent="0.25">
      <c r="C443" s="44"/>
      <c r="D443" s="44"/>
      <c r="E443" s="44"/>
      <c r="F443" s="44"/>
      <c r="G443" s="44"/>
      <c r="H443" s="44"/>
    </row>
    <row r="444" spans="3:8" x14ac:dyDescent="0.25">
      <c r="C444" s="63"/>
      <c r="D444" s="63"/>
      <c r="E444" s="63"/>
      <c r="F444" s="63"/>
      <c r="G444" s="63"/>
      <c r="H444" s="63"/>
    </row>
    <row r="445" spans="3:8" x14ac:dyDescent="0.25">
      <c r="C445" s="61"/>
      <c r="D445" s="61"/>
      <c r="E445" s="61"/>
      <c r="F445" s="61"/>
      <c r="G445" s="61"/>
      <c r="H445" s="61"/>
    </row>
    <row r="446" spans="3:8" x14ac:dyDescent="0.25">
      <c r="C446" s="46"/>
      <c r="D446" s="46"/>
      <c r="E446" s="46"/>
      <c r="F446" s="46"/>
      <c r="G446" s="46"/>
      <c r="H446" s="46"/>
    </row>
    <row r="447" spans="3:8" x14ac:dyDescent="0.25">
      <c r="C447" s="59"/>
      <c r="D447" s="59"/>
      <c r="E447" s="59"/>
      <c r="F447" s="59"/>
      <c r="G447" s="59"/>
      <c r="H447" s="59"/>
    </row>
    <row r="448" spans="3:8" x14ac:dyDescent="0.25">
      <c r="C448" s="64"/>
      <c r="D448" s="64"/>
      <c r="E448" s="64"/>
      <c r="F448" s="64"/>
      <c r="G448" s="64"/>
      <c r="H448" s="64"/>
    </row>
    <row r="449" spans="3:8" x14ac:dyDescent="0.25">
      <c r="C449" s="46"/>
      <c r="D449" s="46"/>
      <c r="E449" s="46"/>
      <c r="F449" s="46"/>
      <c r="G449" s="46"/>
      <c r="H449" s="46"/>
    </row>
    <row r="450" spans="3:8" x14ac:dyDescent="0.25">
      <c r="C450" s="64"/>
      <c r="D450" s="64"/>
      <c r="E450" s="64"/>
      <c r="F450" s="64"/>
      <c r="G450" s="64"/>
      <c r="H450" s="64"/>
    </row>
    <row r="451" spans="3:8" x14ac:dyDescent="0.25">
      <c r="C451" s="61"/>
      <c r="D451" s="61"/>
      <c r="E451" s="61"/>
      <c r="F451" s="61"/>
      <c r="G451" s="61"/>
      <c r="H451" s="61"/>
    </row>
    <row r="452" spans="3:8" x14ac:dyDescent="0.25">
      <c r="C452" s="45"/>
      <c r="D452" s="45"/>
      <c r="E452" s="45"/>
      <c r="F452" s="45"/>
      <c r="G452" s="45"/>
      <c r="H452" s="45"/>
    </row>
    <row r="453" spans="3:8" x14ac:dyDescent="0.25">
      <c r="C453" s="41"/>
      <c r="D453" s="41"/>
      <c r="E453" s="41"/>
      <c r="F453" s="41"/>
      <c r="G453" s="41"/>
      <c r="H453" s="41"/>
    </row>
    <row r="454" spans="3:8" x14ac:dyDescent="0.25">
      <c r="C454" s="47"/>
      <c r="D454" s="47"/>
      <c r="E454" s="47"/>
      <c r="F454" s="47"/>
      <c r="G454" s="47"/>
      <c r="H454" s="47"/>
    </row>
    <row r="455" spans="3:8" x14ac:dyDescent="0.25">
      <c r="C455" s="41"/>
      <c r="D455" s="41"/>
      <c r="E455" s="41"/>
      <c r="F455" s="41"/>
      <c r="G455" s="41"/>
      <c r="H455" s="41"/>
    </row>
    <row r="456" spans="3:8" x14ac:dyDescent="0.25">
      <c r="C456" s="60"/>
      <c r="D456" s="60"/>
      <c r="E456" s="60"/>
      <c r="F456" s="60"/>
      <c r="G456" s="60"/>
      <c r="H456" s="60"/>
    </row>
    <row r="457" spans="3:8" x14ac:dyDescent="0.25">
      <c r="C457" s="62"/>
      <c r="D457" s="62"/>
      <c r="E457" s="62"/>
      <c r="F457" s="62"/>
      <c r="G457" s="62"/>
      <c r="H457" s="62"/>
    </row>
    <row r="458" spans="3:8" x14ac:dyDescent="0.25">
      <c r="C458" s="48"/>
      <c r="D458" s="48"/>
      <c r="E458" s="48"/>
      <c r="F458" s="48"/>
      <c r="G458" s="48"/>
      <c r="H458" s="48"/>
    </row>
    <row r="459" spans="3:8" x14ac:dyDescent="0.25">
      <c r="C459" s="40"/>
      <c r="D459" s="40"/>
      <c r="E459" s="40"/>
      <c r="F459" s="40"/>
      <c r="G459" s="40"/>
      <c r="H459" s="40"/>
    </row>
    <row r="460" spans="3:8" x14ac:dyDescent="0.25">
      <c r="C460" s="45"/>
      <c r="D460" s="45"/>
      <c r="E460" s="45"/>
      <c r="F460" s="45"/>
      <c r="G460" s="45"/>
      <c r="H460" s="45"/>
    </row>
    <row r="461" spans="3:8" x14ac:dyDescent="0.25">
      <c r="C461" s="60"/>
      <c r="D461" s="60"/>
      <c r="E461" s="60"/>
      <c r="F461" s="60"/>
      <c r="G461" s="60"/>
      <c r="H461" s="60"/>
    </row>
    <row r="462" spans="3:8" x14ac:dyDescent="0.25">
      <c r="C462" s="41"/>
      <c r="D462" s="41"/>
      <c r="E462" s="41"/>
      <c r="F462" s="41"/>
      <c r="G462" s="41"/>
      <c r="H462" s="41"/>
    </row>
    <row r="463" spans="3:8" x14ac:dyDescent="0.25">
      <c r="C463" s="59"/>
      <c r="D463" s="59"/>
      <c r="E463" s="59"/>
      <c r="F463" s="59"/>
      <c r="G463" s="59"/>
      <c r="H463" s="59"/>
    </row>
    <row r="464" spans="3:8" x14ac:dyDescent="0.25">
      <c r="C464" s="43"/>
      <c r="D464" s="43"/>
      <c r="E464" s="43"/>
      <c r="F464" s="43"/>
      <c r="G464" s="43"/>
      <c r="H464" s="43"/>
    </row>
    <row r="465" spans="3:8" x14ac:dyDescent="0.25">
      <c r="C465" s="54"/>
      <c r="D465" s="54"/>
      <c r="E465" s="54"/>
      <c r="F465" s="54"/>
      <c r="G465" s="54"/>
      <c r="H465" s="54"/>
    </row>
    <row r="466" spans="3:8" x14ac:dyDescent="0.25">
      <c r="C466" s="57"/>
      <c r="D466" s="57"/>
      <c r="E466" s="57"/>
      <c r="F466" s="57"/>
      <c r="G466" s="57"/>
      <c r="H466" s="57"/>
    </row>
    <row r="467" spans="3:8" x14ac:dyDescent="0.25">
      <c r="C467" s="64"/>
      <c r="D467" s="64"/>
      <c r="E467" s="64"/>
      <c r="F467" s="64"/>
      <c r="G467" s="64"/>
      <c r="H467" s="64"/>
    </row>
    <row r="468" spans="3:8" x14ac:dyDescent="0.25">
      <c r="C468" s="54"/>
      <c r="D468" s="54"/>
      <c r="E468" s="54"/>
      <c r="F468" s="54"/>
      <c r="G468" s="54"/>
      <c r="H468" s="54"/>
    </row>
    <row r="469" spans="3:8" x14ac:dyDescent="0.25">
      <c r="C469" s="43"/>
      <c r="D469" s="43"/>
      <c r="E469" s="43"/>
      <c r="F469" s="43"/>
      <c r="G469" s="43"/>
      <c r="H469" s="43"/>
    </row>
    <row r="470" spans="3:8" x14ac:dyDescent="0.25">
      <c r="C470" s="53"/>
      <c r="D470" s="53"/>
      <c r="E470" s="53"/>
      <c r="F470" s="53"/>
      <c r="G470" s="53"/>
      <c r="H470" s="53"/>
    </row>
    <row r="471" spans="3:8" x14ac:dyDescent="0.25">
      <c r="C471" s="40"/>
      <c r="D471" s="40"/>
      <c r="E471" s="40"/>
      <c r="F471" s="40"/>
      <c r="G471" s="40"/>
      <c r="H471" s="40"/>
    </row>
    <row r="472" spans="3:8" x14ac:dyDescent="0.25">
      <c r="C472" s="59"/>
      <c r="D472" s="59"/>
      <c r="E472" s="59"/>
      <c r="F472" s="59"/>
      <c r="G472" s="59"/>
      <c r="H472" s="59"/>
    </row>
    <row r="473" spans="3:8" x14ac:dyDescent="0.25">
      <c r="C473" s="60"/>
      <c r="D473" s="60"/>
      <c r="E473" s="60"/>
      <c r="F473" s="60"/>
      <c r="G473" s="60"/>
      <c r="H473" s="60"/>
    </row>
    <row r="474" spans="3:8" x14ac:dyDescent="0.25">
      <c r="C474" s="62"/>
      <c r="D474" s="62"/>
      <c r="E474" s="62"/>
      <c r="F474" s="62"/>
      <c r="G474" s="62"/>
      <c r="H474" s="62"/>
    </row>
    <row r="475" spans="3:8" x14ac:dyDescent="0.25">
      <c r="C475" s="48"/>
      <c r="D475" s="48"/>
      <c r="E475" s="48"/>
      <c r="F475" s="48"/>
      <c r="G475" s="48"/>
      <c r="H475" s="48"/>
    </row>
    <row r="476" spans="3:8" x14ac:dyDescent="0.25">
      <c r="C476" s="48"/>
      <c r="D476" s="48"/>
      <c r="E476" s="48"/>
      <c r="F476" s="48"/>
      <c r="G476" s="48"/>
      <c r="H476" s="48"/>
    </row>
    <row r="477" spans="3:8" x14ac:dyDescent="0.25">
      <c r="C477" s="57"/>
      <c r="D477" s="57"/>
      <c r="E477" s="57"/>
      <c r="F477" s="57"/>
      <c r="G477" s="57"/>
      <c r="H477" s="57"/>
    </row>
    <row r="478" spans="3:8" x14ac:dyDescent="0.25">
      <c r="C478" s="58"/>
      <c r="D478" s="58"/>
      <c r="E478" s="58"/>
      <c r="F478" s="58"/>
      <c r="G478" s="58"/>
      <c r="H478" s="58"/>
    </row>
    <row r="479" spans="3:8" x14ac:dyDescent="0.25">
      <c r="C479" s="45"/>
      <c r="D479" s="45"/>
      <c r="E479" s="45"/>
      <c r="F479" s="45"/>
      <c r="G479" s="45"/>
      <c r="H479" s="45"/>
    </row>
    <row r="480" spans="3:8" x14ac:dyDescent="0.25">
      <c r="C480" s="61"/>
      <c r="D480" s="61"/>
      <c r="E480" s="61"/>
      <c r="F480" s="61"/>
      <c r="G480" s="61"/>
      <c r="H480" s="61"/>
    </row>
    <row r="481" spans="3:8" x14ac:dyDescent="0.25">
      <c r="C481" s="61"/>
      <c r="D481" s="61"/>
      <c r="E481" s="61"/>
      <c r="F481" s="61"/>
      <c r="G481" s="61"/>
      <c r="H481" s="61"/>
    </row>
    <row r="482" spans="3:8" x14ac:dyDescent="0.25">
      <c r="C482" s="61"/>
      <c r="D482" s="61"/>
      <c r="E482" s="61"/>
      <c r="F482" s="61"/>
      <c r="G482" s="61"/>
      <c r="H482" s="61"/>
    </row>
    <row r="483" spans="3:8" x14ac:dyDescent="0.25">
      <c r="C483" s="60"/>
      <c r="D483" s="60"/>
      <c r="E483" s="60"/>
      <c r="F483" s="60"/>
      <c r="G483" s="60"/>
      <c r="H483" s="60"/>
    </row>
    <row r="484" spans="3:8" x14ac:dyDescent="0.25">
      <c r="C484" s="60"/>
      <c r="D484" s="60"/>
      <c r="E484" s="60"/>
      <c r="F484" s="60"/>
      <c r="G484" s="60"/>
      <c r="H484" s="60"/>
    </row>
    <row r="485" spans="3:8" x14ac:dyDescent="0.25">
      <c r="C485" s="45"/>
      <c r="D485" s="45"/>
      <c r="E485" s="45"/>
      <c r="F485" s="45"/>
      <c r="G485" s="45"/>
      <c r="H485" s="45"/>
    </row>
    <row r="486" spans="3:8" x14ac:dyDescent="0.25">
      <c r="C486" s="57"/>
      <c r="D486" s="57"/>
      <c r="E486" s="57"/>
      <c r="F486" s="57"/>
      <c r="G486" s="57"/>
      <c r="H486" s="57"/>
    </row>
    <row r="487" spans="3:8" x14ac:dyDescent="0.25">
      <c r="C487" s="64"/>
      <c r="D487" s="64"/>
      <c r="E487" s="64"/>
      <c r="F487" s="64"/>
      <c r="G487" s="64"/>
      <c r="H487" s="64"/>
    </row>
    <row r="488" spans="3:8" x14ac:dyDescent="0.25">
      <c r="C488" s="64"/>
      <c r="D488" s="64"/>
      <c r="E488" s="64"/>
      <c r="F488" s="64"/>
      <c r="G488" s="64"/>
      <c r="H488" s="64"/>
    </row>
    <row r="489" spans="3:8" x14ac:dyDescent="0.25">
      <c r="C489" s="63"/>
      <c r="D489" s="63"/>
      <c r="E489" s="63"/>
      <c r="F489" s="63"/>
      <c r="G489" s="63"/>
      <c r="H489" s="63"/>
    </row>
    <row r="490" spans="3:8" x14ac:dyDescent="0.25">
      <c r="C490" s="60"/>
      <c r="D490" s="60"/>
      <c r="E490" s="60"/>
      <c r="F490" s="60"/>
      <c r="G490" s="60"/>
      <c r="H490" s="60"/>
    </row>
    <row r="491" spans="3:8" x14ac:dyDescent="0.25">
      <c r="C491" s="40"/>
      <c r="D491" s="40"/>
      <c r="E491" s="40"/>
      <c r="F491" s="40"/>
      <c r="G491" s="40"/>
      <c r="H491" s="40"/>
    </row>
    <row r="492" spans="3:8" x14ac:dyDescent="0.25">
      <c r="C492" s="43"/>
      <c r="D492" s="43"/>
      <c r="E492" s="43"/>
      <c r="F492" s="43"/>
      <c r="G492" s="43"/>
      <c r="H492" s="43"/>
    </row>
    <row r="493" spans="3:8" x14ac:dyDescent="0.25">
      <c r="C493" s="60"/>
      <c r="D493" s="60"/>
      <c r="E493" s="60"/>
      <c r="F493" s="60"/>
      <c r="G493" s="60"/>
      <c r="H493" s="60"/>
    </row>
    <row r="494" spans="3:8" x14ac:dyDescent="0.25">
      <c r="C494" s="63"/>
      <c r="D494" s="63"/>
      <c r="E494" s="63"/>
      <c r="F494" s="63"/>
      <c r="G494" s="63"/>
      <c r="H494" s="63"/>
    </row>
    <row r="495" spans="3:8" x14ac:dyDescent="0.25">
      <c r="C495" s="40"/>
      <c r="D495" s="40"/>
      <c r="E495" s="40"/>
      <c r="F495" s="40"/>
      <c r="G495" s="40"/>
      <c r="H495" s="40"/>
    </row>
    <row r="496" spans="3:8" x14ac:dyDescent="0.25">
      <c r="C496" s="61"/>
      <c r="D496" s="61"/>
      <c r="E496" s="61"/>
      <c r="F496" s="61"/>
      <c r="G496" s="61"/>
      <c r="H496" s="61"/>
    </row>
    <row r="497" spans="3:10" x14ac:dyDescent="0.25">
      <c r="C497" s="53"/>
      <c r="D497" s="53"/>
      <c r="E497" s="53"/>
      <c r="F497" s="53"/>
      <c r="G497" s="53"/>
      <c r="H497" s="53"/>
    </row>
    <row r="498" spans="3:10" x14ac:dyDescent="0.25">
      <c r="C498" s="45"/>
      <c r="D498" s="45"/>
      <c r="E498" s="45"/>
      <c r="F498" s="45"/>
      <c r="G498" s="45"/>
      <c r="H498" s="45"/>
    </row>
    <row r="499" spans="3:10" x14ac:dyDescent="0.25">
      <c r="C499" s="57"/>
      <c r="D499" s="57"/>
      <c r="E499" s="57"/>
      <c r="F499" s="57"/>
      <c r="G499" s="57"/>
      <c r="H499" s="57"/>
    </row>
    <row r="500" spans="3:10" x14ac:dyDescent="0.25">
      <c r="C500" s="59"/>
      <c r="D500" s="59"/>
      <c r="E500" s="59"/>
      <c r="F500" s="59"/>
      <c r="G500" s="59"/>
      <c r="H500" s="59"/>
    </row>
    <row r="501" spans="3:10" x14ac:dyDescent="0.25">
      <c r="C501" s="59"/>
      <c r="D501" s="59"/>
      <c r="E501" s="59"/>
      <c r="F501" s="59"/>
      <c r="G501" s="59"/>
      <c r="H501" s="59"/>
    </row>
    <row r="502" spans="3:10" x14ac:dyDescent="0.25">
      <c r="C502" s="64"/>
      <c r="D502" s="64"/>
      <c r="E502" s="64"/>
      <c r="F502" s="64"/>
      <c r="G502" s="64"/>
      <c r="H502" s="64"/>
    </row>
    <row r="503" spans="3:10" x14ac:dyDescent="0.25">
      <c r="C503" s="40"/>
      <c r="D503" s="40"/>
      <c r="E503" s="40"/>
      <c r="F503" s="40"/>
      <c r="G503" s="40"/>
      <c r="H503" s="40"/>
    </row>
    <row r="504" spans="3:10" x14ac:dyDescent="0.25">
      <c r="C504" s="63"/>
      <c r="D504" s="63"/>
      <c r="E504" s="63"/>
      <c r="F504" s="63"/>
      <c r="G504" s="63"/>
      <c r="H504" s="63"/>
    </row>
    <row r="505" spans="3:10" x14ac:dyDescent="0.25">
      <c r="C505" s="57"/>
      <c r="D505" s="57"/>
      <c r="E505" s="57"/>
      <c r="F505" s="57"/>
      <c r="G505" s="57"/>
      <c r="H505" s="57"/>
    </row>
    <row r="506" spans="3:10" x14ac:dyDescent="0.25">
      <c r="C506" s="54"/>
      <c r="D506" s="54"/>
      <c r="E506" s="54"/>
      <c r="F506" s="54"/>
      <c r="G506" s="54"/>
      <c r="H506" s="54"/>
    </row>
    <row r="507" spans="3:10" x14ac:dyDescent="0.25">
      <c r="C507" s="64"/>
      <c r="D507" s="64"/>
      <c r="E507" s="64"/>
      <c r="F507" s="64"/>
      <c r="G507" s="64"/>
      <c r="H507" s="64"/>
    </row>
    <row r="508" spans="3:10" x14ac:dyDescent="0.25">
      <c r="C508" s="41"/>
      <c r="D508" s="41"/>
      <c r="E508" s="41"/>
      <c r="F508" s="41"/>
      <c r="G508" s="41"/>
      <c r="H508" s="41"/>
    </row>
    <row r="509" spans="3:10" x14ac:dyDescent="0.25">
      <c r="C509" s="64"/>
      <c r="D509" s="64"/>
      <c r="E509" s="64"/>
      <c r="F509" s="64"/>
      <c r="G509" s="64"/>
      <c r="H509" s="64"/>
    </row>
    <row r="510" spans="3:10" x14ac:dyDescent="0.25">
      <c r="C510" s="48"/>
      <c r="D510" s="48"/>
      <c r="E510" s="48"/>
      <c r="F510" s="48"/>
      <c r="G510" s="48"/>
      <c r="H510" s="48"/>
      <c r="I510" s="41"/>
      <c r="J510" s="41"/>
    </row>
    <row r="511" spans="3:10" x14ac:dyDescent="0.25">
      <c r="C511" s="64"/>
      <c r="D511" s="64"/>
      <c r="E511" s="64"/>
      <c r="F511" s="64"/>
      <c r="G511" s="64"/>
      <c r="H511" s="64"/>
      <c r="I511" s="41"/>
      <c r="J511" s="41"/>
    </row>
    <row r="512" spans="3:10" x14ac:dyDescent="0.25">
      <c r="C512" s="59"/>
      <c r="D512" s="59"/>
      <c r="E512" s="59"/>
      <c r="F512" s="59"/>
      <c r="G512" s="59"/>
      <c r="H512" s="59"/>
      <c r="I512" s="41"/>
      <c r="J512" s="41"/>
    </row>
    <row r="513" spans="3:24" x14ac:dyDescent="0.25">
      <c r="C513" s="61"/>
      <c r="D513" s="61"/>
      <c r="E513" s="61"/>
      <c r="F513" s="61"/>
      <c r="G513" s="61"/>
      <c r="H513" s="61"/>
      <c r="I513" s="41"/>
      <c r="J513" s="41"/>
    </row>
    <row r="514" spans="3:24" x14ac:dyDescent="0.25">
      <c r="C514" s="40"/>
      <c r="D514" s="40"/>
      <c r="E514" s="40"/>
      <c r="F514" s="40"/>
      <c r="G514" s="40"/>
      <c r="H514" s="40"/>
      <c r="I514" s="41"/>
      <c r="J514" s="41"/>
    </row>
    <row r="515" spans="3:24" x14ac:dyDescent="0.25">
      <c r="C515" s="63"/>
      <c r="D515" s="63"/>
      <c r="E515" s="63"/>
      <c r="F515" s="63"/>
      <c r="G515" s="63"/>
      <c r="H515" s="63"/>
      <c r="I515" s="41"/>
      <c r="J515" s="41"/>
    </row>
    <row r="516" spans="3:24" x14ac:dyDescent="0.25">
      <c r="C516" s="63"/>
      <c r="D516" s="63"/>
      <c r="E516" s="63"/>
      <c r="F516" s="63"/>
      <c r="G516" s="63"/>
      <c r="H516" s="63"/>
      <c r="I516" s="41"/>
      <c r="J516" s="41"/>
      <c r="W516" s="41"/>
      <c r="X516" s="41"/>
    </row>
    <row r="517" spans="3:24" x14ac:dyDescent="0.25">
      <c r="C517" s="60"/>
      <c r="D517" s="60"/>
      <c r="E517" s="60"/>
      <c r="F517" s="60"/>
      <c r="G517" s="60"/>
      <c r="H517" s="60"/>
      <c r="I517" s="41"/>
      <c r="J517" s="41"/>
      <c r="W517" s="41"/>
      <c r="X517" s="41"/>
    </row>
    <row r="518" spans="3:24" x14ac:dyDescent="0.25">
      <c r="C518" s="53"/>
      <c r="D518" s="53"/>
      <c r="E518" s="53"/>
      <c r="F518" s="53"/>
      <c r="G518" s="53"/>
      <c r="H518" s="53"/>
      <c r="I518" s="41"/>
      <c r="J518" s="41"/>
      <c r="W518" s="41"/>
      <c r="X518" s="41"/>
    </row>
    <row r="519" spans="3:24" x14ac:dyDescent="0.25">
      <c r="C519" s="63"/>
      <c r="D519" s="63"/>
      <c r="E519" s="63"/>
      <c r="F519" s="63"/>
      <c r="G519" s="63"/>
      <c r="H519" s="63"/>
      <c r="I519" s="41"/>
      <c r="J519" s="41"/>
      <c r="W519" s="41"/>
      <c r="X519" s="41"/>
    </row>
    <row r="520" spans="3:24" x14ac:dyDescent="0.25">
      <c r="C520" s="60"/>
      <c r="D520" s="60"/>
      <c r="E520" s="60"/>
      <c r="F520" s="60"/>
      <c r="G520" s="60"/>
      <c r="H520" s="60"/>
      <c r="I520" s="41"/>
      <c r="J520" s="41"/>
      <c r="W520" s="41"/>
      <c r="X520" s="41"/>
    </row>
    <row r="521" spans="3:24" x14ac:dyDescent="0.25">
      <c r="C521" s="64"/>
      <c r="D521" s="64"/>
      <c r="E521" s="64"/>
      <c r="F521" s="64"/>
      <c r="G521" s="64"/>
      <c r="H521" s="64"/>
      <c r="I521" s="41"/>
      <c r="J521" s="41"/>
      <c r="W521" s="41"/>
      <c r="X521" s="41"/>
    </row>
    <row r="522" spans="3:24" x14ac:dyDescent="0.25">
      <c r="C522" s="48"/>
      <c r="D522" s="48"/>
      <c r="E522" s="48"/>
      <c r="F522" s="48"/>
      <c r="G522" s="48"/>
      <c r="H522" s="48"/>
      <c r="I522" s="41"/>
      <c r="J522" s="41"/>
      <c r="W522" s="41"/>
      <c r="X522" s="41"/>
    </row>
    <row r="523" spans="3:24" x14ac:dyDescent="0.25">
      <c r="C523" s="62"/>
      <c r="D523" s="62"/>
      <c r="E523" s="62"/>
      <c r="F523" s="62"/>
      <c r="G523" s="62"/>
      <c r="H523" s="62"/>
      <c r="I523" s="33"/>
      <c r="J523" s="33"/>
      <c r="W523" s="41"/>
      <c r="X523" s="41"/>
    </row>
    <row r="524" spans="3:24" x14ac:dyDescent="0.25">
      <c r="C524" s="56"/>
      <c r="D524" s="56"/>
      <c r="E524" s="56"/>
      <c r="F524" s="56"/>
      <c r="G524" s="56"/>
      <c r="H524" s="56"/>
      <c r="I524" s="41"/>
      <c r="J524" s="41"/>
      <c r="W524" s="41"/>
      <c r="X524" s="41"/>
    </row>
    <row r="525" spans="3:24" x14ac:dyDescent="0.25">
      <c r="C525" s="56"/>
      <c r="D525" s="56"/>
      <c r="E525" s="56"/>
      <c r="F525" s="56"/>
      <c r="G525" s="56"/>
      <c r="H525" s="56"/>
      <c r="I525" s="41"/>
      <c r="J525" s="41"/>
      <c r="W525" s="41"/>
      <c r="X525" s="41"/>
    </row>
    <row r="526" spans="3:24" x14ac:dyDescent="0.25">
      <c r="C526" s="61"/>
      <c r="D526" s="61"/>
      <c r="E526" s="61"/>
      <c r="F526" s="61"/>
      <c r="G526" s="61"/>
      <c r="H526" s="61"/>
      <c r="I526" s="41"/>
      <c r="J526" s="41"/>
      <c r="W526" s="41"/>
      <c r="X526" s="41"/>
    </row>
    <row r="527" spans="3:24" x14ac:dyDescent="0.25">
      <c r="C527" s="43"/>
      <c r="D527" s="43"/>
      <c r="E527" s="43"/>
      <c r="F527" s="43"/>
      <c r="G527" s="43"/>
      <c r="H527" s="43"/>
      <c r="I527" s="41"/>
      <c r="J527" s="41"/>
      <c r="W527" s="41"/>
      <c r="X527" s="41"/>
    </row>
    <row r="528" spans="3:24" x14ac:dyDescent="0.25">
      <c r="C528" s="62"/>
      <c r="D528" s="62"/>
      <c r="E528" s="62"/>
      <c r="F528" s="62"/>
      <c r="G528" s="62"/>
      <c r="H528" s="62"/>
      <c r="I528" s="41"/>
      <c r="J528" s="41"/>
      <c r="W528" s="41"/>
      <c r="X528" s="41"/>
    </row>
    <row r="529" spans="3:24" x14ac:dyDescent="0.25">
      <c r="C529" s="40"/>
      <c r="D529" s="40"/>
      <c r="E529" s="40"/>
      <c r="F529" s="40"/>
      <c r="G529" s="40"/>
      <c r="H529" s="40"/>
      <c r="I529" s="41"/>
      <c r="J529" s="41"/>
      <c r="W529" s="33"/>
      <c r="X529" s="33"/>
    </row>
    <row r="530" spans="3:24" x14ac:dyDescent="0.25">
      <c r="C530" s="57"/>
      <c r="D530" s="57"/>
      <c r="E530" s="57"/>
      <c r="F530" s="57"/>
      <c r="G530" s="57"/>
      <c r="H530" s="57"/>
      <c r="I530" s="41"/>
      <c r="J530" s="41"/>
      <c r="W530" s="41"/>
      <c r="X530" s="41"/>
    </row>
    <row r="531" spans="3:24" x14ac:dyDescent="0.25">
      <c r="C531" s="62"/>
      <c r="D531" s="62"/>
      <c r="E531" s="62"/>
      <c r="F531" s="62"/>
      <c r="G531" s="62"/>
      <c r="H531" s="62"/>
      <c r="I531" s="41"/>
      <c r="J531" s="41"/>
      <c r="W531" s="41"/>
      <c r="X531" s="41"/>
    </row>
    <row r="532" spans="3:24" x14ac:dyDescent="0.25">
      <c r="C532" s="44"/>
      <c r="D532" s="44"/>
      <c r="E532" s="44"/>
      <c r="F532" s="44"/>
      <c r="G532" s="44"/>
      <c r="H532" s="44"/>
      <c r="I532" s="41"/>
      <c r="J532" s="41"/>
      <c r="W532" s="41"/>
      <c r="X532" s="41"/>
    </row>
    <row r="533" spans="3:24" x14ac:dyDescent="0.25">
      <c r="C533" s="43"/>
      <c r="D533" s="43"/>
      <c r="E533" s="43"/>
      <c r="F533" s="43"/>
      <c r="G533" s="43"/>
      <c r="H533" s="43"/>
      <c r="I533" s="41"/>
      <c r="J533" s="41"/>
      <c r="W533" s="41"/>
      <c r="X533" s="41"/>
    </row>
    <row r="534" spans="3:24" x14ac:dyDescent="0.25">
      <c r="C534" s="47"/>
      <c r="D534" s="47"/>
      <c r="E534" s="47"/>
      <c r="F534" s="47"/>
      <c r="G534" s="47"/>
      <c r="H534" s="47"/>
      <c r="I534" s="41"/>
      <c r="J534" s="41"/>
      <c r="W534" s="41"/>
      <c r="X534" s="41"/>
    </row>
    <row r="535" spans="3:24" x14ac:dyDescent="0.25">
      <c r="C535" s="45"/>
      <c r="D535" s="45"/>
      <c r="E535" s="45"/>
      <c r="F535" s="45"/>
      <c r="G535" s="45"/>
      <c r="H535" s="45"/>
      <c r="I535" s="41"/>
      <c r="J535" s="41"/>
      <c r="W535" s="41"/>
      <c r="X535" s="41"/>
    </row>
    <row r="536" spans="3:24" x14ac:dyDescent="0.25">
      <c r="C536" s="54"/>
      <c r="D536" s="54"/>
      <c r="E536" s="54"/>
      <c r="F536" s="54"/>
      <c r="G536" s="54"/>
      <c r="H536" s="54"/>
      <c r="I536" s="41"/>
      <c r="J536" s="41"/>
      <c r="W536" s="41"/>
      <c r="X536" s="41"/>
    </row>
    <row r="537" spans="3:24" x14ac:dyDescent="0.25">
      <c r="C537" s="62"/>
      <c r="D537" s="62"/>
      <c r="E537" s="62"/>
      <c r="F537" s="62"/>
      <c r="G537" s="62"/>
      <c r="H537" s="62"/>
      <c r="I537" s="41"/>
      <c r="J537" s="41"/>
      <c r="W537" s="41"/>
      <c r="X537" s="41"/>
    </row>
    <row r="538" spans="3:24" x14ac:dyDescent="0.25">
      <c r="C538" s="64"/>
      <c r="D538" s="64"/>
      <c r="E538" s="64"/>
      <c r="F538" s="64"/>
      <c r="G538" s="64"/>
      <c r="H538" s="64"/>
      <c r="I538" s="41"/>
      <c r="J538" s="41"/>
      <c r="W538" s="41"/>
      <c r="X538" s="41"/>
    </row>
    <row r="539" spans="3:24" x14ac:dyDescent="0.25">
      <c r="C539" s="40"/>
      <c r="D539" s="40"/>
      <c r="E539" s="40"/>
      <c r="F539" s="40"/>
      <c r="G539" s="40"/>
      <c r="H539" s="40"/>
      <c r="I539" s="41"/>
      <c r="J539" s="41"/>
      <c r="W539" s="41"/>
      <c r="X539" s="41"/>
    </row>
    <row r="540" spans="3:24" x14ac:dyDescent="0.25">
      <c r="C540" s="46"/>
      <c r="D540" s="46"/>
      <c r="E540" s="46"/>
      <c r="F540" s="46"/>
      <c r="G540" s="46"/>
      <c r="H540" s="46"/>
      <c r="I540" s="41"/>
      <c r="J540" s="41"/>
      <c r="W540" s="41"/>
      <c r="X540" s="41"/>
    </row>
    <row r="541" spans="3:24" x14ac:dyDescent="0.25">
      <c r="C541" s="54"/>
      <c r="D541" s="54"/>
      <c r="E541" s="54"/>
      <c r="F541" s="54"/>
      <c r="G541" s="54"/>
      <c r="H541" s="54"/>
      <c r="I541" s="41"/>
      <c r="J541" s="41"/>
      <c r="W541" s="41"/>
      <c r="X541" s="41"/>
    </row>
    <row r="542" spans="3:24" x14ac:dyDescent="0.25">
      <c r="C542" s="61"/>
      <c r="D542" s="61"/>
      <c r="E542" s="61"/>
      <c r="F542" s="61"/>
      <c r="G542" s="61"/>
      <c r="H542" s="61"/>
      <c r="I542" s="41"/>
      <c r="J542" s="41"/>
      <c r="W542" s="41"/>
      <c r="X542" s="41"/>
    </row>
    <row r="543" spans="3:24" x14ac:dyDescent="0.25">
      <c r="C543" s="45"/>
      <c r="D543" s="45"/>
      <c r="E543" s="45"/>
      <c r="F543" s="45"/>
      <c r="G543" s="45"/>
      <c r="H543" s="45"/>
      <c r="I543" s="41" t="s">
        <v>788</v>
      </c>
      <c r="J543" s="41">
        <v>1</v>
      </c>
      <c r="W543" s="41"/>
      <c r="X543" s="41"/>
    </row>
    <row r="544" spans="3:24" x14ac:dyDescent="0.25">
      <c r="C544" s="41"/>
      <c r="D544" s="41"/>
      <c r="E544" s="41"/>
      <c r="F544" s="41"/>
      <c r="G544" s="41"/>
      <c r="H544" s="41"/>
      <c r="I544" s="41"/>
      <c r="J544" s="41"/>
      <c r="W544" s="41"/>
      <c r="X544" s="41"/>
    </row>
    <row r="545" spans="3:24" x14ac:dyDescent="0.25">
      <c r="C545" s="54"/>
      <c r="D545" s="54"/>
      <c r="E545" s="54"/>
      <c r="F545" s="54"/>
      <c r="G545" s="54"/>
      <c r="H545" s="54"/>
      <c r="I545" s="41"/>
      <c r="J545" s="41"/>
      <c r="W545" s="41"/>
      <c r="X545" s="41"/>
    </row>
    <row r="546" spans="3:24" x14ac:dyDescent="0.25">
      <c r="C546" s="40"/>
      <c r="D546" s="40"/>
      <c r="E546" s="40"/>
      <c r="F546" s="40"/>
      <c r="G546" s="40"/>
      <c r="H546" s="40"/>
      <c r="I546" s="41"/>
      <c r="J546" s="41"/>
      <c r="W546" s="41"/>
      <c r="X546" s="41"/>
    </row>
    <row r="547" spans="3:24" x14ac:dyDescent="0.25">
      <c r="C547" s="61"/>
      <c r="D547" s="61"/>
      <c r="E547" s="61"/>
      <c r="F547" s="61"/>
      <c r="G547" s="61"/>
      <c r="H547" s="61"/>
      <c r="I547" s="41"/>
      <c r="J547" s="41"/>
      <c r="W547" s="41"/>
      <c r="X547" s="41"/>
    </row>
    <row r="548" spans="3:24" x14ac:dyDescent="0.25">
      <c r="C548" s="62"/>
      <c r="D548" s="62"/>
      <c r="E548" s="62"/>
      <c r="F548" s="62"/>
      <c r="G548" s="62"/>
      <c r="H548" s="62"/>
      <c r="I548" s="41"/>
      <c r="J548" s="41"/>
      <c r="W548" s="41"/>
      <c r="X548" s="41"/>
    </row>
    <row r="549" spans="3:24" x14ac:dyDescent="0.25">
      <c r="C549" s="41"/>
      <c r="D549" s="41"/>
      <c r="E549" s="41"/>
      <c r="F549" s="41"/>
      <c r="G549" s="41"/>
      <c r="H549" s="41"/>
      <c r="I549" s="41"/>
      <c r="J549" s="41"/>
      <c r="W549" s="41"/>
      <c r="X549" s="41"/>
    </row>
    <row r="550" spans="3:24" x14ac:dyDescent="0.25">
      <c r="C550" s="57"/>
      <c r="D550" s="57"/>
      <c r="E550" s="57"/>
      <c r="F550" s="57"/>
      <c r="G550" s="57"/>
      <c r="H550" s="57"/>
      <c r="I550" s="41"/>
      <c r="J550" s="41"/>
      <c r="W550" s="41"/>
      <c r="X550" s="41"/>
    </row>
    <row r="551" spans="3:24" x14ac:dyDescent="0.25">
      <c r="C551" s="45"/>
      <c r="D551" s="45"/>
      <c r="E551" s="45"/>
      <c r="F551" s="45"/>
      <c r="G551" s="45"/>
      <c r="H551" s="45"/>
      <c r="I551" s="41"/>
      <c r="J551" s="41"/>
      <c r="W551" s="41"/>
      <c r="X551" s="41"/>
    </row>
    <row r="552" spans="3:24" x14ac:dyDescent="0.25">
      <c r="C552" s="53"/>
      <c r="D552" s="53"/>
      <c r="E552" s="53"/>
      <c r="F552" s="53"/>
      <c r="G552" s="53"/>
      <c r="H552" s="53"/>
      <c r="I552" s="41"/>
      <c r="J552" s="41"/>
      <c r="W552" s="41"/>
      <c r="X552" s="41"/>
    </row>
    <row r="553" spans="3:24" x14ac:dyDescent="0.25">
      <c r="C553" s="63"/>
      <c r="D553" s="63"/>
      <c r="E553" s="63"/>
      <c r="F553" s="63"/>
      <c r="G553" s="63"/>
      <c r="H553" s="63"/>
      <c r="I553" s="41"/>
      <c r="J553" s="41"/>
      <c r="W553" s="41"/>
      <c r="X553" s="41"/>
    </row>
    <row r="554" spans="3:24" x14ac:dyDescent="0.25">
      <c r="C554" s="53"/>
      <c r="D554" s="53"/>
      <c r="E554" s="53"/>
      <c r="F554" s="53"/>
      <c r="G554" s="53"/>
      <c r="H554" s="53"/>
      <c r="I554" s="41"/>
      <c r="J554" s="41"/>
      <c r="W554" s="41"/>
      <c r="X554" s="41"/>
    </row>
    <row r="555" spans="3:24" x14ac:dyDescent="0.25">
      <c r="C555" s="55"/>
      <c r="D555" s="55"/>
      <c r="E555" s="55"/>
      <c r="F555" s="55"/>
      <c r="G555" s="55"/>
      <c r="H555" s="55"/>
      <c r="I555" s="41"/>
      <c r="J555" s="41"/>
      <c r="W555" s="41"/>
      <c r="X555" s="41"/>
    </row>
    <row r="556" spans="3:24" x14ac:dyDescent="0.25">
      <c r="C556" s="42"/>
      <c r="D556" s="42"/>
      <c r="E556" s="42"/>
      <c r="F556" s="42"/>
      <c r="G556" s="42"/>
      <c r="H556" s="42"/>
      <c r="I556" s="41"/>
      <c r="J556" s="41"/>
      <c r="W556" s="41"/>
      <c r="X556" s="41"/>
    </row>
    <row r="557" spans="3:24" x14ac:dyDescent="0.25">
      <c r="C557" s="64"/>
      <c r="D557" s="64"/>
      <c r="E557" s="64"/>
      <c r="F557" s="64"/>
      <c r="G557" s="64"/>
      <c r="H557" s="64"/>
      <c r="I557" s="41"/>
      <c r="J557" s="41"/>
      <c r="W557" s="41"/>
      <c r="X557" s="41"/>
    </row>
    <row r="558" spans="3:24" x14ac:dyDescent="0.25">
      <c r="C558" s="61"/>
      <c r="D558" s="61"/>
      <c r="E558" s="61"/>
      <c r="F558" s="61"/>
      <c r="G558" s="61"/>
      <c r="H558" s="61"/>
      <c r="I558" s="41"/>
      <c r="J558" s="41"/>
      <c r="W558" s="41"/>
      <c r="X558" s="41"/>
    </row>
    <row r="559" spans="3:24" x14ac:dyDescent="0.25">
      <c r="C559" s="63"/>
      <c r="D559" s="63"/>
      <c r="E559" s="63"/>
      <c r="F559" s="63"/>
      <c r="G559" s="63"/>
      <c r="H559" s="63"/>
      <c r="I559" s="41"/>
      <c r="J559" s="41"/>
      <c r="W559" s="41"/>
      <c r="X559" s="41"/>
    </row>
    <row r="560" spans="3:24" x14ac:dyDescent="0.25">
      <c r="C560" s="61"/>
      <c r="D560" s="61"/>
      <c r="E560" s="61"/>
      <c r="F560" s="61"/>
      <c r="G560" s="61"/>
      <c r="H560" s="61"/>
      <c r="I560" s="41"/>
      <c r="J560" s="41"/>
      <c r="W560" s="41"/>
      <c r="X560" s="41"/>
    </row>
    <row r="561" spans="3:24" x14ac:dyDescent="0.25">
      <c r="C561" s="60"/>
      <c r="D561" s="60"/>
      <c r="E561" s="60"/>
      <c r="F561" s="60"/>
      <c r="G561" s="60"/>
      <c r="H561" s="60"/>
      <c r="I561" s="41"/>
      <c r="J561" s="41"/>
      <c r="W561" s="41"/>
      <c r="X561" s="41"/>
    </row>
    <row r="562" spans="3:24" x14ac:dyDescent="0.25">
      <c r="C562" s="40"/>
      <c r="D562" s="40"/>
      <c r="E562" s="40"/>
      <c r="F562" s="40"/>
      <c r="G562" s="40"/>
      <c r="H562" s="40"/>
      <c r="I562" s="41"/>
      <c r="J562" s="41"/>
      <c r="W562" s="41"/>
      <c r="X562" s="41"/>
    </row>
    <row r="563" spans="3:24" x14ac:dyDescent="0.25">
      <c r="C563" s="47"/>
      <c r="D563" s="47"/>
      <c r="E563" s="47"/>
      <c r="F563" s="47"/>
      <c r="G563" s="47"/>
      <c r="H563" s="47"/>
      <c r="I563" s="41"/>
      <c r="J563" s="41"/>
      <c r="W563" s="41"/>
      <c r="X563" s="41"/>
    </row>
    <row r="564" spans="3:24" x14ac:dyDescent="0.25">
      <c r="C564" s="63"/>
      <c r="D564" s="63"/>
      <c r="E564" s="63"/>
      <c r="F564" s="63"/>
      <c r="G564" s="63"/>
      <c r="H564" s="63"/>
      <c r="I564" s="41"/>
      <c r="J564" s="41"/>
      <c r="W564" s="41"/>
      <c r="X564" s="41"/>
    </row>
    <row r="565" spans="3:24" x14ac:dyDescent="0.25">
      <c r="C565" s="60"/>
      <c r="D565" s="60"/>
      <c r="E565" s="60"/>
      <c r="F565" s="60"/>
      <c r="G565" s="60"/>
      <c r="H565" s="60"/>
      <c r="I565" s="41"/>
      <c r="J565" s="41"/>
      <c r="W565" s="41"/>
      <c r="X565" s="41"/>
    </row>
    <row r="566" spans="3:24" x14ac:dyDescent="0.25">
      <c r="C566" s="63"/>
      <c r="D566" s="63"/>
      <c r="E566" s="63"/>
      <c r="F566" s="63"/>
      <c r="G566" s="63"/>
      <c r="H566" s="63"/>
      <c r="I566" s="41"/>
      <c r="J566" s="41"/>
      <c r="W566" s="41"/>
      <c r="X566" s="41"/>
    </row>
    <row r="567" spans="3:24" x14ac:dyDescent="0.25">
      <c r="C567" s="55"/>
      <c r="D567" s="55"/>
      <c r="E567" s="55"/>
      <c r="F567" s="55"/>
      <c r="G567" s="55"/>
      <c r="H567" s="55"/>
      <c r="I567" s="41"/>
      <c r="J567" s="41"/>
      <c r="W567" s="41"/>
      <c r="X567" s="41"/>
    </row>
    <row r="568" spans="3:24" x14ac:dyDescent="0.25">
      <c r="C568" s="40"/>
      <c r="D568" s="40"/>
      <c r="E568" s="40"/>
      <c r="F568" s="40"/>
      <c r="G568" s="40"/>
      <c r="H568" s="40"/>
      <c r="I568" s="41"/>
      <c r="J568" s="41"/>
      <c r="W568" s="41"/>
      <c r="X568" s="41"/>
    </row>
    <row r="569" spans="3:24" x14ac:dyDescent="0.25">
      <c r="C569" s="42"/>
      <c r="D569" s="42"/>
      <c r="E569" s="42"/>
      <c r="F569" s="42"/>
      <c r="G569" s="42"/>
      <c r="H569" s="42"/>
      <c r="I569" s="41"/>
      <c r="J569" s="41"/>
      <c r="W569" s="41"/>
      <c r="X569" s="41"/>
    </row>
    <row r="570" spans="3:24" x14ac:dyDescent="0.25">
      <c r="C570" s="44"/>
      <c r="D570" s="44"/>
      <c r="E570" s="44"/>
      <c r="F570" s="44"/>
      <c r="G570" s="44"/>
      <c r="H570" s="44"/>
      <c r="I570" s="41"/>
      <c r="J570" s="41"/>
      <c r="W570" s="41"/>
      <c r="X570" s="41"/>
    </row>
    <row r="571" spans="3:24" x14ac:dyDescent="0.25">
      <c r="C571" s="57"/>
      <c r="D571" s="57"/>
      <c r="E571" s="57"/>
      <c r="F571" s="57"/>
      <c r="G571" s="57"/>
      <c r="H571" s="57"/>
      <c r="I571" s="41"/>
      <c r="J571" s="41"/>
      <c r="W571" s="41"/>
      <c r="X571" s="41"/>
    </row>
    <row r="572" spans="3:24" x14ac:dyDescent="0.25">
      <c r="C572" s="62"/>
      <c r="D572" s="62"/>
      <c r="E572" s="62"/>
      <c r="F572" s="62"/>
      <c r="G572" s="62"/>
      <c r="H572" s="62"/>
      <c r="I572" s="41"/>
      <c r="J572" s="41"/>
      <c r="W572" s="41"/>
      <c r="X572" s="41"/>
    </row>
    <row r="573" spans="3:24" x14ac:dyDescent="0.25">
      <c r="C573" s="45"/>
      <c r="D573" s="45"/>
      <c r="E573" s="45"/>
      <c r="F573" s="45"/>
      <c r="G573" s="45"/>
      <c r="H573" s="45"/>
      <c r="I573" s="41"/>
      <c r="J573" s="41"/>
      <c r="W573" s="41"/>
      <c r="X573" s="41"/>
    </row>
    <row r="574" spans="3:24" x14ac:dyDescent="0.25">
      <c r="C574" s="41"/>
      <c r="D574" s="41"/>
      <c r="E574" s="41"/>
      <c r="F574" s="41"/>
      <c r="G574" s="41"/>
      <c r="H574" s="41"/>
      <c r="I574" s="41"/>
      <c r="J574" s="41"/>
      <c r="W574" s="41"/>
      <c r="X574" s="41"/>
    </row>
    <row r="575" spans="3:24" x14ac:dyDescent="0.25">
      <c r="C575" s="40"/>
      <c r="D575" s="40"/>
      <c r="E575" s="40"/>
      <c r="F575" s="40"/>
      <c r="G575" s="40"/>
      <c r="H575" s="40"/>
      <c r="I575" s="41"/>
      <c r="J575" s="41"/>
      <c r="W575" s="41"/>
      <c r="X575" s="41"/>
    </row>
    <row r="576" spans="3:24" x14ac:dyDescent="0.25">
      <c r="C576" s="40"/>
      <c r="D576" s="40"/>
      <c r="E576" s="40"/>
      <c r="F576" s="40"/>
      <c r="G576" s="40"/>
      <c r="H576" s="40"/>
      <c r="I576" s="53"/>
      <c r="J576" s="53"/>
      <c r="W576" s="41"/>
      <c r="X576" s="41"/>
    </row>
    <row r="577" spans="3:24" x14ac:dyDescent="0.25">
      <c r="C577" s="54"/>
      <c r="D577" s="54"/>
      <c r="E577" s="54"/>
      <c r="F577" s="54"/>
      <c r="G577" s="54"/>
      <c r="H577" s="54"/>
      <c r="I577" s="53"/>
      <c r="J577" s="53"/>
      <c r="W577" s="41"/>
      <c r="X577" s="41"/>
    </row>
    <row r="578" spans="3:24" x14ac:dyDescent="0.25">
      <c r="C578" s="64"/>
      <c r="D578" s="64"/>
      <c r="E578" s="64"/>
      <c r="F578" s="64"/>
      <c r="G578" s="64"/>
      <c r="H578" s="64"/>
      <c r="I578" s="53"/>
      <c r="J578" s="53"/>
      <c r="W578" s="41"/>
      <c r="X578" s="41"/>
    </row>
    <row r="579" spans="3:24" x14ac:dyDescent="0.25">
      <c r="C579" s="56"/>
      <c r="D579" s="56"/>
      <c r="E579" s="56"/>
      <c r="F579" s="56"/>
      <c r="G579" s="56"/>
      <c r="H579" s="56"/>
      <c r="I579" s="53"/>
      <c r="J579" s="53"/>
      <c r="W579" s="41"/>
      <c r="X579" s="41"/>
    </row>
    <row r="580" spans="3:24" x14ac:dyDescent="0.25">
      <c r="C580" s="41"/>
      <c r="D580" s="41"/>
      <c r="E580" s="41"/>
      <c r="F580" s="41"/>
      <c r="G580" s="41"/>
      <c r="H580" s="41"/>
      <c r="I580" s="53"/>
      <c r="J580" s="53"/>
      <c r="W580" s="41"/>
      <c r="X580" s="41"/>
    </row>
    <row r="581" spans="3:24" x14ac:dyDescent="0.25">
      <c r="C581" s="45"/>
      <c r="D581" s="45"/>
      <c r="E581" s="45"/>
      <c r="F581" s="45"/>
      <c r="G581" s="45"/>
      <c r="H581" s="45"/>
      <c r="I581" s="53"/>
      <c r="J581" s="53"/>
      <c r="W581" s="53"/>
      <c r="X581" s="53"/>
    </row>
    <row r="582" spans="3:24" x14ac:dyDescent="0.25">
      <c r="C582" s="40"/>
      <c r="D582" s="40"/>
      <c r="E582" s="40"/>
      <c r="F582" s="40"/>
      <c r="G582" s="40"/>
      <c r="H582" s="40"/>
      <c r="I582" s="53"/>
      <c r="J582" s="53"/>
      <c r="W582" s="53"/>
      <c r="X582" s="53"/>
    </row>
    <row r="583" spans="3:24" x14ac:dyDescent="0.25">
      <c r="C583" s="48"/>
      <c r="D583" s="48"/>
      <c r="E583" s="48"/>
      <c r="F583" s="48"/>
      <c r="G583" s="48"/>
      <c r="H583" s="48"/>
      <c r="I583" s="53"/>
      <c r="J583" s="53"/>
      <c r="W583" s="53"/>
      <c r="X583" s="53"/>
    </row>
    <row r="584" spans="3:24" x14ac:dyDescent="0.25">
      <c r="C584" s="62"/>
      <c r="D584" s="62"/>
      <c r="E584" s="62"/>
      <c r="F584" s="62"/>
      <c r="G584" s="62"/>
      <c r="H584" s="62"/>
      <c r="I584" s="53"/>
      <c r="J584" s="53"/>
      <c r="W584" s="53"/>
      <c r="X584" s="53"/>
    </row>
    <row r="585" spans="3:24" x14ac:dyDescent="0.25">
      <c r="C585" s="62"/>
      <c r="D585" s="62"/>
      <c r="E585" s="62"/>
      <c r="F585" s="62"/>
      <c r="G585" s="62"/>
      <c r="H585" s="62"/>
      <c r="I585" s="53"/>
      <c r="J585" s="53"/>
      <c r="W585" s="53"/>
      <c r="X585" s="53"/>
    </row>
    <row r="586" spans="3:24" x14ac:dyDescent="0.25">
      <c r="C586" s="46"/>
      <c r="D586" s="46"/>
      <c r="E586" s="46"/>
      <c r="F586" s="46"/>
      <c r="G586" s="46"/>
      <c r="H586" s="46"/>
      <c r="I586" s="53"/>
      <c r="J586" s="53"/>
      <c r="W586" s="53"/>
      <c r="X586" s="53"/>
    </row>
    <row r="587" spans="3:24" x14ac:dyDescent="0.25">
      <c r="C587" s="43"/>
      <c r="D587" s="43"/>
      <c r="E587" s="43"/>
      <c r="F587" s="43"/>
      <c r="G587" s="43"/>
      <c r="H587" s="43"/>
      <c r="I587" s="53"/>
      <c r="J587" s="53"/>
      <c r="W587" s="53"/>
      <c r="X587" s="53"/>
    </row>
    <row r="588" spans="3:24" x14ac:dyDescent="0.25">
      <c r="C588" s="57"/>
      <c r="D588" s="57"/>
      <c r="E588" s="57"/>
      <c r="F588" s="57"/>
      <c r="G588" s="57"/>
      <c r="H588" s="57"/>
      <c r="I588" s="53"/>
      <c r="J588" s="53"/>
      <c r="W588" s="53"/>
      <c r="X588" s="53"/>
    </row>
    <row r="589" spans="3:24" x14ac:dyDescent="0.25">
      <c r="C589" s="43"/>
      <c r="D589" s="43"/>
      <c r="E589" s="43"/>
      <c r="F589" s="43"/>
      <c r="G589" s="43"/>
      <c r="H589" s="43"/>
      <c r="I589" s="53"/>
      <c r="J589" s="53"/>
      <c r="W589" s="53"/>
      <c r="X589" s="53"/>
    </row>
    <row r="590" spans="3:24" x14ac:dyDescent="0.25">
      <c r="C590" s="64"/>
      <c r="D590" s="64"/>
      <c r="E590" s="64"/>
      <c r="F590" s="64"/>
      <c r="G590" s="64"/>
      <c r="H590" s="64"/>
      <c r="I590" s="53"/>
      <c r="J590" s="53"/>
      <c r="W590" s="53"/>
      <c r="X590" s="53"/>
    </row>
    <row r="591" spans="3:24" x14ac:dyDescent="0.25">
      <c r="C591" s="46"/>
      <c r="D591" s="46"/>
      <c r="E591" s="46"/>
      <c r="F591" s="46"/>
      <c r="G591" s="46"/>
      <c r="H591" s="46"/>
      <c r="I591" s="53"/>
      <c r="J591" s="53"/>
      <c r="W591" s="53"/>
      <c r="X591" s="53"/>
    </row>
    <row r="592" spans="3:24" x14ac:dyDescent="0.25">
      <c r="C592" s="63"/>
      <c r="D592" s="63"/>
      <c r="E592" s="63"/>
      <c r="F592" s="63"/>
      <c r="G592" s="63"/>
      <c r="H592" s="63"/>
      <c r="I592" s="53"/>
      <c r="J592" s="53"/>
      <c r="W592" s="53"/>
      <c r="X592" s="53"/>
    </row>
    <row r="593" spans="3:24" x14ac:dyDescent="0.25">
      <c r="C593" s="57"/>
      <c r="D593" s="57"/>
      <c r="E593" s="57"/>
      <c r="F593" s="57"/>
      <c r="G593" s="57"/>
      <c r="H593" s="57"/>
      <c r="I593" s="53"/>
      <c r="J593" s="53"/>
      <c r="W593" s="53"/>
      <c r="X593" s="53"/>
    </row>
    <row r="594" spans="3:24" x14ac:dyDescent="0.25">
      <c r="C594" s="64"/>
      <c r="D594" s="64"/>
      <c r="E594" s="64"/>
      <c r="F594" s="64"/>
      <c r="G594" s="64"/>
      <c r="H594" s="64"/>
      <c r="I594" s="53"/>
      <c r="J594" s="53"/>
      <c r="W594" s="53"/>
      <c r="X594" s="53"/>
    </row>
    <row r="595" spans="3:24" x14ac:dyDescent="0.25">
      <c r="C595" s="40"/>
      <c r="D595" s="40"/>
      <c r="E595" s="40"/>
      <c r="F595" s="40"/>
      <c r="G595" s="40"/>
      <c r="H595" s="40"/>
      <c r="I595" s="53"/>
      <c r="J595" s="53"/>
      <c r="W595" s="53"/>
      <c r="X595" s="53"/>
    </row>
    <row r="596" spans="3:24" x14ac:dyDescent="0.25">
      <c r="C596" s="55"/>
      <c r="D596" s="55"/>
      <c r="E596" s="55"/>
      <c r="F596" s="55"/>
      <c r="G596" s="55"/>
      <c r="H596" s="55"/>
      <c r="I596" s="53"/>
      <c r="J596" s="53"/>
      <c r="W596" s="53"/>
      <c r="X596" s="53"/>
    </row>
    <row r="597" spans="3:24" x14ac:dyDescent="0.25">
      <c r="C597" s="57"/>
      <c r="D597" s="57"/>
      <c r="E597" s="57"/>
      <c r="F597" s="57"/>
      <c r="G597" s="57"/>
      <c r="H597" s="57"/>
      <c r="I597" s="53"/>
      <c r="J597" s="53"/>
      <c r="W597" s="53"/>
      <c r="X597" s="53"/>
    </row>
    <row r="598" spans="3:24" x14ac:dyDescent="0.25">
      <c r="C598" s="61"/>
      <c r="D598" s="61"/>
      <c r="E598" s="61"/>
      <c r="F598" s="61"/>
      <c r="G598" s="61"/>
      <c r="H598" s="61"/>
      <c r="I598" s="53"/>
      <c r="J598" s="53"/>
      <c r="W598" s="53"/>
      <c r="X598" s="53"/>
    </row>
    <row r="599" spans="3:24" x14ac:dyDescent="0.25">
      <c r="C599" s="48"/>
      <c r="D599" s="48"/>
      <c r="E599" s="48"/>
      <c r="F599" s="48"/>
      <c r="G599" s="48"/>
      <c r="H599" s="48"/>
      <c r="I599" s="53"/>
      <c r="J599" s="53"/>
      <c r="W599" s="53"/>
      <c r="X599" s="53"/>
    </row>
    <row r="600" spans="3:24" x14ac:dyDescent="0.25">
      <c r="C600" s="45"/>
      <c r="D600" s="45"/>
      <c r="E600" s="45"/>
      <c r="F600" s="45"/>
      <c r="G600" s="45"/>
      <c r="H600" s="45"/>
      <c r="I600" s="53"/>
      <c r="J600" s="53"/>
      <c r="W600" s="53"/>
      <c r="X600" s="53"/>
    </row>
    <row r="601" spans="3:24" x14ac:dyDescent="0.25">
      <c r="C601" s="44"/>
      <c r="D601" s="44"/>
      <c r="E601" s="44"/>
      <c r="F601" s="44"/>
      <c r="G601" s="44"/>
      <c r="H601" s="44"/>
      <c r="I601" s="53"/>
      <c r="J601" s="53"/>
      <c r="W601" s="53"/>
      <c r="X601" s="53"/>
    </row>
    <row r="602" spans="3:24" x14ac:dyDescent="0.25">
      <c r="C602" s="56"/>
      <c r="D602" s="56"/>
      <c r="E602" s="56"/>
      <c r="F602" s="56"/>
      <c r="G602" s="56"/>
      <c r="H602" s="56"/>
      <c r="I602" s="53"/>
      <c r="J602" s="53"/>
      <c r="W602" s="53"/>
      <c r="X602" s="53"/>
    </row>
    <row r="603" spans="3:24" x14ac:dyDescent="0.25">
      <c r="C603" s="62"/>
      <c r="D603" s="62"/>
      <c r="E603" s="62"/>
      <c r="F603" s="62"/>
      <c r="G603" s="62"/>
      <c r="H603" s="62"/>
      <c r="I603" s="53"/>
      <c r="J603" s="53"/>
      <c r="W603" s="53"/>
      <c r="X603" s="53"/>
    </row>
    <row r="604" spans="3:24" x14ac:dyDescent="0.25">
      <c r="C604" s="61"/>
      <c r="D604" s="61"/>
      <c r="E604" s="61"/>
      <c r="F604" s="61"/>
      <c r="G604" s="61"/>
      <c r="H604" s="61"/>
      <c r="I604" s="53"/>
      <c r="J604" s="53"/>
      <c r="W604" s="53"/>
      <c r="X604" s="53"/>
    </row>
    <row r="605" spans="3:24" x14ac:dyDescent="0.25">
      <c r="C605" s="54"/>
      <c r="D605" s="54"/>
      <c r="E605" s="54"/>
      <c r="F605" s="54"/>
      <c r="G605" s="54"/>
      <c r="H605" s="54"/>
      <c r="I605" s="53"/>
      <c r="J605" s="53"/>
      <c r="W605" s="53"/>
      <c r="X605" s="53"/>
    </row>
    <row r="606" spans="3:24" x14ac:dyDescent="0.25">
      <c r="C606" s="45"/>
      <c r="D606" s="45"/>
      <c r="E606" s="45"/>
      <c r="F606" s="45"/>
      <c r="G606" s="45"/>
      <c r="H606" s="45"/>
      <c r="I606" s="53"/>
      <c r="J606" s="53"/>
      <c r="W606" s="53"/>
      <c r="X606" s="53"/>
    </row>
    <row r="607" spans="3:24" x14ac:dyDescent="0.25">
      <c r="C607" s="60"/>
      <c r="D607" s="60"/>
      <c r="E607" s="60"/>
      <c r="F607" s="60"/>
      <c r="G607" s="60"/>
      <c r="H607" s="60"/>
      <c r="I607" s="53"/>
      <c r="J607" s="53"/>
      <c r="W607" s="53"/>
      <c r="X607" s="53"/>
    </row>
    <row r="608" spans="3:24" x14ac:dyDescent="0.25">
      <c r="C608" s="63"/>
      <c r="D608" s="63"/>
      <c r="E608" s="63"/>
      <c r="F608" s="63"/>
      <c r="G608" s="63"/>
      <c r="H608" s="63"/>
      <c r="I608" s="53"/>
      <c r="J608" s="53"/>
      <c r="W608" s="53"/>
      <c r="X608" s="53"/>
    </row>
    <row r="609" spans="3:24" x14ac:dyDescent="0.25">
      <c r="C609" s="40"/>
      <c r="D609" s="40"/>
      <c r="E609" s="40"/>
      <c r="F609" s="40"/>
      <c r="G609" s="40"/>
      <c r="H609" s="40"/>
      <c r="I609" s="53"/>
      <c r="J609" s="53"/>
      <c r="W609" s="53"/>
      <c r="X609" s="53"/>
    </row>
    <row r="610" spans="3:24" x14ac:dyDescent="0.25">
      <c r="C610" s="47"/>
      <c r="D610" s="47"/>
      <c r="E610" s="47"/>
      <c r="F610" s="47"/>
      <c r="G610" s="47"/>
      <c r="H610" s="47"/>
      <c r="I610" s="53"/>
      <c r="J610" s="53"/>
      <c r="W610" s="53"/>
      <c r="X610" s="53"/>
    </row>
    <row r="611" spans="3:24" x14ac:dyDescent="0.25">
      <c r="C611" s="41"/>
      <c r="D611" s="41"/>
      <c r="E611" s="41"/>
      <c r="F611" s="41"/>
      <c r="G611" s="41"/>
      <c r="H611" s="41"/>
      <c r="I611" s="53"/>
      <c r="J611" s="53"/>
      <c r="W611" s="53"/>
      <c r="X611" s="53"/>
    </row>
    <row r="612" spans="3:24" x14ac:dyDescent="0.25">
      <c r="C612" s="63"/>
      <c r="D612" s="63"/>
      <c r="E612" s="63"/>
      <c r="F612" s="63"/>
      <c r="G612" s="63"/>
      <c r="H612" s="63"/>
      <c r="I612" s="53"/>
      <c r="J612" s="53"/>
      <c r="W612" s="53"/>
      <c r="X612" s="53"/>
    </row>
    <row r="613" spans="3:24" x14ac:dyDescent="0.25">
      <c r="C613" s="54"/>
      <c r="D613" s="54"/>
      <c r="E613" s="54"/>
      <c r="F613" s="54"/>
      <c r="G613" s="54"/>
      <c r="H613" s="54"/>
      <c r="I613" s="53"/>
      <c r="J613" s="53"/>
      <c r="W613" s="53"/>
      <c r="X613" s="53"/>
    </row>
    <row r="614" spans="3:24" x14ac:dyDescent="0.25">
      <c r="C614" s="56"/>
      <c r="D614" s="56"/>
      <c r="E614" s="56"/>
      <c r="F614" s="56"/>
      <c r="G614" s="56"/>
      <c r="H614" s="56"/>
      <c r="I614" s="53"/>
      <c r="J614" s="53"/>
      <c r="W614" s="53"/>
      <c r="X614" s="53"/>
    </row>
    <row r="615" spans="3:24" x14ac:dyDescent="0.25">
      <c r="C615" s="56"/>
      <c r="D615" s="56"/>
      <c r="E615" s="56"/>
      <c r="F615" s="56"/>
      <c r="G615" s="56"/>
      <c r="H615" s="56"/>
      <c r="I615" s="53"/>
      <c r="J615" s="53"/>
      <c r="W615" s="53"/>
      <c r="X615" s="53"/>
    </row>
    <row r="616" spans="3:24" x14ac:dyDescent="0.25">
      <c r="C616" s="40"/>
      <c r="D616" s="40"/>
      <c r="E616" s="40"/>
      <c r="F616" s="40"/>
      <c r="G616" s="40"/>
      <c r="H616" s="40"/>
      <c r="I616" s="53"/>
      <c r="J616" s="53"/>
      <c r="W616" s="53"/>
      <c r="X616" s="53"/>
    </row>
    <row r="617" spans="3:24" x14ac:dyDescent="0.25">
      <c r="C617" s="61"/>
      <c r="D617" s="61"/>
      <c r="E617" s="61"/>
      <c r="F617" s="61"/>
      <c r="G617" s="61"/>
      <c r="H617" s="61"/>
      <c r="I617" s="53"/>
      <c r="J617" s="53"/>
      <c r="W617" s="53"/>
      <c r="X617" s="53"/>
    </row>
    <row r="618" spans="3:24" x14ac:dyDescent="0.25">
      <c r="C618" s="45"/>
      <c r="D618" s="45"/>
      <c r="E618" s="45"/>
      <c r="F618" s="45"/>
      <c r="G618" s="45"/>
      <c r="H618" s="45"/>
      <c r="I618" s="53"/>
      <c r="J618" s="53"/>
      <c r="W618" s="53"/>
      <c r="X618" s="53"/>
    </row>
    <row r="619" spans="3:24" x14ac:dyDescent="0.25">
      <c r="C619" s="63"/>
      <c r="D619" s="63"/>
      <c r="E619" s="63"/>
      <c r="F619" s="63"/>
      <c r="G619" s="63"/>
      <c r="H619" s="63"/>
      <c r="I619" s="53"/>
      <c r="J619" s="53"/>
      <c r="W619" s="53"/>
      <c r="X619" s="53"/>
    </row>
    <row r="620" spans="3:24" x14ac:dyDescent="0.25">
      <c r="C620" s="54"/>
      <c r="D620" s="54"/>
      <c r="E620" s="54"/>
      <c r="F620" s="54"/>
      <c r="G620" s="54"/>
      <c r="H620" s="54"/>
      <c r="I620" s="53"/>
      <c r="J620" s="53"/>
      <c r="W620" s="53"/>
      <c r="X620" s="53"/>
    </row>
    <row r="621" spans="3:24" x14ac:dyDescent="0.25">
      <c r="C621" s="41"/>
      <c r="D621" s="41"/>
      <c r="E621" s="41"/>
      <c r="F621" s="41"/>
      <c r="G621" s="41"/>
      <c r="H621" s="41"/>
      <c r="I621" s="53"/>
      <c r="J621" s="53"/>
      <c r="W621" s="53"/>
      <c r="X621" s="53"/>
    </row>
    <row r="622" spans="3:24" x14ac:dyDescent="0.25">
      <c r="C622" s="41"/>
      <c r="D622" s="41"/>
      <c r="E622" s="41"/>
      <c r="F622" s="41"/>
      <c r="G622" s="41"/>
      <c r="H622" s="41"/>
      <c r="I622" s="53"/>
      <c r="J622" s="53"/>
      <c r="W622" s="53"/>
      <c r="X622" s="53"/>
    </row>
    <row r="623" spans="3:24" x14ac:dyDescent="0.25">
      <c r="C623" s="48"/>
      <c r="D623" s="48"/>
      <c r="E623" s="48"/>
      <c r="F623" s="48"/>
      <c r="G623" s="48"/>
      <c r="H623" s="48"/>
      <c r="I623" s="53"/>
      <c r="J623" s="53"/>
      <c r="W623" s="53"/>
      <c r="X623" s="53"/>
    </row>
    <row r="624" spans="3:24" x14ac:dyDescent="0.25">
      <c r="C624" s="46"/>
      <c r="D624" s="46"/>
      <c r="E624" s="46"/>
      <c r="F624" s="46"/>
      <c r="G624" s="46"/>
      <c r="H624" s="46"/>
      <c r="I624" s="53"/>
      <c r="J624" s="53"/>
      <c r="W624" s="53"/>
      <c r="X624" s="53"/>
    </row>
    <row r="625" spans="3:24" x14ac:dyDescent="0.25">
      <c r="C625" s="42"/>
      <c r="D625" s="42"/>
      <c r="E625" s="42"/>
      <c r="F625" s="42"/>
      <c r="G625" s="42"/>
      <c r="H625" s="42"/>
      <c r="I625" s="53"/>
      <c r="J625" s="53"/>
      <c r="W625" s="53"/>
      <c r="X625" s="53"/>
    </row>
    <row r="626" spans="3:24" x14ac:dyDescent="0.25">
      <c r="C626" s="54"/>
      <c r="D626" s="54"/>
      <c r="E626" s="54"/>
      <c r="F626" s="54"/>
      <c r="G626" s="54"/>
      <c r="H626" s="54"/>
      <c r="I626" s="53"/>
      <c r="J626" s="53"/>
      <c r="W626" s="53"/>
      <c r="X626" s="53"/>
    </row>
    <row r="627" spans="3:24" x14ac:dyDescent="0.25">
      <c r="C627" s="55"/>
      <c r="D627" s="55"/>
      <c r="E627" s="55"/>
      <c r="F627" s="55"/>
      <c r="G627" s="55"/>
      <c r="H627" s="55"/>
      <c r="I627" s="53"/>
      <c r="J627" s="53"/>
      <c r="W627" s="53"/>
      <c r="X627" s="53"/>
    </row>
    <row r="628" spans="3:24" x14ac:dyDescent="0.25">
      <c r="C628" s="64"/>
      <c r="D628" s="64"/>
      <c r="E628" s="64"/>
      <c r="F628" s="64"/>
      <c r="G628" s="64"/>
      <c r="H628" s="64"/>
      <c r="I628" s="53"/>
      <c r="J628" s="53"/>
      <c r="W628" s="53"/>
      <c r="X628" s="53"/>
    </row>
    <row r="629" spans="3:24" x14ac:dyDescent="0.25">
      <c r="C629" s="43"/>
      <c r="D629" s="43"/>
      <c r="E629" s="43"/>
      <c r="F629" s="43"/>
      <c r="G629" s="43"/>
      <c r="H629" s="43"/>
      <c r="I629" s="53"/>
      <c r="J629" s="53"/>
      <c r="W629" s="53"/>
      <c r="X629" s="53"/>
    </row>
    <row r="630" spans="3:24" x14ac:dyDescent="0.25">
      <c r="C630" s="59"/>
      <c r="D630" s="59"/>
      <c r="E630" s="59"/>
      <c r="F630" s="59"/>
      <c r="G630" s="59"/>
      <c r="H630" s="59"/>
      <c r="I630" s="53"/>
      <c r="J630" s="53"/>
      <c r="W630" s="53"/>
      <c r="X630" s="53"/>
    </row>
    <row r="631" spans="3:24" x14ac:dyDescent="0.25">
      <c r="C631" s="46"/>
      <c r="D631" s="46"/>
      <c r="E631" s="46"/>
      <c r="F631" s="46"/>
      <c r="G631" s="46"/>
      <c r="H631" s="46"/>
      <c r="I631" s="53"/>
      <c r="J631" s="53"/>
      <c r="W631" s="53"/>
      <c r="X631" s="53"/>
    </row>
    <row r="632" spans="3:24" x14ac:dyDescent="0.25">
      <c r="C632" s="58"/>
      <c r="D632" s="58"/>
      <c r="E632" s="58"/>
      <c r="F632" s="58"/>
      <c r="G632" s="58"/>
      <c r="H632" s="58"/>
      <c r="I632" s="53"/>
      <c r="J632" s="53"/>
      <c r="W632" s="53"/>
      <c r="X632" s="53"/>
    </row>
    <row r="633" spans="3:24" x14ac:dyDescent="0.25">
      <c r="C633" s="41"/>
      <c r="D633" s="41"/>
      <c r="E633" s="41"/>
      <c r="F633" s="41"/>
      <c r="G633" s="41"/>
      <c r="H633" s="41"/>
      <c r="I633" s="53"/>
      <c r="J633" s="53"/>
      <c r="W633" s="53"/>
      <c r="X633" s="53"/>
    </row>
    <row r="634" spans="3:24" x14ac:dyDescent="0.25">
      <c r="C634" s="40"/>
      <c r="D634" s="40"/>
      <c r="E634" s="40"/>
      <c r="F634" s="40"/>
      <c r="G634" s="40"/>
      <c r="H634" s="40"/>
      <c r="I634" s="48"/>
      <c r="J634" s="48"/>
      <c r="W634" s="53"/>
      <c r="X634" s="53"/>
    </row>
    <row r="635" spans="3:24" x14ac:dyDescent="0.25">
      <c r="C635" s="62"/>
      <c r="D635" s="62"/>
      <c r="E635" s="62"/>
      <c r="F635" s="62"/>
      <c r="G635" s="62"/>
      <c r="H635" s="62"/>
      <c r="I635" s="48"/>
      <c r="J635" s="48"/>
      <c r="W635" s="53"/>
      <c r="X635" s="53"/>
    </row>
    <row r="636" spans="3:24" x14ac:dyDescent="0.25">
      <c r="C636" s="47"/>
      <c r="D636" s="47"/>
      <c r="E636" s="47"/>
      <c r="F636" s="47"/>
      <c r="G636" s="47"/>
      <c r="H636" s="47"/>
      <c r="I636" s="48"/>
      <c r="J636" s="48"/>
      <c r="W636" s="53"/>
      <c r="X636" s="53"/>
    </row>
    <row r="637" spans="3:24" x14ac:dyDescent="0.25">
      <c r="C637" s="57"/>
      <c r="D637" s="57"/>
      <c r="E637" s="57"/>
      <c r="F637" s="57"/>
      <c r="G637" s="57"/>
      <c r="H637" s="57"/>
      <c r="I637" s="48"/>
      <c r="J637" s="48"/>
      <c r="W637" s="53"/>
      <c r="X637" s="53"/>
    </row>
    <row r="638" spans="3:24" x14ac:dyDescent="0.25">
      <c r="C638" s="44"/>
      <c r="D638" s="44"/>
      <c r="E638" s="44"/>
      <c r="F638" s="44"/>
      <c r="G638" s="44"/>
      <c r="H638" s="44"/>
      <c r="I638" s="48"/>
      <c r="J638" s="48"/>
      <c r="W638" s="53"/>
      <c r="X638" s="53"/>
    </row>
    <row r="639" spans="3:24" x14ac:dyDescent="0.25">
      <c r="C639" s="42"/>
      <c r="D639" s="42"/>
      <c r="E639" s="42"/>
      <c r="F639" s="42"/>
      <c r="G639" s="42"/>
      <c r="H639" s="42"/>
      <c r="I639" s="48"/>
      <c r="J639" s="48"/>
      <c r="W639" s="48"/>
      <c r="X639" s="48"/>
    </row>
    <row r="640" spans="3:24" x14ac:dyDescent="0.25">
      <c r="C640" s="54"/>
      <c r="D640" s="54"/>
      <c r="E640" s="54"/>
      <c r="F640" s="54"/>
      <c r="G640" s="54"/>
      <c r="H640" s="54"/>
      <c r="I640" s="48"/>
      <c r="J640" s="48"/>
      <c r="W640" s="48"/>
      <c r="X640" s="48"/>
    </row>
    <row r="641" spans="3:24" x14ac:dyDescent="0.25">
      <c r="C641" s="41"/>
      <c r="D641" s="41"/>
      <c r="E641" s="41"/>
      <c r="F641" s="41"/>
      <c r="G641" s="41"/>
      <c r="H641" s="41"/>
      <c r="I641" s="48"/>
      <c r="J641" s="48"/>
      <c r="W641" s="48"/>
      <c r="X641" s="48"/>
    </row>
    <row r="642" spans="3:24" x14ac:dyDescent="0.25">
      <c r="C642" s="64"/>
      <c r="D642" s="64"/>
      <c r="E642" s="64"/>
      <c r="F642" s="64"/>
      <c r="G642" s="64"/>
      <c r="H642" s="64"/>
      <c r="I642" s="48"/>
      <c r="J642" s="48"/>
      <c r="W642" s="48"/>
      <c r="X642" s="48"/>
    </row>
    <row r="643" spans="3:24" x14ac:dyDescent="0.25">
      <c r="C643" s="62"/>
      <c r="D643" s="62"/>
      <c r="E643" s="62"/>
      <c r="F643" s="62"/>
      <c r="G643" s="62"/>
      <c r="H643" s="62"/>
      <c r="I643" s="48"/>
      <c r="J643" s="48"/>
      <c r="W643" s="48"/>
      <c r="X643" s="48"/>
    </row>
    <row r="644" spans="3:24" x14ac:dyDescent="0.25">
      <c r="C644" s="61"/>
      <c r="D644" s="61"/>
      <c r="E644" s="61"/>
      <c r="F644" s="61"/>
      <c r="G644" s="61"/>
      <c r="H644" s="61"/>
      <c r="I644" s="48"/>
      <c r="J644" s="48"/>
      <c r="W644" s="48"/>
      <c r="X644" s="48"/>
    </row>
    <row r="645" spans="3:24" x14ac:dyDescent="0.25">
      <c r="C645" s="59"/>
      <c r="D645" s="59"/>
      <c r="E645" s="59"/>
      <c r="F645" s="59"/>
      <c r="G645" s="59"/>
      <c r="H645" s="59"/>
      <c r="I645" s="48"/>
      <c r="J645" s="48"/>
      <c r="W645" s="48"/>
      <c r="X645" s="48"/>
    </row>
    <row r="646" spans="3:24" x14ac:dyDescent="0.25">
      <c r="C646" s="53"/>
      <c r="D646" s="53"/>
      <c r="E646" s="53"/>
      <c r="F646" s="53"/>
      <c r="G646" s="53"/>
      <c r="H646" s="53"/>
      <c r="I646" s="48"/>
      <c r="J646" s="48"/>
      <c r="W646" s="48"/>
      <c r="X646" s="48"/>
    </row>
    <row r="647" spans="3:24" x14ac:dyDescent="0.25">
      <c r="C647" s="48"/>
      <c r="D647" s="48"/>
      <c r="E647" s="48"/>
      <c r="F647" s="48"/>
      <c r="G647" s="48"/>
      <c r="H647" s="48"/>
      <c r="I647" s="48"/>
      <c r="J647" s="48"/>
      <c r="W647" s="48"/>
      <c r="X647" s="48"/>
    </row>
    <row r="648" spans="3:24" x14ac:dyDescent="0.25">
      <c r="C648" s="57"/>
      <c r="D648" s="57"/>
      <c r="E648" s="57"/>
      <c r="F648" s="57"/>
      <c r="G648" s="57"/>
      <c r="H648" s="57"/>
      <c r="I648" s="48"/>
      <c r="J648" s="48"/>
      <c r="W648" s="48"/>
      <c r="X648" s="48"/>
    </row>
    <row r="649" spans="3:24" x14ac:dyDescent="0.25">
      <c r="C649" s="62"/>
      <c r="D649" s="62"/>
      <c r="E649" s="62"/>
      <c r="F649" s="62"/>
      <c r="G649" s="62"/>
      <c r="H649" s="62"/>
      <c r="I649" s="48"/>
      <c r="J649" s="48"/>
      <c r="W649" s="48"/>
      <c r="X649" s="48"/>
    </row>
    <row r="650" spans="3:24" x14ac:dyDescent="0.25">
      <c r="C650" s="45"/>
      <c r="D650" s="45"/>
      <c r="E650" s="45"/>
      <c r="F650" s="45"/>
      <c r="G650" s="45"/>
      <c r="H650" s="45"/>
      <c r="I650" s="48"/>
      <c r="J650" s="48"/>
      <c r="W650" s="48"/>
      <c r="X650" s="48"/>
    </row>
    <row r="651" spans="3:24" x14ac:dyDescent="0.25">
      <c r="C651" s="56"/>
      <c r="D651" s="56"/>
      <c r="E651" s="56"/>
      <c r="F651" s="56"/>
      <c r="G651" s="56"/>
      <c r="H651" s="56"/>
      <c r="I651" s="48"/>
      <c r="J651" s="48"/>
      <c r="W651" s="48"/>
      <c r="X651" s="48"/>
    </row>
    <row r="652" spans="3:24" x14ac:dyDescent="0.25">
      <c r="C652" s="40"/>
      <c r="D652" s="40"/>
      <c r="E652" s="40"/>
      <c r="F652" s="40"/>
      <c r="G652" s="40"/>
      <c r="H652" s="40"/>
      <c r="I652" s="48"/>
      <c r="J652" s="48"/>
      <c r="W652" s="48"/>
      <c r="X652" s="48"/>
    </row>
    <row r="653" spans="3:24" x14ac:dyDescent="0.25">
      <c r="C653" s="40"/>
      <c r="D653" s="40"/>
      <c r="E653" s="40"/>
      <c r="F653" s="40"/>
      <c r="G653" s="40"/>
      <c r="H653" s="40"/>
      <c r="I653" s="48"/>
      <c r="J653" s="48"/>
      <c r="W653" s="48"/>
      <c r="X653" s="48"/>
    </row>
    <row r="654" spans="3:24" x14ac:dyDescent="0.25">
      <c r="C654" s="57"/>
      <c r="D654" s="57"/>
      <c r="E654" s="57"/>
      <c r="F654" s="57"/>
      <c r="G654" s="57"/>
      <c r="H654" s="57"/>
      <c r="I654" s="48"/>
      <c r="J654" s="48"/>
      <c r="W654" s="48"/>
      <c r="X654" s="48"/>
    </row>
    <row r="655" spans="3:24" x14ac:dyDescent="0.25">
      <c r="C655" s="64"/>
      <c r="D655" s="64"/>
      <c r="E655" s="64"/>
      <c r="F655" s="64"/>
      <c r="G655" s="64"/>
      <c r="H655" s="64"/>
      <c r="I655" s="48"/>
      <c r="J655" s="48"/>
      <c r="W655" s="48"/>
      <c r="X655" s="48"/>
    </row>
    <row r="656" spans="3:24" x14ac:dyDescent="0.25">
      <c r="C656" s="62"/>
      <c r="D656" s="62"/>
      <c r="E656" s="62"/>
      <c r="F656" s="62"/>
      <c r="G656" s="62"/>
      <c r="H656" s="62"/>
      <c r="I656" s="48"/>
      <c r="J656" s="48"/>
      <c r="W656" s="48"/>
      <c r="X656" s="48"/>
    </row>
    <row r="657" spans="3:24" x14ac:dyDescent="0.25">
      <c r="C657" s="54"/>
      <c r="D657" s="54"/>
      <c r="E657" s="54"/>
      <c r="F657" s="54"/>
      <c r="G657" s="54"/>
      <c r="H657" s="54"/>
      <c r="I657" s="48"/>
      <c r="J657" s="48"/>
      <c r="W657" s="48"/>
      <c r="X657" s="48"/>
    </row>
    <row r="658" spans="3:24" x14ac:dyDescent="0.25">
      <c r="C658" s="55"/>
      <c r="D658" s="55"/>
      <c r="E658" s="55"/>
      <c r="F658" s="55"/>
      <c r="G658" s="55"/>
      <c r="H658" s="55"/>
      <c r="I658" s="48"/>
      <c r="J658" s="48"/>
      <c r="W658" s="48"/>
      <c r="X658" s="48"/>
    </row>
    <row r="659" spans="3:24" x14ac:dyDescent="0.25">
      <c r="C659" s="43"/>
      <c r="D659" s="43"/>
      <c r="E659" s="43"/>
      <c r="F659" s="43"/>
      <c r="G659" s="43"/>
      <c r="H659" s="43"/>
      <c r="I659" s="48"/>
      <c r="J659" s="48"/>
      <c r="W659" s="48"/>
      <c r="X659" s="48"/>
    </row>
    <row r="660" spans="3:24" x14ac:dyDescent="0.25">
      <c r="C660" s="60"/>
      <c r="D660" s="60"/>
      <c r="E660" s="60"/>
      <c r="F660" s="60"/>
      <c r="G660" s="60"/>
      <c r="H660" s="60"/>
      <c r="I660" s="48"/>
      <c r="J660" s="48"/>
      <c r="W660" s="48"/>
      <c r="X660" s="48"/>
    </row>
    <row r="661" spans="3:24" x14ac:dyDescent="0.25">
      <c r="C661" s="59"/>
      <c r="D661" s="59"/>
      <c r="E661" s="59"/>
      <c r="F661" s="59"/>
      <c r="G661" s="59"/>
      <c r="H661" s="59"/>
      <c r="I661" s="48"/>
      <c r="J661" s="48"/>
      <c r="W661" s="48"/>
      <c r="X661" s="48"/>
    </row>
    <row r="662" spans="3:24" x14ac:dyDescent="0.25">
      <c r="C662" s="54"/>
      <c r="D662" s="54"/>
      <c r="E662" s="54"/>
      <c r="F662" s="54"/>
      <c r="G662" s="54"/>
      <c r="H662" s="54"/>
      <c r="I662" s="48"/>
      <c r="J662" s="48"/>
      <c r="W662" s="48"/>
      <c r="X662" s="48"/>
    </row>
    <row r="663" spans="3:24" x14ac:dyDescent="0.25">
      <c r="C663" s="55"/>
      <c r="D663" s="55"/>
      <c r="E663" s="55"/>
      <c r="F663" s="55"/>
      <c r="G663" s="55"/>
      <c r="H663" s="55"/>
      <c r="I663" s="48"/>
      <c r="J663" s="48"/>
      <c r="W663" s="48"/>
      <c r="X663" s="48"/>
    </row>
    <row r="664" spans="3:24" x14ac:dyDescent="0.25">
      <c r="C664" s="46"/>
      <c r="D664" s="46"/>
      <c r="E664" s="46"/>
      <c r="F664" s="46"/>
      <c r="G664" s="46"/>
      <c r="H664" s="46"/>
      <c r="I664" s="48"/>
      <c r="J664" s="48"/>
      <c r="W664" s="48"/>
      <c r="X664" s="48"/>
    </row>
    <row r="665" spans="3:24" x14ac:dyDescent="0.25">
      <c r="C665" s="56"/>
      <c r="D665" s="56"/>
      <c r="E665" s="56"/>
      <c r="F665" s="56"/>
      <c r="G665" s="56"/>
      <c r="H665" s="56"/>
      <c r="I665" s="48"/>
      <c r="J665" s="48"/>
      <c r="W665" s="48"/>
      <c r="X665" s="48"/>
    </row>
    <row r="666" spans="3:24" x14ac:dyDescent="0.25">
      <c r="C666" s="60"/>
      <c r="D666" s="60"/>
      <c r="E666" s="60"/>
      <c r="F666" s="60"/>
      <c r="G666" s="60"/>
      <c r="H666" s="60"/>
      <c r="I666" s="48"/>
      <c r="J666" s="48"/>
      <c r="W666" s="48"/>
      <c r="X666" s="48"/>
    </row>
    <row r="667" spans="3:24" x14ac:dyDescent="0.25">
      <c r="C667" s="47"/>
      <c r="D667" s="47"/>
      <c r="E667" s="47"/>
      <c r="F667" s="47"/>
      <c r="G667" s="47"/>
      <c r="H667" s="47"/>
      <c r="I667" s="48"/>
      <c r="J667" s="48"/>
      <c r="W667" s="48"/>
      <c r="X667" s="48"/>
    </row>
    <row r="668" spans="3:24" x14ac:dyDescent="0.25">
      <c r="C668" s="58"/>
      <c r="D668" s="58"/>
      <c r="E668" s="58"/>
      <c r="F668" s="58"/>
      <c r="G668" s="58"/>
      <c r="H668" s="58"/>
      <c r="I668" s="48"/>
      <c r="J668" s="48"/>
      <c r="W668" s="48"/>
      <c r="X668" s="48"/>
    </row>
    <row r="669" spans="3:24" x14ac:dyDescent="0.25">
      <c r="C669" s="63"/>
      <c r="D669" s="63"/>
      <c r="E669" s="63"/>
      <c r="F669" s="63"/>
      <c r="G669" s="63"/>
      <c r="H669" s="63"/>
      <c r="I669" s="48"/>
      <c r="J669" s="48"/>
      <c r="W669" s="48"/>
      <c r="X669" s="48"/>
    </row>
    <row r="670" spans="3:24" x14ac:dyDescent="0.25">
      <c r="C670" s="56"/>
      <c r="D670" s="56"/>
      <c r="E670" s="56"/>
      <c r="F670" s="56"/>
      <c r="G670" s="56"/>
      <c r="H670" s="56"/>
      <c r="I670" s="48"/>
      <c r="J670" s="48"/>
      <c r="W670" s="48"/>
      <c r="X670" s="48"/>
    </row>
    <row r="671" spans="3:24" x14ac:dyDescent="0.25">
      <c r="C671" s="63"/>
      <c r="D671" s="63"/>
      <c r="E671" s="63"/>
      <c r="F671" s="63"/>
      <c r="G671" s="63"/>
      <c r="H671" s="63"/>
      <c r="I671" s="48"/>
      <c r="J671" s="48"/>
      <c r="W671" s="48"/>
      <c r="X671" s="48"/>
    </row>
    <row r="672" spans="3:24" x14ac:dyDescent="0.25">
      <c r="C672" s="64"/>
      <c r="D672" s="64"/>
      <c r="E672" s="64"/>
      <c r="F672" s="64"/>
      <c r="G672" s="64"/>
      <c r="H672" s="64"/>
      <c r="I672" s="48"/>
      <c r="J672" s="48"/>
      <c r="W672" s="48"/>
      <c r="X672" s="48"/>
    </row>
    <row r="673" spans="3:24" x14ac:dyDescent="0.25">
      <c r="C673" s="59"/>
      <c r="D673" s="59"/>
      <c r="E673" s="59"/>
      <c r="F673" s="59"/>
      <c r="G673" s="59"/>
      <c r="H673" s="59"/>
      <c r="I673" s="48"/>
      <c r="J673" s="48"/>
      <c r="W673" s="48"/>
      <c r="X673" s="48"/>
    </row>
    <row r="674" spans="3:24" x14ac:dyDescent="0.25">
      <c r="C674" s="58"/>
      <c r="D674" s="58"/>
      <c r="E674" s="58"/>
      <c r="F674" s="58"/>
      <c r="G674" s="58"/>
      <c r="H674" s="58"/>
      <c r="I674" s="48"/>
      <c r="J674" s="48"/>
      <c r="W674" s="48"/>
      <c r="X674" s="48"/>
    </row>
    <row r="675" spans="3:24" x14ac:dyDescent="0.25">
      <c r="C675" s="40"/>
      <c r="D675" s="40"/>
      <c r="E675" s="40"/>
      <c r="F675" s="40"/>
      <c r="G675" s="40"/>
      <c r="H675" s="40"/>
      <c r="I675" s="48"/>
      <c r="J675" s="48"/>
      <c r="W675" s="48"/>
      <c r="X675" s="48"/>
    </row>
    <row r="676" spans="3:24" x14ac:dyDescent="0.25">
      <c r="C676" s="53"/>
      <c r="D676" s="53"/>
      <c r="E676" s="53"/>
      <c r="F676" s="53"/>
      <c r="G676" s="53"/>
      <c r="H676" s="53"/>
      <c r="I676" s="48"/>
      <c r="J676" s="48"/>
      <c r="W676" s="48"/>
      <c r="X676" s="48"/>
    </row>
    <row r="677" spans="3:24" x14ac:dyDescent="0.25">
      <c r="C677" s="40"/>
      <c r="D677" s="40"/>
      <c r="E677" s="40"/>
      <c r="F677" s="40"/>
      <c r="G677" s="40"/>
      <c r="H677" s="40"/>
      <c r="I677" s="48"/>
      <c r="J677" s="48"/>
      <c r="W677" s="48"/>
      <c r="X677" s="48"/>
    </row>
    <row r="678" spans="3:24" x14ac:dyDescent="0.25">
      <c r="C678" s="45"/>
      <c r="D678" s="45"/>
      <c r="E678" s="45"/>
      <c r="F678" s="45"/>
      <c r="G678" s="45"/>
      <c r="H678" s="45"/>
      <c r="I678" s="48"/>
      <c r="J678" s="48"/>
      <c r="W678" s="48"/>
      <c r="X678" s="48"/>
    </row>
    <row r="679" spans="3:24" x14ac:dyDescent="0.25">
      <c r="C679" s="57"/>
      <c r="D679" s="57"/>
      <c r="E679" s="57"/>
      <c r="F679" s="57"/>
      <c r="G679" s="57"/>
      <c r="H679" s="57"/>
      <c r="I679" s="48"/>
      <c r="J679" s="48"/>
      <c r="W679" s="48"/>
      <c r="X679" s="48"/>
    </row>
    <row r="680" spans="3:24" x14ac:dyDescent="0.25">
      <c r="C680" s="40"/>
      <c r="D680" s="40"/>
      <c r="E680" s="40"/>
      <c r="F680" s="40"/>
      <c r="G680" s="40"/>
      <c r="H680" s="40"/>
      <c r="I680" s="48"/>
      <c r="J680" s="48"/>
      <c r="W680" s="48"/>
      <c r="X680" s="48"/>
    </row>
    <row r="681" spans="3:24" x14ac:dyDescent="0.25">
      <c r="C681" s="41"/>
      <c r="D681" s="41"/>
      <c r="E681" s="41"/>
      <c r="F681" s="41"/>
      <c r="G681" s="41"/>
      <c r="H681" s="41"/>
      <c r="I681" s="48"/>
      <c r="J681" s="48"/>
      <c r="W681" s="48"/>
      <c r="X681" s="48"/>
    </row>
    <row r="682" spans="3:24" x14ac:dyDescent="0.25">
      <c r="C682" s="43"/>
      <c r="D682" s="43"/>
      <c r="E682" s="43"/>
      <c r="F682" s="43"/>
      <c r="G682" s="43"/>
      <c r="H682" s="43"/>
      <c r="I682" s="48"/>
      <c r="J682" s="48"/>
      <c r="W682" s="48"/>
      <c r="X682" s="48"/>
    </row>
    <row r="683" spans="3:24" x14ac:dyDescent="0.25">
      <c r="C683" s="43"/>
      <c r="D683" s="43"/>
      <c r="E683" s="43"/>
      <c r="F683" s="43"/>
      <c r="G683" s="43"/>
      <c r="H683" s="43"/>
      <c r="I683" s="48"/>
      <c r="J683" s="48"/>
      <c r="W683" s="48"/>
      <c r="X683" s="48"/>
    </row>
    <row r="684" spans="3:24" x14ac:dyDescent="0.25">
      <c r="C684" s="61"/>
      <c r="D684" s="61"/>
      <c r="E684" s="61"/>
      <c r="F684" s="61"/>
      <c r="G684" s="61"/>
      <c r="H684" s="61"/>
      <c r="I684" s="48"/>
      <c r="J684" s="48"/>
      <c r="W684" s="48"/>
      <c r="X684" s="48"/>
    </row>
    <row r="685" spans="3:24" x14ac:dyDescent="0.25">
      <c r="C685" s="58"/>
      <c r="D685" s="58"/>
      <c r="E685" s="58"/>
      <c r="F685" s="58"/>
      <c r="G685" s="58"/>
      <c r="H685" s="58"/>
      <c r="I685" s="48"/>
      <c r="J685" s="48"/>
      <c r="W685" s="48"/>
      <c r="X685" s="48"/>
    </row>
    <row r="686" spans="3:24" x14ac:dyDescent="0.25">
      <c r="C686" s="62"/>
      <c r="D686" s="62"/>
      <c r="E686" s="62"/>
      <c r="F686" s="62"/>
      <c r="G686" s="62"/>
      <c r="H686" s="62"/>
      <c r="I686" s="48"/>
      <c r="J686" s="48"/>
      <c r="W686" s="48"/>
      <c r="X686" s="48"/>
    </row>
    <row r="687" spans="3:24" x14ac:dyDescent="0.25">
      <c r="C687" s="48"/>
      <c r="D687" s="48"/>
      <c r="E687" s="48"/>
      <c r="F687" s="48"/>
      <c r="G687" s="48"/>
      <c r="H687" s="48"/>
      <c r="I687" s="48"/>
      <c r="J687" s="48"/>
      <c r="W687" s="48"/>
      <c r="X687" s="48"/>
    </row>
    <row r="688" spans="3:24" x14ac:dyDescent="0.25">
      <c r="C688" s="64"/>
      <c r="D688" s="64"/>
      <c r="E688" s="64"/>
      <c r="F688" s="64"/>
      <c r="G688" s="64"/>
      <c r="H688" s="64"/>
      <c r="I688" s="48"/>
      <c r="J688" s="48"/>
      <c r="W688" s="48"/>
      <c r="X688" s="48"/>
    </row>
    <row r="689" spans="3:24" x14ac:dyDescent="0.25">
      <c r="C689" s="40"/>
      <c r="D689" s="40"/>
      <c r="E689" s="40"/>
      <c r="F689" s="40"/>
      <c r="G689" s="40"/>
      <c r="H689" s="40"/>
      <c r="I689" s="48"/>
      <c r="J689" s="48"/>
      <c r="W689" s="48"/>
      <c r="X689" s="48"/>
    </row>
    <row r="690" spans="3:24" x14ac:dyDescent="0.25">
      <c r="C690" s="63"/>
      <c r="D690" s="63"/>
      <c r="E690" s="63"/>
      <c r="F690" s="63"/>
      <c r="G690" s="63"/>
      <c r="H690" s="63"/>
      <c r="I690" s="48"/>
      <c r="J690" s="48"/>
      <c r="W690" s="48"/>
      <c r="X690" s="48"/>
    </row>
    <row r="691" spans="3:24" x14ac:dyDescent="0.25">
      <c r="C691" s="60"/>
      <c r="D691" s="60"/>
      <c r="E691" s="60"/>
      <c r="F691" s="60"/>
      <c r="G691" s="60"/>
      <c r="H691" s="60"/>
      <c r="I691" s="48"/>
      <c r="J691" s="48"/>
      <c r="W691" s="48"/>
      <c r="X691" s="48"/>
    </row>
    <row r="692" spans="3:24" x14ac:dyDescent="0.25">
      <c r="C692" s="48"/>
      <c r="D692" s="48"/>
      <c r="E692" s="48"/>
      <c r="F692" s="48"/>
      <c r="G692" s="48"/>
      <c r="H692" s="48"/>
      <c r="I692" s="48"/>
      <c r="J692" s="48"/>
      <c r="W692" s="48"/>
      <c r="X692" s="48"/>
    </row>
    <row r="693" spans="3:24" x14ac:dyDescent="0.25">
      <c r="C693" s="59"/>
      <c r="D693" s="59"/>
      <c r="E693" s="59"/>
      <c r="F693" s="59"/>
      <c r="G693" s="59"/>
      <c r="H693" s="59"/>
      <c r="I693" s="48"/>
      <c r="J693" s="48"/>
      <c r="W693" s="48"/>
      <c r="X693" s="48"/>
    </row>
    <row r="694" spans="3:24" x14ac:dyDescent="0.25">
      <c r="C694" s="48"/>
      <c r="D694" s="48"/>
      <c r="E694" s="48"/>
      <c r="F694" s="48"/>
      <c r="G694" s="48"/>
      <c r="H694" s="48"/>
      <c r="I694" s="48"/>
      <c r="J694" s="48"/>
      <c r="W694" s="48"/>
      <c r="X694" s="48"/>
    </row>
    <row r="695" spans="3:24" x14ac:dyDescent="0.25">
      <c r="C695" s="48"/>
      <c r="D695" s="48"/>
      <c r="E695" s="48"/>
      <c r="F695" s="48"/>
      <c r="G695" s="48"/>
      <c r="H695" s="48"/>
      <c r="I695" s="48"/>
      <c r="J695" s="48"/>
      <c r="W695" s="48"/>
      <c r="X695" s="48"/>
    </row>
    <row r="696" spans="3:24" x14ac:dyDescent="0.25">
      <c r="C696" s="60"/>
      <c r="D696" s="60"/>
      <c r="E696" s="60"/>
      <c r="F696" s="60"/>
      <c r="G696" s="60"/>
      <c r="H696" s="60"/>
      <c r="I696" s="48"/>
      <c r="J696" s="48"/>
      <c r="W696" s="48"/>
      <c r="X696" s="48"/>
    </row>
    <row r="697" spans="3:24" x14ac:dyDescent="0.25">
      <c r="C697" s="47"/>
      <c r="D697" s="47"/>
      <c r="E697" s="47"/>
      <c r="F697" s="47"/>
      <c r="G697" s="47"/>
      <c r="H697" s="47"/>
      <c r="I697" s="48"/>
      <c r="J697" s="48"/>
      <c r="W697" s="48"/>
      <c r="X697" s="48"/>
    </row>
    <row r="698" spans="3:24" x14ac:dyDescent="0.25">
      <c r="C698" s="59"/>
      <c r="D698" s="59"/>
      <c r="E698" s="59"/>
      <c r="F698" s="59"/>
      <c r="G698" s="59"/>
      <c r="H698" s="59"/>
      <c r="I698" s="48"/>
      <c r="J698" s="48"/>
      <c r="W698" s="48"/>
      <c r="X698" s="48"/>
    </row>
    <row r="699" spans="3:24" x14ac:dyDescent="0.25">
      <c r="C699" s="54"/>
      <c r="D699" s="54"/>
      <c r="E699" s="54"/>
      <c r="F699" s="54"/>
      <c r="G699" s="54"/>
      <c r="H699" s="54"/>
      <c r="I699" s="47"/>
      <c r="J699" s="47"/>
      <c r="W699" s="48"/>
      <c r="X699" s="48"/>
    </row>
    <row r="700" spans="3:24" x14ac:dyDescent="0.25">
      <c r="C700" s="53"/>
      <c r="D700" s="53"/>
      <c r="E700" s="53"/>
      <c r="F700" s="53"/>
      <c r="G700" s="53"/>
      <c r="H700" s="53"/>
      <c r="I700" s="47"/>
      <c r="J700" s="47"/>
      <c r="W700" s="48"/>
      <c r="X700" s="48"/>
    </row>
    <row r="701" spans="3:24" x14ac:dyDescent="0.25">
      <c r="C701" s="48"/>
      <c r="D701" s="48"/>
      <c r="E701" s="48"/>
      <c r="F701" s="48"/>
      <c r="G701" s="48"/>
      <c r="H701" s="48"/>
      <c r="I701" s="47"/>
      <c r="J701" s="47"/>
      <c r="W701" s="48"/>
      <c r="X701" s="48"/>
    </row>
    <row r="702" spans="3:24" x14ac:dyDescent="0.25">
      <c r="C702" s="48"/>
      <c r="D702" s="48"/>
      <c r="E702" s="48"/>
      <c r="F702" s="48"/>
      <c r="G702" s="48"/>
      <c r="H702" s="48"/>
      <c r="I702" s="47"/>
      <c r="J702" s="47"/>
      <c r="W702" s="48"/>
      <c r="X702" s="48"/>
    </row>
    <row r="703" spans="3:24" x14ac:dyDescent="0.25">
      <c r="C703" s="57"/>
      <c r="D703" s="57"/>
      <c r="E703" s="57"/>
      <c r="F703" s="57"/>
      <c r="G703" s="57"/>
      <c r="H703" s="57"/>
      <c r="I703" s="47"/>
      <c r="J703" s="47"/>
      <c r="W703" s="48"/>
      <c r="X703" s="48"/>
    </row>
    <row r="704" spans="3:24" x14ac:dyDescent="0.25">
      <c r="C704" s="43"/>
      <c r="D704" s="43"/>
      <c r="E704" s="43"/>
      <c r="F704" s="43"/>
      <c r="G704" s="43"/>
      <c r="H704" s="43"/>
      <c r="I704" s="47"/>
      <c r="J704" s="47"/>
      <c r="W704" s="47"/>
      <c r="X704" s="47"/>
    </row>
    <row r="705" spans="3:24" x14ac:dyDescent="0.25">
      <c r="C705" s="40"/>
      <c r="D705" s="40"/>
      <c r="E705" s="40"/>
      <c r="F705" s="40"/>
      <c r="G705" s="40"/>
      <c r="H705" s="40"/>
      <c r="I705" s="47"/>
      <c r="J705" s="47"/>
      <c r="W705" s="47"/>
      <c r="X705" s="47"/>
    </row>
    <row r="706" spans="3:24" x14ac:dyDescent="0.25">
      <c r="C706" s="45"/>
      <c r="D706" s="45"/>
      <c r="E706" s="45"/>
      <c r="F706" s="45"/>
      <c r="G706" s="45"/>
      <c r="H706" s="45"/>
      <c r="I706" s="47"/>
      <c r="J706" s="47"/>
      <c r="W706" s="47"/>
      <c r="X706" s="47"/>
    </row>
    <row r="707" spans="3:24" x14ac:dyDescent="0.25">
      <c r="C707" s="45"/>
      <c r="D707" s="45"/>
      <c r="E707" s="45"/>
      <c r="F707" s="45"/>
      <c r="G707" s="45"/>
      <c r="H707" s="45"/>
      <c r="I707" s="47"/>
      <c r="J707" s="47"/>
      <c r="W707" s="47"/>
      <c r="X707" s="47"/>
    </row>
    <row r="708" spans="3:24" x14ac:dyDescent="0.25">
      <c r="C708" s="44"/>
      <c r="D708" s="44"/>
      <c r="E708" s="44"/>
      <c r="F708" s="44"/>
      <c r="G708" s="44"/>
      <c r="H708" s="44"/>
      <c r="I708" s="47"/>
      <c r="J708" s="47"/>
      <c r="W708" s="47"/>
      <c r="X708" s="47"/>
    </row>
    <row r="709" spans="3:24" x14ac:dyDescent="0.25">
      <c r="C709" s="60"/>
      <c r="D709" s="60"/>
      <c r="E709" s="60"/>
      <c r="F709" s="60"/>
      <c r="G709" s="60"/>
      <c r="H709" s="60"/>
      <c r="I709" s="47"/>
      <c r="J709" s="47"/>
      <c r="W709" s="47"/>
      <c r="X709" s="47"/>
    </row>
    <row r="710" spans="3:24" x14ac:dyDescent="0.25">
      <c r="C710" s="60"/>
      <c r="D710" s="60"/>
      <c r="E710" s="60"/>
      <c r="F710" s="60"/>
      <c r="G710" s="60"/>
      <c r="H710" s="60"/>
      <c r="I710" s="47"/>
      <c r="J710" s="47"/>
      <c r="W710" s="47"/>
      <c r="X710" s="47"/>
    </row>
    <row r="711" spans="3:24" x14ac:dyDescent="0.25">
      <c r="C711" s="59"/>
      <c r="D711" s="59"/>
      <c r="E711" s="59"/>
      <c r="F711" s="59"/>
      <c r="G711" s="59"/>
      <c r="H711" s="59"/>
      <c r="I711" s="47"/>
      <c r="J711" s="47"/>
      <c r="W711" s="47"/>
      <c r="X711" s="47"/>
    </row>
    <row r="712" spans="3:24" x14ac:dyDescent="0.25">
      <c r="C712" s="46"/>
      <c r="D712" s="46"/>
      <c r="E712" s="46"/>
      <c r="F712" s="46"/>
      <c r="G712" s="46"/>
      <c r="H712" s="46"/>
      <c r="I712" s="47"/>
      <c r="J712" s="47"/>
      <c r="W712" s="47"/>
      <c r="X712" s="47"/>
    </row>
    <row r="713" spans="3:24" x14ac:dyDescent="0.25">
      <c r="C713" s="45"/>
      <c r="D713" s="45"/>
      <c r="E713" s="45"/>
      <c r="F713" s="45"/>
      <c r="G713" s="45"/>
      <c r="H713" s="45"/>
      <c r="I713" s="47"/>
      <c r="J713" s="47"/>
      <c r="W713" s="47"/>
      <c r="X713" s="47"/>
    </row>
    <row r="714" spans="3:24" x14ac:dyDescent="0.25">
      <c r="C714" s="44"/>
      <c r="D714" s="44"/>
      <c r="E714" s="44"/>
      <c r="F714" s="44"/>
      <c r="G714" s="44"/>
      <c r="H714" s="44"/>
      <c r="I714" s="47"/>
      <c r="J714" s="47"/>
      <c r="W714" s="47"/>
      <c r="X714" s="47"/>
    </row>
    <row r="715" spans="3:24" x14ac:dyDescent="0.25">
      <c r="C715" s="60"/>
      <c r="D715" s="60"/>
      <c r="E715" s="60"/>
      <c r="F715" s="60"/>
      <c r="G715" s="60"/>
      <c r="H715" s="60"/>
      <c r="I715" s="47"/>
      <c r="J715" s="47"/>
      <c r="W715" s="47"/>
      <c r="X715" s="47"/>
    </row>
    <row r="716" spans="3:24" x14ac:dyDescent="0.25">
      <c r="C716" s="59"/>
      <c r="D716" s="59"/>
      <c r="E716" s="59"/>
      <c r="F716" s="59"/>
      <c r="G716" s="59"/>
      <c r="H716" s="59"/>
      <c r="I716" s="47"/>
      <c r="J716" s="47"/>
      <c r="W716" s="47"/>
      <c r="X716" s="47"/>
    </row>
    <row r="717" spans="3:24" x14ac:dyDescent="0.25">
      <c r="C717" s="48"/>
      <c r="D717" s="48"/>
      <c r="E717" s="48"/>
      <c r="F717" s="48"/>
      <c r="G717" s="48"/>
      <c r="H717" s="48"/>
      <c r="I717" s="47"/>
      <c r="J717" s="47"/>
      <c r="W717" s="47"/>
      <c r="X717" s="47"/>
    </row>
    <row r="718" spans="3:24" x14ac:dyDescent="0.25">
      <c r="C718" s="41"/>
      <c r="D718" s="41"/>
      <c r="E718" s="41"/>
      <c r="F718" s="41"/>
      <c r="G718" s="41"/>
      <c r="H718" s="41"/>
      <c r="I718" s="47"/>
      <c r="J718" s="47"/>
      <c r="W718" s="47"/>
      <c r="X718" s="47"/>
    </row>
    <row r="719" spans="3:24" x14ac:dyDescent="0.25">
      <c r="C719" s="59"/>
      <c r="D719" s="59"/>
      <c r="E719" s="59"/>
      <c r="F719" s="59"/>
      <c r="G719" s="59"/>
      <c r="H719" s="59"/>
      <c r="I719" s="47"/>
      <c r="J719" s="47"/>
      <c r="W719" s="47"/>
      <c r="X719" s="47"/>
    </row>
    <row r="720" spans="3:24" x14ac:dyDescent="0.25">
      <c r="C720" s="62"/>
      <c r="D720" s="62"/>
      <c r="E720" s="62"/>
      <c r="F720" s="62"/>
      <c r="G720" s="62"/>
      <c r="H720" s="62"/>
      <c r="I720" s="47"/>
      <c r="J720" s="47"/>
      <c r="W720" s="47"/>
      <c r="X720" s="47"/>
    </row>
    <row r="721" spans="3:24" x14ac:dyDescent="0.25">
      <c r="C721" s="60"/>
      <c r="D721" s="60"/>
      <c r="E721" s="60"/>
      <c r="F721" s="60"/>
      <c r="G721" s="60"/>
      <c r="H721" s="60"/>
      <c r="I721" s="47"/>
      <c r="J721" s="47"/>
      <c r="W721" s="47"/>
      <c r="X721" s="47"/>
    </row>
    <row r="722" spans="3:24" x14ac:dyDescent="0.25">
      <c r="C722" s="57"/>
      <c r="D722" s="57"/>
      <c r="E722" s="57"/>
      <c r="F722" s="57"/>
      <c r="G722" s="57"/>
      <c r="H722" s="57"/>
      <c r="I722" s="47"/>
      <c r="J722" s="47"/>
      <c r="W722" s="47"/>
      <c r="X722" s="47"/>
    </row>
    <row r="723" spans="3:24" x14ac:dyDescent="0.25">
      <c r="C723" s="47"/>
      <c r="D723" s="47"/>
      <c r="E723" s="47"/>
      <c r="F723" s="47"/>
      <c r="G723" s="47"/>
      <c r="H723" s="47"/>
      <c r="I723" s="47"/>
      <c r="J723" s="47"/>
      <c r="W723" s="47"/>
      <c r="X723" s="47"/>
    </row>
    <row r="724" spans="3:24" x14ac:dyDescent="0.25">
      <c r="C724" s="63"/>
      <c r="D724" s="63"/>
      <c r="E724" s="63"/>
      <c r="F724" s="63"/>
      <c r="G724" s="63"/>
      <c r="H724" s="63"/>
      <c r="I724" s="47"/>
      <c r="J724" s="47"/>
      <c r="W724" s="47"/>
      <c r="X724" s="47"/>
    </row>
    <row r="725" spans="3:24" x14ac:dyDescent="0.25">
      <c r="C725" s="64"/>
      <c r="D725" s="64"/>
      <c r="E725" s="64"/>
      <c r="F725" s="64"/>
      <c r="G725" s="64"/>
      <c r="H725" s="64"/>
      <c r="I725" s="47"/>
      <c r="J725" s="47"/>
      <c r="W725" s="47"/>
      <c r="X725" s="47"/>
    </row>
    <row r="726" spans="3:24" x14ac:dyDescent="0.25">
      <c r="C726" s="57"/>
      <c r="D726" s="57"/>
      <c r="E726" s="57"/>
      <c r="F726" s="57"/>
      <c r="G726" s="57"/>
      <c r="H726" s="57"/>
      <c r="I726" s="47"/>
      <c r="J726" s="47"/>
      <c r="W726" s="47"/>
      <c r="X726" s="47"/>
    </row>
    <row r="727" spans="3:24" x14ac:dyDescent="0.25">
      <c r="C727" s="41"/>
      <c r="D727" s="41"/>
      <c r="E727" s="41"/>
      <c r="F727" s="41"/>
      <c r="G727" s="41"/>
      <c r="H727" s="41"/>
      <c r="I727" s="47"/>
      <c r="J727" s="47"/>
      <c r="W727" s="47"/>
      <c r="X727" s="47"/>
    </row>
    <row r="728" spans="3:24" x14ac:dyDescent="0.25">
      <c r="C728" s="59"/>
      <c r="D728" s="59"/>
      <c r="E728" s="59"/>
      <c r="F728" s="59"/>
      <c r="G728" s="59"/>
      <c r="H728" s="59"/>
      <c r="I728" s="47"/>
      <c r="J728" s="47"/>
      <c r="W728" s="47"/>
      <c r="X728" s="47"/>
    </row>
    <row r="729" spans="3:24" x14ac:dyDescent="0.25">
      <c r="C729" s="62"/>
      <c r="D729" s="62"/>
      <c r="E729" s="62"/>
      <c r="F729" s="62"/>
      <c r="G729" s="62"/>
      <c r="H729" s="62"/>
      <c r="I729" s="47"/>
      <c r="J729" s="47"/>
      <c r="W729" s="47"/>
      <c r="X729" s="47"/>
    </row>
    <row r="730" spans="3:24" x14ac:dyDescent="0.25">
      <c r="C730" s="41"/>
      <c r="D730" s="41"/>
      <c r="E730" s="41"/>
      <c r="F730" s="41"/>
      <c r="G730" s="41"/>
      <c r="H730" s="41"/>
      <c r="I730" s="47"/>
      <c r="J730" s="47"/>
      <c r="W730" s="47"/>
      <c r="X730" s="47"/>
    </row>
    <row r="731" spans="3:24" x14ac:dyDescent="0.25">
      <c r="C731" s="48"/>
      <c r="D731" s="48"/>
      <c r="E731" s="48"/>
      <c r="F731" s="48"/>
      <c r="G731" s="48"/>
      <c r="H731" s="48"/>
      <c r="I731" s="47"/>
      <c r="J731" s="47"/>
      <c r="W731" s="47"/>
      <c r="X731" s="47"/>
    </row>
    <row r="732" spans="3:24" x14ac:dyDescent="0.25">
      <c r="C732" s="48"/>
      <c r="D732" s="48"/>
      <c r="E732" s="48"/>
      <c r="F732" s="48"/>
      <c r="G732" s="48"/>
      <c r="H732" s="48"/>
      <c r="I732" s="47"/>
      <c r="J732" s="47"/>
      <c r="W732" s="47"/>
      <c r="X732" s="47"/>
    </row>
    <row r="733" spans="3:24" x14ac:dyDescent="0.25">
      <c r="C733" s="60"/>
      <c r="D733" s="60"/>
      <c r="E733" s="60"/>
      <c r="F733" s="60"/>
      <c r="G733" s="60"/>
      <c r="H733" s="60"/>
      <c r="I733" s="47"/>
      <c r="J733" s="47"/>
      <c r="W733" s="47"/>
      <c r="X733" s="47"/>
    </row>
    <row r="734" spans="3:24" x14ac:dyDescent="0.25">
      <c r="C734" s="59"/>
      <c r="D734" s="59"/>
      <c r="E734" s="59"/>
      <c r="F734" s="59"/>
      <c r="G734" s="59"/>
      <c r="H734" s="59"/>
      <c r="I734" s="47"/>
      <c r="J734" s="47"/>
      <c r="W734" s="47"/>
      <c r="X734" s="47"/>
    </row>
    <row r="735" spans="3:24" x14ac:dyDescent="0.25">
      <c r="C735" s="58"/>
      <c r="D735" s="58"/>
      <c r="E735" s="58"/>
      <c r="F735" s="58"/>
      <c r="G735" s="58"/>
      <c r="H735" s="58"/>
      <c r="I735" s="47"/>
      <c r="J735" s="47"/>
      <c r="W735" s="47"/>
      <c r="X735" s="47"/>
    </row>
    <row r="736" spans="3:24" x14ac:dyDescent="0.25">
      <c r="C736" s="44"/>
      <c r="D736" s="44"/>
      <c r="E736" s="44"/>
      <c r="F736" s="44"/>
      <c r="G736" s="44"/>
      <c r="H736" s="44"/>
      <c r="I736" s="47"/>
      <c r="J736" s="47"/>
      <c r="W736" s="47"/>
      <c r="X736" s="47"/>
    </row>
    <row r="737" spans="3:24" x14ac:dyDescent="0.25">
      <c r="C737" s="60"/>
      <c r="D737" s="60"/>
      <c r="E737" s="60"/>
      <c r="F737" s="60"/>
      <c r="G737" s="60"/>
      <c r="H737" s="60"/>
      <c r="I737" s="47"/>
      <c r="J737" s="47"/>
      <c r="W737" s="47"/>
      <c r="X737" s="47"/>
    </row>
    <row r="738" spans="3:24" x14ac:dyDescent="0.25">
      <c r="C738" s="61"/>
      <c r="D738" s="61"/>
      <c r="E738" s="61"/>
      <c r="F738" s="61"/>
      <c r="G738" s="61"/>
      <c r="H738" s="61"/>
      <c r="I738" s="47"/>
      <c r="J738" s="47"/>
      <c r="W738" s="47"/>
      <c r="X738" s="47"/>
    </row>
    <row r="739" spans="3:24" x14ac:dyDescent="0.25">
      <c r="C739" s="57"/>
      <c r="D739" s="57"/>
      <c r="E739" s="57"/>
      <c r="F739" s="57"/>
      <c r="G739" s="57"/>
      <c r="H739" s="57"/>
      <c r="I739" s="47"/>
      <c r="J739" s="47"/>
      <c r="W739" s="47"/>
      <c r="X739" s="47"/>
    </row>
    <row r="740" spans="3:24" x14ac:dyDescent="0.25">
      <c r="C740" s="41"/>
      <c r="D740" s="41"/>
      <c r="E740" s="41"/>
      <c r="F740" s="41"/>
      <c r="G740" s="41"/>
      <c r="H740" s="41"/>
      <c r="I740" s="47"/>
      <c r="J740" s="47"/>
      <c r="W740" s="47"/>
      <c r="X740" s="47"/>
    </row>
    <row r="741" spans="3:24" x14ac:dyDescent="0.25">
      <c r="C741" s="41"/>
      <c r="D741" s="41"/>
      <c r="E741" s="41"/>
      <c r="F741" s="41"/>
      <c r="G741" s="41"/>
      <c r="H741" s="41"/>
      <c r="I741" s="47"/>
      <c r="J741" s="47"/>
      <c r="W741" s="47"/>
      <c r="X741" s="47"/>
    </row>
    <row r="742" spans="3:24" x14ac:dyDescent="0.25">
      <c r="C742" s="61"/>
      <c r="D742" s="61"/>
      <c r="E742" s="61"/>
      <c r="F742" s="61"/>
      <c r="G742" s="61"/>
      <c r="H742" s="61"/>
      <c r="I742" s="47"/>
      <c r="J742" s="47"/>
      <c r="W742" s="47"/>
      <c r="X742" s="47"/>
    </row>
    <row r="743" spans="3:24" x14ac:dyDescent="0.25">
      <c r="C743" s="64"/>
      <c r="D743" s="64"/>
      <c r="E743" s="64"/>
      <c r="F743" s="64"/>
      <c r="G743" s="64"/>
      <c r="H743" s="64"/>
      <c r="I743" s="47"/>
      <c r="J743" s="47"/>
      <c r="W743" s="47"/>
      <c r="X743" s="47"/>
    </row>
    <row r="744" spans="3:24" x14ac:dyDescent="0.25">
      <c r="C744" s="60"/>
      <c r="D744" s="60"/>
      <c r="E744" s="60"/>
      <c r="F744" s="60"/>
      <c r="G744" s="60"/>
      <c r="H744" s="60"/>
      <c r="I744" s="47"/>
      <c r="J744" s="47"/>
      <c r="W744" s="47"/>
      <c r="X744" s="47"/>
    </row>
    <row r="745" spans="3:24" x14ac:dyDescent="0.25">
      <c r="C745" s="63"/>
      <c r="D745" s="63"/>
      <c r="E745" s="63"/>
      <c r="F745" s="63"/>
      <c r="G745" s="63"/>
      <c r="H745" s="63"/>
      <c r="I745" s="47"/>
      <c r="J745" s="47"/>
      <c r="W745" s="47"/>
      <c r="X745" s="47"/>
    </row>
    <row r="746" spans="3:24" x14ac:dyDescent="0.25">
      <c r="C746" s="64"/>
      <c r="D746" s="64"/>
      <c r="E746" s="64"/>
      <c r="F746" s="64"/>
      <c r="G746" s="64"/>
      <c r="H746" s="64"/>
      <c r="I746" s="47"/>
      <c r="J746" s="47"/>
      <c r="W746" s="47"/>
      <c r="X746" s="47"/>
    </row>
    <row r="747" spans="3:24" x14ac:dyDescent="0.25">
      <c r="C747" s="41"/>
      <c r="D747" s="41"/>
      <c r="E747" s="41"/>
      <c r="F747" s="41"/>
      <c r="G747" s="41"/>
      <c r="H747" s="41"/>
      <c r="I747" s="47"/>
      <c r="J747" s="47"/>
      <c r="W747" s="47"/>
      <c r="X747" s="47"/>
    </row>
    <row r="748" spans="3:24" x14ac:dyDescent="0.25">
      <c r="C748" s="46"/>
      <c r="D748" s="46"/>
      <c r="E748" s="46"/>
      <c r="F748" s="46"/>
      <c r="G748" s="46"/>
      <c r="H748" s="46"/>
      <c r="I748" s="47"/>
      <c r="J748" s="47"/>
      <c r="W748" s="47"/>
      <c r="X748" s="47"/>
    </row>
    <row r="749" spans="3:24" x14ac:dyDescent="0.25">
      <c r="C749" s="53"/>
      <c r="D749" s="53"/>
      <c r="E749" s="53"/>
      <c r="F749" s="53"/>
      <c r="G749" s="53"/>
      <c r="H749" s="53"/>
      <c r="I749" s="47"/>
      <c r="J749" s="47"/>
      <c r="W749" s="47"/>
      <c r="X749" s="47"/>
    </row>
    <row r="750" spans="3:24" x14ac:dyDescent="0.25">
      <c r="C750" s="59"/>
      <c r="D750" s="59"/>
      <c r="E750" s="59"/>
      <c r="F750" s="59"/>
      <c r="G750" s="59"/>
      <c r="H750" s="59"/>
      <c r="I750" s="47"/>
      <c r="J750" s="47"/>
      <c r="W750" s="47"/>
      <c r="X750" s="47"/>
    </row>
    <row r="751" spans="3:24" x14ac:dyDescent="0.25">
      <c r="C751" s="45"/>
      <c r="D751" s="45"/>
      <c r="E751" s="45"/>
      <c r="F751" s="45"/>
      <c r="G751" s="45"/>
      <c r="H751" s="45"/>
      <c r="I751" s="47"/>
      <c r="J751" s="47"/>
      <c r="W751" s="47"/>
      <c r="X751" s="47"/>
    </row>
    <row r="752" spans="3:24" x14ac:dyDescent="0.25">
      <c r="C752" s="55"/>
      <c r="D752" s="55"/>
      <c r="E752" s="55"/>
      <c r="F752" s="55"/>
      <c r="G752" s="55"/>
      <c r="H752" s="55"/>
      <c r="I752" s="47"/>
      <c r="J752" s="47"/>
      <c r="W752" s="47"/>
      <c r="X752" s="47"/>
    </row>
    <row r="753" spans="3:24" x14ac:dyDescent="0.25">
      <c r="C753" s="64"/>
      <c r="D753" s="64"/>
      <c r="E753" s="64"/>
      <c r="F753" s="64"/>
      <c r="G753" s="64"/>
      <c r="H753" s="64"/>
      <c r="I753" s="47"/>
      <c r="J753" s="47"/>
      <c r="W753" s="47"/>
      <c r="X753" s="47"/>
    </row>
    <row r="754" spans="3:24" x14ac:dyDescent="0.25">
      <c r="C754" s="45"/>
      <c r="D754" s="45"/>
      <c r="E754" s="45"/>
      <c r="F754" s="45"/>
      <c r="G754" s="45"/>
      <c r="H754" s="45"/>
      <c r="I754" s="47"/>
      <c r="J754" s="47"/>
      <c r="W754" s="47"/>
      <c r="X754" s="47"/>
    </row>
    <row r="755" spans="3:24" x14ac:dyDescent="0.25">
      <c r="C755" s="40"/>
      <c r="D755" s="40"/>
      <c r="E755" s="40"/>
      <c r="F755" s="40"/>
      <c r="G755" s="40"/>
      <c r="H755" s="40"/>
      <c r="I755" s="47"/>
      <c r="J755" s="47"/>
      <c r="W755" s="47"/>
      <c r="X755" s="47"/>
    </row>
    <row r="756" spans="3:24" x14ac:dyDescent="0.25">
      <c r="C756" s="53"/>
      <c r="D756" s="53"/>
      <c r="E756" s="53"/>
      <c r="F756" s="53"/>
      <c r="G756" s="53"/>
      <c r="H756" s="53"/>
      <c r="I756" s="47"/>
      <c r="J756" s="47"/>
      <c r="W756" s="47"/>
      <c r="X756" s="47"/>
    </row>
    <row r="757" spans="3:24" x14ac:dyDescent="0.25">
      <c r="C757" s="58"/>
      <c r="D757" s="58"/>
      <c r="E757" s="58"/>
      <c r="F757" s="58"/>
      <c r="G757" s="58"/>
      <c r="H757" s="58"/>
      <c r="I757" s="47"/>
      <c r="J757" s="47"/>
      <c r="W757" s="47"/>
      <c r="X757" s="47"/>
    </row>
    <row r="758" spans="3:24" x14ac:dyDescent="0.25">
      <c r="C758" s="63"/>
      <c r="D758" s="63"/>
      <c r="E758" s="63"/>
      <c r="F758" s="63"/>
      <c r="G758" s="63"/>
      <c r="H758" s="63"/>
      <c r="I758" s="54"/>
      <c r="J758" s="54"/>
      <c r="W758" s="47"/>
      <c r="X758" s="47"/>
    </row>
    <row r="759" spans="3:24" x14ac:dyDescent="0.25">
      <c r="C759" s="46"/>
      <c r="D759" s="46"/>
      <c r="E759" s="46"/>
      <c r="F759" s="46"/>
      <c r="G759" s="46"/>
      <c r="H759" s="46"/>
      <c r="I759" s="54"/>
      <c r="J759" s="54"/>
      <c r="W759" s="47"/>
      <c r="X759" s="47"/>
    </row>
    <row r="760" spans="3:24" x14ac:dyDescent="0.25">
      <c r="C760" s="53"/>
      <c r="D760" s="53"/>
      <c r="E760" s="53"/>
      <c r="F760" s="53"/>
      <c r="G760" s="53"/>
      <c r="H760" s="53"/>
      <c r="I760" s="54"/>
      <c r="J760" s="54"/>
      <c r="W760" s="47"/>
      <c r="X760" s="47"/>
    </row>
    <row r="761" spans="3:24" x14ac:dyDescent="0.25">
      <c r="C761" s="59"/>
      <c r="D761" s="59"/>
      <c r="E761" s="59"/>
      <c r="F761" s="59"/>
      <c r="G761" s="59"/>
      <c r="H761" s="59"/>
      <c r="I761" s="54"/>
      <c r="J761" s="54"/>
      <c r="W761" s="47"/>
      <c r="X761" s="47"/>
    </row>
    <row r="762" spans="3:24" x14ac:dyDescent="0.25">
      <c r="C762" s="56"/>
      <c r="D762" s="56"/>
      <c r="E762" s="56"/>
      <c r="F762" s="56"/>
      <c r="G762" s="56"/>
      <c r="H762" s="56"/>
      <c r="I762" s="54"/>
      <c r="J762" s="54"/>
      <c r="W762" s="47"/>
      <c r="X762" s="47"/>
    </row>
    <row r="763" spans="3:24" x14ac:dyDescent="0.25">
      <c r="C763" s="62"/>
      <c r="D763" s="62"/>
      <c r="E763" s="62"/>
      <c r="F763" s="62"/>
      <c r="G763" s="62"/>
      <c r="H763" s="62"/>
      <c r="I763" s="54"/>
      <c r="J763" s="54">
        <v>1</v>
      </c>
      <c r="W763" s="54"/>
      <c r="X763" s="54"/>
    </row>
    <row r="764" spans="3:24" x14ac:dyDescent="0.25">
      <c r="C764" s="59"/>
      <c r="D764" s="59"/>
      <c r="E764" s="59"/>
      <c r="F764" s="59"/>
      <c r="G764" s="59"/>
      <c r="H764" s="59"/>
      <c r="I764" s="54"/>
      <c r="J764" s="54"/>
      <c r="W764" s="54"/>
      <c r="X764" s="54"/>
    </row>
    <row r="765" spans="3:24" x14ac:dyDescent="0.25">
      <c r="C765" s="40"/>
      <c r="D765" s="40"/>
      <c r="E765" s="40"/>
      <c r="F765" s="40"/>
      <c r="G765" s="40"/>
      <c r="H765" s="40"/>
      <c r="I765" s="54"/>
      <c r="J765" s="54"/>
      <c r="W765" s="54"/>
      <c r="X765" s="54"/>
    </row>
    <row r="766" spans="3:24" x14ac:dyDescent="0.25">
      <c r="C766" s="62"/>
      <c r="D766" s="62"/>
      <c r="E766" s="62"/>
      <c r="F766" s="62"/>
      <c r="G766" s="62"/>
      <c r="H766" s="62"/>
      <c r="I766" s="54"/>
      <c r="J766" s="54"/>
      <c r="W766" s="54"/>
      <c r="X766" s="54"/>
    </row>
    <row r="767" spans="3:24" x14ac:dyDescent="0.25">
      <c r="C767" s="45"/>
      <c r="D767" s="45"/>
      <c r="E767" s="45"/>
      <c r="F767" s="45"/>
      <c r="G767" s="45"/>
      <c r="H767" s="45"/>
      <c r="I767" s="54"/>
      <c r="J767" s="54"/>
      <c r="W767" s="54"/>
      <c r="X767" s="54"/>
    </row>
    <row r="768" spans="3:24" x14ac:dyDescent="0.25">
      <c r="C768" s="41"/>
      <c r="D768" s="41"/>
      <c r="E768" s="41"/>
      <c r="F768" s="41"/>
      <c r="G768" s="41"/>
      <c r="H768" s="41"/>
      <c r="I768" s="54"/>
      <c r="J768" s="54"/>
      <c r="W768" s="54"/>
      <c r="X768" s="54"/>
    </row>
    <row r="769" spans="3:24" x14ac:dyDescent="0.25">
      <c r="C769" s="40"/>
      <c r="D769" s="40"/>
      <c r="E769" s="40"/>
      <c r="F769" s="40"/>
      <c r="G769" s="40"/>
      <c r="H769" s="40"/>
      <c r="I769" s="54"/>
      <c r="J769" s="54"/>
      <c r="W769" s="54"/>
      <c r="X769" s="54"/>
    </row>
    <row r="770" spans="3:24" x14ac:dyDescent="0.25">
      <c r="C770" s="44"/>
      <c r="D770" s="44"/>
      <c r="E770" s="44"/>
      <c r="F770" s="44"/>
      <c r="G770" s="44"/>
      <c r="H770" s="44"/>
      <c r="I770" s="54"/>
      <c r="J770" s="54"/>
      <c r="W770" s="54"/>
      <c r="X770" s="54"/>
    </row>
    <row r="771" spans="3:24" x14ac:dyDescent="0.25">
      <c r="C771" s="46"/>
      <c r="D771" s="46"/>
      <c r="E771" s="46"/>
      <c r="F771" s="46"/>
      <c r="G771" s="46"/>
      <c r="H771" s="46"/>
      <c r="I771" s="54"/>
      <c r="J771" s="54"/>
      <c r="W771" s="54"/>
      <c r="X771" s="54"/>
    </row>
    <row r="772" spans="3:24" x14ac:dyDescent="0.25">
      <c r="C772" s="62"/>
      <c r="D772" s="62"/>
      <c r="E772" s="62"/>
      <c r="F772" s="62"/>
      <c r="G772" s="62"/>
      <c r="H772" s="62"/>
      <c r="I772" s="54"/>
      <c r="J772" s="54"/>
      <c r="W772" s="54"/>
      <c r="X772" s="54"/>
    </row>
    <row r="773" spans="3:24" x14ac:dyDescent="0.25">
      <c r="C773" s="57"/>
      <c r="D773" s="57"/>
      <c r="E773" s="57"/>
      <c r="F773" s="57"/>
      <c r="G773" s="57"/>
      <c r="H773" s="57"/>
      <c r="I773" s="54"/>
      <c r="J773" s="54"/>
      <c r="W773" s="54"/>
      <c r="X773" s="54"/>
    </row>
    <row r="774" spans="3:24" x14ac:dyDescent="0.25">
      <c r="C774" s="54"/>
      <c r="D774" s="54"/>
      <c r="E774" s="54"/>
      <c r="F774" s="54"/>
      <c r="G774" s="54"/>
      <c r="H774" s="54"/>
      <c r="I774" s="54"/>
      <c r="J774" s="54"/>
      <c r="W774" s="54"/>
      <c r="X774" s="54"/>
    </row>
    <row r="775" spans="3:24" x14ac:dyDescent="0.25">
      <c r="C775" s="48"/>
      <c r="D775" s="48"/>
      <c r="E775" s="48"/>
      <c r="F775" s="48"/>
      <c r="G775" s="48"/>
      <c r="H775" s="48"/>
      <c r="I775" s="54"/>
      <c r="J775" s="54"/>
      <c r="W775" s="54"/>
      <c r="X775" s="54"/>
    </row>
    <row r="776" spans="3:24" x14ac:dyDescent="0.25">
      <c r="C776" s="44"/>
      <c r="D776" s="44"/>
      <c r="E776" s="44"/>
      <c r="F776" s="44"/>
      <c r="G776" s="44"/>
      <c r="H776" s="44"/>
      <c r="I776" s="54"/>
      <c r="J776" s="54"/>
      <c r="W776" s="54"/>
      <c r="X776" s="54"/>
    </row>
    <row r="777" spans="3:24" x14ac:dyDescent="0.25">
      <c r="C777" s="43"/>
      <c r="D777" s="43"/>
      <c r="E777" s="43"/>
      <c r="F777" s="43"/>
      <c r="G777" s="43"/>
      <c r="H777" s="43"/>
      <c r="I777" s="54"/>
      <c r="J777" s="54"/>
      <c r="W777" s="54"/>
      <c r="X777" s="54"/>
    </row>
    <row r="778" spans="3:24" x14ac:dyDescent="0.25">
      <c r="C778" s="62"/>
      <c r="D778" s="62"/>
      <c r="E778" s="62"/>
      <c r="F778" s="62"/>
      <c r="G778" s="62"/>
      <c r="H778" s="62"/>
      <c r="I778" s="54"/>
      <c r="J778" s="54"/>
      <c r="W778" s="54"/>
      <c r="X778" s="54"/>
    </row>
    <row r="779" spans="3:24" x14ac:dyDescent="0.25">
      <c r="C779" s="62"/>
      <c r="D779" s="62"/>
      <c r="E779" s="62"/>
      <c r="F779" s="62"/>
      <c r="G779" s="62"/>
      <c r="H779" s="62"/>
      <c r="I779" s="54"/>
      <c r="J779" s="54"/>
      <c r="W779" s="54"/>
      <c r="X779" s="54"/>
    </row>
    <row r="780" spans="3:24" x14ac:dyDescent="0.25">
      <c r="C780" s="47"/>
      <c r="D780" s="47"/>
      <c r="E780" s="47"/>
      <c r="F780" s="47"/>
      <c r="G780" s="47"/>
      <c r="H780" s="47"/>
      <c r="I780" s="54"/>
      <c r="J780" s="54"/>
      <c r="W780" s="54"/>
      <c r="X780" s="54"/>
    </row>
    <row r="781" spans="3:24" x14ac:dyDescent="0.25">
      <c r="C781" s="63"/>
      <c r="D781" s="63"/>
      <c r="E781" s="63"/>
      <c r="F781" s="63"/>
      <c r="G781" s="63"/>
      <c r="H781" s="63"/>
      <c r="I781" s="54"/>
      <c r="J781" s="54"/>
      <c r="W781" s="54"/>
      <c r="X781" s="54"/>
    </row>
    <row r="782" spans="3:24" x14ac:dyDescent="0.25">
      <c r="C782" s="53"/>
      <c r="D782" s="53"/>
      <c r="E782" s="53"/>
      <c r="F782" s="53"/>
      <c r="G782" s="53"/>
      <c r="H782" s="53"/>
      <c r="I782" s="54"/>
      <c r="J782" s="54"/>
      <c r="W782" s="54"/>
      <c r="X782" s="54"/>
    </row>
    <row r="783" spans="3:24" x14ac:dyDescent="0.25">
      <c r="C783" s="45"/>
      <c r="D783" s="45"/>
      <c r="E783" s="45"/>
      <c r="F783" s="45"/>
      <c r="G783" s="45"/>
      <c r="H783" s="45"/>
      <c r="I783" s="54"/>
      <c r="J783" s="54"/>
      <c r="W783" s="54"/>
      <c r="X783" s="54"/>
    </row>
    <row r="784" spans="3:24" x14ac:dyDescent="0.25">
      <c r="C784" s="57"/>
      <c r="D784" s="57"/>
      <c r="E784" s="57"/>
      <c r="F784" s="57"/>
      <c r="G784" s="57"/>
      <c r="H784" s="57"/>
      <c r="I784" s="54"/>
      <c r="J784" s="54"/>
      <c r="W784" s="54"/>
      <c r="X784" s="54"/>
    </row>
    <row r="785" spans="3:24" x14ac:dyDescent="0.25">
      <c r="C785" s="62"/>
      <c r="D785" s="62"/>
      <c r="E785" s="62"/>
      <c r="F785" s="62"/>
      <c r="G785" s="62"/>
      <c r="H785" s="62"/>
      <c r="I785" s="54"/>
      <c r="J785" s="54"/>
      <c r="W785" s="54"/>
      <c r="X785" s="54"/>
    </row>
    <row r="786" spans="3:24" x14ac:dyDescent="0.25">
      <c r="C786" s="64"/>
      <c r="D786" s="64"/>
      <c r="E786" s="64"/>
      <c r="F786" s="64"/>
      <c r="G786" s="64"/>
      <c r="H786" s="64"/>
      <c r="I786" s="54"/>
      <c r="J786" s="54"/>
      <c r="W786" s="54"/>
      <c r="X786" s="54"/>
    </row>
    <row r="787" spans="3:24" x14ac:dyDescent="0.25">
      <c r="C787" s="41"/>
      <c r="D787" s="41"/>
      <c r="E787" s="41"/>
      <c r="F787" s="41"/>
      <c r="G787" s="41"/>
      <c r="H787" s="41"/>
      <c r="I787" s="54"/>
      <c r="J787" s="54"/>
      <c r="W787" s="54"/>
      <c r="X787" s="54"/>
    </row>
    <row r="788" spans="3:24" x14ac:dyDescent="0.25">
      <c r="C788" s="43"/>
      <c r="D788" s="43"/>
      <c r="E788" s="43"/>
      <c r="F788" s="43"/>
      <c r="G788" s="43"/>
      <c r="H788" s="43"/>
      <c r="I788" s="54"/>
      <c r="J788" s="54"/>
      <c r="W788" s="54"/>
      <c r="X788" s="54"/>
    </row>
    <row r="789" spans="3:24" x14ac:dyDescent="0.25">
      <c r="C789" s="40"/>
      <c r="D789" s="40"/>
      <c r="E789" s="40"/>
      <c r="F789" s="40"/>
      <c r="G789" s="40"/>
      <c r="H789" s="40"/>
      <c r="I789" s="54"/>
      <c r="J789" s="54"/>
      <c r="W789" s="54"/>
      <c r="X789" s="54"/>
    </row>
    <row r="790" spans="3:24" x14ac:dyDescent="0.25">
      <c r="C790" s="58"/>
      <c r="D790" s="58"/>
      <c r="E790" s="58"/>
      <c r="F790" s="58"/>
      <c r="G790" s="58"/>
      <c r="H790" s="58"/>
      <c r="I790" s="54"/>
      <c r="J790" s="54"/>
      <c r="W790" s="54"/>
      <c r="X790" s="54"/>
    </row>
    <row r="791" spans="3:24" x14ac:dyDescent="0.25">
      <c r="C791" s="41"/>
      <c r="D791" s="41"/>
      <c r="E791" s="41"/>
      <c r="F791" s="41"/>
      <c r="G791" s="41"/>
      <c r="H791" s="41"/>
      <c r="I791" s="54"/>
      <c r="J791" s="54"/>
      <c r="W791" s="54"/>
      <c r="X791" s="54"/>
    </row>
    <row r="792" spans="3:24" x14ac:dyDescent="0.25">
      <c r="C792" s="60"/>
      <c r="D792" s="60"/>
      <c r="E792" s="60"/>
      <c r="F792" s="60"/>
      <c r="G792" s="60"/>
      <c r="H792" s="60"/>
      <c r="I792" s="54"/>
      <c r="J792" s="54"/>
      <c r="W792" s="54"/>
      <c r="X792" s="54"/>
    </row>
    <row r="793" spans="3:24" x14ac:dyDescent="0.25">
      <c r="C793" s="62"/>
      <c r="D793" s="62"/>
      <c r="E793" s="62"/>
      <c r="F793" s="62"/>
      <c r="G793" s="62"/>
      <c r="H793" s="62"/>
      <c r="I793" s="54"/>
      <c r="J793" s="54"/>
      <c r="W793" s="54"/>
      <c r="X793" s="54"/>
    </row>
    <row r="794" spans="3:24" x14ac:dyDescent="0.25">
      <c r="C794" s="43"/>
      <c r="D794" s="43"/>
      <c r="E794" s="43"/>
      <c r="F794" s="43"/>
      <c r="G794" s="43"/>
      <c r="H794" s="43"/>
      <c r="I794" s="54"/>
      <c r="J794" s="54"/>
      <c r="W794" s="54"/>
      <c r="X794" s="54"/>
    </row>
    <row r="795" spans="3:24" x14ac:dyDescent="0.25">
      <c r="C795" s="57"/>
      <c r="D795" s="57"/>
      <c r="E795" s="57"/>
      <c r="F795" s="57"/>
      <c r="G795" s="57"/>
      <c r="H795" s="57"/>
      <c r="I795" s="54"/>
      <c r="J795" s="54"/>
      <c r="W795" s="54"/>
      <c r="X795" s="54"/>
    </row>
    <row r="796" spans="3:24" x14ac:dyDescent="0.25">
      <c r="C796" s="48"/>
      <c r="D796" s="48"/>
      <c r="E796" s="48"/>
      <c r="F796" s="48"/>
      <c r="G796" s="48"/>
      <c r="H796" s="48"/>
      <c r="I796" s="54"/>
      <c r="J796" s="54"/>
      <c r="W796" s="54"/>
      <c r="X796" s="54"/>
    </row>
    <row r="797" spans="3:24" x14ac:dyDescent="0.25">
      <c r="C797" s="61"/>
      <c r="D797" s="61"/>
      <c r="E797" s="61"/>
      <c r="F797" s="61"/>
      <c r="G797" s="61"/>
      <c r="H797" s="61"/>
      <c r="I797" s="54"/>
      <c r="J797" s="54"/>
      <c r="W797" s="54"/>
      <c r="X797" s="54"/>
    </row>
    <row r="798" spans="3:24" x14ac:dyDescent="0.25">
      <c r="C798" s="62"/>
      <c r="D798" s="62"/>
      <c r="E798" s="62"/>
      <c r="F798" s="62"/>
      <c r="G798" s="62"/>
      <c r="H798" s="62"/>
      <c r="I798" s="54"/>
      <c r="J798" s="54"/>
      <c r="W798" s="54"/>
      <c r="X798" s="54"/>
    </row>
    <row r="799" spans="3:24" x14ac:dyDescent="0.25">
      <c r="C799" s="57"/>
      <c r="D799" s="57"/>
      <c r="E799" s="57"/>
      <c r="F799" s="57"/>
      <c r="G799" s="57"/>
      <c r="H799" s="57"/>
      <c r="I799" s="54"/>
      <c r="J799" s="54"/>
      <c r="W799" s="54"/>
      <c r="X799" s="54"/>
    </row>
    <row r="800" spans="3:24" x14ac:dyDescent="0.25">
      <c r="C800" s="46"/>
      <c r="D800" s="46"/>
      <c r="E800" s="46"/>
      <c r="F800" s="46"/>
      <c r="G800" s="46"/>
      <c r="H800" s="46"/>
      <c r="I800" s="54"/>
      <c r="J800" s="54"/>
      <c r="W800" s="54"/>
      <c r="X800" s="54"/>
    </row>
    <row r="801" spans="3:24" x14ac:dyDescent="0.25">
      <c r="C801" s="41"/>
      <c r="D801" s="41"/>
      <c r="E801" s="41"/>
      <c r="F801" s="41"/>
      <c r="G801" s="41"/>
      <c r="H801" s="41"/>
      <c r="I801" s="54"/>
      <c r="J801" s="54"/>
      <c r="W801" s="54"/>
      <c r="X801" s="54"/>
    </row>
    <row r="802" spans="3:24" x14ac:dyDescent="0.25">
      <c r="C802" s="41"/>
      <c r="D802" s="41"/>
      <c r="E802" s="41"/>
      <c r="F802" s="41"/>
      <c r="G802" s="41"/>
      <c r="H802" s="41"/>
      <c r="I802" s="54"/>
      <c r="J802" s="54"/>
      <c r="W802" s="54"/>
      <c r="X802" s="54"/>
    </row>
    <row r="803" spans="3:24" x14ac:dyDescent="0.25">
      <c r="C803" s="45"/>
      <c r="D803" s="45"/>
      <c r="E803" s="45"/>
      <c r="F803" s="45"/>
      <c r="G803" s="45"/>
      <c r="H803" s="45"/>
      <c r="I803" s="54"/>
      <c r="J803" s="54"/>
      <c r="W803" s="54"/>
      <c r="X803" s="54"/>
    </row>
    <row r="804" spans="3:24" x14ac:dyDescent="0.25">
      <c r="C804" s="63"/>
      <c r="D804" s="63"/>
      <c r="E804" s="63"/>
      <c r="F804" s="63"/>
      <c r="G804" s="63"/>
      <c r="H804" s="63"/>
      <c r="I804" s="54"/>
      <c r="J804" s="54"/>
      <c r="W804" s="54"/>
      <c r="X804" s="54"/>
    </row>
    <row r="805" spans="3:24" x14ac:dyDescent="0.25">
      <c r="C805" s="45"/>
      <c r="D805" s="45"/>
      <c r="E805" s="45"/>
      <c r="F805" s="45"/>
      <c r="G805" s="45"/>
      <c r="H805" s="45"/>
      <c r="I805" s="54"/>
      <c r="J805" s="54"/>
      <c r="W805" s="54"/>
      <c r="X805" s="54"/>
    </row>
    <row r="806" spans="3:24" x14ac:dyDescent="0.25">
      <c r="C806" s="64"/>
      <c r="D806" s="64"/>
      <c r="E806" s="64"/>
      <c r="F806" s="64"/>
      <c r="G806" s="64"/>
      <c r="H806" s="64"/>
      <c r="I806" s="54"/>
      <c r="J806" s="54"/>
      <c r="W806" s="54"/>
      <c r="X806" s="54"/>
    </row>
    <row r="807" spans="3:24" x14ac:dyDescent="0.25">
      <c r="C807" s="64"/>
      <c r="D807" s="64"/>
      <c r="E807" s="64"/>
      <c r="F807" s="64"/>
      <c r="G807" s="64"/>
      <c r="H807" s="64"/>
      <c r="I807" s="54"/>
      <c r="J807" s="54"/>
      <c r="W807" s="54"/>
      <c r="X807" s="54"/>
    </row>
    <row r="808" spans="3:24" x14ac:dyDescent="0.25">
      <c r="C808" s="40"/>
      <c r="D808" s="40"/>
      <c r="E808" s="40"/>
      <c r="F808" s="40"/>
      <c r="G808" s="40"/>
      <c r="H808" s="40"/>
      <c r="I808" s="54"/>
      <c r="J808" s="54"/>
      <c r="W808" s="54"/>
      <c r="X808" s="54"/>
    </row>
    <row r="809" spans="3:24" x14ac:dyDescent="0.25">
      <c r="C809" s="63"/>
      <c r="D809" s="63"/>
      <c r="E809" s="63"/>
      <c r="F809" s="63"/>
      <c r="G809" s="63"/>
      <c r="H809" s="63"/>
      <c r="I809" s="54"/>
      <c r="J809" s="54"/>
      <c r="W809" s="54"/>
      <c r="X809" s="54"/>
    </row>
    <row r="810" spans="3:24" x14ac:dyDescent="0.25">
      <c r="C810" s="41"/>
      <c r="D810" s="41"/>
      <c r="E810" s="41"/>
      <c r="F810" s="41"/>
      <c r="G810" s="41"/>
      <c r="H810" s="41"/>
      <c r="I810" s="54"/>
      <c r="J810" s="54"/>
      <c r="W810" s="54"/>
      <c r="X810" s="54"/>
    </row>
    <row r="811" spans="3:24" x14ac:dyDescent="0.25">
      <c r="C811" s="53"/>
      <c r="D811" s="53"/>
      <c r="E811" s="53"/>
      <c r="F811" s="53"/>
      <c r="G811" s="53"/>
      <c r="H811" s="53"/>
      <c r="I811" s="54"/>
      <c r="J811" s="54"/>
      <c r="W811" s="54"/>
      <c r="X811" s="54"/>
    </row>
    <row r="812" spans="3:24" x14ac:dyDescent="0.25">
      <c r="C812" s="62"/>
      <c r="D812" s="62"/>
      <c r="E812" s="62"/>
      <c r="F812" s="62"/>
      <c r="G812" s="62"/>
      <c r="H812" s="62"/>
      <c r="I812" s="54"/>
      <c r="J812" s="54"/>
      <c r="W812" s="54"/>
      <c r="X812" s="54"/>
    </row>
    <row r="813" spans="3:24" x14ac:dyDescent="0.25">
      <c r="C813" s="53"/>
      <c r="D813" s="53"/>
      <c r="E813" s="53"/>
      <c r="F813" s="53"/>
      <c r="G813" s="53"/>
      <c r="H813" s="53"/>
      <c r="I813" s="54"/>
      <c r="J813" s="54"/>
      <c r="W813" s="54"/>
      <c r="X813" s="54"/>
    </row>
    <row r="814" spans="3:24" x14ac:dyDescent="0.25">
      <c r="C814" s="40"/>
      <c r="D814" s="40"/>
      <c r="E814" s="40"/>
      <c r="F814" s="40"/>
      <c r="G814" s="40"/>
      <c r="H814" s="40"/>
      <c r="I814" s="54"/>
      <c r="J814" s="54"/>
      <c r="W814" s="54"/>
      <c r="X814" s="54"/>
    </row>
    <row r="815" spans="3:24" x14ac:dyDescent="0.25">
      <c r="C815" s="47"/>
      <c r="D815" s="47"/>
      <c r="E815" s="47"/>
      <c r="F815" s="47"/>
      <c r="G815" s="47"/>
      <c r="H815" s="47"/>
      <c r="I815" s="54"/>
      <c r="J815" s="54"/>
      <c r="W815" s="54"/>
      <c r="X815" s="54"/>
    </row>
    <row r="816" spans="3:24" x14ac:dyDescent="0.25">
      <c r="C816" s="41"/>
      <c r="D816" s="41"/>
      <c r="E816" s="41"/>
      <c r="F816" s="41"/>
      <c r="G816" s="41"/>
      <c r="H816" s="41"/>
      <c r="I816" s="54"/>
      <c r="J816" s="54"/>
      <c r="W816" s="54"/>
      <c r="X816" s="54"/>
    </row>
    <row r="817" spans="3:24" x14ac:dyDescent="0.25">
      <c r="C817" s="40"/>
      <c r="D817" s="40"/>
      <c r="E817" s="40"/>
      <c r="F817" s="40"/>
      <c r="G817" s="40"/>
      <c r="H817" s="40"/>
      <c r="I817" s="54"/>
      <c r="J817" s="54"/>
      <c r="W817" s="54"/>
      <c r="X817" s="54"/>
    </row>
    <row r="818" spans="3:24" x14ac:dyDescent="0.25">
      <c r="C818" s="55"/>
      <c r="D818" s="55"/>
      <c r="E818" s="55"/>
      <c r="F818" s="55"/>
      <c r="G818" s="55"/>
      <c r="H818" s="55"/>
      <c r="I818" s="54"/>
      <c r="J818" s="54"/>
      <c r="W818" s="54"/>
      <c r="X818" s="54"/>
    </row>
    <row r="819" spans="3:24" x14ac:dyDescent="0.25">
      <c r="C819" s="48"/>
      <c r="D819" s="48"/>
      <c r="E819" s="48"/>
      <c r="F819" s="48"/>
      <c r="G819" s="48"/>
      <c r="H819" s="48"/>
      <c r="I819" s="54"/>
      <c r="J819" s="54"/>
      <c r="W819" s="54"/>
      <c r="X819" s="54"/>
    </row>
    <row r="820" spans="3:24" x14ac:dyDescent="0.25">
      <c r="C820" s="59"/>
      <c r="D820" s="59"/>
      <c r="E820" s="59"/>
      <c r="F820" s="59"/>
      <c r="G820" s="59"/>
      <c r="H820" s="59"/>
      <c r="I820" s="54"/>
      <c r="J820" s="54"/>
      <c r="W820" s="54"/>
      <c r="X820" s="54"/>
    </row>
    <row r="821" spans="3:24" x14ac:dyDescent="0.25">
      <c r="C821" s="40"/>
      <c r="D821" s="40"/>
      <c r="E821" s="40"/>
      <c r="F821" s="40"/>
      <c r="G821" s="40"/>
      <c r="H821" s="40"/>
      <c r="I821" s="54"/>
      <c r="J821" s="54"/>
      <c r="W821" s="54"/>
      <c r="X821" s="54"/>
    </row>
    <row r="822" spans="3:24" x14ac:dyDescent="0.25">
      <c r="C822" s="59"/>
      <c r="D822" s="59"/>
      <c r="E822" s="59"/>
      <c r="F822" s="59"/>
      <c r="G822" s="59"/>
      <c r="H822" s="59"/>
      <c r="I822" s="54"/>
      <c r="J822" s="54"/>
      <c r="W822" s="54"/>
      <c r="X822" s="54"/>
    </row>
    <row r="823" spans="3:24" x14ac:dyDescent="0.25">
      <c r="C823" s="40"/>
      <c r="D823" s="40"/>
      <c r="E823" s="40"/>
      <c r="F823" s="40"/>
      <c r="G823" s="40"/>
      <c r="H823" s="40"/>
      <c r="I823" s="58"/>
      <c r="J823" s="58"/>
      <c r="W823" s="54"/>
      <c r="X823" s="54"/>
    </row>
    <row r="824" spans="3:24" x14ac:dyDescent="0.25">
      <c r="C824" s="58"/>
      <c r="D824" s="58"/>
      <c r="E824" s="58"/>
      <c r="F824" s="58"/>
      <c r="G824" s="58"/>
      <c r="H824" s="58"/>
      <c r="I824" s="58"/>
      <c r="J824" s="58"/>
      <c r="W824" s="54"/>
      <c r="X824" s="54"/>
    </row>
    <row r="825" spans="3:24" x14ac:dyDescent="0.25">
      <c r="C825" s="44"/>
      <c r="D825" s="44"/>
      <c r="E825" s="44"/>
      <c r="F825" s="44"/>
      <c r="G825" s="44"/>
      <c r="H825" s="44"/>
      <c r="I825" s="58"/>
      <c r="J825" s="58"/>
      <c r="W825" s="54"/>
      <c r="X825" s="54"/>
    </row>
    <row r="826" spans="3:24" x14ac:dyDescent="0.25">
      <c r="C826" s="45"/>
      <c r="D826" s="45"/>
      <c r="E826" s="45"/>
      <c r="F826" s="45"/>
      <c r="G826" s="45"/>
      <c r="H826" s="45"/>
      <c r="I826" s="58"/>
      <c r="J826" s="58"/>
      <c r="W826" s="54"/>
      <c r="X826" s="54"/>
    </row>
    <row r="827" spans="3:24" x14ac:dyDescent="0.25">
      <c r="C827" s="55"/>
      <c r="D827" s="55"/>
      <c r="E827" s="55"/>
      <c r="F827" s="55"/>
      <c r="G827" s="55"/>
      <c r="H827" s="55"/>
      <c r="I827" s="58"/>
      <c r="J827" s="58"/>
      <c r="W827" s="58"/>
      <c r="X827" s="58"/>
    </row>
    <row r="828" spans="3:24" x14ac:dyDescent="0.25">
      <c r="C828" s="43"/>
      <c r="D828" s="43"/>
      <c r="E828" s="43"/>
      <c r="F828" s="43"/>
      <c r="G828" s="43"/>
      <c r="H828" s="43"/>
      <c r="I828" s="58"/>
      <c r="J828" s="58"/>
      <c r="W828" s="58"/>
      <c r="X828" s="58"/>
    </row>
    <row r="829" spans="3:24" x14ac:dyDescent="0.25">
      <c r="C829" s="59"/>
      <c r="D829" s="59"/>
      <c r="E829" s="59"/>
      <c r="F829" s="59"/>
      <c r="G829" s="59"/>
      <c r="H829" s="59"/>
      <c r="I829" s="58"/>
      <c r="J829" s="58"/>
      <c r="W829" s="58"/>
      <c r="X829" s="58"/>
    </row>
    <row r="830" spans="3:24" x14ac:dyDescent="0.25">
      <c r="C830" s="62"/>
      <c r="D830" s="62"/>
      <c r="E830" s="62"/>
      <c r="F830" s="62"/>
      <c r="G830" s="62"/>
      <c r="H830" s="62"/>
      <c r="I830" s="58"/>
      <c r="J830" s="58"/>
      <c r="W830" s="58"/>
      <c r="X830" s="58"/>
    </row>
    <row r="831" spans="3:24" x14ac:dyDescent="0.25">
      <c r="C831" s="54"/>
      <c r="D831" s="54"/>
      <c r="E831" s="54"/>
      <c r="F831" s="54"/>
      <c r="G831" s="54"/>
      <c r="H831" s="54"/>
      <c r="I831" s="58"/>
      <c r="J831" s="58"/>
      <c r="W831" s="58"/>
      <c r="X831" s="58"/>
    </row>
    <row r="832" spans="3:24" x14ac:dyDescent="0.25">
      <c r="C832" s="53"/>
      <c r="D832" s="53"/>
      <c r="E832" s="53"/>
      <c r="F832" s="53"/>
      <c r="G832" s="53"/>
      <c r="H832" s="53"/>
      <c r="I832" s="58"/>
      <c r="J832" s="58"/>
      <c r="W832" s="58"/>
      <c r="X832" s="58"/>
    </row>
    <row r="833" spans="3:24" x14ac:dyDescent="0.25">
      <c r="C833" s="63"/>
      <c r="D833" s="63"/>
      <c r="E833" s="63"/>
      <c r="F833" s="63"/>
      <c r="G833" s="63"/>
      <c r="H833" s="63"/>
      <c r="I833" s="58"/>
      <c r="J833" s="58"/>
      <c r="W833" s="58"/>
      <c r="X833" s="58"/>
    </row>
    <row r="834" spans="3:24" x14ac:dyDescent="0.25">
      <c r="C834" s="41"/>
      <c r="D834" s="41"/>
      <c r="E834" s="41"/>
      <c r="F834" s="41"/>
      <c r="G834" s="41"/>
      <c r="H834" s="41"/>
      <c r="I834" s="58"/>
      <c r="J834" s="58"/>
      <c r="W834" s="58"/>
      <c r="X834" s="58"/>
    </row>
    <row r="835" spans="3:24" x14ac:dyDescent="0.25">
      <c r="C835" s="45"/>
      <c r="D835" s="45"/>
      <c r="E835" s="45"/>
      <c r="F835" s="45"/>
      <c r="G835" s="45"/>
      <c r="H835" s="45"/>
      <c r="I835" s="58"/>
      <c r="J835" s="58"/>
      <c r="W835" s="58"/>
      <c r="X835" s="58"/>
    </row>
    <row r="836" spans="3:24" x14ac:dyDescent="0.25">
      <c r="C836" s="57"/>
      <c r="D836" s="57"/>
      <c r="E836" s="57"/>
      <c r="F836" s="57"/>
      <c r="G836" s="57"/>
      <c r="H836" s="57"/>
      <c r="I836" s="58"/>
      <c r="J836" s="58"/>
      <c r="W836" s="58"/>
      <c r="X836" s="58"/>
    </row>
    <row r="837" spans="3:24" x14ac:dyDescent="0.25">
      <c r="C837" s="56"/>
      <c r="D837" s="56"/>
      <c r="E837" s="56"/>
      <c r="F837" s="56"/>
      <c r="G837" s="56"/>
      <c r="H837" s="56"/>
      <c r="I837" s="58"/>
      <c r="J837" s="58"/>
      <c r="W837" s="58"/>
      <c r="X837" s="58"/>
    </row>
    <row r="838" spans="3:24" x14ac:dyDescent="0.25">
      <c r="C838" s="62"/>
      <c r="D838" s="62"/>
      <c r="E838" s="62"/>
      <c r="F838" s="62"/>
      <c r="G838" s="62"/>
      <c r="H838" s="62"/>
      <c r="I838" s="58"/>
      <c r="J838" s="58"/>
      <c r="W838" s="58"/>
      <c r="X838" s="58"/>
    </row>
    <row r="839" spans="3:24" x14ac:dyDescent="0.25">
      <c r="C839" s="63"/>
      <c r="D839" s="63"/>
      <c r="E839" s="63"/>
      <c r="F839" s="63"/>
      <c r="G839" s="63"/>
      <c r="H839" s="63"/>
      <c r="I839" s="58"/>
      <c r="J839" s="58"/>
      <c r="W839" s="58"/>
      <c r="X839" s="58"/>
    </row>
    <row r="840" spans="3:24" x14ac:dyDescent="0.25">
      <c r="C840" s="62"/>
      <c r="D840" s="62"/>
      <c r="E840" s="62"/>
      <c r="F840" s="62"/>
      <c r="G840" s="62"/>
      <c r="H840" s="62"/>
      <c r="I840" s="58"/>
      <c r="J840" s="58"/>
      <c r="W840" s="58"/>
      <c r="X840" s="58"/>
    </row>
    <row r="841" spans="3:24" x14ac:dyDescent="0.25">
      <c r="C841" s="46"/>
      <c r="D841" s="46"/>
      <c r="E841" s="46"/>
      <c r="F841" s="46"/>
      <c r="G841" s="46"/>
      <c r="H841" s="46"/>
      <c r="I841" s="58"/>
      <c r="J841" s="58"/>
      <c r="W841" s="58"/>
      <c r="X841" s="58"/>
    </row>
    <row r="842" spans="3:24" x14ac:dyDescent="0.25">
      <c r="C842" s="57"/>
      <c r="D842" s="57"/>
      <c r="E842" s="57"/>
      <c r="F842" s="57"/>
      <c r="G842" s="57"/>
      <c r="H842" s="57"/>
      <c r="I842" s="58"/>
      <c r="J842" s="58"/>
      <c r="W842" s="58"/>
      <c r="X842" s="58"/>
    </row>
    <row r="843" spans="3:24" x14ac:dyDescent="0.25">
      <c r="C843" s="43"/>
      <c r="D843" s="43"/>
      <c r="E843" s="43"/>
      <c r="F843" s="43"/>
      <c r="G843" s="43"/>
      <c r="H843" s="43"/>
      <c r="I843" s="58"/>
      <c r="J843" s="58"/>
      <c r="W843" s="58"/>
      <c r="X843" s="58"/>
    </row>
    <row r="844" spans="3:24" x14ac:dyDescent="0.25">
      <c r="C844" s="42"/>
      <c r="D844" s="42"/>
      <c r="E844" s="42"/>
      <c r="F844" s="42"/>
      <c r="G844" s="42"/>
      <c r="H844" s="42"/>
      <c r="I844" s="58"/>
      <c r="J844" s="58"/>
      <c r="W844" s="58"/>
      <c r="X844" s="58"/>
    </row>
    <row r="845" spans="3:24" x14ac:dyDescent="0.25">
      <c r="C845" s="63"/>
      <c r="D845" s="63"/>
      <c r="E845" s="63"/>
      <c r="F845" s="63"/>
      <c r="G845" s="63"/>
      <c r="H845" s="63"/>
      <c r="I845" s="58"/>
      <c r="J845" s="58"/>
      <c r="W845" s="58"/>
      <c r="X845" s="58"/>
    </row>
    <row r="846" spans="3:24" x14ac:dyDescent="0.25">
      <c r="C846" s="62"/>
      <c r="D846" s="62"/>
      <c r="E846" s="62"/>
      <c r="F846" s="62"/>
      <c r="G846" s="62"/>
      <c r="H846" s="62"/>
      <c r="I846" s="58"/>
      <c r="J846" s="58"/>
      <c r="W846" s="58"/>
      <c r="X846" s="58"/>
    </row>
    <row r="847" spans="3:24" x14ac:dyDescent="0.25">
      <c r="C847" s="41"/>
      <c r="D847" s="41"/>
      <c r="E847" s="41"/>
      <c r="F847" s="41"/>
      <c r="G847" s="41"/>
      <c r="H847" s="41"/>
      <c r="I847" s="58"/>
      <c r="J847" s="58"/>
      <c r="W847" s="58"/>
      <c r="X847" s="58"/>
    </row>
    <row r="848" spans="3:24" x14ac:dyDescent="0.25">
      <c r="C848" s="60"/>
      <c r="D848" s="60"/>
      <c r="E848" s="60"/>
      <c r="F848" s="60"/>
      <c r="G848" s="60"/>
      <c r="H848" s="60"/>
      <c r="I848" s="58"/>
      <c r="J848" s="58"/>
      <c r="W848" s="58"/>
      <c r="X848" s="58"/>
    </row>
    <row r="849" spans="3:24" x14ac:dyDescent="0.25">
      <c r="C849" s="42"/>
      <c r="D849" s="42"/>
      <c r="E849" s="42"/>
      <c r="F849" s="42"/>
      <c r="G849" s="42"/>
      <c r="H849" s="42"/>
      <c r="I849" s="58"/>
      <c r="J849" s="58"/>
      <c r="W849" s="58"/>
      <c r="X849" s="58"/>
    </row>
    <row r="850" spans="3:24" x14ac:dyDescent="0.25">
      <c r="C850" s="45"/>
      <c r="D850" s="45"/>
      <c r="E850" s="45"/>
      <c r="F850" s="45"/>
      <c r="G850" s="45"/>
      <c r="H850" s="45"/>
      <c r="I850" s="58"/>
      <c r="J850" s="58"/>
      <c r="W850" s="58"/>
      <c r="X850" s="58"/>
    </row>
    <row r="851" spans="3:24" x14ac:dyDescent="0.25">
      <c r="C851" s="59"/>
      <c r="D851" s="59"/>
      <c r="E851" s="59"/>
      <c r="F851" s="59"/>
      <c r="G851" s="59"/>
      <c r="H851" s="59"/>
      <c r="I851" s="58"/>
      <c r="J851" s="58"/>
      <c r="W851" s="58"/>
      <c r="X851" s="58"/>
    </row>
    <row r="852" spans="3:24" x14ac:dyDescent="0.25">
      <c r="C852" s="62"/>
      <c r="D852" s="62"/>
      <c r="E852" s="62"/>
      <c r="F852" s="62"/>
      <c r="G852" s="62"/>
      <c r="H852" s="62"/>
      <c r="I852" s="58"/>
      <c r="J852" s="58"/>
      <c r="W852" s="58"/>
      <c r="X852" s="58"/>
    </row>
    <row r="853" spans="3:24" x14ac:dyDescent="0.25">
      <c r="C853" s="41"/>
      <c r="D853" s="41"/>
      <c r="E853" s="41"/>
      <c r="F853" s="41"/>
      <c r="G853" s="41"/>
      <c r="H853" s="41"/>
      <c r="I853" s="58"/>
      <c r="J853" s="58"/>
      <c r="W853" s="58"/>
      <c r="X853" s="58"/>
    </row>
    <row r="854" spans="3:24" x14ac:dyDescent="0.25">
      <c r="C854" s="41"/>
      <c r="D854" s="41"/>
      <c r="E854" s="41"/>
      <c r="F854" s="41"/>
      <c r="G854" s="41"/>
      <c r="H854" s="41"/>
      <c r="I854" s="58"/>
      <c r="J854" s="58"/>
      <c r="W854" s="58"/>
      <c r="X854" s="58"/>
    </row>
    <row r="855" spans="3:24" x14ac:dyDescent="0.25">
      <c r="C855" s="42"/>
      <c r="D855" s="42"/>
      <c r="E855" s="42"/>
      <c r="F855" s="42"/>
      <c r="G855" s="42"/>
      <c r="H855" s="42"/>
      <c r="I855" s="58"/>
      <c r="J855" s="58"/>
      <c r="W855" s="58"/>
      <c r="X855" s="58"/>
    </row>
    <row r="856" spans="3:24" x14ac:dyDescent="0.25">
      <c r="C856" s="48"/>
      <c r="D856" s="48"/>
      <c r="E856" s="48"/>
      <c r="F856" s="48"/>
      <c r="G856" s="48"/>
      <c r="H856" s="48"/>
      <c r="I856" s="58"/>
      <c r="J856" s="58"/>
      <c r="W856" s="58"/>
      <c r="X856" s="58"/>
    </row>
    <row r="857" spans="3:24" x14ac:dyDescent="0.25">
      <c r="C857" s="63"/>
      <c r="D857" s="63"/>
      <c r="E857" s="63"/>
      <c r="F857" s="63"/>
      <c r="G857" s="63"/>
      <c r="H857" s="63"/>
      <c r="I857" s="58"/>
      <c r="J857" s="58"/>
      <c r="W857" s="58"/>
      <c r="X857" s="58"/>
    </row>
    <row r="858" spans="3:24" x14ac:dyDescent="0.25">
      <c r="C858" s="58"/>
      <c r="D858" s="58"/>
      <c r="E858" s="58"/>
      <c r="F858" s="58"/>
      <c r="G858" s="58"/>
      <c r="H858" s="58"/>
      <c r="I858" s="58"/>
      <c r="J858" s="58"/>
      <c r="W858" s="58"/>
      <c r="X858" s="58"/>
    </row>
    <row r="859" spans="3:24" x14ac:dyDescent="0.25">
      <c r="C859" s="56"/>
      <c r="D859" s="56"/>
      <c r="E859" s="56"/>
      <c r="F859" s="56"/>
      <c r="G859" s="56"/>
      <c r="H859" s="56"/>
      <c r="I859" s="58"/>
      <c r="J859" s="58"/>
      <c r="W859" s="58"/>
      <c r="X859" s="58"/>
    </row>
    <row r="860" spans="3:24" x14ac:dyDescent="0.25">
      <c r="C860" s="63"/>
      <c r="D860" s="63"/>
      <c r="E860" s="63"/>
      <c r="F860" s="63"/>
      <c r="G860" s="63"/>
      <c r="H860" s="63"/>
      <c r="I860" s="58"/>
      <c r="J860" s="58"/>
      <c r="W860" s="58"/>
      <c r="X860" s="58"/>
    </row>
    <row r="861" spans="3:24" x14ac:dyDescent="0.25">
      <c r="C861" s="60"/>
      <c r="D861" s="60"/>
      <c r="E861" s="60"/>
      <c r="F861" s="60"/>
      <c r="G861" s="60"/>
      <c r="H861" s="60"/>
      <c r="I861" s="58"/>
      <c r="J861" s="58"/>
      <c r="W861" s="58"/>
      <c r="X861" s="58"/>
    </row>
    <row r="862" spans="3:24" x14ac:dyDescent="0.25">
      <c r="C862" s="47"/>
      <c r="D862" s="47"/>
      <c r="E862" s="47"/>
      <c r="F862" s="47"/>
      <c r="G862" s="47"/>
      <c r="H862" s="47"/>
      <c r="I862" s="58"/>
      <c r="J862" s="58"/>
      <c r="W862" s="58"/>
      <c r="X862" s="58"/>
    </row>
    <row r="863" spans="3:24" x14ac:dyDescent="0.25">
      <c r="C863" s="48"/>
      <c r="D863" s="48"/>
      <c r="E863" s="48"/>
      <c r="F863" s="48"/>
      <c r="G863" s="48"/>
      <c r="H863" s="48"/>
      <c r="I863" s="58"/>
      <c r="J863" s="58"/>
      <c r="W863" s="58"/>
      <c r="X863" s="58"/>
    </row>
    <row r="864" spans="3:24" x14ac:dyDescent="0.25">
      <c r="C864" s="48"/>
      <c r="D864" s="48"/>
      <c r="E864" s="48"/>
      <c r="F864" s="48"/>
      <c r="G864" s="48"/>
      <c r="H864" s="48"/>
      <c r="I864" s="58"/>
      <c r="J864" s="58"/>
      <c r="W864" s="58"/>
      <c r="X864" s="58"/>
    </row>
    <row r="865" spans="3:24" x14ac:dyDescent="0.25">
      <c r="C865" s="59"/>
      <c r="D865" s="59"/>
      <c r="E865" s="59"/>
      <c r="F865" s="59"/>
      <c r="G865" s="59"/>
      <c r="H865" s="59"/>
      <c r="I865" s="58"/>
      <c r="J865" s="58"/>
      <c r="W865" s="58"/>
      <c r="X865" s="58"/>
    </row>
    <row r="866" spans="3:24" x14ac:dyDescent="0.25">
      <c r="C866" s="59"/>
      <c r="D866" s="59"/>
      <c r="E866" s="59"/>
      <c r="F866" s="59"/>
      <c r="G866" s="59"/>
      <c r="H866" s="59"/>
      <c r="I866" s="58"/>
      <c r="J866" s="58"/>
      <c r="W866" s="58"/>
      <c r="X866" s="58"/>
    </row>
    <row r="867" spans="3:24" x14ac:dyDescent="0.25">
      <c r="C867" s="59"/>
      <c r="D867" s="59"/>
      <c r="E867" s="59"/>
      <c r="F867" s="59"/>
      <c r="G867" s="59"/>
      <c r="H867" s="59"/>
      <c r="I867" s="33"/>
      <c r="J867" s="33"/>
      <c r="W867" s="58"/>
      <c r="X867" s="58"/>
    </row>
    <row r="868" spans="3:24" x14ac:dyDescent="0.25">
      <c r="C868" s="41"/>
      <c r="D868" s="41"/>
      <c r="E868" s="41"/>
      <c r="F868" s="41"/>
      <c r="G868" s="41"/>
      <c r="H868" s="41"/>
      <c r="I868" s="33"/>
      <c r="J868" s="33"/>
      <c r="W868" s="58"/>
      <c r="X868" s="58"/>
    </row>
    <row r="869" spans="3:24" x14ac:dyDescent="0.25">
      <c r="C869" s="40"/>
      <c r="D869" s="40"/>
      <c r="E869" s="40"/>
      <c r="F869" s="40"/>
      <c r="G869" s="40"/>
      <c r="H869" s="40"/>
      <c r="I869" s="58"/>
      <c r="J869" s="58"/>
      <c r="W869" s="58"/>
      <c r="X869" s="58"/>
    </row>
    <row r="870" spans="3:24" x14ac:dyDescent="0.25">
      <c r="C870" s="64"/>
      <c r="D870" s="64"/>
      <c r="E870" s="64"/>
      <c r="F870" s="64"/>
      <c r="G870" s="64"/>
      <c r="H870" s="64"/>
      <c r="I870" s="58"/>
      <c r="J870" s="58"/>
      <c r="W870" s="58"/>
      <c r="X870" s="58"/>
    </row>
    <row r="871" spans="3:24" x14ac:dyDescent="0.25">
      <c r="C871" s="63"/>
      <c r="D871" s="63"/>
      <c r="E871" s="63"/>
      <c r="F871" s="63"/>
      <c r="G871" s="63"/>
      <c r="H871" s="63"/>
      <c r="I871" s="58"/>
      <c r="J871" s="58"/>
      <c r="W871" s="33"/>
      <c r="X871" s="33"/>
    </row>
    <row r="872" spans="3:24" x14ac:dyDescent="0.25">
      <c r="C872" s="61"/>
      <c r="D872" s="61"/>
      <c r="E872" s="61"/>
      <c r="F872" s="61"/>
      <c r="G872" s="61"/>
      <c r="H872" s="61"/>
      <c r="I872" s="58"/>
      <c r="J872" s="58"/>
      <c r="W872" s="33"/>
      <c r="X872" s="33"/>
    </row>
    <row r="873" spans="3:24" x14ac:dyDescent="0.25">
      <c r="C873" s="41"/>
      <c r="D873" s="41"/>
      <c r="E873" s="41"/>
      <c r="F873" s="41"/>
      <c r="G873" s="41"/>
      <c r="H873" s="41"/>
      <c r="I873" s="58"/>
      <c r="J873" s="58"/>
      <c r="W873" s="58"/>
      <c r="X873" s="58"/>
    </row>
    <row r="874" spans="3:24" x14ac:dyDescent="0.25">
      <c r="C874" s="58"/>
      <c r="D874" s="58"/>
      <c r="E874" s="58"/>
      <c r="F874" s="58"/>
      <c r="G874" s="58"/>
      <c r="H874" s="58"/>
      <c r="I874" s="58"/>
      <c r="J874" s="58"/>
      <c r="W874" s="58"/>
      <c r="X874" s="58"/>
    </row>
    <row r="875" spans="3:24" x14ac:dyDescent="0.25">
      <c r="C875" s="46"/>
      <c r="D875" s="46"/>
      <c r="E875" s="46"/>
      <c r="F875" s="46"/>
      <c r="G875" s="46"/>
      <c r="H875" s="46"/>
      <c r="I875" s="58"/>
      <c r="J875" s="58"/>
      <c r="W875" s="58"/>
      <c r="X875" s="58"/>
    </row>
    <row r="876" spans="3:24" x14ac:dyDescent="0.25">
      <c r="C876" s="64"/>
      <c r="D876" s="64"/>
      <c r="E876" s="64"/>
      <c r="F876" s="64"/>
      <c r="G876" s="64"/>
      <c r="H876" s="64"/>
      <c r="I876" s="58"/>
      <c r="J876" s="58"/>
      <c r="W876" s="58"/>
      <c r="X876" s="58"/>
    </row>
    <row r="877" spans="3:24" x14ac:dyDescent="0.25">
      <c r="C877" s="59"/>
      <c r="D877" s="59"/>
      <c r="E877" s="59"/>
      <c r="F877" s="59"/>
      <c r="G877" s="59"/>
      <c r="H877" s="59"/>
      <c r="I877" s="58"/>
      <c r="J877" s="58"/>
      <c r="W877" s="58"/>
      <c r="X877" s="58"/>
    </row>
    <row r="878" spans="3:24" x14ac:dyDescent="0.25">
      <c r="C878" s="57"/>
      <c r="D878" s="57"/>
      <c r="E878" s="57"/>
      <c r="F878" s="57"/>
      <c r="G878" s="57"/>
      <c r="H878" s="57"/>
      <c r="I878" s="58"/>
      <c r="J878" s="58"/>
      <c r="W878" s="58"/>
      <c r="X878" s="58"/>
    </row>
    <row r="879" spans="3:24" x14ac:dyDescent="0.25">
      <c r="C879" s="45"/>
      <c r="D879" s="45"/>
      <c r="E879" s="45"/>
      <c r="F879" s="45"/>
      <c r="G879" s="45"/>
      <c r="H879" s="45"/>
      <c r="I879" s="58"/>
      <c r="J879" s="58"/>
      <c r="W879" s="58"/>
      <c r="X879" s="58"/>
    </row>
    <row r="880" spans="3:24" x14ac:dyDescent="0.25">
      <c r="C880" s="63"/>
      <c r="D880" s="63"/>
      <c r="E880" s="63"/>
      <c r="F880" s="63"/>
      <c r="G880" s="63"/>
      <c r="H880" s="63"/>
      <c r="I880" s="58"/>
      <c r="J880" s="58"/>
      <c r="W880" s="58"/>
      <c r="X880" s="58"/>
    </row>
    <row r="881" spans="3:24" x14ac:dyDescent="0.25">
      <c r="C881" s="41"/>
      <c r="D881" s="41"/>
      <c r="E881" s="41"/>
      <c r="F881" s="41"/>
      <c r="G881" s="41"/>
      <c r="H881" s="41"/>
      <c r="I881" s="58"/>
      <c r="J881" s="58"/>
      <c r="W881" s="58"/>
      <c r="X881" s="58"/>
    </row>
    <row r="882" spans="3:24" x14ac:dyDescent="0.25">
      <c r="C882" s="57"/>
      <c r="D882" s="57"/>
      <c r="E882" s="57"/>
      <c r="F882" s="57"/>
      <c r="G882" s="57"/>
      <c r="H882" s="57"/>
      <c r="I882" s="58"/>
      <c r="J882" s="58"/>
      <c r="W882" s="58"/>
      <c r="X882" s="58"/>
    </row>
    <row r="883" spans="3:24" x14ac:dyDescent="0.25">
      <c r="C883" s="64"/>
      <c r="D883" s="64"/>
      <c r="E883" s="64"/>
      <c r="F883" s="64"/>
      <c r="G883" s="64"/>
      <c r="H883" s="64"/>
      <c r="I883" s="58"/>
      <c r="J883" s="58"/>
      <c r="W883" s="58"/>
      <c r="X883" s="58"/>
    </row>
    <row r="884" spans="3:24" x14ac:dyDescent="0.25">
      <c r="C884" s="40"/>
      <c r="D884" s="40"/>
      <c r="E884" s="40"/>
      <c r="F884" s="40"/>
      <c r="G884" s="40"/>
      <c r="H884" s="40"/>
      <c r="I884" s="58"/>
      <c r="J884" s="58"/>
      <c r="W884" s="58"/>
      <c r="X884" s="58"/>
    </row>
    <row r="885" spans="3:24" x14ac:dyDescent="0.25">
      <c r="C885" s="58"/>
      <c r="D885" s="58"/>
      <c r="E885" s="58"/>
      <c r="F885" s="58"/>
      <c r="G885" s="58"/>
      <c r="H885" s="58"/>
      <c r="I885" s="58"/>
      <c r="J885" s="58"/>
      <c r="W885" s="58"/>
      <c r="X885" s="58"/>
    </row>
    <row r="886" spans="3:24" x14ac:dyDescent="0.25">
      <c r="C886" s="56"/>
      <c r="D886" s="56"/>
      <c r="E886" s="56"/>
      <c r="F886" s="56"/>
      <c r="G886" s="56"/>
      <c r="H886" s="56"/>
      <c r="I886" s="58"/>
      <c r="J886" s="58"/>
      <c r="W886" s="58"/>
      <c r="X886" s="58"/>
    </row>
    <row r="887" spans="3:24" x14ac:dyDescent="0.25">
      <c r="C887" s="59"/>
      <c r="D887" s="59"/>
      <c r="E887" s="59"/>
      <c r="F887" s="59"/>
      <c r="G887" s="59"/>
      <c r="H887" s="59"/>
      <c r="I887" s="58"/>
      <c r="J887" s="58"/>
      <c r="W887" s="58"/>
      <c r="X887" s="58"/>
    </row>
    <row r="888" spans="3:24" x14ac:dyDescent="0.25">
      <c r="C888" s="64"/>
      <c r="D888" s="64"/>
      <c r="E888" s="64"/>
      <c r="F888" s="64"/>
      <c r="G888" s="64"/>
      <c r="H888" s="64"/>
      <c r="I888" s="58"/>
      <c r="J888" s="58"/>
      <c r="W888" s="58"/>
      <c r="X888" s="58"/>
    </row>
    <row r="889" spans="3:24" x14ac:dyDescent="0.25">
      <c r="C889" s="45"/>
      <c r="D889" s="45"/>
      <c r="E889" s="45"/>
      <c r="F889" s="45"/>
      <c r="G889" s="45"/>
      <c r="H889" s="45"/>
      <c r="I889" s="58"/>
      <c r="J889" s="58"/>
      <c r="W889" s="58"/>
      <c r="X889" s="58"/>
    </row>
    <row r="890" spans="3:24" x14ac:dyDescent="0.25">
      <c r="C890" s="63"/>
      <c r="D890" s="63"/>
      <c r="E890" s="63"/>
      <c r="F890" s="63"/>
      <c r="G890" s="63"/>
      <c r="H890" s="63"/>
      <c r="I890" s="58"/>
      <c r="J890" s="58"/>
      <c r="W890" s="58"/>
      <c r="X890" s="58"/>
    </row>
    <row r="891" spans="3:24" x14ac:dyDescent="0.25">
      <c r="C891" s="45"/>
      <c r="D891" s="45"/>
      <c r="E891" s="45"/>
      <c r="F891" s="45"/>
      <c r="G891" s="45"/>
      <c r="H891" s="45"/>
      <c r="I891" s="58"/>
      <c r="J891" s="58"/>
      <c r="W891" s="58"/>
      <c r="X891" s="58"/>
    </row>
    <row r="892" spans="3:24" x14ac:dyDescent="0.25">
      <c r="C892" s="57"/>
      <c r="D892" s="57"/>
      <c r="E892" s="57"/>
      <c r="F892" s="57"/>
      <c r="G892" s="57"/>
      <c r="H892" s="57"/>
      <c r="I892" s="58"/>
      <c r="J892" s="58"/>
      <c r="W892" s="58"/>
      <c r="X892" s="58"/>
    </row>
    <row r="893" spans="3:24" x14ac:dyDescent="0.25">
      <c r="C893" s="54"/>
      <c r="D893" s="54"/>
      <c r="E893" s="54"/>
      <c r="F893" s="54"/>
      <c r="G893" s="54"/>
      <c r="H893" s="54"/>
      <c r="I893" s="58"/>
      <c r="J893" s="58"/>
      <c r="W893" s="58"/>
      <c r="X893" s="58"/>
    </row>
    <row r="894" spans="3:24" x14ac:dyDescent="0.25">
      <c r="C894" s="62"/>
      <c r="D894" s="62"/>
      <c r="E894" s="62"/>
      <c r="F894" s="62"/>
      <c r="G894" s="62"/>
      <c r="H894" s="62"/>
      <c r="I894" s="58"/>
      <c r="J894" s="58"/>
      <c r="W894" s="58"/>
      <c r="X894" s="58"/>
    </row>
    <row r="895" spans="3:24" x14ac:dyDescent="0.25">
      <c r="C895" s="46"/>
      <c r="D895" s="46"/>
      <c r="E895" s="46"/>
      <c r="F895" s="46"/>
      <c r="G895" s="46"/>
      <c r="H895" s="46"/>
      <c r="I895" s="58"/>
      <c r="J895" s="58"/>
      <c r="W895" s="58"/>
      <c r="X895" s="58"/>
    </row>
    <row r="896" spans="3:24" x14ac:dyDescent="0.25">
      <c r="C896" s="48"/>
      <c r="D896" s="48"/>
      <c r="E896" s="48"/>
      <c r="F896" s="48"/>
      <c r="G896" s="48"/>
      <c r="H896" s="48"/>
      <c r="I896" s="60"/>
      <c r="J896" s="60"/>
      <c r="W896" s="58"/>
      <c r="X896" s="58"/>
    </row>
    <row r="897" spans="3:24" x14ac:dyDescent="0.25">
      <c r="C897" s="63"/>
      <c r="D897" s="63"/>
      <c r="E897" s="63"/>
      <c r="F897" s="63"/>
      <c r="G897" s="63"/>
      <c r="H897" s="63"/>
      <c r="I897" s="60"/>
      <c r="J897" s="60"/>
      <c r="W897" s="58"/>
      <c r="X897" s="58"/>
    </row>
    <row r="898" spans="3:24" x14ac:dyDescent="0.25">
      <c r="C898" s="41"/>
      <c r="D898" s="41"/>
      <c r="E898" s="41"/>
      <c r="F898" s="41"/>
      <c r="G898" s="41"/>
      <c r="H898" s="41"/>
      <c r="I898" s="60"/>
      <c r="J898" s="60"/>
      <c r="W898" s="58"/>
      <c r="X898" s="58"/>
    </row>
    <row r="899" spans="3:24" x14ac:dyDescent="0.25">
      <c r="C899" s="43"/>
      <c r="D899" s="43"/>
      <c r="E899" s="43"/>
      <c r="F899" s="43"/>
      <c r="G899" s="43"/>
      <c r="H899" s="43"/>
      <c r="I899" s="60"/>
      <c r="J899" s="60"/>
      <c r="W899" s="58"/>
      <c r="X899" s="58"/>
    </row>
    <row r="900" spans="3:24" x14ac:dyDescent="0.25">
      <c r="C900" s="58"/>
      <c r="D900" s="58"/>
      <c r="E900" s="58"/>
      <c r="F900" s="58"/>
      <c r="G900" s="58"/>
      <c r="H900" s="58"/>
      <c r="I900" s="60"/>
      <c r="J900" s="60"/>
      <c r="W900" s="60"/>
      <c r="X900" s="60"/>
    </row>
    <row r="901" spans="3:24" x14ac:dyDescent="0.25">
      <c r="C901" s="46"/>
      <c r="D901" s="46"/>
      <c r="E901" s="46"/>
      <c r="F901" s="46"/>
      <c r="G901" s="46"/>
      <c r="H901" s="46"/>
      <c r="I901" s="60"/>
      <c r="J901" s="60"/>
      <c r="W901" s="60"/>
      <c r="X901" s="60"/>
    </row>
    <row r="902" spans="3:24" x14ac:dyDescent="0.25">
      <c r="C902" s="60"/>
      <c r="D902" s="60"/>
      <c r="E902" s="60"/>
      <c r="F902" s="60"/>
      <c r="G902" s="60"/>
      <c r="H902" s="60"/>
      <c r="I902" s="60"/>
      <c r="J902" s="60"/>
      <c r="W902" s="60"/>
      <c r="X902" s="60"/>
    </row>
    <row r="903" spans="3:24" x14ac:dyDescent="0.25">
      <c r="C903" s="45"/>
      <c r="D903" s="45"/>
      <c r="E903" s="45"/>
      <c r="F903" s="45"/>
      <c r="G903" s="45"/>
      <c r="H903" s="45"/>
      <c r="I903" s="60"/>
      <c r="J903" s="60"/>
      <c r="W903" s="60"/>
      <c r="X903" s="60"/>
    </row>
    <row r="904" spans="3:24" x14ac:dyDescent="0.25">
      <c r="C904" s="58"/>
      <c r="D904" s="58"/>
      <c r="E904" s="58"/>
      <c r="F904" s="58"/>
      <c r="G904" s="58"/>
      <c r="H904" s="58"/>
      <c r="I904" s="60"/>
      <c r="J904" s="60"/>
      <c r="W904" s="60"/>
      <c r="X904" s="60"/>
    </row>
    <row r="905" spans="3:24" x14ac:dyDescent="0.25">
      <c r="C905" s="46"/>
      <c r="D905" s="46"/>
      <c r="E905" s="46"/>
      <c r="F905" s="46"/>
      <c r="G905" s="46"/>
      <c r="H905" s="46"/>
      <c r="I905" s="60"/>
      <c r="J905" s="60"/>
      <c r="W905" s="60"/>
      <c r="X905" s="60"/>
    </row>
    <row r="906" spans="3:24" x14ac:dyDescent="0.25">
      <c r="C906" s="40"/>
      <c r="D906" s="40"/>
      <c r="E906" s="40"/>
      <c r="F906" s="40"/>
      <c r="G906" s="40"/>
      <c r="H906" s="40"/>
      <c r="I906" s="60"/>
      <c r="J906" s="60"/>
      <c r="W906" s="60"/>
      <c r="X906" s="60"/>
    </row>
    <row r="907" spans="3:24" x14ac:dyDescent="0.25">
      <c r="C907" s="57"/>
      <c r="D907" s="57"/>
      <c r="E907" s="57"/>
      <c r="F907" s="57"/>
      <c r="G907" s="57"/>
      <c r="H907" s="57"/>
      <c r="I907" s="60"/>
      <c r="J907" s="60"/>
      <c r="W907" s="60"/>
      <c r="X907" s="60"/>
    </row>
    <row r="908" spans="3:24" x14ac:dyDescent="0.25">
      <c r="C908" s="58"/>
      <c r="D908" s="58"/>
      <c r="E908" s="58"/>
      <c r="F908" s="58"/>
      <c r="G908" s="58"/>
      <c r="H908" s="58"/>
      <c r="I908" s="60"/>
      <c r="J908" s="60"/>
      <c r="W908" s="60"/>
      <c r="X908" s="60"/>
    </row>
    <row r="909" spans="3:24" x14ac:dyDescent="0.25">
      <c r="C909" s="63"/>
      <c r="D909" s="63"/>
      <c r="E909" s="63"/>
      <c r="F909" s="63"/>
      <c r="G909" s="63"/>
      <c r="H909" s="63"/>
      <c r="I909" s="60"/>
      <c r="J909" s="60"/>
      <c r="W909" s="60"/>
      <c r="X909" s="60"/>
    </row>
    <row r="910" spans="3:24" x14ac:dyDescent="0.25">
      <c r="C910" s="43"/>
      <c r="D910" s="43"/>
      <c r="E910" s="43"/>
      <c r="F910" s="43"/>
      <c r="G910" s="43"/>
      <c r="H910" s="43"/>
      <c r="I910" s="60"/>
      <c r="J910" s="60"/>
      <c r="W910" s="60"/>
      <c r="X910" s="60"/>
    </row>
    <row r="911" spans="3:24" x14ac:dyDescent="0.25">
      <c r="C911" s="40"/>
      <c r="D911" s="40"/>
      <c r="E911" s="40"/>
      <c r="F911" s="40"/>
      <c r="G911" s="40"/>
      <c r="H911" s="40"/>
      <c r="I911" s="60"/>
      <c r="J911" s="60"/>
      <c r="W911" s="60"/>
      <c r="X911" s="60"/>
    </row>
    <row r="912" spans="3:24" x14ac:dyDescent="0.25">
      <c r="C912" s="45"/>
      <c r="D912" s="45"/>
      <c r="E912" s="45"/>
      <c r="F912" s="45"/>
      <c r="G912" s="45"/>
      <c r="H912" s="45"/>
      <c r="I912" s="60"/>
      <c r="J912" s="60"/>
      <c r="W912" s="60"/>
      <c r="X912" s="60"/>
    </row>
    <row r="913" spans="3:24" x14ac:dyDescent="0.25">
      <c r="C913" s="55"/>
      <c r="D913" s="55"/>
      <c r="E913" s="55"/>
      <c r="F913" s="55"/>
      <c r="G913" s="55"/>
      <c r="H913" s="55"/>
      <c r="I913" s="60"/>
      <c r="J913" s="60"/>
      <c r="W913" s="60"/>
      <c r="X913" s="60"/>
    </row>
    <row r="914" spans="3:24" x14ac:dyDescent="0.25">
      <c r="C914" s="54"/>
      <c r="D914" s="54"/>
      <c r="E914" s="54"/>
      <c r="F914" s="54"/>
      <c r="G914" s="54"/>
      <c r="H914" s="54"/>
      <c r="I914" s="60"/>
      <c r="J914" s="60"/>
      <c r="W914" s="60"/>
      <c r="X914" s="60"/>
    </row>
    <row r="915" spans="3:24" x14ac:dyDescent="0.25">
      <c r="C915" s="55"/>
      <c r="D915" s="55"/>
      <c r="E915" s="55"/>
      <c r="F915" s="55"/>
      <c r="G915" s="55"/>
      <c r="H915" s="55"/>
      <c r="I915" s="60"/>
      <c r="J915" s="60"/>
      <c r="W915" s="60"/>
      <c r="X915" s="60"/>
    </row>
    <row r="916" spans="3:24" x14ac:dyDescent="0.25">
      <c r="C916" s="61"/>
      <c r="D916" s="61"/>
      <c r="E916" s="61"/>
      <c r="F916" s="61"/>
      <c r="G916" s="61"/>
      <c r="H916" s="61"/>
      <c r="I916" s="60"/>
      <c r="J916" s="60"/>
      <c r="W916" s="60"/>
      <c r="X916" s="60"/>
    </row>
    <row r="917" spans="3:24" x14ac:dyDescent="0.25">
      <c r="C917" s="55"/>
      <c r="D917" s="55"/>
      <c r="E917" s="55"/>
      <c r="F917" s="55"/>
      <c r="G917" s="55"/>
      <c r="H917" s="55"/>
      <c r="I917" s="60"/>
      <c r="J917" s="60"/>
      <c r="W917" s="60"/>
      <c r="X917" s="60"/>
    </row>
    <row r="918" spans="3:24" x14ac:dyDescent="0.25">
      <c r="C918" s="48"/>
      <c r="D918" s="48"/>
      <c r="E918" s="48"/>
      <c r="F918" s="48"/>
      <c r="G918" s="48"/>
      <c r="H918" s="48"/>
      <c r="I918" s="60"/>
      <c r="J918" s="60"/>
      <c r="W918" s="60"/>
      <c r="X918" s="60"/>
    </row>
    <row r="919" spans="3:24" x14ac:dyDescent="0.25">
      <c r="C919" s="61"/>
      <c r="D919" s="61"/>
      <c r="E919" s="61"/>
      <c r="F919" s="61"/>
      <c r="G919" s="61"/>
      <c r="H919" s="61"/>
      <c r="I919" s="60"/>
      <c r="J919" s="60"/>
      <c r="W919" s="60"/>
      <c r="X919" s="60"/>
    </row>
    <row r="920" spans="3:24" x14ac:dyDescent="0.25">
      <c r="C920" s="60"/>
      <c r="D920" s="60"/>
      <c r="E920" s="60"/>
      <c r="F920" s="60"/>
      <c r="G920" s="60"/>
      <c r="H920" s="60"/>
      <c r="I920" s="60"/>
      <c r="J920" s="60"/>
      <c r="W920" s="60"/>
      <c r="X920" s="60"/>
    </row>
    <row r="921" spans="3:24" x14ac:dyDescent="0.25">
      <c r="C921" s="44"/>
      <c r="D921" s="44"/>
      <c r="E921" s="44"/>
      <c r="F921" s="44"/>
      <c r="G921" s="44"/>
      <c r="H921" s="44"/>
      <c r="I921" s="60"/>
      <c r="J921" s="60"/>
      <c r="W921" s="60"/>
      <c r="X921" s="60"/>
    </row>
    <row r="922" spans="3:24" x14ac:dyDescent="0.25">
      <c r="C922" s="56"/>
      <c r="D922" s="56"/>
      <c r="E922" s="56"/>
      <c r="F922" s="56"/>
      <c r="G922" s="56"/>
      <c r="H922" s="56"/>
      <c r="I922" s="60"/>
      <c r="J922" s="60"/>
      <c r="W922" s="60"/>
      <c r="X922" s="60"/>
    </row>
    <row r="923" spans="3:24" x14ac:dyDescent="0.25">
      <c r="C923" s="53"/>
      <c r="D923" s="53"/>
      <c r="E923" s="53"/>
      <c r="F923" s="53"/>
      <c r="G923" s="53"/>
      <c r="H923" s="53"/>
      <c r="I923" s="60"/>
      <c r="J923" s="60"/>
      <c r="W923" s="60"/>
      <c r="X923" s="60"/>
    </row>
    <row r="924" spans="3:24" x14ac:dyDescent="0.25">
      <c r="C924" s="60"/>
      <c r="D924" s="60"/>
      <c r="E924" s="60"/>
      <c r="F924" s="60"/>
      <c r="G924" s="60"/>
      <c r="H924" s="60"/>
      <c r="I924" s="60"/>
      <c r="J924" s="60"/>
      <c r="W924" s="60"/>
      <c r="X924" s="60"/>
    </row>
    <row r="925" spans="3:24" x14ac:dyDescent="0.25">
      <c r="C925" s="41"/>
      <c r="D925" s="41"/>
      <c r="E925" s="41"/>
      <c r="F925" s="41"/>
      <c r="G925" s="41"/>
      <c r="H925" s="41"/>
      <c r="I925" s="60"/>
      <c r="J925" s="60"/>
      <c r="W925" s="60"/>
      <c r="X925" s="60"/>
    </row>
    <row r="926" spans="3:24" x14ac:dyDescent="0.25">
      <c r="C926" s="62"/>
      <c r="D926" s="62"/>
      <c r="E926" s="62"/>
      <c r="F926" s="62"/>
      <c r="G926" s="62"/>
      <c r="H926" s="62"/>
      <c r="I926" s="60"/>
      <c r="J926" s="60"/>
      <c r="W926" s="60"/>
      <c r="X926" s="60"/>
    </row>
    <row r="927" spans="3:24" x14ac:dyDescent="0.25">
      <c r="C927" s="48"/>
      <c r="D927" s="48"/>
      <c r="E927" s="48"/>
      <c r="F927" s="48"/>
      <c r="G927" s="48"/>
      <c r="H927" s="48"/>
      <c r="I927" s="60"/>
      <c r="J927" s="60"/>
      <c r="W927" s="60"/>
      <c r="X927" s="60"/>
    </row>
    <row r="928" spans="3:24" x14ac:dyDescent="0.25">
      <c r="C928" s="61"/>
      <c r="D928" s="61"/>
      <c r="E928" s="61"/>
      <c r="F928" s="61"/>
      <c r="G928" s="61"/>
      <c r="H928" s="61"/>
      <c r="I928" s="60"/>
      <c r="J928" s="60"/>
      <c r="W928" s="60"/>
      <c r="X928" s="60"/>
    </row>
    <row r="929" spans="3:24" x14ac:dyDescent="0.25">
      <c r="C929" s="40"/>
      <c r="D929" s="40"/>
      <c r="E929" s="40"/>
      <c r="F929" s="40"/>
      <c r="G929" s="40"/>
      <c r="H929" s="40"/>
      <c r="I929" s="60"/>
      <c r="J929" s="60"/>
      <c r="W929" s="60"/>
      <c r="X929" s="60"/>
    </row>
    <row r="930" spans="3:24" x14ac:dyDescent="0.25">
      <c r="C930" s="63"/>
      <c r="D930" s="63"/>
      <c r="E930" s="63"/>
      <c r="F930" s="63"/>
      <c r="G930" s="63"/>
      <c r="H930" s="63"/>
      <c r="I930" s="60"/>
      <c r="J930" s="60"/>
      <c r="W930" s="60"/>
      <c r="X930" s="60"/>
    </row>
    <row r="931" spans="3:24" x14ac:dyDescent="0.25">
      <c r="C931" s="63"/>
      <c r="D931" s="63"/>
      <c r="E931" s="63"/>
      <c r="F931" s="63"/>
      <c r="G931" s="63"/>
      <c r="H931" s="63"/>
      <c r="I931" s="60"/>
      <c r="J931" s="60"/>
      <c r="W931" s="60"/>
      <c r="X931" s="60"/>
    </row>
    <row r="932" spans="3:24" x14ac:dyDescent="0.25">
      <c r="C932" s="40"/>
      <c r="D932" s="40"/>
      <c r="E932" s="40"/>
      <c r="F932" s="40"/>
      <c r="G932" s="40"/>
      <c r="H932" s="40"/>
      <c r="I932" s="60"/>
      <c r="J932" s="60"/>
      <c r="W932" s="60"/>
      <c r="X932" s="60"/>
    </row>
    <row r="933" spans="3:24" x14ac:dyDescent="0.25">
      <c r="C933" s="59"/>
      <c r="D933" s="59"/>
      <c r="E933" s="59"/>
      <c r="F933" s="59"/>
      <c r="G933" s="59"/>
      <c r="H933" s="59"/>
      <c r="I933" s="60"/>
      <c r="J933" s="60"/>
      <c r="W933" s="60"/>
      <c r="X933" s="60"/>
    </row>
    <row r="934" spans="3:24" x14ac:dyDescent="0.25">
      <c r="C934" s="42"/>
      <c r="D934" s="42"/>
      <c r="E934" s="42"/>
      <c r="F934" s="42"/>
      <c r="G934" s="42"/>
      <c r="H934" s="42"/>
      <c r="I934" s="60"/>
      <c r="J934" s="60"/>
      <c r="W934" s="60"/>
      <c r="X934" s="60"/>
    </row>
    <row r="935" spans="3:24" x14ac:dyDescent="0.25">
      <c r="C935" s="56"/>
      <c r="D935" s="56"/>
      <c r="E935" s="56"/>
      <c r="F935" s="56"/>
      <c r="G935" s="56"/>
      <c r="H935" s="56"/>
      <c r="I935" s="60"/>
      <c r="J935" s="60"/>
      <c r="W935" s="60"/>
      <c r="X935" s="60"/>
    </row>
    <row r="936" spans="3:24" x14ac:dyDescent="0.25">
      <c r="C936" s="48"/>
      <c r="D936" s="48"/>
      <c r="E936" s="48"/>
      <c r="F936" s="48"/>
      <c r="G936" s="48"/>
      <c r="H936" s="48"/>
      <c r="I936" s="60"/>
      <c r="J936" s="60"/>
      <c r="W936" s="60"/>
      <c r="X936" s="60"/>
    </row>
    <row r="937" spans="3:24" x14ac:dyDescent="0.25">
      <c r="C937" s="61"/>
      <c r="D937" s="61"/>
      <c r="E937" s="61"/>
      <c r="F937" s="61"/>
      <c r="G937" s="61"/>
      <c r="H937" s="61"/>
      <c r="I937" s="60"/>
      <c r="J937" s="60"/>
      <c r="W937" s="60"/>
      <c r="X937" s="60"/>
    </row>
    <row r="938" spans="3:24" x14ac:dyDescent="0.25">
      <c r="C938" s="58"/>
      <c r="D938" s="58"/>
      <c r="E938" s="58"/>
      <c r="F938" s="58"/>
      <c r="G938" s="58"/>
      <c r="H938" s="58"/>
      <c r="I938" s="60"/>
      <c r="J938" s="60"/>
      <c r="W938" s="60"/>
      <c r="X938" s="60"/>
    </row>
    <row r="939" spans="3:24" x14ac:dyDescent="0.25">
      <c r="C939" s="58"/>
      <c r="D939" s="58"/>
      <c r="E939" s="58"/>
      <c r="F939" s="58"/>
      <c r="G939" s="58"/>
      <c r="H939" s="58"/>
      <c r="I939" s="60"/>
      <c r="J939" s="60"/>
      <c r="W939" s="60"/>
      <c r="X939" s="60"/>
    </row>
    <row r="940" spans="3:24" x14ac:dyDescent="0.25">
      <c r="C940" s="62"/>
      <c r="D940" s="62"/>
      <c r="E940" s="62"/>
      <c r="F940" s="62"/>
      <c r="G940" s="62"/>
      <c r="H940" s="62"/>
      <c r="I940" s="60"/>
      <c r="J940" s="60"/>
      <c r="W940" s="60"/>
      <c r="X940" s="60"/>
    </row>
    <row r="941" spans="3:24" x14ac:dyDescent="0.25">
      <c r="C941" s="40"/>
      <c r="D941" s="40"/>
      <c r="E941" s="40"/>
      <c r="F941" s="40"/>
      <c r="G941" s="40"/>
      <c r="H941" s="40"/>
      <c r="I941" s="60"/>
      <c r="J941" s="60"/>
      <c r="W941" s="60"/>
      <c r="X941" s="60"/>
    </row>
    <row r="942" spans="3:24" x14ac:dyDescent="0.25">
      <c r="C942" s="44"/>
      <c r="D942" s="44"/>
      <c r="E942" s="44"/>
      <c r="F942" s="44"/>
      <c r="G942" s="44"/>
      <c r="H942" s="44"/>
      <c r="I942" s="60"/>
      <c r="J942" s="60"/>
      <c r="W942" s="60"/>
      <c r="X942" s="60"/>
    </row>
    <row r="943" spans="3:24" x14ac:dyDescent="0.25">
      <c r="C943" s="40"/>
      <c r="D943" s="40"/>
      <c r="E943" s="40"/>
      <c r="F943" s="40"/>
      <c r="G943" s="40"/>
      <c r="H943" s="40"/>
      <c r="I943" s="60"/>
      <c r="J943" s="60"/>
      <c r="W943" s="60"/>
      <c r="X943" s="60"/>
    </row>
    <row r="944" spans="3:24" x14ac:dyDescent="0.25">
      <c r="C944" s="64"/>
      <c r="D944" s="64"/>
      <c r="E944" s="64"/>
      <c r="F944" s="64"/>
      <c r="G944" s="64"/>
      <c r="H944" s="64"/>
      <c r="I944" s="60"/>
      <c r="J944" s="60"/>
      <c r="W944" s="60"/>
      <c r="X944" s="60"/>
    </row>
    <row r="945" spans="3:24" x14ac:dyDescent="0.25">
      <c r="C945" s="53"/>
      <c r="D945" s="53"/>
      <c r="E945" s="53"/>
      <c r="F945" s="53"/>
      <c r="G945" s="53"/>
      <c r="H945" s="53"/>
      <c r="I945" s="60"/>
      <c r="J945" s="60"/>
      <c r="W945" s="60"/>
      <c r="X945" s="60"/>
    </row>
    <row r="946" spans="3:24" x14ac:dyDescent="0.25">
      <c r="C946" s="64"/>
      <c r="D946" s="64"/>
      <c r="E946" s="64"/>
      <c r="F946" s="64"/>
      <c r="G946" s="64"/>
      <c r="H946" s="64"/>
      <c r="I946" s="60"/>
      <c r="J946" s="60"/>
      <c r="W946" s="60"/>
      <c r="X946" s="60"/>
    </row>
    <row r="947" spans="3:24" x14ac:dyDescent="0.25">
      <c r="C947" s="55"/>
      <c r="D947" s="55"/>
      <c r="E947" s="55"/>
      <c r="F947" s="55"/>
      <c r="G947" s="55"/>
      <c r="H947" s="55"/>
      <c r="I947" s="60"/>
      <c r="J947" s="60"/>
      <c r="W947" s="60"/>
      <c r="X947" s="60"/>
    </row>
    <row r="948" spans="3:24" x14ac:dyDescent="0.25">
      <c r="C948" s="61"/>
      <c r="D948" s="61"/>
      <c r="E948" s="61"/>
      <c r="F948" s="61"/>
      <c r="G948" s="61"/>
      <c r="H948" s="61"/>
      <c r="I948" s="60"/>
      <c r="J948" s="60"/>
      <c r="W948" s="60"/>
      <c r="X948" s="60"/>
    </row>
    <row r="949" spans="3:24" x14ac:dyDescent="0.25">
      <c r="C949" s="48"/>
      <c r="D949" s="48"/>
      <c r="E949" s="48"/>
      <c r="F949" s="48"/>
      <c r="G949" s="48"/>
      <c r="H949" s="48"/>
      <c r="I949" s="60"/>
      <c r="J949" s="60"/>
      <c r="W949" s="60"/>
      <c r="X949" s="60"/>
    </row>
    <row r="950" spans="3:24" x14ac:dyDescent="0.25">
      <c r="C950" s="43"/>
      <c r="D950" s="43"/>
      <c r="E950" s="43"/>
      <c r="F950" s="43"/>
      <c r="G950" s="43"/>
      <c r="H950" s="43"/>
      <c r="I950" s="60"/>
      <c r="J950" s="60"/>
      <c r="W950" s="60"/>
      <c r="X950" s="60"/>
    </row>
    <row r="951" spans="3:24" x14ac:dyDescent="0.25">
      <c r="C951" s="57"/>
      <c r="D951" s="57"/>
      <c r="E951" s="57"/>
      <c r="F951" s="57"/>
      <c r="G951" s="57"/>
      <c r="H951" s="57"/>
      <c r="I951" s="60"/>
      <c r="J951" s="60"/>
      <c r="W951" s="60"/>
      <c r="X951" s="60"/>
    </row>
    <row r="952" spans="3:24" x14ac:dyDescent="0.25">
      <c r="C952" s="40"/>
      <c r="D952" s="40"/>
      <c r="E952" s="40"/>
      <c r="F952" s="40"/>
      <c r="G952" s="40"/>
      <c r="H952" s="40"/>
      <c r="I952" s="60"/>
      <c r="J952" s="60"/>
      <c r="W952" s="60"/>
      <c r="X952" s="60"/>
    </row>
    <row r="953" spans="3:24" x14ac:dyDescent="0.25">
      <c r="C953" s="43"/>
      <c r="D953" s="43"/>
      <c r="E953" s="43"/>
      <c r="F953" s="43"/>
      <c r="G953" s="43"/>
      <c r="H953" s="43"/>
      <c r="I953" s="60"/>
      <c r="J953" s="60"/>
      <c r="W953" s="60"/>
      <c r="X953" s="60"/>
    </row>
    <row r="954" spans="3:24" x14ac:dyDescent="0.25">
      <c r="C954" s="63"/>
      <c r="D954" s="63"/>
      <c r="E954" s="63"/>
      <c r="F954" s="63"/>
      <c r="G954" s="63"/>
      <c r="H954" s="63"/>
      <c r="I954" s="60"/>
      <c r="J954" s="60"/>
      <c r="W954" s="60"/>
      <c r="X954" s="60"/>
    </row>
    <row r="955" spans="3:24" x14ac:dyDescent="0.25">
      <c r="C955" s="58"/>
      <c r="D955" s="58"/>
      <c r="E955" s="58"/>
      <c r="F955" s="58"/>
      <c r="G955" s="58"/>
      <c r="H955" s="58"/>
      <c r="I955" s="60"/>
      <c r="J955" s="60"/>
      <c r="W955" s="60"/>
      <c r="X955" s="60"/>
    </row>
    <row r="956" spans="3:24" x14ac:dyDescent="0.25">
      <c r="C956" s="62"/>
      <c r="D956" s="62"/>
      <c r="E956" s="62"/>
      <c r="F956" s="62"/>
      <c r="G956" s="62"/>
      <c r="H956" s="62"/>
      <c r="I956" s="60"/>
      <c r="J956" s="60"/>
      <c r="W956" s="60"/>
      <c r="X956" s="60"/>
    </row>
    <row r="957" spans="3:24" x14ac:dyDescent="0.25">
      <c r="C957" s="41"/>
      <c r="D957" s="41"/>
      <c r="E957" s="41"/>
      <c r="F957" s="41"/>
      <c r="G957" s="41"/>
      <c r="H957" s="41"/>
      <c r="I957" s="60"/>
      <c r="J957" s="60"/>
      <c r="W957" s="60"/>
      <c r="X957" s="60"/>
    </row>
    <row r="958" spans="3:24" x14ac:dyDescent="0.25">
      <c r="C958" s="41"/>
      <c r="D958" s="41"/>
      <c r="E958" s="41"/>
      <c r="F958" s="41"/>
      <c r="G958" s="41"/>
      <c r="H958" s="41"/>
      <c r="I958" s="60"/>
      <c r="J958" s="60"/>
      <c r="W958" s="60"/>
      <c r="X958" s="60"/>
    </row>
    <row r="959" spans="3:24" x14ac:dyDescent="0.25">
      <c r="C959" s="63"/>
      <c r="D959" s="63"/>
      <c r="E959" s="63"/>
      <c r="F959" s="63"/>
      <c r="G959" s="63"/>
      <c r="H959" s="63"/>
      <c r="I959" s="41"/>
      <c r="J959" s="41"/>
      <c r="W959" s="60"/>
      <c r="X959" s="60"/>
    </row>
    <row r="960" spans="3:24" x14ac:dyDescent="0.25">
      <c r="C960" s="45"/>
      <c r="D960" s="45"/>
      <c r="E960" s="45"/>
      <c r="F960" s="45"/>
      <c r="G960" s="45"/>
      <c r="H960" s="45"/>
      <c r="I960" s="41"/>
      <c r="J960" s="41"/>
      <c r="W960" s="60"/>
      <c r="X960" s="60"/>
    </row>
    <row r="961" spans="3:24" x14ac:dyDescent="0.25">
      <c r="C961" s="59"/>
      <c r="D961" s="59"/>
      <c r="E961" s="59"/>
      <c r="F961" s="59"/>
      <c r="G961" s="59"/>
      <c r="H961" s="59"/>
      <c r="I961" s="41"/>
      <c r="J961" s="41"/>
      <c r="W961" s="60"/>
      <c r="X961" s="60"/>
    </row>
    <row r="962" spans="3:24" x14ac:dyDescent="0.25">
      <c r="C962" s="48"/>
      <c r="D962" s="48"/>
      <c r="E962" s="48"/>
      <c r="F962" s="48"/>
      <c r="G962" s="48"/>
      <c r="H962" s="48"/>
      <c r="I962" s="41"/>
      <c r="J962" s="41"/>
      <c r="W962" s="60"/>
      <c r="X962" s="60"/>
    </row>
    <row r="963" spans="3:24" x14ac:dyDescent="0.25">
      <c r="C963" s="61"/>
      <c r="D963" s="61"/>
      <c r="E963" s="61"/>
      <c r="F963" s="61"/>
      <c r="G963" s="61"/>
      <c r="H963" s="61"/>
      <c r="I963" s="41"/>
      <c r="J963" s="41"/>
      <c r="W963" s="41"/>
      <c r="X963" s="41"/>
    </row>
    <row r="964" spans="3:24" x14ac:dyDescent="0.25">
      <c r="C964" s="54"/>
      <c r="D964" s="54"/>
      <c r="E964" s="54"/>
      <c r="F964" s="54"/>
      <c r="G964" s="54"/>
      <c r="H964" s="54"/>
      <c r="I964" s="41"/>
      <c r="J964" s="41"/>
      <c r="W964" s="41"/>
      <c r="X964" s="41"/>
    </row>
    <row r="965" spans="3:24" x14ac:dyDescent="0.25">
      <c r="C965" s="40"/>
      <c r="D965" s="40"/>
      <c r="E965" s="40"/>
      <c r="F965" s="40"/>
      <c r="G965" s="40"/>
      <c r="H965" s="40"/>
      <c r="I965" s="41"/>
      <c r="J965" s="41"/>
      <c r="W965" s="41"/>
      <c r="X965" s="41"/>
    </row>
    <row r="966" spans="3:24" x14ac:dyDescent="0.25">
      <c r="C966" s="48"/>
      <c r="D966" s="48"/>
      <c r="E966" s="48"/>
      <c r="F966" s="48"/>
      <c r="G966" s="48"/>
      <c r="H966" s="48"/>
      <c r="I966" s="41"/>
      <c r="J966" s="41"/>
      <c r="W966" s="41"/>
      <c r="X966" s="41"/>
    </row>
    <row r="967" spans="3:24" x14ac:dyDescent="0.25">
      <c r="C967" s="63"/>
      <c r="D967" s="63"/>
      <c r="E967" s="63"/>
      <c r="F967" s="63"/>
      <c r="G967" s="63"/>
      <c r="H967" s="63"/>
      <c r="I967" s="41"/>
      <c r="J967" s="41"/>
      <c r="W967" s="41"/>
      <c r="X967" s="41"/>
    </row>
    <row r="968" spans="3:24" x14ac:dyDescent="0.25">
      <c r="C968" s="46"/>
      <c r="D968" s="46"/>
      <c r="E968" s="46"/>
      <c r="F968" s="46"/>
      <c r="G968" s="46"/>
      <c r="H968" s="46"/>
      <c r="I968" s="41"/>
      <c r="J968" s="41"/>
      <c r="W968" s="41"/>
      <c r="X968" s="41"/>
    </row>
    <row r="969" spans="3:24" x14ac:dyDescent="0.25">
      <c r="C969" s="63"/>
      <c r="D969" s="63"/>
      <c r="E969" s="63"/>
      <c r="F969" s="63"/>
      <c r="G969" s="63"/>
      <c r="H969" s="63"/>
      <c r="I969" s="41"/>
      <c r="J969" s="41"/>
      <c r="W969" s="41"/>
      <c r="X969" s="41"/>
    </row>
    <row r="970" spans="3:24" x14ac:dyDescent="0.25">
      <c r="C970" s="56"/>
      <c r="D970" s="56"/>
      <c r="E970" s="56"/>
      <c r="F970" s="56"/>
      <c r="G970" s="56"/>
      <c r="H970" s="56"/>
      <c r="I970" s="41"/>
      <c r="J970" s="41"/>
      <c r="W970" s="41"/>
      <c r="X970" s="41"/>
    </row>
    <row r="971" spans="3:24" x14ac:dyDescent="0.25">
      <c r="C971" s="60"/>
      <c r="D971" s="60"/>
      <c r="E971" s="60"/>
      <c r="F971" s="60"/>
      <c r="G971" s="60"/>
      <c r="H971" s="60"/>
      <c r="I971" s="41"/>
      <c r="J971" s="41"/>
      <c r="W971" s="41"/>
      <c r="X971" s="41"/>
    </row>
    <row r="972" spans="3:24" x14ac:dyDescent="0.25">
      <c r="C972" s="41"/>
      <c r="D972" s="41"/>
      <c r="E972" s="41"/>
      <c r="F972" s="41"/>
      <c r="G972" s="41"/>
      <c r="H972" s="41"/>
      <c r="I972" s="41"/>
      <c r="J972" s="41"/>
      <c r="W972" s="41"/>
      <c r="X972" s="41"/>
    </row>
    <row r="973" spans="3:24" x14ac:dyDescent="0.25">
      <c r="C973" s="56"/>
      <c r="D973" s="56"/>
      <c r="E973" s="56"/>
      <c r="F973" s="56"/>
      <c r="G973" s="56"/>
      <c r="H973" s="56"/>
      <c r="I973" s="41"/>
      <c r="J973" s="41"/>
      <c r="W973" s="41"/>
      <c r="X973" s="41"/>
    </row>
    <row r="974" spans="3:24" x14ac:dyDescent="0.25">
      <c r="C974" s="64"/>
      <c r="D974" s="64"/>
      <c r="E974" s="64"/>
      <c r="F974" s="64"/>
      <c r="G974" s="64"/>
      <c r="H974" s="64"/>
      <c r="I974" s="41"/>
      <c r="J974" s="41"/>
      <c r="W974" s="41"/>
      <c r="X974" s="41"/>
    </row>
    <row r="975" spans="3:24" x14ac:dyDescent="0.25">
      <c r="C975" s="60"/>
      <c r="D975" s="60"/>
      <c r="E975" s="60"/>
      <c r="F975" s="60"/>
      <c r="G975" s="60"/>
      <c r="H975" s="60"/>
      <c r="I975" s="41"/>
      <c r="J975" s="41"/>
      <c r="W975" s="41"/>
      <c r="X975" s="41"/>
    </row>
    <row r="976" spans="3:24" x14ac:dyDescent="0.25">
      <c r="C976" s="64"/>
      <c r="D976" s="64"/>
      <c r="E976" s="64"/>
      <c r="F976" s="64"/>
      <c r="G976" s="64"/>
      <c r="H976" s="64"/>
      <c r="I976" s="41"/>
      <c r="J976" s="41"/>
      <c r="W976" s="41"/>
      <c r="X976" s="41"/>
    </row>
    <row r="977" spans="3:24" x14ac:dyDescent="0.25">
      <c r="C977" s="60"/>
      <c r="D977" s="60"/>
      <c r="E977" s="60"/>
      <c r="F977" s="60"/>
      <c r="G977" s="60"/>
      <c r="H977" s="60"/>
      <c r="I977" s="41"/>
      <c r="J977" s="41"/>
      <c r="W977" s="41"/>
      <c r="X977" s="41"/>
    </row>
    <row r="978" spans="3:24" x14ac:dyDescent="0.25">
      <c r="C978" s="42"/>
      <c r="D978" s="42"/>
      <c r="E978" s="42"/>
      <c r="F978" s="42"/>
      <c r="G978" s="42"/>
      <c r="H978" s="42"/>
      <c r="I978" s="41"/>
      <c r="J978" s="41"/>
      <c r="W978" s="41"/>
      <c r="X978" s="41"/>
    </row>
    <row r="979" spans="3:24" x14ac:dyDescent="0.25">
      <c r="C979" s="61"/>
      <c r="D979" s="61"/>
      <c r="E979" s="61"/>
      <c r="F979" s="61"/>
      <c r="G979" s="61"/>
      <c r="H979" s="61"/>
      <c r="I979" s="41"/>
      <c r="J979" s="41"/>
      <c r="W979" s="41"/>
      <c r="X979" s="41"/>
    </row>
    <row r="980" spans="3:24" x14ac:dyDescent="0.25">
      <c r="C980" s="46"/>
      <c r="D980" s="46"/>
      <c r="E980" s="46"/>
      <c r="F980" s="46"/>
      <c r="G980" s="46"/>
      <c r="H980" s="46"/>
      <c r="I980" s="41"/>
      <c r="J980" s="41"/>
      <c r="W980" s="41"/>
      <c r="X980" s="41"/>
    </row>
    <row r="981" spans="3:24" x14ac:dyDescent="0.25">
      <c r="C981" s="48"/>
      <c r="D981" s="48"/>
      <c r="E981" s="48"/>
      <c r="F981" s="48"/>
      <c r="G981" s="48"/>
      <c r="H981" s="48"/>
      <c r="I981" s="41"/>
      <c r="J981" s="41"/>
      <c r="W981" s="41"/>
      <c r="X981" s="41"/>
    </row>
    <row r="982" spans="3:24" x14ac:dyDescent="0.25">
      <c r="C982" s="48"/>
      <c r="D982" s="48"/>
      <c r="E982" s="48"/>
      <c r="F982" s="48"/>
      <c r="G982" s="48"/>
      <c r="H982" s="48"/>
      <c r="I982" s="41"/>
      <c r="J982" s="41"/>
      <c r="W982" s="41"/>
      <c r="X982" s="41"/>
    </row>
    <row r="983" spans="3:24" x14ac:dyDescent="0.25">
      <c r="C983" s="64"/>
      <c r="D983" s="64"/>
      <c r="E983" s="64"/>
      <c r="F983" s="64"/>
      <c r="G983" s="64"/>
      <c r="H983" s="64"/>
      <c r="I983" s="41"/>
      <c r="J983" s="41"/>
      <c r="W983" s="41"/>
      <c r="X983" s="41"/>
    </row>
    <row r="984" spans="3:24" x14ac:dyDescent="0.25">
      <c r="C984" s="42"/>
      <c r="D984" s="42"/>
      <c r="E984" s="42"/>
      <c r="F984" s="42"/>
      <c r="G984" s="42"/>
      <c r="H984" s="42"/>
      <c r="I984" s="41"/>
      <c r="J984" s="41"/>
      <c r="W984" s="41"/>
      <c r="X984" s="41"/>
    </row>
    <row r="985" spans="3:24" x14ac:dyDescent="0.25">
      <c r="C985" s="43"/>
      <c r="D985" s="43"/>
      <c r="E985" s="43"/>
      <c r="F985" s="43"/>
      <c r="G985" s="43"/>
      <c r="H985" s="43"/>
      <c r="I985" s="41"/>
      <c r="J985" s="41"/>
      <c r="W985" s="41"/>
      <c r="X985" s="41"/>
    </row>
    <row r="986" spans="3:24" x14ac:dyDescent="0.25">
      <c r="C986" s="59"/>
      <c r="D986" s="59"/>
      <c r="E986" s="59"/>
      <c r="F986" s="59"/>
      <c r="G986" s="59"/>
      <c r="H986" s="59"/>
      <c r="I986" s="41"/>
      <c r="J986" s="41"/>
      <c r="W986" s="41"/>
      <c r="X986" s="41"/>
    </row>
    <row r="987" spans="3:24" x14ac:dyDescent="0.25">
      <c r="C987" s="41"/>
      <c r="D987" s="41"/>
      <c r="E987" s="41"/>
      <c r="F987" s="41"/>
      <c r="G987" s="41"/>
      <c r="H987" s="41"/>
      <c r="I987" s="41"/>
      <c r="J987" s="41"/>
      <c r="W987" s="41"/>
      <c r="X987" s="41"/>
    </row>
    <row r="988" spans="3:24" x14ac:dyDescent="0.25">
      <c r="C988" s="57"/>
      <c r="D988" s="57"/>
      <c r="E988" s="57"/>
      <c r="F988" s="57"/>
      <c r="G988" s="57"/>
      <c r="H988" s="57"/>
      <c r="I988" s="41"/>
      <c r="J988" s="41"/>
      <c r="W988" s="41"/>
      <c r="X988" s="41"/>
    </row>
    <row r="989" spans="3:24" x14ac:dyDescent="0.25">
      <c r="C989" s="54"/>
      <c r="D989" s="54"/>
      <c r="E989" s="54"/>
      <c r="F989" s="54"/>
      <c r="G989" s="54"/>
      <c r="H989" s="54"/>
      <c r="I989" s="41"/>
      <c r="J989" s="41"/>
      <c r="W989" s="41"/>
      <c r="X989" s="41"/>
    </row>
    <row r="990" spans="3:24" x14ac:dyDescent="0.25">
      <c r="C990" s="43"/>
      <c r="D990" s="43"/>
      <c r="E990" s="43"/>
      <c r="F990" s="43"/>
      <c r="G990" s="43"/>
      <c r="H990" s="43"/>
      <c r="I990" s="41"/>
      <c r="J990" s="41"/>
      <c r="W990" s="41"/>
      <c r="X990" s="41"/>
    </row>
    <row r="991" spans="3:24" x14ac:dyDescent="0.25">
      <c r="C991" s="40"/>
      <c r="D991" s="40"/>
      <c r="E991" s="40"/>
      <c r="F991" s="40"/>
      <c r="G991" s="40"/>
      <c r="H991" s="40"/>
      <c r="I991" s="41"/>
      <c r="J991" s="41"/>
      <c r="W991" s="41"/>
      <c r="X991" s="41"/>
    </row>
    <row r="992" spans="3:24" x14ac:dyDescent="0.25">
      <c r="C992" s="48"/>
      <c r="D992" s="48"/>
      <c r="E992" s="48"/>
      <c r="F992" s="48"/>
      <c r="G992" s="48"/>
      <c r="H992" s="48"/>
      <c r="I992" s="41"/>
      <c r="J992" s="41"/>
      <c r="W992" s="41"/>
      <c r="X992" s="41"/>
    </row>
    <row r="993" spans="3:24" x14ac:dyDescent="0.25">
      <c r="C993" s="55"/>
      <c r="D993" s="55"/>
      <c r="E993" s="55"/>
      <c r="F993" s="55"/>
      <c r="G993" s="55"/>
      <c r="H993" s="55"/>
      <c r="I993" s="41"/>
      <c r="J993" s="41"/>
      <c r="W993" s="41"/>
      <c r="X993" s="41"/>
    </row>
    <row r="994" spans="3:24" x14ac:dyDescent="0.25">
      <c r="C994" s="58"/>
      <c r="D994" s="58"/>
      <c r="E994" s="58"/>
      <c r="F994" s="58"/>
      <c r="G994" s="58"/>
      <c r="H994" s="58"/>
      <c r="I994" s="41"/>
      <c r="J994" s="41"/>
      <c r="W994" s="41"/>
      <c r="X994" s="41"/>
    </row>
    <row r="995" spans="3:24" x14ac:dyDescent="0.25">
      <c r="C995" s="57"/>
      <c r="D995" s="57"/>
      <c r="E995" s="57"/>
      <c r="F995" s="57"/>
      <c r="G995" s="57"/>
      <c r="H995" s="57"/>
      <c r="I995" s="41"/>
      <c r="J995" s="41"/>
      <c r="W995" s="41"/>
      <c r="X995" s="41"/>
    </row>
    <row r="996" spans="3:24" x14ac:dyDescent="0.25">
      <c r="C996" s="40"/>
      <c r="D996" s="40"/>
      <c r="E996" s="40"/>
      <c r="F996" s="40"/>
      <c r="G996" s="40"/>
      <c r="H996" s="40"/>
      <c r="I996" s="41"/>
      <c r="J996" s="41"/>
      <c r="W996" s="41"/>
      <c r="X996" s="41"/>
    </row>
    <row r="997" spans="3:24" x14ac:dyDescent="0.25">
      <c r="C997" s="58"/>
      <c r="D997" s="58"/>
      <c r="E997" s="58"/>
      <c r="F997" s="58"/>
      <c r="G997" s="58"/>
      <c r="H997" s="58"/>
      <c r="I997" s="41"/>
      <c r="J997" s="41"/>
      <c r="W997" s="41"/>
      <c r="X997" s="41"/>
    </row>
    <row r="998" spans="3:24" x14ac:dyDescent="0.25">
      <c r="C998" s="47"/>
      <c r="D998" s="47"/>
      <c r="E998" s="47"/>
      <c r="F998" s="47"/>
      <c r="G998" s="47"/>
      <c r="H998" s="47"/>
      <c r="I998" s="41"/>
      <c r="J998" s="41"/>
      <c r="W998" s="41"/>
      <c r="X998" s="41"/>
    </row>
    <row r="999" spans="3:24" x14ac:dyDescent="0.25">
      <c r="C999" s="60"/>
      <c r="D999" s="60"/>
      <c r="E999" s="60"/>
      <c r="F999" s="60"/>
      <c r="G999" s="60"/>
      <c r="H999" s="60"/>
      <c r="I999" s="41"/>
      <c r="J999" s="41"/>
      <c r="W999" s="41"/>
      <c r="X999" s="41"/>
    </row>
    <row r="1000" spans="3:24" x14ac:dyDescent="0.25">
      <c r="C1000" s="48"/>
      <c r="D1000" s="48"/>
      <c r="E1000" s="48"/>
      <c r="F1000" s="48"/>
      <c r="G1000" s="48"/>
      <c r="H1000" s="48"/>
      <c r="I1000" s="41"/>
      <c r="J1000" s="41"/>
      <c r="W1000" s="41"/>
      <c r="X1000" s="41"/>
    </row>
    <row r="1001" spans="3:24" x14ac:dyDescent="0.25">
      <c r="C1001" s="55"/>
      <c r="D1001" s="55"/>
      <c r="E1001" s="55"/>
      <c r="F1001" s="55"/>
      <c r="G1001" s="55"/>
      <c r="H1001" s="55"/>
      <c r="I1001" s="41"/>
      <c r="J1001" s="41"/>
      <c r="W1001" s="41"/>
      <c r="X1001" s="41"/>
    </row>
    <row r="1002" spans="3:24" x14ac:dyDescent="0.25">
      <c r="C1002" s="61"/>
      <c r="D1002" s="61"/>
      <c r="E1002" s="61"/>
      <c r="F1002" s="61"/>
      <c r="G1002" s="61"/>
      <c r="H1002" s="61"/>
      <c r="I1002" s="41"/>
      <c r="J1002" s="41"/>
      <c r="W1002" s="41"/>
      <c r="X1002" s="41"/>
    </row>
    <row r="1003" spans="3:24" x14ac:dyDescent="0.25">
      <c r="C1003" s="45"/>
      <c r="D1003" s="45"/>
      <c r="E1003" s="45"/>
      <c r="F1003" s="45"/>
      <c r="G1003" s="45"/>
      <c r="H1003" s="45"/>
      <c r="I1003" s="41"/>
      <c r="J1003" s="41"/>
      <c r="W1003" s="41"/>
      <c r="X1003" s="41"/>
    </row>
    <row r="1004" spans="3:24" x14ac:dyDescent="0.25">
      <c r="C1004" s="64"/>
      <c r="D1004" s="64"/>
      <c r="E1004" s="64"/>
      <c r="F1004" s="64"/>
      <c r="G1004" s="64"/>
      <c r="H1004" s="64"/>
      <c r="I1004" s="41"/>
      <c r="J1004" s="41"/>
      <c r="W1004" s="41"/>
      <c r="X1004" s="41"/>
    </row>
    <row r="1005" spans="3:24" x14ac:dyDescent="0.25">
      <c r="C1005" s="60"/>
      <c r="D1005" s="60"/>
      <c r="E1005" s="60"/>
      <c r="F1005" s="60"/>
      <c r="G1005" s="60"/>
      <c r="H1005" s="60"/>
      <c r="I1005" s="41"/>
      <c r="J1005" s="41"/>
      <c r="W1005" s="41"/>
      <c r="X1005" s="41"/>
    </row>
    <row r="1006" spans="3:24" x14ac:dyDescent="0.25">
      <c r="C1006" s="57"/>
      <c r="D1006" s="57"/>
      <c r="E1006" s="57"/>
      <c r="F1006" s="57"/>
      <c r="G1006" s="57"/>
      <c r="H1006" s="57"/>
      <c r="I1006" s="41"/>
      <c r="J1006" s="41"/>
      <c r="W1006" s="41"/>
      <c r="X1006" s="41"/>
    </row>
    <row r="1007" spans="3:24" x14ac:dyDescent="0.25">
      <c r="C1007" s="58"/>
      <c r="D1007" s="58"/>
      <c r="E1007" s="58"/>
      <c r="F1007" s="58"/>
      <c r="G1007" s="58"/>
      <c r="H1007" s="58"/>
      <c r="I1007" s="41"/>
      <c r="J1007" s="41"/>
      <c r="W1007" s="41"/>
      <c r="X1007" s="41"/>
    </row>
    <row r="1008" spans="3:24" x14ac:dyDescent="0.25">
      <c r="C1008" s="64"/>
      <c r="D1008" s="64"/>
      <c r="E1008" s="64"/>
      <c r="F1008" s="64"/>
      <c r="G1008" s="64"/>
      <c r="H1008" s="64"/>
      <c r="I1008" s="41"/>
      <c r="J1008" s="41"/>
      <c r="W1008" s="41"/>
      <c r="X1008" s="41"/>
    </row>
    <row r="1009" spans="3:24" x14ac:dyDescent="0.25">
      <c r="C1009" s="62"/>
      <c r="D1009" s="62"/>
      <c r="E1009" s="62"/>
      <c r="F1009" s="62"/>
      <c r="G1009" s="62"/>
      <c r="H1009" s="62"/>
      <c r="I1009" s="41"/>
      <c r="J1009" s="41"/>
      <c r="W1009" s="41"/>
      <c r="X1009" s="41"/>
    </row>
    <row r="1010" spans="3:24" x14ac:dyDescent="0.25">
      <c r="C1010" s="64"/>
      <c r="D1010" s="64"/>
      <c r="E1010" s="64"/>
      <c r="F1010" s="64"/>
      <c r="G1010" s="64"/>
      <c r="H1010" s="64"/>
      <c r="I1010" s="41"/>
      <c r="J1010" s="41"/>
      <c r="W1010" s="41"/>
      <c r="X1010" s="41"/>
    </row>
    <row r="1011" spans="3:24" x14ac:dyDescent="0.25">
      <c r="C1011" s="55"/>
      <c r="D1011" s="55"/>
      <c r="E1011" s="55"/>
      <c r="F1011" s="55"/>
      <c r="G1011" s="55"/>
      <c r="H1011" s="55"/>
      <c r="I1011" s="41"/>
      <c r="J1011" s="41"/>
      <c r="W1011" s="41"/>
      <c r="X1011" s="41"/>
    </row>
    <row r="1012" spans="3:24" x14ac:dyDescent="0.25">
      <c r="C1012" s="41"/>
      <c r="D1012" s="41"/>
      <c r="E1012" s="41"/>
      <c r="F1012" s="41"/>
      <c r="G1012" s="41"/>
      <c r="H1012" s="41"/>
      <c r="I1012" s="41"/>
      <c r="J1012" s="41"/>
      <c r="W1012" s="41"/>
      <c r="X1012" s="41"/>
    </row>
    <row r="1013" spans="3:24" x14ac:dyDescent="0.25">
      <c r="C1013" s="61"/>
      <c r="D1013" s="61"/>
      <c r="E1013" s="61"/>
      <c r="F1013" s="61"/>
      <c r="G1013" s="61"/>
      <c r="H1013" s="61"/>
      <c r="I1013" s="41"/>
      <c r="J1013" s="41"/>
      <c r="W1013" s="41"/>
      <c r="X1013" s="41"/>
    </row>
    <row r="1014" spans="3:24" x14ac:dyDescent="0.25">
      <c r="C1014" s="61"/>
      <c r="D1014" s="61"/>
      <c r="E1014" s="61"/>
      <c r="F1014" s="61"/>
      <c r="G1014" s="61"/>
      <c r="H1014" s="61"/>
      <c r="I1014" s="41"/>
      <c r="J1014" s="41"/>
      <c r="W1014" s="41"/>
      <c r="X1014" s="41"/>
    </row>
    <row r="1015" spans="3:24" x14ac:dyDescent="0.25">
      <c r="C1015" s="46"/>
      <c r="D1015" s="46"/>
      <c r="E1015" s="46"/>
      <c r="F1015" s="46"/>
      <c r="G1015" s="46"/>
      <c r="H1015" s="46"/>
      <c r="I1015" s="41"/>
      <c r="J1015" s="41"/>
      <c r="W1015" s="41"/>
      <c r="X1015" s="41"/>
    </row>
    <row r="1016" spans="3:24" x14ac:dyDescent="0.25">
      <c r="C1016" s="48"/>
      <c r="D1016" s="48"/>
      <c r="E1016" s="48"/>
      <c r="F1016" s="48"/>
      <c r="G1016" s="48"/>
      <c r="H1016" s="48"/>
      <c r="I1016" s="41"/>
      <c r="J1016" s="41"/>
      <c r="W1016" s="41"/>
      <c r="X1016" s="41"/>
    </row>
    <row r="1017" spans="3:24" x14ac:dyDescent="0.25">
      <c r="C1017" s="48"/>
      <c r="D1017" s="48"/>
      <c r="E1017" s="48"/>
      <c r="F1017" s="48"/>
      <c r="G1017" s="48"/>
      <c r="H1017" s="48"/>
      <c r="I1017" s="59"/>
      <c r="J1017" s="59"/>
      <c r="W1017" s="41"/>
      <c r="X1017" s="41"/>
    </row>
    <row r="1018" spans="3:24" x14ac:dyDescent="0.25">
      <c r="C1018" s="46"/>
      <c r="D1018" s="46"/>
      <c r="E1018" s="46"/>
      <c r="F1018" s="46"/>
      <c r="G1018" s="46"/>
      <c r="H1018" s="46"/>
      <c r="I1018" s="59"/>
      <c r="J1018" s="59"/>
      <c r="W1018" s="41"/>
      <c r="X1018" s="41"/>
    </row>
    <row r="1019" spans="3:24" x14ac:dyDescent="0.25">
      <c r="C1019" s="48"/>
      <c r="D1019" s="48"/>
      <c r="E1019" s="48"/>
      <c r="F1019" s="48"/>
      <c r="G1019" s="48"/>
      <c r="H1019" s="48"/>
      <c r="I1019" s="59"/>
      <c r="J1019" s="59"/>
      <c r="W1019" s="41"/>
      <c r="X1019" s="41"/>
    </row>
    <row r="1020" spans="3:24" x14ac:dyDescent="0.25">
      <c r="C1020" s="40"/>
      <c r="D1020" s="40"/>
      <c r="E1020" s="40"/>
      <c r="F1020" s="40"/>
      <c r="G1020" s="40"/>
      <c r="H1020" s="40"/>
      <c r="I1020" s="59"/>
      <c r="J1020" s="59"/>
      <c r="W1020" s="41"/>
      <c r="X1020" s="41"/>
    </row>
    <row r="1021" spans="3:24" x14ac:dyDescent="0.25">
      <c r="C1021" s="59"/>
      <c r="D1021" s="59"/>
      <c r="E1021" s="59"/>
      <c r="F1021" s="59"/>
      <c r="G1021" s="59"/>
      <c r="H1021" s="59"/>
      <c r="I1021" s="59"/>
      <c r="J1021" s="59"/>
      <c r="W1021" s="59"/>
      <c r="X1021" s="59"/>
    </row>
    <row r="1022" spans="3:24" x14ac:dyDescent="0.25">
      <c r="C1022" s="43"/>
      <c r="D1022" s="43"/>
      <c r="E1022" s="43"/>
      <c r="F1022" s="43"/>
      <c r="G1022" s="43"/>
      <c r="H1022" s="43"/>
      <c r="I1022" s="59"/>
      <c r="J1022" s="59"/>
      <c r="W1022" s="59"/>
      <c r="X1022" s="59"/>
    </row>
    <row r="1023" spans="3:24" x14ac:dyDescent="0.25">
      <c r="C1023" s="54"/>
      <c r="D1023" s="54"/>
      <c r="E1023" s="54"/>
      <c r="F1023" s="54"/>
      <c r="G1023" s="54"/>
      <c r="H1023" s="54"/>
      <c r="I1023" s="59"/>
      <c r="J1023" s="59"/>
      <c r="W1023" s="59"/>
      <c r="X1023" s="59"/>
    </row>
    <row r="1024" spans="3:24" x14ac:dyDescent="0.25">
      <c r="C1024" s="63"/>
      <c r="D1024" s="63"/>
      <c r="E1024" s="63"/>
      <c r="F1024" s="63"/>
      <c r="G1024" s="63"/>
      <c r="H1024" s="63"/>
      <c r="I1024" s="59"/>
      <c r="J1024" s="59"/>
      <c r="W1024" s="59"/>
      <c r="X1024" s="59"/>
    </row>
    <row r="1025" spans="3:24" x14ac:dyDescent="0.25">
      <c r="C1025" s="45"/>
      <c r="D1025" s="45"/>
      <c r="E1025" s="45"/>
      <c r="F1025" s="45"/>
      <c r="G1025" s="45"/>
      <c r="H1025" s="45"/>
      <c r="I1025" s="59"/>
      <c r="J1025" s="59"/>
      <c r="W1025" s="59"/>
      <c r="X1025" s="59"/>
    </row>
    <row r="1026" spans="3:24" x14ac:dyDescent="0.25">
      <c r="C1026" s="60"/>
      <c r="D1026" s="60"/>
      <c r="E1026" s="60"/>
      <c r="F1026" s="60"/>
      <c r="G1026" s="60"/>
      <c r="H1026" s="60"/>
      <c r="I1026" s="59"/>
      <c r="J1026" s="59"/>
      <c r="W1026" s="59"/>
      <c r="X1026" s="59"/>
    </row>
    <row r="1027" spans="3:24" x14ac:dyDescent="0.25">
      <c r="C1027" s="63"/>
      <c r="D1027" s="63"/>
      <c r="E1027" s="63"/>
      <c r="F1027" s="63"/>
      <c r="G1027" s="63"/>
      <c r="H1027" s="63"/>
      <c r="I1027" s="59"/>
      <c r="J1027" s="59"/>
      <c r="W1027" s="59"/>
      <c r="X1027" s="59"/>
    </row>
    <row r="1028" spans="3:24" x14ac:dyDescent="0.25">
      <c r="C1028" s="41"/>
      <c r="D1028" s="41"/>
      <c r="E1028" s="41"/>
      <c r="F1028" s="41"/>
      <c r="G1028" s="41"/>
      <c r="H1028" s="41"/>
      <c r="I1028" s="59"/>
      <c r="J1028" s="59"/>
      <c r="W1028" s="59"/>
      <c r="X1028" s="59"/>
    </row>
    <row r="1029" spans="3:24" x14ac:dyDescent="0.25">
      <c r="C1029" s="58"/>
      <c r="D1029" s="58"/>
      <c r="E1029" s="58"/>
      <c r="F1029" s="58"/>
      <c r="G1029" s="58"/>
      <c r="H1029" s="58"/>
      <c r="I1029" s="59"/>
      <c r="J1029" s="59"/>
      <c r="W1029" s="59"/>
      <c r="X1029" s="59"/>
    </row>
    <row r="1030" spans="3:24" x14ac:dyDescent="0.25">
      <c r="C1030" s="58"/>
      <c r="D1030" s="58"/>
      <c r="E1030" s="58"/>
      <c r="F1030" s="58"/>
      <c r="G1030" s="58"/>
      <c r="H1030" s="58"/>
      <c r="I1030" s="59"/>
      <c r="J1030" s="59"/>
      <c r="W1030" s="59"/>
      <c r="X1030" s="59"/>
    </row>
    <row r="1031" spans="3:24" x14ac:dyDescent="0.25">
      <c r="C1031" s="62"/>
      <c r="D1031" s="62"/>
      <c r="E1031" s="62"/>
      <c r="F1031" s="62"/>
      <c r="G1031" s="62"/>
      <c r="H1031" s="62"/>
      <c r="I1031" s="59"/>
      <c r="J1031" s="59"/>
      <c r="W1031" s="59"/>
      <c r="X1031" s="59"/>
    </row>
    <row r="1032" spans="3:24" x14ac:dyDescent="0.25">
      <c r="C1032" s="42"/>
      <c r="D1032" s="42"/>
      <c r="E1032" s="42"/>
      <c r="F1032" s="42"/>
      <c r="G1032" s="42"/>
      <c r="H1032" s="42"/>
      <c r="I1032" s="59"/>
      <c r="J1032" s="59"/>
      <c r="W1032" s="59"/>
      <c r="X1032" s="59"/>
    </row>
    <row r="1033" spans="3:24" x14ac:dyDescent="0.25">
      <c r="C1033" s="55"/>
      <c r="D1033" s="55"/>
      <c r="E1033" s="55"/>
      <c r="F1033" s="55"/>
      <c r="G1033" s="55"/>
      <c r="H1033" s="55"/>
      <c r="I1033" s="59"/>
      <c r="J1033" s="59"/>
      <c r="W1033" s="59"/>
      <c r="X1033" s="59"/>
    </row>
    <row r="1034" spans="3:24" x14ac:dyDescent="0.25">
      <c r="C1034" s="57"/>
      <c r="D1034" s="57"/>
      <c r="E1034" s="57"/>
      <c r="F1034" s="57"/>
      <c r="G1034" s="57"/>
      <c r="H1034" s="57"/>
      <c r="I1034" s="59"/>
      <c r="J1034" s="59"/>
      <c r="W1034" s="59"/>
      <c r="X1034" s="59"/>
    </row>
    <row r="1035" spans="3:24" x14ac:dyDescent="0.25">
      <c r="C1035" s="64"/>
      <c r="D1035" s="64"/>
      <c r="E1035" s="64"/>
      <c r="F1035" s="64"/>
      <c r="G1035" s="64"/>
      <c r="H1035" s="64"/>
      <c r="I1035" s="59"/>
      <c r="J1035" s="59"/>
      <c r="W1035" s="59"/>
      <c r="X1035" s="59"/>
    </row>
    <row r="1036" spans="3:24" x14ac:dyDescent="0.25">
      <c r="C1036" s="55"/>
      <c r="D1036" s="55"/>
      <c r="E1036" s="55"/>
      <c r="F1036" s="55"/>
      <c r="G1036" s="55"/>
      <c r="H1036" s="55"/>
      <c r="I1036" s="59"/>
      <c r="J1036" s="59"/>
      <c r="W1036" s="59"/>
      <c r="X1036" s="59"/>
    </row>
    <row r="1037" spans="3:24" x14ac:dyDescent="0.25">
      <c r="C1037" s="54"/>
      <c r="D1037" s="54"/>
      <c r="E1037" s="54"/>
      <c r="F1037" s="54"/>
      <c r="G1037" s="54"/>
      <c r="H1037" s="54"/>
      <c r="I1037" s="59"/>
      <c r="J1037" s="59"/>
      <c r="W1037" s="59"/>
      <c r="X1037" s="59"/>
    </row>
    <row r="1038" spans="3:24" x14ac:dyDescent="0.25">
      <c r="C1038" s="54"/>
      <c r="D1038" s="54"/>
      <c r="E1038" s="54"/>
      <c r="F1038" s="54"/>
      <c r="G1038" s="54"/>
      <c r="H1038" s="54"/>
      <c r="I1038" s="59"/>
      <c r="J1038" s="59"/>
      <c r="W1038" s="59"/>
      <c r="X1038" s="59"/>
    </row>
    <row r="1039" spans="3:24" x14ac:dyDescent="0.25">
      <c r="C1039" s="41"/>
      <c r="D1039" s="41"/>
      <c r="E1039" s="41"/>
      <c r="F1039" s="41"/>
      <c r="G1039" s="41"/>
      <c r="H1039" s="41"/>
      <c r="I1039" s="59"/>
      <c r="J1039" s="59"/>
      <c r="W1039" s="59"/>
      <c r="X1039" s="59"/>
    </row>
    <row r="1040" spans="3:24" x14ac:dyDescent="0.25">
      <c r="C1040" s="59"/>
      <c r="D1040" s="59"/>
      <c r="E1040" s="59"/>
      <c r="F1040" s="59"/>
      <c r="G1040" s="59"/>
      <c r="H1040" s="59"/>
      <c r="I1040" s="59"/>
      <c r="J1040" s="59"/>
      <c r="W1040" s="59"/>
      <c r="X1040" s="59"/>
    </row>
    <row r="1041" spans="3:24" x14ac:dyDescent="0.25">
      <c r="C1041" s="64"/>
      <c r="D1041" s="64"/>
      <c r="E1041" s="64"/>
      <c r="F1041" s="64"/>
      <c r="G1041" s="64"/>
      <c r="H1041" s="64"/>
      <c r="I1041" s="59"/>
      <c r="J1041" s="59"/>
      <c r="W1041" s="59"/>
      <c r="X1041" s="59"/>
    </row>
    <row r="1042" spans="3:24" x14ac:dyDescent="0.25">
      <c r="C1042" s="62"/>
      <c r="D1042" s="62"/>
      <c r="E1042" s="62"/>
      <c r="F1042" s="62"/>
      <c r="G1042" s="62"/>
      <c r="H1042" s="62"/>
      <c r="I1042" s="59"/>
      <c r="J1042" s="59"/>
      <c r="W1042" s="59"/>
      <c r="X1042" s="59"/>
    </row>
    <row r="1043" spans="3:24" x14ac:dyDescent="0.25">
      <c r="C1043" s="64"/>
      <c r="D1043" s="64"/>
      <c r="E1043" s="64"/>
      <c r="F1043" s="64"/>
      <c r="G1043" s="64"/>
      <c r="H1043" s="64"/>
      <c r="I1043" s="59"/>
      <c r="J1043" s="59"/>
      <c r="W1043" s="59"/>
      <c r="X1043" s="59"/>
    </row>
    <row r="1044" spans="3:24" x14ac:dyDescent="0.25">
      <c r="C1044" s="56"/>
      <c r="D1044" s="56"/>
      <c r="E1044" s="56"/>
      <c r="F1044" s="56"/>
      <c r="G1044" s="56"/>
      <c r="H1044" s="56"/>
      <c r="I1044" s="59"/>
      <c r="J1044" s="59"/>
      <c r="W1044" s="59"/>
      <c r="X1044" s="59"/>
    </row>
    <row r="1045" spans="3:24" x14ac:dyDescent="0.25">
      <c r="C1045" s="42"/>
      <c r="D1045" s="42"/>
      <c r="E1045" s="42"/>
      <c r="F1045" s="42"/>
      <c r="G1045" s="42"/>
      <c r="H1045" s="42"/>
      <c r="I1045" s="59"/>
      <c r="J1045" s="59"/>
      <c r="W1045" s="59"/>
      <c r="X1045" s="59"/>
    </row>
    <row r="1046" spans="3:24" x14ac:dyDescent="0.25">
      <c r="C1046" s="42"/>
      <c r="D1046" s="42"/>
      <c r="E1046" s="42"/>
      <c r="F1046" s="42"/>
      <c r="G1046" s="42"/>
      <c r="H1046" s="42"/>
      <c r="I1046" s="59"/>
      <c r="J1046" s="59"/>
      <c r="W1046" s="59"/>
      <c r="X1046" s="59"/>
    </row>
    <row r="1047" spans="3:24" x14ac:dyDescent="0.25">
      <c r="C1047" s="40"/>
      <c r="D1047" s="40"/>
      <c r="E1047" s="40"/>
      <c r="F1047" s="40"/>
      <c r="G1047" s="40"/>
      <c r="H1047" s="40"/>
      <c r="I1047" s="59"/>
      <c r="J1047" s="59"/>
      <c r="W1047" s="59"/>
      <c r="X1047" s="59"/>
    </row>
    <row r="1048" spans="3:24" x14ac:dyDescent="0.25">
      <c r="C1048" s="47"/>
      <c r="D1048" s="47"/>
      <c r="E1048" s="47"/>
      <c r="F1048" s="47"/>
      <c r="G1048" s="47"/>
      <c r="H1048" s="47"/>
      <c r="I1048" s="59"/>
      <c r="J1048" s="59"/>
      <c r="W1048" s="59"/>
      <c r="X1048" s="59"/>
    </row>
    <row r="1049" spans="3:24" x14ac:dyDescent="0.25">
      <c r="C1049" s="64"/>
      <c r="D1049" s="64"/>
      <c r="E1049" s="64"/>
      <c r="F1049" s="64"/>
      <c r="G1049" s="64"/>
      <c r="H1049" s="64"/>
      <c r="I1049" s="59"/>
      <c r="J1049" s="59"/>
      <c r="W1049" s="59"/>
      <c r="X1049" s="59"/>
    </row>
    <row r="1050" spans="3:24" x14ac:dyDescent="0.25">
      <c r="C1050" s="42"/>
      <c r="D1050" s="42"/>
      <c r="E1050" s="42"/>
      <c r="F1050" s="42"/>
      <c r="G1050" s="42"/>
      <c r="H1050" s="42"/>
      <c r="I1050" s="59"/>
      <c r="J1050" s="59"/>
      <c r="W1050" s="59"/>
      <c r="X1050" s="59"/>
    </row>
    <row r="1051" spans="3:24" x14ac:dyDescent="0.25">
      <c r="C1051" s="58"/>
      <c r="D1051" s="58"/>
      <c r="E1051" s="58"/>
      <c r="F1051" s="58"/>
      <c r="G1051" s="58"/>
      <c r="H1051" s="58"/>
      <c r="I1051" s="59"/>
      <c r="J1051" s="59"/>
      <c r="W1051" s="59"/>
      <c r="X1051" s="59"/>
    </row>
    <row r="1052" spans="3:24" x14ac:dyDescent="0.25">
      <c r="C1052" s="45"/>
      <c r="D1052" s="45"/>
      <c r="E1052" s="45"/>
      <c r="F1052" s="45"/>
      <c r="G1052" s="45"/>
      <c r="H1052" s="45"/>
      <c r="I1052" s="59"/>
      <c r="J1052" s="59"/>
      <c r="W1052" s="59"/>
      <c r="X1052" s="59"/>
    </row>
    <row r="1053" spans="3:24" x14ac:dyDescent="0.25">
      <c r="C1053" s="41"/>
      <c r="D1053" s="41"/>
      <c r="E1053" s="41"/>
      <c r="F1053" s="41"/>
      <c r="G1053" s="41"/>
      <c r="H1053" s="41"/>
      <c r="I1053" s="59"/>
      <c r="J1053" s="59"/>
      <c r="W1053" s="59"/>
      <c r="X1053" s="59"/>
    </row>
    <row r="1054" spans="3:24" x14ac:dyDescent="0.25">
      <c r="C1054" s="64"/>
      <c r="D1054" s="64"/>
      <c r="E1054" s="64"/>
      <c r="F1054" s="64"/>
      <c r="G1054" s="64"/>
      <c r="H1054" s="64"/>
      <c r="I1054" s="59"/>
      <c r="J1054" s="59"/>
      <c r="W1054" s="59"/>
      <c r="X1054" s="59"/>
    </row>
    <row r="1055" spans="3:24" x14ac:dyDescent="0.25">
      <c r="C1055" s="62"/>
      <c r="D1055" s="62"/>
      <c r="E1055" s="62"/>
      <c r="F1055" s="62"/>
      <c r="G1055" s="62"/>
      <c r="H1055" s="62"/>
      <c r="I1055" s="59"/>
      <c r="J1055" s="59"/>
      <c r="W1055" s="59"/>
      <c r="X1055" s="59"/>
    </row>
    <row r="1056" spans="3:24" x14ac:dyDescent="0.25">
      <c r="C1056" s="64"/>
      <c r="D1056" s="64"/>
      <c r="E1056" s="64"/>
      <c r="F1056" s="64"/>
      <c r="G1056" s="64"/>
      <c r="H1056" s="64"/>
      <c r="I1056" s="59"/>
      <c r="J1056" s="59"/>
      <c r="W1056" s="59"/>
      <c r="X1056" s="59"/>
    </row>
    <row r="1057" spans="3:24" x14ac:dyDescent="0.25">
      <c r="C1057" s="41"/>
      <c r="D1057" s="41"/>
      <c r="E1057" s="41"/>
      <c r="F1057" s="41"/>
      <c r="G1057" s="41"/>
      <c r="H1057" s="41"/>
      <c r="I1057" s="59"/>
      <c r="J1057" s="59"/>
      <c r="W1057" s="59"/>
      <c r="X1057" s="59"/>
    </row>
    <row r="1058" spans="3:24" x14ac:dyDescent="0.25">
      <c r="C1058" s="64"/>
      <c r="D1058" s="64"/>
      <c r="E1058" s="64"/>
      <c r="F1058" s="64"/>
      <c r="G1058" s="64"/>
      <c r="H1058" s="64"/>
      <c r="I1058" s="59"/>
      <c r="J1058" s="59"/>
      <c r="W1058" s="59"/>
      <c r="X1058" s="59"/>
    </row>
    <row r="1059" spans="3:24" x14ac:dyDescent="0.25">
      <c r="C1059" s="62"/>
      <c r="D1059" s="62"/>
      <c r="E1059" s="62"/>
      <c r="F1059" s="62"/>
      <c r="G1059" s="62"/>
      <c r="H1059" s="62"/>
      <c r="I1059" s="59"/>
      <c r="J1059" s="59"/>
      <c r="W1059" s="59"/>
      <c r="X1059" s="59"/>
    </row>
    <row r="1060" spans="3:24" x14ac:dyDescent="0.25">
      <c r="C1060" s="53"/>
      <c r="D1060" s="53"/>
      <c r="E1060" s="53"/>
      <c r="F1060" s="53"/>
      <c r="G1060" s="53"/>
      <c r="H1060" s="53"/>
      <c r="I1060" s="59"/>
      <c r="J1060" s="59"/>
      <c r="W1060" s="59"/>
      <c r="X1060" s="59"/>
    </row>
    <row r="1061" spans="3:24" x14ac:dyDescent="0.25">
      <c r="C1061" s="53"/>
      <c r="D1061" s="53"/>
      <c r="E1061" s="53"/>
      <c r="F1061" s="53"/>
      <c r="G1061" s="53"/>
      <c r="H1061" s="53"/>
      <c r="I1061" s="59"/>
      <c r="J1061" s="59"/>
      <c r="W1061" s="59"/>
      <c r="X1061" s="59"/>
    </row>
    <row r="1062" spans="3:24" x14ac:dyDescent="0.25">
      <c r="C1062" s="41"/>
      <c r="D1062" s="41"/>
      <c r="E1062" s="41"/>
      <c r="F1062" s="41"/>
      <c r="G1062" s="41"/>
      <c r="H1062" s="41"/>
      <c r="I1062" s="59"/>
      <c r="J1062" s="59"/>
      <c r="W1062" s="59"/>
      <c r="X1062" s="59"/>
    </row>
    <row r="1063" spans="3:24" x14ac:dyDescent="0.25">
      <c r="C1063" s="57"/>
      <c r="D1063" s="57"/>
      <c r="E1063" s="57"/>
      <c r="F1063" s="57"/>
      <c r="G1063" s="57"/>
      <c r="H1063" s="57"/>
      <c r="I1063" s="59"/>
      <c r="J1063" s="59"/>
      <c r="W1063" s="59"/>
      <c r="X1063" s="59"/>
    </row>
    <row r="1064" spans="3:24" x14ac:dyDescent="0.25">
      <c r="C1064" s="44"/>
      <c r="D1064" s="44"/>
      <c r="E1064" s="44"/>
      <c r="F1064" s="44"/>
      <c r="G1064" s="44"/>
      <c r="H1064" s="44"/>
      <c r="I1064" s="59"/>
      <c r="J1064" s="59"/>
      <c r="W1064" s="59"/>
      <c r="X1064" s="59"/>
    </row>
    <row r="1065" spans="3:24" x14ac:dyDescent="0.25">
      <c r="C1065" s="48"/>
      <c r="D1065" s="48"/>
      <c r="E1065" s="48"/>
      <c r="F1065" s="48"/>
      <c r="G1065" s="48"/>
      <c r="H1065" s="48"/>
      <c r="I1065" s="59"/>
      <c r="J1065" s="59"/>
      <c r="W1065" s="59"/>
      <c r="X1065" s="59"/>
    </row>
    <row r="1066" spans="3:24" x14ac:dyDescent="0.25">
      <c r="C1066" s="47"/>
      <c r="D1066" s="47"/>
      <c r="E1066" s="47"/>
      <c r="F1066" s="47"/>
      <c r="G1066" s="47"/>
      <c r="H1066" s="47"/>
      <c r="I1066" s="59"/>
      <c r="J1066" s="59"/>
      <c r="W1066" s="59"/>
      <c r="X1066" s="59"/>
    </row>
    <row r="1067" spans="3:24" x14ac:dyDescent="0.25">
      <c r="C1067" s="40"/>
      <c r="D1067" s="40"/>
      <c r="E1067" s="40"/>
      <c r="F1067" s="40"/>
      <c r="G1067" s="40"/>
      <c r="H1067" s="40"/>
      <c r="I1067" s="59"/>
      <c r="J1067" s="59"/>
      <c r="W1067" s="59"/>
      <c r="X1067" s="59"/>
    </row>
    <row r="1068" spans="3:24" x14ac:dyDescent="0.25">
      <c r="C1068" s="60"/>
      <c r="D1068" s="60"/>
      <c r="E1068" s="60"/>
      <c r="F1068" s="60"/>
      <c r="G1068" s="60"/>
      <c r="H1068" s="60"/>
      <c r="I1068" s="59"/>
      <c r="J1068" s="59"/>
      <c r="W1068" s="59"/>
      <c r="X1068" s="59"/>
    </row>
    <row r="1069" spans="3:24" x14ac:dyDescent="0.25">
      <c r="C1069" s="41"/>
      <c r="D1069" s="41"/>
      <c r="E1069" s="41"/>
      <c r="F1069" s="41"/>
      <c r="G1069" s="41"/>
      <c r="H1069" s="41"/>
      <c r="I1069" s="59"/>
      <c r="J1069" s="59"/>
      <c r="W1069" s="59"/>
      <c r="X1069" s="59"/>
    </row>
    <row r="1070" spans="3:24" x14ac:dyDescent="0.25">
      <c r="C1070" s="60"/>
      <c r="D1070" s="60"/>
      <c r="E1070" s="60"/>
      <c r="F1070" s="60"/>
      <c r="G1070" s="60"/>
      <c r="H1070" s="60"/>
      <c r="I1070" s="59"/>
      <c r="J1070" s="59"/>
      <c r="W1070" s="59"/>
      <c r="X1070" s="59"/>
    </row>
    <row r="1071" spans="3:24" x14ac:dyDescent="0.25">
      <c r="C1071" s="47"/>
      <c r="D1071" s="47"/>
      <c r="E1071" s="47"/>
      <c r="F1071" s="47"/>
      <c r="G1071" s="47"/>
      <c r="H1071" s="47"/>
      <c r="I1071" s="59"/>
      <c r="J1071" s="59"/>
      <c r="W1071" s="59"/>
      <c r="X1071" s="59"/>
    </row>
    <row r="1072" spans="3:24" x14ac:dyDescent="0.25">
      <c r="C1072" s="42"/>
      <c r="D1072" s="42"/>
      <c r="E1072" s="42"/>
      <c r="F1072" s="42"/>
      <c r="G1072" s="42"/>
      <c r="H1072" s="42"/>
      <c r="I1072" s="59"/>
      <c r="J1072" s="59"/>
      <c r="W1072" s="59"/>
      <c r="X1072" s="59"/>
    </row>
    <row r="1073" spans="3:24" x14ac:dyDescent="0.25">
      <c r="C1073" s="63"/>
      <c r="D1073" s="63"/>
      <c r="E1073" s="63"/>
      <c r="F1073" s="63"/>
      <c r="G1073" s="63"/>
      <c r="H1073" s="63"/>
      <c r="I1073" s="59"/>
      <c r="J1073" s="59"/>
      <c r="W1073" s="59"/>
      <c r="X1073" s="59"/>
    </row>
    <row r="1074" spans="3:24" x14ac:dyDescent="0.25">
      <c r="C1074" s="41"/>
      <c r="D1074" s="41"/>
      <c r="E1074" s="41"/>
      <c r="F1074" s="41"/>
      <c r="G1074" s="41"/>
      <c r="H1074" s="41"/>
      <c r="I1074" s="59"/>
      <c r="J1074" s="59"/>
      <c r="W1074" s="59"/>
      <c r="X1074" s="59"/>
    </row>
    <row r="1075" spans="3:24" x14ac:dyDescent="0.25">
      <c r="C1075" s="46"/>
      <c r="D1075" s="46"/>
      <c r="E1075" s="46"/>
      <c r="F1075" s="46"/>
      <c r="G1075" s="46"/>
      <c r="H1075" s="46"/>
      <c r="I1075" s="59"/>
      <c r="J1075" s="59"/>
      <c r="W1075" s="59"/>
      <c r="X1075" s="59"/>
    </row>
    <row r="1076" spans="3:24" x14ac:dyDescent="0.25">
      <c r="C1076" s="57"/>
      <c r="D1076" s="57"/>
      <c r="E1076" s="57"/>
      <c r="F1076" s="57"/>
      <c r="G1076" s="57"/>
      <c r="H1076" s="57"/>
      <c r="I1076" s="59"/>
      <c r="J1076" s="59"/>
      <c r="W1076" s="59"/>
      <c r="X1076" s="59"/>
    </row>
    <row r="1077" spans="3:24" x14ac:dyDescent="0.25">
      <c r="C1077" s="62"/>
      <c r="D1077" s="62"/>
      <c r="E1077" s="62"/>
      <c r="F1077" s="62"/>
      <c r="G1077" s="62"/>
      <c r="H1077" s="62"/>
      <c r="I1077" s="59"/>
      <c r="J1077" s="59"/>
      <c r="W1077" s="59"/>
      <c r="X1077" s="59"/>
    </row>
    <row r="1078" spans="3:24" x14ac:dyDescent="0.25">
      <c r="C1078" s="59"/>
      <c r="D1078" s="59"/>
      <c r="E1078" s="59"/>
      <c r="F1078" s="59"/>
      <c r="G1078" s="59"/>
      <c r="H1078" s="59"/>
      <c r="I1078" s="59"/>
      <c r="J1078" s="59"/>
      <c r="W1078" s="59"/>
      <c r="X1078" s="59"/>
    </row>
    <row r="1079" spans="3:24" x14ac:dyDescent="0.25">
      <c r="C1079" s="40"/>
      <c r="D1079" s="40"/>
      <c r="E1079" s="40"/>
      <c r="F1079" s="40"/>
      <c r="G1079" s="40"/>
      <c r="H1079" s="40"/>
      <c r="I1079" s="59"/>
      <c r="J1079" s="59"/>
      <c r="W1079" s="59"/>
      <c r="X1079" s="59"/>
    </row>
    <row r="1080" spans="3:24" x14ac:dyDescent="0.25">
      <c r="C1080" s="45"/>
      <c r="D1080" s="45"/>
      <c r="E1080" s="45"/>
      <c r="F1080" s="45"/>
      <c r="G1080" s="45"/>
      <c r="H1080" s="45"/>
      <c r="I1080" s="59"/>
      <c r="J1080" s="59"/>
      <c r="W1080" s="59"/>
      <c r="X1080" s="59"/>
    </row>
    <row r="1081" spans="3:24" x14ac:dyDescent="0.25">
      <c r="C1081" s="40"/>
      <c r="D1081" s="40"/>
      <c r="E1081" s="40"/>
      <c r="F1081" s="40"/>
      <c r="G1081" s="40"/>
      <c r="H1081" s="40"/>
      <c r="I1081" s="59"/>
      <c r="J1081" s="59"/>
      <c r="W1081" s="59"/>
      <c r="X1081" s="59"/>
    </row>
    <row r="1082" spans="3:24" x14ac:dyDescent="0.25">
      <c r="C1082" s="61"/>
      <c r="D1082" s="61"/>
      <c r="E1082" s="61"/>
      <c r="F1082" s="61"/>
      <c r="G1082" s="61"/>
      <c r="H1082" s="61"/>
      <c r="I1082" s="59"/>
      <c r="J1082" s="59"/>
      <c r="W1082" s="59"/>
      <c r="X1082" s="59"/>
    </row>
    <row r="1083" spans="3:24" x14ac:dyDescent="0.25">
      <c r="C1083" s="47"/>
      <c r="D1083" s="47"/>
      <c r="E1083" s="47"/>
      <c r="F1083" s="47"/>
      <c r="G1083" s="47"/>
      <c r="H1083" s="47"/>
      <c r="I1083" s="59"/>
      <c r="J1083" s="59"/>
      <c r="W1083" s="59"/>
      <c r="X1083" s="59"/>
    </row>
    <row r="1084" spans="3:24" x14ac:dyDescent="0.25">
      <c r="C1084" s="40"/>
      <c r="D1084" s="40"/>
      <c r="E1084" s="40"/>
      <c r="F1084" s="40"/>
      <c r="G1084" s="40"/>
      <c r="H1084" s="40"/>
      <c r="I1084" s="59"/>
      <c r="J1084" s="59"/>
      <c r="W1084" s="59"/>
      <c r="X1084" s="59"/>
    </row>
    <row r="1085" spans="3:24" x14ac:dyDescent="0.25">
      <c r="C1085" s="54"/>
      <c r="D1085" s="54"/>
      <c r="E1085" s="54"/>
      <c r="F1085" s="54"/>
      <c r="G1085" s="54"/>
      <c r="H1085" s="54"/>
      <c r="I1085" s="40"/>
      <c r="J1085" s="40"/>
      <c r="W1085" s="59"/>
      <c r="X1085" s="59"/>
    </row>
    <row r="1086" spans="3:24" x14ac:dyDescent="0.25">
      <c r="C1086" s="60"/>
      <c r="D1086" s="60"/>
      <c r="E1086" s="60"/>
      <c r="F1086" s="60"/>
      <c r="G1086" s="60"/>
      <c r="H1086" s="60"/>
      <c r="I1086" s="40"/>
      <c r="J1086" s="40"/>
      <c r="W1086" s="59"/>
      <c r="X1086" s="59"/>
    </row>
    <row r="1087" spans="3:24" x14ac:dyDescent="0.25">
      <c r="C1087" s="45"/>
      <c r="D1087" s="45"/>
      <c r="E1087" s="45"/>
      <c r="F1087" s="45"/>
      <c r="G1087" s="45"/>
      <c r="H1087" s="45"/>
      <c r="I1087" s="40"/>
      <c r="J1087" s="40"/>
      <c r="W1087" s="59"/>
      <c r="X1087" s="59"/>
    </row>
    <row r="1088" spans="3:24" x14ac:dyDescent="0.25">
      <c r="C1088" s="61"/>
      <c r="D1088" s="61"/>
      <c r="E1088" s="61"/>
      <c r="F1088" s="61"/>
      <c r="G1088" s="61"/>
      <c r="H1088" s="61"/>
      <c r="I1088" s="40"/>
      <c r="J1088" s="40"/>
      <c r="W1088" s="59"/>
      <c r="X1088" s="59"/>
    </row>
    <row r="1089" spans="3:24" x14ac:dyDescent="0.25">
      <c r="C1089" s="45"/>
      <c r="D1089" s="45"/>
      <c r="E1089" s="45"/>
      <c r="F1089" s="45"/>
      <c r="G1089" s="45"/>
      <c r="H1089" s="45"/>
      <c r="I1089" s="40"/>
      <c r="J1089" s="40"/>
      <c r="W1089" s="40"/>
      <c r="X1089" s="40"/>
    </row>
    <row r="1090" spans="3:24" x14ac:dyDescent="0.25">
      <c r="C1090" s="41"/>
      <c r="D1090" s="41"/>
      <c r="E1090" s="41"/>
      <c r="F1090" s="41"/>
      <c r="G1090" s="41"/>
      <c r="H1090" s="41"/>
      <c r="I1090" s="40"/>
      <c r="J1090" s="40"/>
      <c r="W1090" s="40"/>
      <c r="X1090" s="40"/>
    </row>
    <row r="1091" spans="3:24" x14ac:dyDescent="0.25">
      <c r="C1091" s="61"/>
      <c r="D1091" s="61"/>
      <c r="E1091" s="61"/>
      <c r="F1091" s="61"/>
      <c r="G1091" s="61"/>
      <c r="H1091" s="61"/>
      <c r="I1091" s="40"/>
      <c r="J1091" s="40"/>
      <c r="W1091" s="40"/>
      <c r="X1091" s="40"/>
    </row>
    <row r="1092" spans="3:24" x14ac:dyDescent="0.25">
      <c r="C1092" s="55"/>
      <c r="D1092" s="55"/>
      <c r="E1092" s="55"/>
      <c r="F1092" s="55"/>
      <c r="G1092" s="55"/>
      <c r="H1092" s="55"/>
      <c r="I1092" s="40"/>
      <c r="J1092" s="40"/>
      <c r="W1092" s="40"/>
      <c r="X1092" s="40"/>
    </row>
    <row r="1093" spans="3:24" x14ac:dyDescent="0.25">
      <c r="C1093" s="57"/>
      <c r="D1093" s="57"/>
      <c r="E1093" s="57"/>
      <c r="F1093" s="57"/>
      <c r="G1093" s="57"/>
      <c r="H1093" s="57"/>
      <c r="I1093" s="40"/>
      <c r="J1093" s="40"/>
      <c r="W1093" s="40"/>
      <c r="X1093" s="40"/>
    </row>
    <row r="1094" spans="3:24" x14ac:dyDescent="0.25">
      <c r="C1094" s="41"/>
      <c r="D1094" s="41"/>
      <c r="E1094" s="41"/>
      <c r="F1094" s="41"/>
      <c r="G1094" s="41"/>
      <c r="H1094" s="41"/>
      <c r="I1094" s="40"/>
      <c r="J1094" s="40"/>
      <c r="W1094" s="40"/>
      <c r="X1094" s="40"/>
    </row>
    <row r="1095" spans="3:24" x14ac:dyDescent="0.25">
      <c r="C1095" s="44"/>
      <c r="D1095" s="44"/>
      <c r="E1095" s="44"/>
      <c r="F1095" s="44"/>
      <c r="G1095" s="44"/>
      <c r="H1095" s="44"/>
      <c r="I1095" s="40"/>
      <c r="J1095" s="40"/>
      <c r="W1095" s="40"/>
      <c r="X1095" s="40"/>
    </row>
    <row r="1096" spans="3:24" x14ac:dyDescent="0.25">
      <c r="C1096" s="57"/>
      <c r="D1096" s="57"/>
      <c r="E1096" s="57"/>
      <c r="F1096" s="57"/>
      <c r="G1096" s="57"/>
      <c r="H1096" s="57"/>
      <c r="I1096" s="40"/>
      <c r="J1096" s="40"/>
      <c r="W1096" s="40"/>
      <c r="X1096" s="40"/>
    </row>
    <row r="1097" spans="3:24" x14ac:dyDescent="0.25">
      <c r="C1097" s="62"/>
      <c r="D1097" s="62"/>
      <c r="E1097" s="62"/>
      <c r="F1097" s="62"/>
      <c r="G1097" s="62"/>
      <c r="H1097" s="62"/>
      <c r="I1097" s="40"/>
      <c r="J1097" s="40"/>
      <c r="W1097" s="40"/>
      <c r="X1097" s="40"/>
    </row>
    <row r="1098" spans="3:24" x14ac:dyDescent="0.25">
      <c r="C1098" s="48"/>
      <c r="D1098" s="48"/>
      <c r="E1098" s="48"/>
      <c r="F1098" s="48"/>
      <c r="G1098" s="48"/>
      <c r="H1098" s="48"/>
      <c r="I1098" s="40"/>
      <c r="J1098" s="40"/>
      <c r="W1098" s="40"/>
      <c r="X1098" s="40"/>
    </row>
    <row r="1099" spans="3:24" x14ac:dyDescent="0.25">
      <c r="C1099" s="40"/>
      <c r="D1099" s="40"/>
      <c r="E1099" s="40"/>
      <c r="F1099" s="40"/>
      <c r="G1099" s="40"/>
      <c r="H1099" s="40"/>
      <c r="I1099" s="40"/>
      <c r="J1099" s="40"/>
      <c r="W1099" s="40"/>
      <c r="X1099" s="40"/>
    </row>
    <row r="1100" spans="3:24" x14ac:dyDescent="0.25">
      <c r="C1100" s="45"/>
      <c r="D1100" s="45"/>
      <c r="E1100" s="45"/>
      <c r="F1100" s="45"/>
      <c r="G1100" s="45"/>
      <c r="H1100" s="45"/>
      <c r="I1100" s="40"/>
      <c r="J1100" s="40"/>
      <c r="W1100" s="40"/>
      <c r="X1100" s="40"/>
    </row>
    <row r="1101" spans="3:24" x14ac:dyDescent="0.25">
      <c r="C1101" s="60"/>
      <c r="D1101" s="60"/>
      <c r="E1101" s="60"/>
      <c r="F1101" s="60"/>
      <c r="G1101" s="60"/>
      <c r="H1101" s="60"/>
      <c r="I1101" s="40"/>
      <c r="J1101" s="40"/>
      <c r="W1101" s="40"/>
      <c r="X1101" s="40"/>
    </row>
    <row r="1102" spans="3:24" x14ac:dyDescent="0.25">
      <c r="C1102" s="40"/>
      <c r="D1102" s="40"/>
      <c r="E1102" s="40"/>
      <c r="F1102" s="40"/>
      <c r="G1102" s="40"/>
      <c r="H1102" s="40"/>
      <c r="I1102" s="40"/>
      <c r="J1102" s="40"/>
      <c r="W1102" s="40"/>
      <c r="X1102" s="40"/>
    </row>
    <row r="1103" spans="3:24" x14ac:dyDescent="0.25">
      <c r="C1103" s="60"/>
      <c r="D1103" s="60"/>
      <c r="E1103" s="60"/>
      <c r="F1103" s="60"/>
      <c r="G1103" s="60"/>
      <c r="H1103" s="60"/>
      <c r="I1103" s="40"/>
      <c r="J1103" s="40"/>
      <c r="W1103" s="40"/>
      <c r="X1103" s="40"/>
    </row>
    <row r="1104" spans="3:24" x14ac:dyDescent="0.25">
      <c r="C1104" s="61"/>
      <c r="D1104" s="61"/>
      <c r="E1104" s="61"/>
      <c r="F1104" s="61"/>
      <c r="G1104" s="61"/>
      <c r="H1104" s="61"/>
      <c r="I1104" s="40"/>
      <c r="J1104" s="40"/>
      <c r="W1104" s="40"/>
      <c r="X1104" s="40"/>
    </row>
    <row r="1105" spans="3:24" x14ac:dyDescent="0.25">
      <c r="C1105" s="59"/>
      <c r="D1105" s="59"/>
      <c r="E1105" s="59"/>
      <c r="F1105" s="59"/>
      <c r="G1105" s="59"/>
      <c r="H1105" s="59"/>
      <c r="I1105" s="40"/>
      <c r="J1105" s="40"/>
      <c r="W1105" s="40"/>
      <c r="X1105" s="40"/>
    </row>
    <row r="1106" spans="3:24" x14ac:dyDescent="0.25">
      <c r="C1106" s="41"/>
      <c r="D1106" s="41"/>
      <c r="E1106" s="41"/>
      <c r="F1106" s="41"/>
      <c r="G1106" s="41"/>
      <c r="H1106" s="41"/>
      <c r="I1106" s="40"/>
      <c r="J1106" s="40"/>
      <c r="W1106" s="40"/>
      <c r="X1106" s="40"/>
    </row>
    <row r="1107" spans="3:24" x14ac:dyDescent="0.25">
      <c r="C1107" s="60"/>
      <c r="D1107" s="60"/>
      <c r="E1107" s="60"/>
      <c r="F1107" s="60"/>
      <c r="G1107" s="60"/>
      <c r="H1107" s="60"/>
      <c r="I1107" s="40"/>
      <c r="J1107" s="40"/>
      <c r="W1107" s="40"/>
      <c r="X1107" s="40"/>
    </row>
    <row r="1108" spans="3:24" x14ac:dyDescent="0.25">
      <c r="C1108" s="59"/>
      <c r="D1108" s="59"/>
      <c r="E1108" s="59"/>
      <c r="F1108" s="59"/>
      <c r="G1108" s="59"/>
      <c r="H1108" s="59"/>
      <c r="I1108" s="40"/>
      <c r="J1108" s="40"/>
      <c r="W1108" s="40"/>
      <c r="X1108" s="40"/>
    </row>
    <row r="1109" spans="3:24" x14ac:dyDescent="0.25">
      <c r="C1109" s="44"/>
      <c r="D1109" s="44"/>
      <c r="E1109" s="44"/>
      <c r="F1109" s="44"/>
      <c r="G1109" s="44"/>
      <c r="H1109" s="44"/>
      <c r="I1109" s="40"/>
      <c r="J1109" s="40"/>
      <c r="W1109" s="40"/>
      <c r="X1109" s="40"/>
    </row>
    <row r="1110" spans="3:24" x14ac:dyDescent="0.25">
      <c r="C1110" s="57"/>
      <c r="D1110" s="57"/>
      <c r="E1110" s="57"/>
      <c r="F1110" s="57"/>
      <c r="G1110" s="57"/>
      <c r="H1110" s="57"/>
      <c r="I1110" s="40"/>
      <c r="J1110" s="40"/>
      <c r="W1110" s="40"/>
      <c r="X1110" s="40"/>
    </row>
    <row r="1111" spans="3:24" x14ac:dyDescent="0.25">
      <c r="C1111" s="57"/>
      <c r="D1111" s="57"/>
      <c r="E1111" s="57"/>
      <c r="F1111" s="57"/>
      <c r="G1111" s="57"/>
      <c r="H1111" s="57"/>
      <c r="I1111" s="40"/>
      <c r="J1111" s="40"/>
      <c r="W1111" s="40"/>
      <c r="X1111" s="40"/>
    </row>
    <row r="1112" spans="3:24" x14ac:dyDescent="0.25">
      <c r="C1112" s="60"/>
      <c r="D1112" s="60"/>
      <c r="E1112" s="60"/>
      <c r="F1112" s="60"/>
      <c r="G1112" s="60"/>
      <c r="H1112" s="60"/>
      <c r="I1112" s="40"/>
      <c r="J1112" s="40"/>
      <c r="W1112" s="40"/>
      <c r="X1112" s="40"/>
    </row>
    <row r="1113" spans="3:24" x14ac:dyDescent="0.25">
      <c r="C1113" s="55"/>
      <c r="D1113" s="55"/>
      <c r="E1113" s="55"/>
      <c r="F1113" s="55"/>
      <c r="G1113" s="55"/>
      <c r="H1113" s="55"/>
      <c r="I1113" s="40"/>
      <c r="J1113" s="40"/>
      <c r="W1113" s="40"/>
      <c r="X1113" s="40"/>
    </row>
    <row r="1114" spans="3:24" x14ac:dyDescent="0.25">
      <c r="C1114" s="54"/>
      <c r="D1114" s="54"/>
      <c r="E1114" s="54"/>
      <c r="F1114" s="54"/>
      <c r="G1114" s="54"/>
      <c r="H1114" s="54"/>
      <c r="I1114" s="40"/>
      <c r="J1114" s="40"/>
      <c r="W1114" s="40"/>
      <c r="X1114" s="40"/>
    </row>
    <row r="1115" spans="3:24" x14ac:dyDescent="0.25">
      <c r="C1115" s="55"/>
      <c r="D1115" s="55"/>
      <c r="E1115" s="55"/>
      <c r="F1115" s="55"/>
      <c r="G1115" s="55"/>
      <c r="H1115" s="55"/>
      <c r="I1115" s="40"/>
      <c r="J1115" s="40"/>
      <c r="W1115" s="40"/>
      <c r="X1115" s="40"/>
    </row>
    <row r="1116" spans="3:24" x14ac:dyDescent="0.25">
      <c r="C1116" s="41"/>
      <c r="D1116" s="41"/>
      <c r="E1116" s="41"/>
      <c r="F1116" s="41"/>
      <c r="G1116" s="41"/>
      <c r="H1116" s="41"/>
      <c r="I1116" s="40"/>
      <c r="J1116" s="40"/>
      <c r="W1116" s="40"/>
      <c r="X1116" s="40"/>
    </row>
    <row r="1117" spans="3:24" x14ac:dyDescent="0.25">
      <c r="C1117" s="40"/>
      <c r="D1117" s="40"/>
      <c r="E1117" s="40"/>
      <c r="F1117" s="40"/>
      <c r="G1117" s="40"/>
      <c r="H1117" s="40"/>
      <c r="I1117" s="40"/>
      <c r="J1117" s="40"/>
      <c r="W1117" s="40"/>
      <c r="X1117" s="40"/>
    </row>
    <row r="1118" spans="3:24" x14ac:dyDescent="0.25">
      <c r="C1118" s="60"/>
      <c r="D1118" s="60"/>
      <c r="E1118" s="60"/>
      <c r="F1118" s="60"/>
      <c r="G1118" s="60"/>
      <c r="H1118" s="60"/>
      <c r="I1118" s="40"/>
      <c r="J1118" s="40"/>
      <c r="W1118" s="40"/>
      <c r="X1118" s="40"/>
    </row>
    <row r="1119" spans="3:24" x14ac:dyDescent="0.25">
      <c r="C1119" s="47"/>
      <c r="D1119" s="47"/>
      <c r="E1119" s="47"/>
      <c r="F1119" s="47"/>
      <c r="G1119" s="47"/>
      <c r="H1119" s="47"/>
      <c r="I1119" s="40"/>
      <c r="J1119" s="40"/>
      <c r="W1119" s="40"/>
      <c r="X1119" s="40"/>
    </row>
    <row r="1120" spans="3:24" x14ac:dyDescent="0.25">
      <c r="C1120" s="46"/>
      <c r="D1120" s="46"/>
      <c r="E1120" s="46"/>
      <c r="F1120" s="46"/>
      <c r="G1120" s="46"/>
      <c r="H1120" s="46"/>
      <c r="I1120" s="40"/>
      <c r="J1120" s="40"/>
      <c r="W1120" s="40"/>
      <c r="X1120" s="40"/>
    </row>
    <row r="1121" spans="3:24" x14ac:dyDescent="0.25">
      <c r="C1121" s="54"/>
      <c r="D1121" s="54"/>
      <c r="E1121" s="54"/>
      <c r="F1121" s="54"/>
      <c r="G1121" s="54"/>
      <c r="H1121" s="54"/>
      <c r="I1121" s="40"/>
      <c r="J1121" s="40"/>
      <c r="W1121" s="40"/>
      <c r="X1121" s="40"/>
    </row>
    <row r="1122" spans="3:24" x14ac:dyDescent="0.25">
      <c r="C1122" s="41"/>
      <c r="D1122" s="41"/>
      <c r="E1122" s="41"/>
      <c r="F1122" s="41"/>
      <c r="G1122" s="41"/>
      <c r="H1122" s="41"/>
      <c r="I1122" s="40"/>
      <c r="J1122" s="40"/>
      <c r="W1122" s="40"/>
      <c r="X1122" s="40"/>
    </row>
    <row r="1123" spans="3:24" x14ac:dyDescent="0.25">
      <c r="C1123" s="62"/>
      <c r="D1123" s="62"/>
      <c r="E1123" s="62"/>
      <c r="F1123" s="62"/>
      <c r="G1123" s="62"/>
      <c r="H1123" s="62"/>
      <c r="I1123" s="40"/>
      <c r="J1123" s="40"/>
      <c r="W1123" s="40"/>
      <c r="X1123" s="40"/>
    </row>
    <row r="1124" spans="3:24" x14ac:dyDescent="0.25">
      <c r="C1124" s="41"/>
      <c r="D1124" s="41"/>
      <c r="E1124" s="41"/>
      <c r="F1124" s="41"/>
      <c r="G1124" s="41"/>
      <c r="H1124" s="41"/>
      <c r="I1124" s="40"/>
      <c r="J1124" s="40"/>
      <c r="W1124" s="40"/>
      <c r="X1124" s="40"/>
    </row>
    <row r="1125" spans="3:24" x14ac:dyDescent="0.25">
      <c r="C1125" s="47"/>
      <c r="D1125" s="47"/>
      <c r="E1125" s="47"/>
      <c r="F1125" s="47"/>
      <c r="G1125" s="47"/>
      <c r="H1125" s="47"/>
      <c r="I1125" s="40"/>
      <c r="J1125" s="40"/>
      <c r="W1125" s="40"/>
      <c r="X1125" s="40"/>
    </row>
    <row r="1126" spans="3:24" x14ac:dyDescent="0.25">
      <c r="C1126" s="61"/>
      <c r="D1126" s="61"/>
      <c r="E1126" s="61"/>
      <c r="F1126" s="61"/>
      <c r="G1126" s="61"/>
      <c r="H1126" s="61"/>
      <c r="I1126" s="40"/>
      <c r="J1126" s="40"/>
      <c r="W1126" s="40"/>
      <c r="X1126" s="40"/>
    </row>
    <row r="1127" spans="3:24" x14ac:dyDescent="0.25">
      <c r="C1127" s="54"/>
      <c r="D1127" s="54"/>
      <c r="E1127" s="54"/>
      <c r="F1127" s="54"/>
      <c r="G1127" s="54"/>
      <c r="H1127" s="54"/>
      <c r="I1127" s="40"/>
      <c r="J1127" s="40"/>
      <c r="W1127" s="40"/>
      <c r="X1127" s="40"/>
    </row>
    <row r="1128" spans="3:24" x14ac:dyDescent="0.25">
      <c r="C1128" s="48"/>
      <c r="D1128" s="48"/>
      <c r="E1128" s="48"/>
      <c r="F1128" s="48"/>
      <c r="G1128" s="48"/>
      <c r="H1128" s="48"/>
      <c r="I1128" s="40"/>
      <c r="J1128" s="40"/>
      <c r="W1128" s="40"/>
      <c r="X1128" s="40"/>
    </row>
    <row r="1129" spans="3:24" x14ac:dyDescent="0.25">
      <c r="C1129" s="59"/>
      <c r="D1129" s="59"/>
      <c r="E1129" s="59"/>
      <c r="F1129" s="59"/>
      <c r="G1129" s="59"/>
      <c r="H1129" s="59"/>
      <c r="I1129" s="40"/>
      <c r="J1129" s="40"/>
      <c r="W1129" s="40"/>
      <c r="X1129" s="40"/>
    </row>
    <row r="1130" spans="3:24" x14ac:dyDescent="0.25">
      <c r="C1130" s="64"/>
      <c r="D1130" s="64"/>
      <c r="E1130" s="64"/>
      <c r="F1130" s="64"/>
      <c r="G1130" s="64"/>
      <c r="H1130" s="64"/>
      <c r="I1130" s="40"/>
      <c r="J1130" s="40"/>
      <c r="W1130" s="40"/>
      <c r="X1130" s="40"/>
    </row>
    <row r="1131" spans="3:24" x14ac:dyDescent="0.25">
      <c r="C1131" s="45"/>
      <c r="D1131" s="45"/>
      <c r="E1131" s="45"/>
      <c r="F1131" s="45"/>
      <c r="G1131" s="45"/>
      <c r="H1131" s="45"/>
      <c r="I1131" s="40"/>
      <c r="J1131" s="40"/>
      <c r="W1131" s="40"/>
      <c r="X1131" s="40"/>
    </row>
    <row r="1132" spans="3:24" x14ac:dyDescent="0.25">
      <c r="C1132" s="64"/>
      <c r="D1132" s="64"/>
      <c r="E1132" s="64"/>
      <c r="F1132" s="64"/>
      <c r="G1132" s="64"/>
      <c r="H1132" s="64"/>
      <c r="I1132" s="40"/>
      <c r="J1132" s="40"/>
      <c r="W1132" s="40"/>
      <c r="X1132" s="40"/>
    </row>
    <row r="1133" spans="3:24" x14ac:dyDescent="0.25">
      <c r="C1133" s="44"/>
      <c r="D1133" s="44"/>
      <c r="E1133" s="44"/>
      <c r="F1133" s="44"/>
      <c r="G1133" s="44"/>
      <c r="H1133" s="44"/>
      <c r="I1133" s="40"/>
      <c r="J1133" s="40"/>
      <c r="W1133" s="40"/>
      <c r="X1133" s="40"/>
    </row>
    <row r="1134" spans="3:24" x14ac:dyDescent="0.25">
      <c r="C1134" s="62"/>
      <c r="D1134" s="62"/>
      <c r="E1134" s="62"/>
      <c r="F1134" s="62"/>
      <c r="G1134" s="62"/>
      <c r="H1134" s="62"/>
      <c r="I1134" s="40"/>
      <c r="J1134" s="40"/>
      <c r="W1134" s="40"/>
      <c r="X1134" s="40"/>
    </row>
    <row r="1135" spans="3:24" x14ac:dyDescent="0.25">
      <c r="C1135" s="56"/>
      <c r="D1135" s="56"/>
      <c r="E1135" s="56"/>
      <c r="F1135" s="56"/>
      <c r="G1135" s="56"/>
      <c r="H1135" s="56"/>
      <c r="I1135" s="40"/>
      <c r="J1135" s="40"/>
      <c r="W1135" s="40"/>
      <c r="X1135" s="40"/>
    </row>
    <row r="1136" spans="3:24" x14ac:dyDescent="0.25">
      <c r="C1136" s="62"/>
      <c r="D1136" s="62"/>
      <c r="E1136" s="62"/>
      <c r="F1136" s="62"/>
      <c r="G1136" s="62"/>
      <c r="H1136" s="62"/>
      <c r="I1136" s="40"/>
      <c r="J1136" s="40"/>
      <c r="W1136" s="40"/>
      <c r="X1136" s="40"/>
    </row>
    <row r="1137" spans="3:24" x14ac:dyDescent="0.25">
      <c r="C1137" s="63"/>
      <c r="D1137" s="63"/>
      <c r="E1137" s="63"/>
      <c r="F1137" s="63"/>
      <c r="G1137" s="63"/>
      <c r="H1137" s="63"/>
      <c r="I1137" s="40"/>
      <c r="J1137" s="40"/>
      <c r="W1137" s="40"/>
      <c r="X1137" s="40"/>
    </row>
    <row r="1138" spans="3:24" x14ac:dyDescent="0.25">
      <c r="C1138" s="55"/>
      <c r="D1138" s="55"/>
      <c r="E1138" s="55"/>
      <c r="F1138" s="55"/>
      <c r="G1138" s="55"/>
      <c r="H1138" s="55"/>
      <c r="I1138" s="40"/>
      <c r="J1138" s="40"/>
      <c r="W1138" s="40"/>
      <c r="X1138" s="40"/>
    </row>
    <row r="1139" spans="3:24" x14ac:dyDescent="0.25">
      <c r="C1139" s="41"/>
      <c r="D1139" s="41"/>
      <c r="E1139" s="41"/>
      <c r="F1139" s="41"/>
      <c r="G1139" s="41"/>
      <c r="H1139" s="41"/>
      <c r="I1139" s="40"/>
      <c r="J1139" s="40"/>
      <c r="W1139" s="40"/>
      <c r="X1139" s="40"/>
    </row>
    <row r="1140" spans="3:24" x14ac:dyDescent="0.25">
      <c r="C1140" s="41"/>
      <c r="D1140" s="41"/>
      <c r="E1140" s="41"/>
      <c r="F1140" s="41"/>
      <c r="G1140" s="41"/>
      <c r="H1140" s="41"/>
      <c r="I1140" s="40"/>
      <c r="J1140" s="40"/>
      <c r="W1140" s="40"/>
      <c r="X1140" s="40"/>
    </row>
    <row r="1141" spans="3:24" x14ac:dyDescent="0.25">
      <c r="C1141" s="44"/>
      <c r="D1141" s="44"/>
      <c r="E1141" s="44"/>
      <c r="F1141" s="44"/>
      <c r="G1141" s="44"/>
      <c r="H1141" s="44"/>
      <c r="I1141" s="40"/>
      <c r="J1141" s="40"/>
      <c r="W1141" s="40"/>
      <c r="X1141" s="40"/>
    </row>
    <row r="1142" spans="3:24" x14ac:dyDescent="0.25">
      <c r="C1142" s="61"/>
      <c r="D1142" s="61"/>
      <c r="E1142" s="61"/>
      <c r="F1142" s="61"/>
      <c r="G1142" s="61"/>
      <c r="H1142" s="61"/>
      <c r="I1142" s="40"/>
      <c r="J1142" s="40"/>
      <c r="W1142" s="40"/>
      <c r="X1142" s="40"/>
    </row>
    <row r="1143" spans="3:24" x14ac:dyDescent="0.25">
      <c r="C1143" s="45"/>
      <c r="D1143" s="45"/>
      <c r="E1143" s="45"/>
      <c r="F1143" s="45"/>
      <c r="G1143" s="45"/>
      <c r="H1143" s="45"/>
      <c r="I1143" s="40"/>
      <c r="J1143" s="40"/>
      <c r="W1143" s="40"/>
      <c r="X1143" s="40"/>
    </row>
    <row r="1144" spans="3:24" x14ac:dyDescent="0.25">
      <c r="C1144" s="63"/>
      <c r="D1144" s="63"/>
      <c r="E1144" s="63"/>
      <c r="F1144" s="63"/>
      <c r="G1144" s="63"/>
      <c r="H1144" s="63"/>
      <c r="I1144" s="40"/>
      <c r="J1144" s="40"/>
      <c r="W1144" s="40"/>
      <c r="X1144" s="40"/>
    </row>
    <row r="1145" spans="3:24" x14ac:dyDescent="0.25">
      <c r="C1145" s="48"/>
      <c r="D1145" s="48"/>
      <c r="E1145" s="48"/>
      <c r="F1145" s="48"/>
      <c r="G1145" s="48"/>
      <c r="H1145" s="48"/>
      <c r="I1145" s="40"/>
      <c r="J1145" s="40"/>
      <c r="W1145" s="40"/>
      <c r="X1145" s="40"/>
    </row>
    <row r="1146" spans="3:24" x14ac:dyDescent="0.25">
      <c r="C1146" s="60"/>
      <c r="D1146" s="60"/>
      <c r="E1146" s="60"/>
      <c r="F1146" s="60"/>
      <c r="G1146" s="60"/>
      <c r="H1146" s="60"/>
      <c r="I1146" s="40"/>
      <c r="J1146" s="40"/>
      <c r="W1146" s="40"/>
      <c r="X1146" s="40"/>
    </row>
    <row r="1147" spans="3:24" x14ac:dyDescent="0.25">
      <c r="C1147" s="55"/>
      <c r="D1147" s="55"/>
      <c r="E1147" s="55"/>
      <c r="F1147" s="55"/>
      <c r="G1147" s="55"/>
      <c r="H1147" s="55"/>
      <c r="I1147" s="40"/>
      <c r="J1147" s="40"/>
      <c r="W1147" s="40"/>
      <c r="X1147" s="40"/>
    </row>
    <row r="1148" spans="3:24" x14ac:dyDescent="0.25">
      <c r="C1148" s="63"/>
      <c r="D1148" s="63"/>
      <c r="E1148" s="63"/>
      <c r="F1148" s="63"/>
      <c r="G1148" s="63"/>
      <c r="H1148" s="63"/>
      <c r="I1148" s="40"/>
      <c r="J1148" s="40"/>
      <c r="W1148" s="40"/>
      <c r="X1148" s="40"/>
    </row>
    <row r="1149" spans="3:24" x14ac:dyDescent="0.25">
      <c r="C1149" s="40"/>
      <c r="D1149" s="40"/>
      <c r="E1149" s="40"/>
      <c r="F1149" s="40"/>
      <c r="G1149" s="40"/>
      <c r="H1149" s="40"/>
      <c r="I1149" s="40"/>
      <c r="J1149" s="40"/>
      <c r="W1149" s="40"/>
      <c r="X1149" s="40"/>
    </row>
    <row r="1150" spans="3:24" x14ac:dyDescent="0.25">
      <c r="C1150" s="60"/>
      <c r="D1150" s="60"/>
      <c r="E1150" s="60"/>
      <c r="F1150" s="60"/>
      <c r="G1150" s="60"/>
      <c r="H1150" s="60"/>
      <c r="I1150" s="57"/>
      <c r="J1150" s="57"/>
      <c r="W1150" s="40"/>
      <c r="X1150" s="40"/>
    </row>
    <row r="1151" spans="3:24" x14ac:dyDescent="0.25">
      <c r="C1151" s="48"/>
      <c r="D1151" s="48"/>
      <c r="E1151" s="48"/>
      <c r="F1151" s="48"/>
      <c r="G1151" s="48"/>
      <c r="H1151" s="48"/>
      <c r="I1151" s="57"/>
      <c r="J1151" s="57"/>
      <c r="W1151" s="40"/>
      <c r="X1151" s="40"/>
    </row>
    <row r="1152" spans="3:24" x14ac:dyDescent="0.25">
      <c r="C1152" s="61"/>
      <c r="D1152" s="61"/>
      <c r="E1152" s="61"/>
      <c r="F1152" s="61"/>
      <c r="G1152" s="61"/>
      <c r="H1152" s="61"/>
      <c r="I1152" s="57"/>
      <c r="J1152" s="57"/>
      <c r="W1152" s="40"/>
      <c r="X1152" s="40"/>
    </row>
    <row r="1153" spans="3:24" x14ac:dyDescent="0.25">
      <c r="C1153" s="62"/>
      <c r="D1153" s="62"/>
      <c r="E1153" s="62"/>
      <c r="F1153" s="62"/>
      <c r="G1153" s="62"/>
      <c r="H1153" s="62"/>
      <c r="I1153" s="57"/>
      <c r="J1153" s="57"/>
      <c r="W1153" s="40"/>
      <c r="X1153" s="40"/>
    </row>
    <row r="1154" spans="3:24" x14ac:dyDescent="0.25">
      <c r="C1154" s="62"/>
      <c r="D1154" s="62"/>
      <c r="E1154" s="62"/>
      <c r="F1154" s="62"/>
      <c r="G1154" s="62"/>
      <c r="H1154" s="62"/>
      <c r="I1154" s="57"/>
      <c r="J1154" s="57"/>
      <c r="W1154" s="57"/>
      <c r="X1154" s="57"/>
    </row>
    <row r="1155" spans="3:24" x14ac:dyDescent="0.25">
      <c r="C1155" s="45"/>
      <c r="D1155" s="45"/>
      <c r="E1155" s="45"/>
      <c r="F1155" s="45"/>
      <c r="G1155" s="45"/>
      <c r="H1155" s="45"/>
      <c r="I1155" s="57"/>
      <c r="J1155" s="57"/>
      <c r="W1155" s="57"/>
      <c r="X1155" s="57"/>
    </row>
    <row r="1156" spans="3:24" x14ac:dyDescent="0.25">
      <c r="C1156" s="58"/>
      <c r="D1156" s="58"/>
      <c r="E1156" s="58"/>
      <c r="F1156" s="58"/>
      <c r="G1156" s="58"/>
      <c r="H1156" s="58"/>
      <c r="I1156" s="57"/>
      <c r="J1156" s="57"/>
      <c r="W1156" s="57"/>
      <c r="X1156" s="57"/>
    </row>
    <row r="1157" spans="3:24" x14ac:dyDescent="0.25">
      <c r="C1157" s="43"/>
      <c r="D1157" s="43"/>
      <c r="E1157" s="43"/>
      <c r="F1157" s="43"/>
      <c r="G1157" s="43"/>
      <c r="H1157" s="43"/>
      <c r="I1157" s="57"/>
      <c r="J1157" s="57"/>
      <c r="W1157" s="57"/>
      <c r="X1157" s="57"/>
    </row>
    <row r="1158" spans="3:24" x14ac:dyDescent="0.25">
      <c r="C1158" s="48"/>
      <c r="D1158" s="48"/>
      <c r="E1158" s="48"/>
      <c r="F1158" s="48"/>
      <c r="G1158" s="48"/>
      <c r="H1158" s="48"/>
      <c r="I1158" s="57"/>
      <c r="J1158" s="57"/>
      <c r="W1158" s="57"/>
      <c r="X1158" s="57"/>
    </row>
    <row r="1159" spans="3:24" x14ac:dyDescent="0.25">
      <c r="C1159" s="57"/>
      <c r="D1159" s="57"/>
      <c r="E1159" s="57"/>
      <c r="F1159" s="57"/>
      <c r="G1159" s="57"/>
      <c r="H1159" s="57"/>
      <c r="I1159" s="57"/>
      <c r="J1159" s="57"/>
      <c r="W1159" s="57"/>
      <c r="X1159" s="57"/>
    </row>
    <row r="1160" spans="3:24" x14ac:dyDescent="0.25">
      <c r="C1160" s="46"/>
      <c r="D1160" s="46"/>
      <c r="E1160" s="46"/>
      <c r="F1160" s="46"/>
      <c r="G1160" s="46"/>
      <c r="H1160" s="46"/>
      <c r="I1160" s="57"/>
      <c r="J1160" s="57"/>
      <c r="W1160" s="57"/>
      <c r="X1160" s="57"/>
    </row>
    <row r="1161" spans="3:24" x14ac:dyDescent="0.25">
      <c r="C1161" s="61"/>
      <c r="D1161" s="61"/>
      <c r="E1161" s="61"/>
      <c r="F1161" s="61"/>
      <c r="G1161" s="61"/>
      <c r="H1161" s="61"/>
      <c r="I1161" s="57"/>
      <c r="J1161" s="57"/>
      <c r="W1161" s="57"/>
      <c r="X1161" s="57"/>
    </row>
    <row r="1162" spans="3:24" x14ac:dyDescent="0.25">
      <c r="C1162" s="63"/>
      <c r="D1162" s="63"/>
      <c r="E1162" s="63"/>
      <c r="F1162" s="63"/>
      <c r="G1162" s="63"/>
      <c r="H1162" s="63"/>
      <c r="I1162" s="57"/>
      <c r="J1162" s="57"/>
      <c r="W1162" s="57"/>
      <c r="X1162" s="57"/>
    </row>
    <row r="1163" spans="3:24" x14ac:dyDescent="0.25">
      <c r="C1163" s="63"/>
      <c r="D1163" s="63"/>
      <c r="E1163" s="63"/>
      <c r="F1163" s="63"/>
      <c r="G1163" s="63"/>
      <c r="H1163" s="63"/>
      <c r="I1163" s="57"/>
      <c r="J1163" s="57"/>
      <c r="W1163" s="57"/>
      <c r="X1163" s="57"/>
    </row>
    <row r="1164" spans="3:24" x14ac:dyDescent="0.25">
      <c r="C1164" s="44"/>
      <c r="D1164" s="44"/>
      <c r="E1164" s="44"/>
      <c r="F1164" s="44"/>
      <c r="G1164" s="44"/>
      <c r="H1164" s="44"/>
      <c r="I1164" s="57"/>
      <c r="J1164" s="57"/>
      <c r="W1164" s="57"/>
      <c r="X1164" s="57"/>
    </row>
    <row r="1165" spans="3:24" x14ac:dyDescent="0.25">
      <c r="C1165" s="59"/>
      <c r="D1165" s="59"/>
      <c r="E1165" s="59"/>
      <c r="F1165" s="59"/>
      <c r="G1165" s="59"/>
      <c r="H1165" s="59"/>
      <c r="I1165" s="57"/>
      <c r="J1165" s="57"/>
      <c r="W1165" s="57"/>
      <c r="X1165" s="57"/>
    </row>
    <row r="1166" spans="3:24" x14ac:dyDescent="0.25">
      <c r="C1166" s="45"/>
      <c r="D1166" s="45"/>
      <c r="E1166" s="45"/>
      <c r="F1166" s="45"/>
      <c r="G1166" s="45"/>
      <c r="H1166" s="45"/>
      <c r="I1166" s="57"/>
      <c r="J1166" s="57"/>
      <c r="W1166" s="57"/>
      <c r="X1166" s="57"/>
    </row>
    <row r="1167" spans="3:24" x14ac:dyDescent="0.25">
      <c r="C1167" s="59"/>
      <c r="D1167" s="59"/>
      <c r="E1167" s="59"/>
      <c r="F1167" s="59"/>
      <c r="G1167" s="59"/>
      <c r="H1167" s="59"/>
      <c r="I1167" s="57"/>
      <c r="J1167" s="57"/>
      <c r="W1167" s="57"/>
      <c r="X1167" s="57"/>
    </row>
    <row r="1168" spans="3:24" x14ac:dyDescent="0.25">
      <c r="C1168" s="60"/>
      <c r="D1168" s="60"/>
      <c r="E1168" s="60"/>
      <c r="F1168" s="60"/>
      <c r="G1168" s="60"/>
      <c r="H1168" s="60"/>
      <c r="I1168" s="57"/>
      <c r="J1168" s="57"/>
      <c r="W1168" s="57"/>
      <c r="X1168" s="57"/>
    </row>
    <row r="1169" spans="3:24" x14ac:dyDescent="0.25">
      <c r="C1169" s="59"/>
      <c r="D1169" s="59"/>
      <c r="E1169" s="59"/>
      <c r="F1169" s="59"/>
      <c r="G1169" s="59"/>
      <c r="H1169" s="59"/>
      <c r="I1169" s="57"/>
      <c r="J1169" s="57"/>
      <c r="W1169" s="57"/>
      <c r="X1169" s="57"/>
    </row>
    <row r="1170" spans="3:24" x14ac:dyDescent="0.25">
      <c r="C1170" s="61"/>
      <c r="D1170" s="61"/>
      <c r="E1170" s="61"/>
      <c r="F1170" s="61"/>
      <c r="G1170" s="61"/>
      <c r="H1170" s="61"/>
      <c r="I1170" s="57"/>
      <c r="J1170" s="57"/>
      <c r="W1170" s="57"/>
      <c r="X1170" s="57"/>
    </row>
    <row r="1171" spans="3:24" x14ac:dyDescent="0.25">
      <c r="C1171" s="63"/>
      <c r="D1171" s="63"/>
      <c r="E1171" s="63"/>
      <c r="F1171" s="63"/>
      <c r="G1171" s="63"/>
      <c r="H1171" s="63"/>
      <c r="I1171" s="57"/>
      <c r="J1171" s="57"/>
      <c r="W1171" s="57"/>
      <c r="X1171" s="57"/>
    </row>
    <row r="1172" spans="3:24" x14ac:dyDescent="0.25">
      <c r="C1172" s="44"/>
      <c r="D1172" s="44"/>
      <c r="E1172" s="44"/>
      <c r="F1172" s="44"/>
      <c r="G1172" s="44"/>
      <c r="H1172" s="44"/>
      <c r="I1172" s="57"/>
      <c r="J1172" s="57"/>
      <c r="W1172" s="57"/>
      <c r="X1172" s="57"/>
    </row>
    <row r="1173" spans="3:24" x14ac:dyDescent="0.25">
      <c r="C1173" s="46"/>
      <c r="D1173" s="46"/>
      <c r="E1173" s="46"/>
      <c r="F1173" s="46"/>
      <c r="G1173" s="46"/>
      <c r="H1173" s="46"/>
      <c r="I1173" s="57"/>
      <c r="J1173" s="57"/>
      <c r="W1173" s="57"/>
      <c r="X1173" s="57"/>
    </row>
    <row r="1174" spans="3:24" x14ac:dyDescent="0.25">
      <c r="C1174" s="64"/>
      <c r="D1174" s="64"/>
      <c r="E1174" s="64"/>
      <c r="F1174" s="64"/>
      <c r="G1174" s="64"/>
      <c r="H1174" s="64"/>
      <c r="I1174" s="57"/>
      <c r="J1174" s="57"/>
      <c r="W1174" s="57"/>
      <c r="X1174" s="57"/>
    </row>
    <row r="1175" spans="3:24" x14ac:dyDescent="0.25">
      <c r="C1175" s="45"/>
      <c r="D1175" s="45"/>
      <c r="E1175" s="45"/>
      <c r="F1175" s="45"/>
      <c r="G1175" s="45"/>
      <c r="H1175" s="45"/>
      <c r="I1175" s="57"/>
      <c r="J1175" s="57"/>
      <c r="W1175" s="57"/>
      <c r="X1175" s="57"/>
    </row>
    <row r="1176" spans="3:24" x14ac:dyDescent="0.25">
      <c r="C1176" s="59"/>
      <c r="D1176" s="59"/>
      <c r="E1176" s="59"/>
      <c r="F1176" s="59"/>
      <c r="G1176" s="59"/>
      <c r="H1176" s="59"/>
      <c r="I1176" s="57"/>
      <c r="J1176" s="57"/>
      <c r="W1176" s="57"/>
      <c r="X1176" s="57"/>
    </row>
    <row r="1177" spans="3:24" x14ac:dyDescent="0.25">
      <c r="C1177" s="64"/>
      <c r="D1177" s="64"/>
      <c r="E1177" s="64"/>
      <c r="F1177" s="64"/>
      <c r="G1177" s="64"/>
      <c r="H1177" s="64"/>
      <c r="I1177" s="57"/>
      <c r="J1177" s="57"/>
      <c r="W1177" s="57"/>
      <c r="X1177" s="57"/>
    </row>
    <row r="1178" spans="3:24" x14ac:dyDescent="0.25">
      <c r="C1178" s="58"/>
      <c r="D1178" s="58"/>
      <c r="E1178" s="58"/>
      <c r="F1178" s="58"/>
      <c r="G1178" s="58"/>
      <c r="H1178" s="58"/>
      <c r="I1178" s="57"/>
      <c r="J1178" s="57"/>
      <c r="W1178" s="57"/>
      <c r="X1178" s="57"/>
    </row>
    <row r="1179" spans="3:24" x14ac:dyDescent="0.25">
      <c r="C1179" s="61"/>
      <c r="D1179" s="61"/>
      <c r="E1179" s="61"/>
      <c r="F1179" s="61"/>
      <c r="G1179" s="61"/>
      <c r="H1179" s="61"/>
      <c r="I1179" s="57"/>
      <c r="J1179" s="57"/>
      <c r="W1179" s="57"/>
      <c r="X1179" s="57"/>
    </row>
    <row r="1180" spans="3:24" x14ac:dyDescent="0.25">
      <c r="C1180" s="43"/>
      <c r="D1180" s="43"/>
      <c r="E1180" s="43"/>
      <c r="F1180" s="43"/>
      <c r="G1180" s="43"/>
      <c r="H1180" s="43"/>
      <c r="I1180" s="57"/>
      <c r="J1180" s="57"/>
      <c r="W1180" s="57"/>
      <c r="X1180" s="57"/>
    </row>
    <row r="1181" spans="3:24" x14ac:dyDescent="0.25">
      <c r="C1181" s="46"/>
      <c r="D1181" s="46"/>
      <c r="E1181" s="46"/>
      <c r="F1181" s="46"/>
      <c r="G1181" s="46"/>
      <c r="H1181" s="46"/>
      <c r="I1181" s="57"/>
      <c r="J1181" s="57"/>
      <c r="W1181" s="57"/>
      <c r="X1181" s="57"/>
    </row>
    <row r="1182" spans="3:24" x14ac:dyDescent="0.25">
      <c r="C1182" s="63"/>
      <c r="D1182" s="63"/>
      <c r="E1182" s="63"/>
      <c r="F1182" s="63"/>
      <c r="G1182" s="63"/>
      <c r="H1182" s="63"/>
      <c r="I1182" s="57"/>
      <c r="J1182" s="57"/>
      <c r="W1182" s="57"/>
      <c r="X1182" s="57"/>
    </row>
    <row r="1183" spans="3:24" x14ac:dyDescent="0.25">
      <c r="C1183" s="42"/>
      <c r="D1183" s="42"/>
      <c r="E1183" s="42"/>
      <c r="F1183" s="42"/>
      <c r="G1183" s="42"/>
      <c r="H1183" s="42"/>
      <c r="I1183" s="57"/>
      <c r="J1183" s="57"/>
      <c r="W1183" s="57"/>
      <c r="X1183" s="57"/>
    </row>
    <row r="1184" spans="3:24" x14ac:dyDescent="0.25">
      <c r="C1184" s="45"/>
      <c r="D1184" s="45"/>
      <c r="E1184" s="45"/>
      <c r="F1184" s="45"/>
      <c r="G1184" s="45"/>
      <c r="H1184" s="45"/>
      <c r="I1184" s="57"/>
      <c r="J1184" s="57"/>
      <c r="W1184" s="57"/>
      <c r="X1184" s="57"/>
    </row>
    <row r="1185" spans="3:24" x14ac:dyDescent="0.25">
      <c r="C1185" s="47"/>
      <c r="D1185" s="47"/>
      <c r="E1185" s="47"/>
      <c r="F1185" s="47"/>
      <c r="G1185" s="47"/>
      <c r="H1185" s="47"/>
      <c r="I1185" s="57"/>
      <c r="J1185" s="57"/>
      <c r="W1185" s="57"/>
      <c r="X1185" s="57"/>
    </row>
    <row r="1186" spans="3:24" x14ac:dyDescent="0.25">
      <c r="C1186" s="57"/>
      <c r="D1186" s="57"/>
      <c r="E1186" s="57"/>
      <c r="F1186" s="57"/>
      <c r="G1186" s="57"/>
      <c r="H1186" s="57"/>
      <c r="I1186" s="57"/>
      <c r="J1186" s="57"/>
      <c r="W1186" s="57"/>
      <c r="X1186" s="57"/>
    </row>
    <row r="1187" spans="3:24" x14ac:dyDescent="0.25">
      <c r="C1187" s="46"/>
      <c r="D1187" s="46"/>
      <c r="E1187" s="46"/>
      <c r="F1187" s="46"/>
      <c r="G1187" s="46"/>
      <c r="H1187" s="46"/>
      <c r="I1187" s="57"/>
      <c r="J1187" s="57"/>
      <c r="W1187" s="57"/>
      <c r="X1187" s="57"/>
    </row>
    <row r="1188" spans="3:24" x14ac:dyDescent="0.25">
      <c r="C1188" s="46"/>
      <c r="D1188" s="46"/>
      <c r="E1188" s="46"/>
      <c r="F1188" s="46"/>
      <c r="G1188" s="46"/>
      <c r="H1188" s="46"/>
      <c r="I1188" s="57"/>
      <c r="J1188" s="57"/>
      <c r="W1188" s="57"/>
      <c r="X1188" s="57"/>
    </row>
    <row r="1189" spans="3:24" x14ac:dyDescent="0.25">
      <c r="C1189" s="60"/>
      <c r="D1189" s="60"/>
      <c r="E1189" s="60"/>
      <c r="F1189" s="60"/>
      <c r="G1189" s="60"/>
      <c r="H1189" s="60"/>
      <c r="I1189" s="57"/>
      <c r="J1189" s="57"/>
      <c r="W1189" s="57"/>
      <c r="X1189" s="57"/>
    </row>
    <row r="1190" spans="3:24" x14ac:dyDescent="0.25">
      <c r="C1190" s="47"/>
      <c r="D1190" s="47"/>
      <c r="E1190" s="47"/>
      <c r="F1190" s="47"/>
      <c r="G1190" s="47"/>
      <c r="H1190" s="47"/>
      <c r="I1190" s="57"/>
      <c r="J1190" s="57"/>
      <c r="W1190" s="57"/>
      <c r="X1190" s="57"/>
    </row>
    <row r="1191" spans="3:24" x14ac:dyDescent="0.25">
      <c r="C1191" s="48"/>
      <c r="D1191" s="48"/>
      <c r="E1191" s="48"/>
      <c r="F1191" s="48"/>
      <c r="G1191" s="48"/>
      <c r="H1191" s="48"/>
      <c r="I1191" s="57"/>
      <c r="J1191" s="57"/>
      <c r="W1191" s="57"/>
      <c r="X1191" s="57"/>
    </row>
    <row r="1192" spans="3:24" x14ac:dyDescent="0.25">
      <c r="C1192" s="59"/>
      <c r="D1192" s="59"/>
      <c r="E1192" s="59"/>
      <c r="F1192" s="59"/>
      <c r="G1192" s="59"/>
      <c r="H1192" s="59"/>
      <c r="I1192" s="57"/>
      <c r="J1192" s="57"/>
      <c r="W1192" s="57"/>
      <c r="X1192" s="57"/>
    </row>
    <row r="1193" spans="3:24" x14ac:dyDescent="0.25">
      <c r="C1193" s="54"/>
      <c r="D1193" s="54"/>
      <c r="E1193" s="54"/>
      <c r="F1193" s="54"/>
      <c r="G1193" s="54"/>
      <c r="H1193" s="54"/>
      <c r="I1193" s="57"/>
      <c r="J1193" s="57"/>
      <c r="W1193" s="57"/>
      <c r="X1193" s="57"/>
    </row>
    <row r="1194" spans="3:24" x14ac:dyDescent="0.25">
      <c r="C1194" s="55"/>
      <c r="D1194" s="55"/>
      <c r="E1194" s="55"/>
      <c r="F1194" s="55"/>
      <c r="G1194" s="55"/>
      <c r="H1194" s="55"/>
      <c r="I1194" s="57"/>
      <c r="J1194" s="57"/>
      <c r="W1194" s="57"/>
      <c r="X1194" s="57"/>
    </row>
    <row r="1195" spans="3:24" x14ac:dyDescent="0.25">
      <c r="C1195" s="44"/>
      <c r="D1195" s="44"/>
      <c r="E1195" s="44"/>
      <c r="F1195" s="44"/>
      <c r="G1195" s="44"/>
      <c r="H1195" s="44"/>
      <c r="I1195" s="57"/>
      <c r="J1195" s="57"/>
      <c r="W1195" s="57"/>
      <c r="X1195" s="57"/>
    </row>
    <row r="1196" spans="3:24" x14ac:dyDescent="0.25">
      <c r="C1196" s="54"/>
      <c r="D1196" s="54"/>
      <c r="E1196" s="54"/>
      <c r="F1196" s="54"/>
      <c r="G1196" s="54"/>
      <c r="H1196" s="54"/>
      <c r="I1196" s="57"/>
      <c r="J1196" s="57"/>
      <c r="W1196" s="57"/>
      <c r="X1196" s="57"/>
    </row>
    <row r="1197" spans="3:24" x14ac:dyDescent="0.25">
      <c r="C1197" s="40"/>
      <c r="D1197" s="40"/>
      <c r="E1197" s="40"/>
      <c r="F1197" s="40"/>
      <c r="G1197" s="40"/>
      <c r="H1197" s="40"/>
      <c r="I1197" s="57"/>
      <c r="J1197" s="57"/>
      <c r="W1197" s="57"/>
      <c r="X1197" s="57"/>
    </row>
    <row r="1198" spans="3:24" x14ac:dyDescent="0.25">
      <c r="C1198" s="46"/>
      <c r="D1198" s="46"/>
      <c r="E1198" s="46"/>
      <c r="F1198" s="46"/>
      <c r="G1198" s="46"/>
      <c r="H1198" s="46"/>
      <c r="I1198" s="57"/>
      <c r="J1198" s="57"/>
      <c r="W1198" s="57"/>
      <c r="X1198" s="57"/>
    </row>
    <row r="1199" spans="3:24" x14ac:dyDescent="0.25">
      <c r="C1199" s="46"/>
      <c r="D1199" s="46"/>
      <c r="E1199" s="46"/>
      <c r="F1199" s="46"/>
      <c r="G1199" s="46"/>
      <c r="H1199" s="46"/>
      <c r="I1199" s="57"/>
      <c r="J1199" s="57"/>
      <c r="W1199" s="57"/>
      <c r="X1199" s="57"/>
    </row>
    <row r="1200" spans="3:24" x14ac:dyDescent="0.25">
      <c r="C1200" s="48"/>
      <c r="D1200" s="48"/>
      <c r="E1200" s="48"/>
      <c r="F1200" s="48"/>
      <c r="G1200" s="48"/>
      <c r="H1200" s="48"/>
      <c r="I1200" s="57"/>
      <c r="J1200" s="57"/>
      <c r="W1200" s="57"/>
      <c r="X1200" s="57"/>
    </row>
    <row r="1201" spans="3:24" x14ac:dyDescent="0.25">
      <c r="C1201" s="64"/>
      <c r="D1201" s="64"/>
      <c r="E1201" s="64"/>
      <c r="F1201" s="64"/>
      <c r="G1201" s="64"/>
      <c r="H1201" s="64"/>
      <c r="I1201" s="57"/>
      <c r="J1201" s="57"/>
      <c r="W1201" s="57"/>
      <c r="X1201" s="57"/>
    </row>
    <row r="1202" spans="3:24" x14ac:dyDescent="0.25">
      <c r="C1202" s="60"/>
      <c r="D1202" s="60"/>
      <c r="E1202" s="60"/>
      <c r="F1202" s="60"/>
      <c r="G1202" s="60"/>
      <c r="H1202" s="60"/>
      <c r="I1202" s="57"/>
      <c r="J1202" s="57"/>
      <c r="W1202" s="57"/>
      <c r="X1202" s="57"/>
    </row>
    <row r="1203" spans="3:24" x14ac:dyDescent="0.25">
      <c r="C1203" s="59"/>
      <c r="D1203" s="59"/>
      <c r="E1203" s="59"/>
      <c r="F1203" s="59"/>
      <c r="G1203" s="59"/>
      <c r="H1203" s="59"/>
      <c r="I1203" s="57"/>
      <c r="J1203" s="57"/>
      <c r="W1203" s="57"/>
      <c r="X1203" s="57"/>
    </row>
    <row r="1204" spans="3:24" x14ac:dyDescent="0.25">
      <c r="C1204" s="40"/>
      <c r="D1204" s="40"/>
      <c r="E1204" s="40"/>
      <c r="F1204" s="40"/>
      <c r="G1204" s="40"/>
      <c r="H1204" s="40"/>
      <c r="I1204" s="57"/>
      <c r="J1204" s="57"/>
      <c r="W1204" s="57"/>
      <c r="X1204" s="57"/>
    </row>
    <row r="1205" spans="3:24" x14ac:dyDescent="0.25">
      <c r="C1205" s="59"/>
      <c r="D1205" s="59"/>
      <c r="E1205" s="59"/>
      <c r="F1205" s="59"/>
      <c r="G1205" s="59"/>
      <c r="H1205" s="59"/>
      <c r="I1205" s="57"/>
      <c r="J1205" s="57"/>
      <c r="W1205" s="57"/>
      <c r="X1205" s="57"/>
    </row>
    <row r="1206" spans="3:24" x14ac:dyDescent="0.25">
      <c r="C1206" s="63"/>
      <c r="D1206" s="63"/>
      <c r="E1206" s="63"/>
      <c r="F1206" s="63"/>
      <c r="G1206" s="63"/>
      <c r="H1206" s="63"/>
      <c r="I1206" s="57"/>
      <c r="J1206" s="57"/>
      <c r="W1206" s="57"/>
      <c r="X1206" s="57"/>
    </row>
    <row r="1207" spans="3:24" x14ac:dyDescent="0.25">
      <c r="C1207" s="54"/>
      <c r="D1207" s="54"/>
      <c r="E1207" s="54"/>
      <c r="F1207" s="54"/>
      <c r="G1207" s="54"/>
      <c r="H1207" s="54"/>
      <c r="I1207" s="57"/>
      <c r="J1207" s="57"/>
      <c r="W1207" s="57"/>
      <c r="X1207" s="57"/>
    </row>
    <row r="1208" spans="3:24" x14ac:dyDescent="0.25">
      <c r="C1208" s="55"/>
      <c r="D1208" s="55"/>
      <c r="E1208" s="55"/>
      <c r="F1208" s="55"/>
      <c r="G1208" s="55"/>
      <c r="H1208" s="55"/>
      <c r="I1208" s="57"/>
      <c r="J1208" s="57"/>
      <c r="W1208" s="57"/>
      <c r="X1208" s="57"/>
    </row>
    <row r="1209" spans="3:24" x14ac:dyDescent="0.25">
      <c r="C1209" s="42"/>
      <c r="D1209" s="42"/>
      <c r="E1209" s="42"/>
      <c r="F1209" s="42"/>
      <c r="G1209" s="42"/>
      <c r="H1209" s="42"/>
      <c r="I1209" s="57"/>
      <c r="J1209" s="57"/>
      <c r="W1209" s="57"/>
      <c r="X1209" s="57"/>
    </row>
    <row r="1210" spans="3:24" x14ac:dyDescent="0.25">
      <c r="C1210" s="63"/>
      <c r="D1210" s="63"/>
      <c r="E1210" s="63"/>
      <c r="F1210" s="63"/>
      <c r="G1210" s="63"/>
      <c r="H1210" s="63"/>
      <c r="I1210" s="57"/>
      <c r="J1210" s="57"/>
      <c r="W1210" s="57"/>
      <c r="X1210" s="57"/>
    </row>
    <row r="1211" spans="3:24" x14ac:dyDescent="0.25">
      <c r="C1211" s="60"/>
      <c r="D1211" s="60"/>
      <c r="E1211" s="60"/>
      <c r="F1211" s="60"/>
      <c r="G1211" s="60"/>
      <c r="H1211" s="60"/>
      <c r="I1211" s="57"/>
      <c r="J1211" s="57"/>
      <c r="W1211" s="57"/>
      <c r="X1211" s="57"/>
    </row>
    <row r="1212" spans="3:24" x14ac:dyDescent="0.25">
      <c r="C1212" s="63"/>
      <c r="D1212" s="63"/>
      <c r="E1212" s="63"/>
      <c r="F1212" s="63"/>
      <c r="G1212" s="63"/>
      <c r="H1212" s="63"/>
      <c r="I1212" s="57"/>
      <c r="J1212" s="57"/>
      <c r="W1212" s="57"/>
      <c r="X1212" s="57"/>
    </row>
    <row r="1213" spans="3:24" x14ac:dyDescent="0.25">
      <c r="C1213" s="54"/>
      <c r="D1213" s="54"/>
      <c r="E1213" s="54"/>
      <c r="F1213" s="54"/>
      <c r="G1213" s="54"/>
      <c r="H1213" s="54"/>
      <c r="I1213" s="57"/>
      <c r="J1213" s="57"/>
      <c r="W1213" s="57"/>
      <c r="X1213" s="57"/>
    </row>
    <row r="1214" spans="3:24" x14ac:dyDescent="0.25">
      <c r="C1214" s="40"/>
      <c r="D1214" s="40"/>
      <c r="E1214" s="40"/>
      <c r="F1214" s="40"/>
      <c r="G1214" s="40"/>
      <c r="H1214" s="40"/>
      <c r="I1214" s="57"/>
      <c r="J1214" s="57"/>
      <c r="W1214" s="57"/>
      <c r="X1214" s="57"/>
    </row>
    <row r="1215" spans="3:24" x14ac:dyDescent="0.25">
      <c r="C1215" s="48"/>
      <c r="D1215" s="48"/>
      <c r="E1215" s="48"/>
      <c r="F1215" s="48"/>
      <c r="G1215" s="48"/>
      <c r="H1215" s="48"/>
      <c r="I1215" s="57"/>
      <c r="J1215" s="57"/>
      <c r="W1215" s="57"/>
      <c r="X1215" s="57"/>
    </row>
    <row r="1216" spans="3:24" x14ac:dyDescent="0.25">
      <c r="C1216" s="58"/>
      <c r="D1216" s="58"/>
      <c r="E1216" s="58"/>
      <c r="F1216" s="58"/>
      <c r="G1216" s="58"/>
      <c r="H1216" s="58"/>
      <c r="I1216" s="57"/>
      <c r="J1216" s="57"/>
      <c r="W1216" s="57"/>
      <c r="X1216" s="57"/>
    </row>
    <row r="1217" spans="3:24" x14ac:dyDescent="0.25">
      <c r="C1217" s="58"/>
      <c r="D1217" s="58"/>
      <c r="E1217" s="58"/>
      <c r="F1217" s="58"/>
      <c r="G1217" s="58"/>
      <c r="H1217" s="58"/>
      <c r="I1217" s="61"/>
      <c r="J1217" s="61"/>
      <c r="W1217" s="57"/>
      <c r="X1217" s="57"/>
    </row>
    <row r="1218" spans="3:24" x14ac:dyDescent="0.25">
      <c r="C1218" s="57"/>
      <c r="D1218" s="57"/>
      <c r="E1218" s="57"/>
      <c r="F1218" s="57"/>
      <c r="G1218" s="57"/>
      <c r="H1218" s="57"/>
      <c r="I1218" s="61"/>
      <c r="J1218" s="61"/>
      <c r="W1218" s="57"/>
      <c r="X1218" s="57"/>
    </row>
    <row r="1219" spans="3:24" x14ac:dyDescent="0.25">
      <c r="C1219" s="57"/>
      <c r="D1219" s="57"/>
      <c r="E1219" s="57"/>
      <c r="F1219" s="57"/>
      <c r="G1219" s="57"/>
      <c r="H1219" s="57"/>
      <c r="I1219" s="61"/>
      <c r="J1219" s="61"/>
      <c r="W1219" s="57"/>
      <c r="X1219" s="57"/>
    </row>
    <row r="1220" spans="3:24" x14ac:dyDescent="0.25">
      <c r="C1220" s="48"/>
      <c r="D1220" s="48"/>
      <c r="E1220" s="48"/>
      <c r="F1220" s="48"/>
      <c r="G1220" s="48"/>
      <c r="H1220" s="48"/>
      <c r="I1220" s="61"/>
      <c r="J1220" s="61"/>
      <c r="W1220" s="57"/>
      <c r="X1220" s="57"/>
    </row>
    <row r="1221" spans="3:24" x14ac:dyDescent="0.25">
      <c r="C1221" s="40"/>
      <c r="D1221" s="40"/>
      <c r="E1221" s="40"/>
      <c r="F1221" s="40"/>
      <c r="G1221" s="40"/>
      <c r="H1221" s="40"/>
      <c r="I1221" s="61"/>
      <c r="J1221" s="61"/>
      <c r="W1221" s="61"/>
      <c r="X1221" s="61"/>
    </row>
    <row r="1222" spans="3:24" x14ac:dyDescent="0.25">
      <c r="C1222" s="57"/>
      <c r="D1222" s="57"/>
      <c r="E1222" s="57"/>
      <c r="F1222" s="57"/>
      <c r="G1222" s="57"/>
      <c r="H1222" s="57"/>
      <c r="I1222" s="61"/>
      <c r="J1222" s="61"/>
      <c r="W1222" s="61"/>
      <c r="X1222" s="61"/>
    </row>
    <row r="1223" spans="3:24" x14ac:dyDescent="0.25">
      <c r="C1223" s="40"/>
      <c r="D1223" s="40"/>
      <c r="E1223" s="40"/>
      <c r="F1223" s="40"/>
      <c r="G1223" s="40"/>
      <c r="H1223" s="40"/>
      <c r="I1223" s="61"/>
      <c r="J1223" s="61"/>
      <c r="W1223" s="61"/>
      <c r="X1223" s="61"/>
    </row>
    <row r="1224" spans="3:24" x14ac:dyDescent="0.25">
      <c r="C1224" s="53"/>
      <c r="D1224" s="53"/>
      <c r="E1224" s="53"/>
      <c r="F1224" s="53"/>
      <c r="G1224" s="53"/>
      <c r="H1224" s="53"/>
      <c r="I1224" s="61"/>
      <c r="J1224" s="61"/>
      <c r="W1224" s="61"/>
      <c r="X1224" s="61"/>
    </row>
    <row r="1225" spans="3:24" x14ac:dyDescent="0.25">
      <c r="C1225" s="57"/>
      <c r="D1225" s="57"/>
      <c r="E1225" s="57"/>
      <c r="F1225" s="57"/>
      <c r="G1225" s="57"/>
      <c r="H1225" s="57"/>
      <c r="I1225" s="61"/>
      <c r="J1225" s="61"/>
      <c r="W1225" s="61"/>
      <c r="X1225" s="61"/>
    </row>
    <row r="1226" spans="3:24" x14ac:dyDescent="0.25">
      <c r="C1226" s="63"/>
      <c r="D1226" s="63"/>
      <c r="E1226" s="63"/>
      <c r="F1226" s="63"/>
      <c r="G1226" s="63"/>
      <c r="H1226" s="63"/>
      <c r="I1226" s="61"/>
      <c r="J1226" s="61"/>
      <c r="W1226" s="61"/>
      <c r="X1226" s="61"/>
    </row>
    <row r="1227" spans="3:24" x14ac:dyDescent="0.25">
      <c r="C1227" s="57"/>
      <c r="D1227" s="57"/>
      <c r="E1227" s="57"/>
      <c r="F1227" s="57"/>
      <c r="G1227" s="57"/>
      <c r="H1227" s="57"/>
      <c r="I1227" s="61"/>
      <c r="J1227" s="61"/>
      <c r="W1227" s="61"/>
      <c r="X1227" s="61"/>
    </row>
    <row r="1228" spans="3:24" x14ac:dyDescent="0.25">
      <c r="C1228" s="60"/>
      <c r="D1228" s="60"/>
      <c r="E1228" s="60"/>
      <c r="F1228" s="60"/>
      <c r="G1228" s="60"/>
      <c r="H1228" s="60"/>
      <c r="I1228" s="61"/>
      <c r="J1228" s="61"/>
      <c r="W1228" s="61"/>
      <c r="X1228" s="61"/>
    </row>
    <row r="1229" spans="3:24" x14ac:dyDescent="0.25">
      <c r="C1229" s="57"/>
      <c r="D1229" s="57"/>
      <c r="E1229" s="57"/>
      <c r="F1229" s="57"/>
      <c r="G1229" s="57"/>
      <c r="H1229" s="57"/>
      <c r="I1229" s="61"/>
      <c r="J1229" s="61"/>
      <c r="W1229" s="61"/>
      <c r="X1229" s="61"/>
    </row>
    <row r="1230" spans="3:24" x14ac:dyDescent="0.25">
      <c r="C1230" s="64"/>
      <c r="D1230" s="64"/>
      <c r="E1230" s="64"/>
      <c r="F1230" s="64"/>
      <c r="G1230" s="64"/>
      <c r="H1230" s="64"/>
      <c r="I1230" s="61"/>
      <c r="J1230" s="61"/>
      <c r="W1230" s="61"/>
      <c r="X1230" s="61"/>
    </row>
    <row r="1231" spans="3:24" x14ac:dyDescent="0.25">
      <c r="C1231" s="40"/>
      <c r="D1231" s="40"/>
      <c r="E1231" s="40"/>
      <c r="F1231" s="40"/>
      <c r="G1231" s="40"/>
      <c r="H1231" s="40"/>
      <c r="I1231" s="61"/>
      <c r="J1231" s="61"/>
      <c r="W1231" s="61"/>
      <c r="X1231" s="61"/>
    </row>
    <row r="1232" spans="3:24" x14ac:dyDescent="0.25">
      <c r="C1232" s="45"/>
      <c r="D1232" s="45"/>
      <c r="E1232" s="45"/>
      <c r="F1232" s="45"/>
      <c r="G1232" s="45"/>
      <c r="H1232" s="45"/>
      <c r="I1232" s="61"/>
      <c r="J1232" s="61"/>
      <c r="W1232" s="61"/>
      <c r="X1232" s="61"/>
    </row>
    <row r="1233" spans="3:24" x14ac:dyDescent="0.25">
      <c r="C1233" s="55"/>
      <c r="D1233" s="55"/>
      <c r="E1233" s="55"/>
      <c r="F1233" s="55"/>
      <c r="G1233" s="55"/>
      <c r="H1233" s="55"/>
      <c r="I1233" s="61"/>
      <c r="J1233" s="61"/>
      <c r="W1233" s="61"/>
      <c r="X1233" s="61"/>
    </row>
    <row r="1234" spans="3:24" x14ac:dyDescent="0.25">
      <c r="C1234" s="60"/>
      <c r="D1234" s="60"/>
      <c r="E1234" s="60"/>
      <c r="F1234" s="60"/>
      <c r="G1234" s="60"/>
      <c r="H1234" s="60"/>
      <c r="I1234" s="61"/>
      <c r="J1234" s="61"/>
      <c r="W1234" s="61"/>
      <c r="X1234" s="61"/>
    </row>
    <row r="1235" spans="3:24" x14ac:dyDescent="0.25">
      <c r="C1235" s="53"/>
      <c r="D1235" s="53"/>
      <c r="E1235" s="53"/>
      <c r="F1235" s="53"/>
      <c r="G1235" s="53"/>
      <c r="H1235" s="53"/>
      <c r="I1235" s="61"/>
      <c r="J1235" s="61"/>
      <c r="W1235" s="61"/>
      <c r="X1235" s="61"/>
    </row>
    <row r="1236" spans="3:24" x14ac:dyDescent="0.25">
      <c r="C1236" s="48"/>
      <c r="D1236" s="48"/>
      <c r="E1236" s="48"/>
      <c r="F1236" s="48"/>
      <c r="G1236" s="48"/>
      <c r="H1236" s="48"/>
      <c r="I1236" s="61"/>
      <c r="J1236" s="61"/>
      <c r="W1236" s="61"/>
      <c r="X1236" s="61"/>
    </row>
    <row r="1237" spans="3:24" x14ac:dyDescent="0.25">
      <c r="C1237" s="58"/>
      <c r="D1237" s="58"/>
      <c r="E1237" s="58"/>
      <c r="F1237" s="58"/>
      <c r="G1237" s="58"/>
      <c r="H1237" s="58"/>
      <c r="I1237" s="61"/>
      <c r="J1237" s="61"/>
      <c r="W1237" s="61"/>
      <c r="X1237" s="61"/>
    </row>
    <row r="1238" spans="3:24" x14ac:dyDescent="0.25">
      <c r="C1238" s="42"/>
      <c r="D1238" s="42"/>
      <c r="E1238" s="42"/>
      <c r="F1238" s="42"/>
      <c r="G1238" s="42"/>
      <c r="H1238" s="42"/>
      <c r="I1238" s="61"/>
      <c r="J1238" s="61"/>
      <c r="W1238" s="61"/>
      <c r="X1238" s="61"/>
    </row>
    <row r="1239" spans="3:24" x14ac:dyDescent="0.25">
      <c r="C1239" s="64"/>
      <c r="D1239" s="64"/>
      <c r="E1239" s="64"/>
      <c r="F1239" s="64"/>
      <c r="G1239" s="64"/>
      <c r="H1239" s="64"/>
      <c r="I1239" s="61"/>
      <c r="J1239" s="61"/>
      <c r="W1239" s="61"/>
      <c r="X1239" s="61"/>
    </row>
    <row r="1240" spans="3:24" x14ac:dyDescent="0.25">
      <c r="C1240" s="40"/>
      <c r="D1240" s="40"/>
      <c r="E1240" s="40"/>
      <c r="F1240" s="40"/>
      <c r="G1240" s="40"/>
      <c r="H1240" s="40"/>
      <c r="I1240" s="61"/>
      <c r="J1240" s="61"/>
      <c r="W1240" s="61"/>
      <c r="X1240" s="61"/>
    </row>
    <row r="1241" spans="3:24" x14ac:dyDescent="0.25">
      <c r="C1241" s="64"/>
      <c r="D1241" s="64"/>
      <c r="E1241" s="64"/>
      <c r="F1241" s="64"/>
      <c r="G1241" s="64"/>
      <c r="H1241" s="64"/>
      <c r="I1241" s="61"/>
      <c r="J1241" s="61"/>
      <c r="W1241" s="61"/>
      <c r="X1241" s="61"/>
    </row>
    <row r="1242" spans="3:24" x14ac:dyDescent="0.25">
      <c r="C1242" s="63"/>
      <c r="D1242" s="63"/>
      <c r="E1242" s="63"/>
      <c r="F1242" s="63"/>
      <c r="G1242" s="63"/>
      <c r="H1242" s="63"/>
      <c r="I1242" s="61"/>
      <c r="J1242" s="61"/>
      <c r="W1242" s="61"/>
      <c r="X1242" s="61"/>
    </row>
    <row r="1243" spans="3:24" x14ac:dyDescent="0.25">
      <c r="C1243" s="59"/>
      <c r="D1243" s="59"/>
      <c r="E1243" s="59"/>
      <c r="F1243" s="59"/>
      <c r="G1243" s="59"/>
      <c r="H1243" s="59"/>
      <c r="I1243" s="61"/>
      <c r="J1243" s="61"/>
      <c r="W1243" s="61"/>
      <c r="X1243" s="61"/>
    </row>
    <row r="1244" spans="3:24" x14ac:dyDescent="0.25">
      <c r="C1244" s="62"/>
      <c r="D1244" s="62"/>
      <c r="E1244" s="62"/>
      <c r="F1244" s="62"/>
      <c r="G1244" s="62"/>
      <c r="H1244" s="62"/>
      <c r="I1244" s="61"/>
      <c r="J1244" s="61"/>
      <c r="W1244" s="61"/>
      <c r="X1244" s="61"/>
    </row>
    <row r="1245" spans="3:24" x14ac:dyDescent="0.25">
      <c r="C1245" s="64"/>
      <c r="D1245" s="64"/>
      <c r="E1245" s="64"/>
      <c r="F1245" s="64"/>
      <c r="G1245" s="64"/>
      <c r="H1245" s="64"/>
      <c r="I1245" s="61"/>
      <c r="J1245" s="61"/>
      <c r="W1245" s="61"/>
      <c r="X1245" s="61"/>
    </row>
    <row r="1246" spans="3:24" x14ac:dyDescent="0.25">
      <c r="C1246" s="41"/>
      <c r="D1246" s="41"/>
      <c r="E1246" s="41"/>
      <c r="F1246" s="41"/>
      <c r="G1246" s="41"/>
      <c r="H1246" s="41"/>
      <c r="I1246" s="61"/>
      <c r="J1246" s="61"/>
      <c r="W1246" s="61"/>
      <c r="X1246" s="61"/>
    </row>
    <row r="1247" spans="3:24" x14ac:dyDescent="0.25">
      <c r="C1247" s="45"/>
      <c r="D1247" s="45"/>
      <c r="E1247" s="45"/>
      <c r="F1247" s="45"/>
      <c r="G1247" s="45"/>
      <c r="H1247" s="45"/>
      <c r="I1247" s="61"/>
      <c r="J1247" s="61"/>
      <c r="W1247" s="61"/>
      <c r="X1247" s="61"/>
    </row>
    <row r="1248" spans="3:24" x14ac:dyDescent="0.25">
      <c r="C1248" s="46"/>
      <c r="D1248" s="46"/>
      <c r="E1248" s="46"/>
      <c r="F1248" s="46"/>
      <c r="G1248" s="46"/>
      <c r="H1248" s="46"/>
      <c r="I1248" s="61"/>
      <c r="J1248" s="61"/>
      <c r="W1248" s="61"/>
      <c r="X1248" s="61"/>
    </row>
    <row r="1249" spans="3:24" x14ac:dyDescent="0.25">
      <c r="C1249" s="58"/>
      <c r="D1249" s="58"/>
      <c r="E1249" s="58"/>
      <c r="F1249" s="58"/>
      <c r="G1249" s="58"/>
      <c r="H1249" s="58"/>
      <c r="I1249" s="61"/>
      <c r="J1249" s="61"/>
      <c r="W1249" s="61"/>
      <c r="X1249" s="61"/>
    </row>
    <row r="1250" spans="3:24" x14ac:dyDescent="0.25">
      <c r="C1250" s="43"/>
      <c r="D1250" s="43"/>
      <c r="E1250" s="43"/>
      <c r="F1250" s="43"/>
      <c r="G1250" s="43"/>
      <c r="H1250" s="43"/>
      <c r="I1250" s="61"/>
      <c r="J1250" s="61"/>
      <c r="W1250" s="61"/>
      <c r="X1250" s="61"/>
    </row>
    <row r="1251" spans="3:24" x14ac:dyDescent="0.25">
      <c r="C1251" s="57"/>
      <c r="D1251" s="57"/>
      <c r="E1251" s="57"/>
      <c r="F1251" s="57"/>
      <c r="G1251" s="57"/>
      <c r="H1251" s="57"/>
      <c r="I1251" s="61"/>
      <c r="J1251" s="61"/>
      <c r="W1251" s="61"/>
      <c r="X1251" s="61"/>
    </row>
    <row r="1252" spans="3:24" x14ac:dyDescent="0.25">
      <c r="C1252" s="56"/>
      <c r="D1252" s="56"/>
      <c r="E1252" s="56"/>
      <c r="F1252" s="56"/>
      <c r="G1252" s="56"/>
      <c r="H1252" s="56"/>
      <c r="I1252" s="61"/>
      <c r="J1252" s="61"/>
      <c r="W1252" s="61"/>
      <c r="X1252" s="61"/>
    </row>
    <row r="1253" spans="3:24" x14ac:dyDescent="0.25">
      <c r="C1253" s="64"/>
      <c r="D1253" s="64"/>
      <c r="E1253" s="64"/>
      <c r="F1253" s="64"/>
      <c r="G1253" s="64"/>
      <c r="H1253" s="64"/>
      <c r="I1253" s="61"/>
      <c r="J1253" s="61"/>
      <c r="W1253" s="61"/>
      <c r="X1253" s="61"/>
    </row>
    <row r="1254" spans="3:24" x14ac:dyDescent="0.25">
      <c r="C1254" s="47"/>
      <c r="D1254" s="47"/>
      <c r="E1254" s="47"/>
      <c r="F1254" s="47"/>
      <c r="G1254" s="47"/>
      <c r="H1254" s="47"/>
      <c r="I1254" s="61"/>
      <c r="J1254" s="61"/>
      <c r="W1254" s="61"/>
      <c r="X1254" s="61"/>
    </row>
    <row r="1255" spans="3:24" x14ac:dyDescent="0.25">
      <c r="C1255" s="47"/>
      <c r="D1255" s="47"/>
      <c r="E1255" s="47"/>
      <c r="F1255" s="47"/>
      <c r="G1255" s="47"/>
      <c r="H1255" s="47"/>
      <c r="I1255" s="61"/>
      <c r="J1255" s="61"/>
      <c r="W1255" s="61"/>
      <c r="X1255" s="61"/>
    </row>
    <row r="1256" spans="3:24" x14ac:dyDescent="0.25">
      <c r="C1256" s="48"/>
      <c r="D1256" s="48"/>
      <c r="E1256" s="48"/>
      <c r="F1256" s="48"/>
      <c r="G1256" s="48"/>
      <c r="H1256" s="48"/>
      <c r="I1256" s="61"/>
      <c r="J1256" s="61"/>
      <c r="W1256" s="61"/>
      <c r="X1256" s="61"/>
    </row>
    <row r="1257" spans="3:24" x14ac:dyDescent="0.25">
      <c r="C1257" s="64"/>
      <c r="D1257" s="64"/>
      <c r="E1257" s="64"/>
      <c r="F1257" s="64"/>
      <c r="G1257" s="64"/>
      <c r="H1257" s="64"/>
      <c r="I1257" s="61"/>
      <c r="J1257" s="61"/>
      <c r="W1257" s="61"/>
      <c r="X1257" s="61"/>
    </row>
    <row r="1258" spans="3:24" x14ac:dyDescent="0.25">
      <c r="C1258" s="63"/>
      <c r="D1258" s="63"/>
      <c r="E1258" s="63"/>
      <c r="F1258" s="63"/>
      <c r="G1258" s="63"/>
      <c r="H1258" s="63"/>
      <c r="I1258" s="61"/>
      <c r="J1258" s="61"/>
      <c r="W1258" s="61"/>
      <c r="X1258" s="61"/>
    </row>
    <row r="1259" spans="3:24" x14ac:dyDescent="0.25">
      <c r="C1259" s="40"/>
      <c r="D1259" s="40"/>
      <c r="E1259" s="40"/>
      <c r="F1259" s="40"/>
      <c r="G1259" s="40"/>
      <c r="H1259" s="40"/>
      <c r="I1259" s="61"/>
      <c r="J1259" s="61"/>
      <c r="W1259" s="61"/>
      <c r="X1259" s="61"/>
    </row>
    <row r="1260" spans="3:24" x14ac:dyDescent="0.25">
      <c r="C1260" s="42"/>
      <c r="D1260" s="42"/>
      <c r="E1260" s="42"/>
      <c r="F1260" s="42"/>
      <c r="G1260" s="42"/>
      <c r="H1260" s="42"/>
      <c r="I1260" s="61"/>
      <c r="J1260" s="61"/>
      <c r="W1260" s="61"/>
      <c r="X1260" s="61"/>
    </row>
    <row r="1261" spans="3:24" x14ac:dyDescent="0.25">
      <c r="C1261" s="47"/>
      <c r="D1261" s="47"/>
      <c r="E1261" s="47"/>
      <c r="F1261" s="47"/>
      <c r="G1261" s="47"/>
      <c r="H1261" s="47"/>
      <c r="I1261" s="61"/>
      <c r="J1261" s="61"/>
      <c r="W1261" s="61"/>
      <c r="X1261" s="61"/>
    </row>
    <row r="1262" spans="3:24" x14ac:dyDescent="0.25">
      <c r="C1262" s="60"/>
      <c r="D1262" s="60"/>
      <c r="E1262" s="60"/>
      <c r="F1262" s="60"/>
      <c r="G1262" s="60"/>
      <c r="H1262" s="60"/>
      <c r="I1262" s="61"/>
      <c r="J1262" s="61"/>
      <c r="W1262" s="61"/>
      <c r="X1262" s="61"/>
    </row>
    <row r="1263" spans="3:24" x14ac:dyDescent="0.25">
      <c r="C1263" s="45"/>
      <c r="D1263" s="45"/>
      <c r="E1263" s="45"/>
      <c r="F1263" s="45"/>
      <c r="G1263" s="45"/>
      <c r="H1263" s="45"/>
      <c r="I1263" s="61"/>
      <c r="J1263" s="61"/>
      <c r="W1263" s="61"/>
      <c r="X1263" s="61"/>
    </row>
    <row r="1264" spans="3:24" x14ac:dyDescent="0.25">
      <c r="C1264" s="45"/>
      <c r="D1264" s="45"/>
      <c r="E1264" s="45"/>
      <c r="F1264" s="45"/>
      <c r="G1264" s="45"/>
      <c r="H1264" s="45"/>
      <c r="I1264" s="61"/>
      <c r="J1264" s="61"/>
      <c r="W1264" s="61"/>
      <c r="X1264" s="61"/>
    </row>
    <row r="1265" spans="3:24" x14ac:dyDescent="0.25">
      <c r="C1265" s="63"/>
      <c r="D1265" s="63"/>
      <c r="E1265" s="63"/>
      <c r="F1265" s="63"/>
      <c r="G1265" s="63"/>
      <c r="H1265" s="63"/>
      <c r="I1265" s="61"/>
      <c r="J1265" s="61"/>
      <c r="W1265" s="61"/>
      <c r="X1265" s="61"/>
    </row>
    <row r="1266" spans="3:24" x14ac:dyDescent="0.25">
      <c r="C1266" s="63"/>
      <c r="D1266" s="63"/>
      <c r="E1266" s="63"/>
      <c r="F1266" s="63"/>
      <c r="G1266" s="63"/>
      <c r="H1266" s="63"/>
      <c r="I1266" s="61"/>
      <c r="J1266" s="61"/>
      <c r="W1266" s="61"/>
      <c r="X1266" s="61"/>
    </row>
    <row r="1267" spans="3:24" x14ac:dyDescent="0.25">
      <c r="C1267" s="64"/>
      <c r="D1267" s="64"/>
      <c r="E1267" s="64"/>
      <c r="F1267" s="64"/>
      <c r="G1267" s="64"/>
      <c r="H1267" s="64"/>
      <c r="I1267" s="61"/>
      <c r="J1267" s="61"/>
      <c r="W1267" s="61"/>
      <c r="X1267" s="61"/>
    </row>
    <row r="1268" spans="3:24" x14ac:dyDescent="0.25">
      <c r="C1268" s="42"/>
      <c r="D1268" s="42"/>
      <c r="E1268" s="42"/>
      <c r="F1268" s="42"/>
      <c r="G1268" s="42"/>
      <c r="H1268" s="42"/>
      <c r="I1268" s="61"/>
      <c r="J1268" s="61"/>
      <c r="W1268" s="61"/>
      <c r="X1268" s="61"/>
    </row>
    <row r="1269" spans="3:24" x14ac:dyDescent="0.25">
      <c r="C1269" s="59"/>
      <c r="D1269" s="59"/>
      <c r="E1269" s="59"/>
      <c r="F1269" s="59"/>
      <c r="G1269" s="59"/>
      <c r="H1269" s="59"/>
      <c r="I1269" s="61"/>
      <c r="J1269" s="61"/>
      <c r="W1269" s="61"/>
      <c r="X1269" s="61"/>
    </row>
    <row r="1270" spans="3:24" x14ac:dyDescent="0.25">
      <c r="C1270" s="44"/>
      <c r="D1270" s="44"/>
      <c r="E1270" s="44"/>
      <c r="F1270" s="44"/>
      <c r="G1270" s="44"/>
      <c r="H1270" s="44"/>
      <c r="I1270" s="61"/>
      <c r="J1270" s="61"/>
      <c r="W1270" s="61"/>
      <c r="X1270" s="61"/>
    </row>
    <row r="1271" spans="3:24" x14ac:dyDescent="0.25">
      <c r="C1271" s="46"/>
      <c r="D1271" s="46"/>
      <c r="E1271" s="46"/>
      <c r="F1271" s="46"/>
      <c r="G1271" s="46"/>
      <c r="H1271" s="46"/>
      <c r="I1271" s="61"/>
      <c r="J1271" s="61"/>
      <c r="W1271" s="61"/>
      <c r="X1271" s="61"/>
    </row>
    <row r="1272" spans="3:24" x14ac:dyDescent="0.25">
      <c r="C1272" s="42"/>
      <c r="D1272" s="42"/>
      <c r="E1272" s="42"/>
      <c r="F1272" s="42"/>
      <c r="G1272" s="42"/>
      <c r="H1272" s="42"/>
      <c r="I1272" s="61"/>
      <c r="J1272" s="61"/>
      <c r="W1272" s="61"/>
      <c r="X1272" s="61"/>
    </row>
    <row r="1273" spans="3:24" x14ac:dyDescent="0.25">
      <c r="C1273" s="41"/>
      <c r="D1273" s="41"/>
      <c r="E1273" s="41"/>
      <c r="F1273" s="41"/>
      <c r="G1273" s="41"/>
      <c r="H1273" s="41"/>
      <c r="I1273" s="63"/>
      <c r="J1273" s="63"/>
      <c r="W1273" s="61"/>
      <c r="X1273" s="61"/>
    </row>
    <row r="1274" spans="3:24" x14ac:dyDescent="0.25">
      <c r="C1274" s="47"/>
      <c r="D1274" s="47"/>
      <c r="E1274" s="47"/>
      <c r="F1274" s="47"/>
      <c r="G1274" s="47"/>
      <c r="H1274" s="47"/>
      <c r="I1274" s="63"/>
      <c r="J1274" s="63"/>
      <c r="W1274" s="61"/>
      <c r="X1274" s="61"/>
    </row>
    <row r="1275" spans="3:24" x14ac:dyDescent="0.25">
      <c r="C1275" s="62"/>
      <c r="D1275" s="62"/>
      <c r="E1275" s="62"/>
      <c r="F1275" s="62"/>
      <c r="G1275" s="62"/>
      <c r="H1275" s="62"/>
      <c r="I1275" s="63"/>
      <c r="J1275" s="63"/>
      <c r="W1275" s="61"/>
      <c r="X1275" s="61"/>
    </row>
    <row r="1276" spans="3:24" x14ac:dyDescent="0.25">
      <c r="C1276" s="45"/>
      <c r="D1276" s="45"/>
      <c r="E1276" s="45"/>
      <c r="F1276" s="45"/>
      <c r="G1276" s="45"/>
      <c r="H1276" s="45"/>
      <c r="I1276" s="63"/>
      <c r="J1276" s="63"/>
      <c r="W1276" s="61"/>
      <c r="X1276" s="61"/>
    </row>
    <row r="1277" spans="3:24" x14ac:dyDescent="0.25">
      <c r="C1277" s="61"/>
      <c r="D1277" s="61"/>
      <c r="E1277" s="61"/>
      <c r="F1277" s="61"/>
      <c r="G1277" s="61"/>
      <c r="H1277" s="61"/>
      <c r="I1277" s="63"/>
      <c r="J1277" s="63"/>
      <c r="W1277" s="63"/>
      <c r="X1277" s="63"/>
    </row>
    <row r="1278" spans="3:24" x14ac:dyDescent="0.25">
      <c r="C1278" s="59"/>
      <c r="D1278" s="59"/>
      <c r="E1278" s="59"/>
      <c r="F1278" s="59"/>
      <c r="G1278" s="59"/>
      <c r="H1278" s="59"/>
      <c r="I1278" s="63"/>
      <c r="J1278" s="63"/>
      <c r="W1278" s="63"/>
      <c r="X1278" s="63"/>
    </row>
    <row r="1279" spans="3:24" x14ac:dyDescent="0.25">
      <c r="C1279" s="44"/>
      <c r="D1279" s="44"/>
      <c r="E1279" s="44"/>
      <c r="F1279" s="44"/>
      <c r="G1279" s="44"/>
      <c r="H1279" s="44"/>
      <c r="I1279" s="63"/>
      <c r="J1279" s="63"/>
      <c r="W1279" s="63"/>
      <c r="X1279" s="63"/>
    </row>
    <row r="1280" spans="3:24" x14ac:dyDescent="0.25">
      <c r="C1280" s="54"/>
      <c r="D1280" s="54"/>
      <c r="E1280" s="54"/>
      <c r="F1280" s="54"/>
      <c r="G1280" s="54"/>
      <c r="H1280" s="54"/>
      <c r="I1280" s="63"/>
      <c r="J1280" s="63"/>
      <c r="W1280" s="63"/>
      <c r="X1280" s="63"/>
    </row>
    <row r="1281" spans="3:24" x14ac:dyDescent="0.25">
      <c r="C1281" s="53"/>
      <c r="D1281" s="53"/>
      <c r="E1281" s="53"/>
      <c r="F1281" s="53"/>
      <c r="G1281" s="53"/>
      <c r="H1281" s="53"/>
      <c r="I1281" s="63"/>
      <c r="J1281" s="63"/>
      <c r="W1281" s="63"/>
      <c r="X1281" s="63"/>
    </row>
    <row r="1282" spans="3:24" x14ac:dyDescent="0.25">
      <c r="C1282" s="63"/>
      <c r="D1282" s="63"/>
      <c r="E1282" s="63"/>
      <c r="F1282" s="63"/>
      <c r="G1282" s="63"/>
      <c r="H1282" s="63"/>
      <c r="I1282" s="63"/>
      <c r="J1282" s="63"/>
      <c r="W1282" s="63"/>
      <c r="X1282" s="63"/>
    </row>
    <row r="1283" spans="3:24" x14ac:dyDescent="0.25">
      <c r="C1283" s="55"/>
      <c r="D1283" s="55"/>
      <c r="E1283" s="55"/>
      <c r="F1283" s="55"/>
      <c r="G1283" s="55"/>
      <c r="H1283" s="55"/>
      <c r="I1283" s="63"/>
      <c r="J1283" s="63"/>
      <c r="W1283" s="63"/>
      <c r="X1283" s="63"/>
    </row>
    <row r="1284" spans="3:24" x14ac:dyDescent="0.25">
      <c r="C1284" s="44"/>
      <c r="D1284" s="44"/>
      <c r="E1284" s="44"/>
      <c r="F1284" s="44"/>
      <c r="G1284" s="44"/>
      <c r="H1284" s="44"/>
      <c r="I1284" s="63"/>
      <c r="J1284" s="63"/>
      <c r="W1284" s="63"/>
      <c r="X1284" s="63"/>
    </row>
    <row r="1285" spans="3:24" x14ac:dyDescent="0.25">
      <c r="C1285" s="64"/>
      <c r="D1285" s="64"/>
      <c r="E1285" s="64"/>
      <c r="F1285" s="64"/>
      <c r="G1285" s="64"/>
      <c r="H1285" s="64"/>
      <c r="I1285" s="63"/>
      <c r="J1285" s="63"/>
      <c r="W1285" s="63"/>
      <c r="X1285" s="63"/>
    </row>
    <row r="1286" spans="3:24" x14ac:dyDescent="0.25">
      <c r="C1286" s="63"/>
      <c r="D1286" s="63"/>
      <c r="E1286" s="63"/>
      <c r="F1286" s="63"/>
      <c r="G1286" s="63"/>
      <c r="H1286" s="63"/>
      <c r="I1286" s="63"/>
      <c r="J1286" s="63"/>
      <c r="W1286" s="63"/>
      <c r="X1286" s="63"/>
    </row>
    <row r="1287" spans="3:24" x14ac:dyDescent="0.25">
      <c r="C1287" s="44"/>
      <c r="D1287" s="44"/>
      <c r="E1287" s="44"/>
      <c r="F1287" s="44"/>
      <c r="G1287" s="44"/>
      <c r="H1287" s="44"/>
      <c r="I1287" s="63"/>
      <c r="J1287" s="63"/>
      <c r="W1287" s="63"/>
      <c r="X1287" s="63"/>
    </row>
    <row r="1288" spans="3:24" x14ac:dyDescent="0.25">
      <c r="C1288" s="53"/>
      <c r="D1288" s="53"/>
      <c r="E1288" s="53"/>
      <c r="F1288" s="53"/>
      <c r="G1288" s="53"/>
      <c r="H1288" s="53"/>
      <c r="I1288" s="63"/>
      <c r="J1288" s="63"/>
      <c r="W1288" s="63"/>
      <c r="X1288" s="63"/>
    </row>
    <row r="1289" spans="3:24" x14ac:dyDescent="0.25">
      <c r="C1289" s="44"/>
      <c r="D1289" s="44"/>
      <c r="E1289" s="44"/>
      <c r="F1289" s="44"/>
      <c r="G1289" s="44"/>
      <c r="H1289" s="44"/>
      <c r="I1289" s="63"/>
      <c r="J1289" s="63"/>
      <c r="W1289" s="63"/>
      <c r="X1289" s="63"/>
    </row>
    <row r="1290" spans="3:24" x14ac:dyDescent="0.25">
      <c r="C1290" s="54"/>
      <c r="D1290" s="54"/>
      <c r="E1290" s="54"/>
      <c r="F1290" s="54"/>
      <c r="G1290" s="54"/>
      <c r="H1290" s="54"/>
      <c r="I1290" s="63"/>
      <c r="J1290" s="63"/>
      <c r="W1290" s="63"/>
      <c r="X1290" s="63"/>
    </row>
    <row r="1291" spans="3:24" x14ac:dyDescent="0.25">
      <c r="C1291" s="45"/>
      <c r="D1291" s="45"/>
      <c r="E1291" s="45"/>
      <c r="F1291" s="45"/>
      <c r="G1291" s="45"/>
      <c r="H1291" s="45"/>
      <c r="I1291" s="63"/>
      <c r="J1291" s="63"/>
      <c r="W1291" s="63"/>
      <c r="X1291" s="63"/>
    </row>
    <row r="1292" spans="3:24" x14ac:dyDescent="0.25">
      <c r="C1292" s="45"/>
      <c r="D1292" s="45"/>
      <c r="E1292" s="45"/>
      <c r="F1292" s="45"/>
      <c r="G1292" s="45"/>
      <c r="H1292" s="45"/>
      <c r="I1292" s="63"/>
      <c r="J1292" s="63"/>
      <c r="W1292" s="63"/>
      <c r="X1292" s="63"/>
    </row>
    <row r="1293" spans="3:24" x14ac:dyDescent="0.25">
      <c r="C1293" s="46"/>
      <c r="D1293" s="46"/>
      <c r="E1293" s="46"/>
      <c r="F1293" s="46"/>
      <c r="G1293" s="46"/>
      <c r="H1293" s="46"/>
      <c r="I1293" s="63"/>
      <c r="J1293" s="63"/>
      <c r="W1293" s="63"/>
      <c r="X1293" s="63"/>
    </row>
    <row r="1294" spans="3:24" x14ac:dyDescent="0.25">
      <c r="C1294" s="48"/>
      <c r="D1294" s="48"/>
      <c r="E1294" s="48"/>
      <c r="F1294" s="48"/>
      <c r="G1294" s="48"/>
      <c r="H1294" s="48"/>
      <c r="I1294" s="63"/>
      <c r="J1294" s="63"/>
      <c r="W1294" s="63"/>
      <c r="X1294" s="63"/>
    </row>
    <row r="1295" spans="3:24" x14ac:dyDescent="0.25">
      <c r="C1295" s="63"/>
      <c r="D1295" s="63"/>
      <c r="E1295" s="63"/>
      <c r="F1295" s="63"/>
      <c r="G1295" s="63"/>
      <c r="H1295" s="63"/>
      <c r="I1295" s="63"/>
      <c r="J1295" s="63"/>
      <c r="W1295" s="63"/>
      <c r="X1295" s="63"/>
    </row>
    <row r="1296" spans="3:24" x14ac:dyDescent="0.25">
      <c r="C1296" s="64"/>
      <c r="D1296" s="64"/>
      <c r="E1296" s="64"/>
      <c r="F1296" s="64"/>
      <c r="G1296" s="64"/>
      <c r="H1296" s="64"/>
      <c r="I1296" s="63"/>
      <c r="J1296" s="63"/>
      <c r="W1296" s="63"/>
      <c r="X1296" s="63"/>
    </row>
    <row r="1297" spans="3:24" x14ac:dyDescent="0.25">
      <c r="C1297" s="59"/>
      <c r="D1297" s="59"/>
      <c r="E1297" s="59"/>
      <c r="F1297" s="59"/>
      <c r="G1297" s="59"/>
      <c r="H1297" s="59"/>
      <c r="I1297" s="63"/>
      <c r="J1297" s="63"/>
      <c r="W1297" s="63"/>
      <c r="X1297" s="63"/>
    </row>
    <row r="1298" spans="3:24" x14ac:dyDescent="0.25">
      <c r="C1298" s="43"/>
      <c r="D1298" s="43"/>
      <c r="E1298" s="43"/>
      <c r="F1298" s="43"/>
      <c r="G1298" s="43"/>
      <c r="H1298" s="43"/>
      <c r="I1298" s="63"/>
      <c r="J1298" s="63"/>
      <c r="W1298" s="63"/>
      <c r="X1298" s="63"/>
    </row>
    <row r="1299" spans="3:24" x14ac:dyDescent="0.25">
      <c r="C1299" s="62"/>
      <c r="D1299" s="62"/>
      <c r="E1299" s="62"/>
      <c r="F1299" s="62"/>
      <c r="G1299" s="62"/>
      <c r="H1299" s="62"/>
      <c r="I1299" s="63"/>
      <c r="J1299" s="63"/>
      <c r="W1299" s="63"/>
      <c r="X1299" s="63"/>
    </row>
    <row r="1300" spans="3:24" x14ac:dyDescent="0.25">
      <c r="C1300" s="59"/>
      <c r="D1300" s="59"/>
      <c r="E1300" s="59"/>
      <c r="F1300" s="59"/>
      <c r="G1300" s="59"/>
      <c r="H1300" s="59"/>
      <c r="I1300" s="63"/>
      <c r="J1300" s="63"/>
      <c r="W1300" s="63"/>
      <c r="X1300" s="63"/>
    </row>
    <row r="1301" spans="3:24" x14ac:dyDescent="0.25">
      <c r="C1301" s="59"/>
      <c r="D1301" s="59"/>
      <c r="E1301" s="59"/>
      <c r="F1301" s="59"/>
      <c r="G1301" s="59"/>
      <c r="H1301" s="59"/>
      <c r="I1301" s="63"/>
      <c r="J1301" s="63"/>
      <c r="W1301" s="63"/>
      <c r="X1301" s="63"/>
    </row>
    <row r="1302" spans="3:24" x14ac:dyDescent="0.25">
      <c r="C1302" s="64"/>
      <c r="D1302" s="64"/>
      <c r="E1302" s="64"/>
      <c r="F1302" s="64"/>
      <c r="G1302" s="64"/>
      <c r="H1302" s="64"/>
      <c r="I1302" s="63"/>
      <c r="J1302" s="63"/>
      <c r="W1302" s="63"/>
      <c r="X1302" s="63"/>
    </row>
    <row r="1303" spans="3:24" x14ac:dyDescent="0.25">
      <c r="C1303" s="62"/>
      <c r="D1303" s="62"/>
      <c r="E1303" s="62"/>
      <c r="F1303" s="62"/>
      <c r="G1303" s="62"/>
      <c r="H1303" s="62"/>
      <c r="I1303" s="63"/>
      <c r="J1303" s="63"/>
      <c r="W1303" s="63"/>
      <c r="X1303" s="63"/>
    </row>
    <row r="1304" spans="3:24" x14ac:dyDescent="0.25">
      <c r="C1304" s="59"/>
      <c r="D1304" s="59"/>
      <c r="E1304" s="59"/>
      <c r="F1304" s="59"/>
      <c r="G1304" s="59"/>
      <c r="H1304" s="59"/>
      <c r="I1304" s="63"/>
      <c r="J1304" s="63"/>
      <c r="W1304" s="63"/>
      <c r="X1304" s="63"/>
    </row>
    <row r="1305" spans="3:24" x14ac:dyDescent="0.25">
      <c r="C1305" s="54"/>
      <c r="D1305" s="54"/>
      <c r="E1305" s="54"/>
      <c r="F1305" s="54"/>
      <c r="G1305" s="54"/>
      <c r="H1305" s="54"/>
      <c r="I1305" s="63"/>
      <c r="J1305" s="63"/>
      <c r="W1305" s="63"/>
      <c r="X1305" s="63"/>
    </row>
    <row r="1306" spans="3:24" x14ac:dyDescent="0.25">
      <c r="C1306" s="61"/>
      <c r="D1306" s="61"/>
      <c r="E1306" s="61"/>
      <c r="F1306" s="61"/>
      <c r="G1306" s="61"/>
      <c r="H1306" s="61"/>
      <c r="I1306" s="63"/>
      <c r="J1306" s="63"/>
      <c r="W1306" s="63"/>
      <c r="X1306" s="63"/>
    </row>
    <row r="1307" spans="3:24" x14ac:dyDescent="0.25">
      <c r="C1307" s="41"/>
      <c r="D1307" s="41"/>
      <c r="E1307" s="41"/>
      <c r="F1307" s="41"/>
      <c r="G1307" s="41"/>
      <c r="H1307" s="41"/>
      <c r="I1307" s="63"/>
      <c r="J1307" s="63"/>
      <c r="W1307" s="63"/>
      <c r="X1307" s="63"/>
    </row>
    <row r="1308" spans="3:24" x14ac:dyDescent="0.25">
      <c r="C1308" s="64"/>
      <c r="D1308" s="64"/>
      <c r="E1308" s="64"/>
      <c r="F1308" s="64"/>
      <c r="G1308" s="64"/>
      <c r="H1308" s="64"/>
      <c r="I1308" s="63"/>
      <c r="J1308" s="63"/>
      <c r="W1308" s="63"/>
      <c r="X1308" s="63"/>
    </row>
    <row r="1309" spans="3:24" x14ac:dyDescent="0.25">
      <c r="C1309" s="63"/>
      <c r="D1309" s="63"/>
      <c r="E1309" s="63"/>
      <c r="F1309" s="63"/>
      <c r="G1309" s="63"/>
      <c r="H1309" s="63"/>
      <c r="I1309" s="63"/>
      <c r="J1309" s="63"/>
      <c r="W1309" s="63"/>
      <c r="X1309" s="63"/>
    </row>
    <row r="1310" spans="3:24" x14ac:dyDescent="0.25">
      <c r="C1310" s="44"/>
      <c r="D1310" s="44"/>
      <c r="E1310" s="44"/>
      <c r="F1310" s="44"/>
      <c r="G1310" s="44"/>
      <c r="H1310" s="44"/>
      <c r="I1310" s="63"/>
      <c r="J1310" s="63"/>
      <c r="W1310" s="63"/>
      <c r="X1310" s="63"/>
    </row>
    <row r="1311" spans="3:24" x14ac:dyDescent="0.25">
      <c r="C1311" s="59"/>
      <c r="D1311" s="59"/>
      <c r="E1311" s="59"/>
      <c r="F1311" s="59"/>
      <c r="G1311" s="59"/>
      <c r="H1311" s="59"/>
      <c r="I1311" s="63"/>
      <c r="J1311" s="63"/>
      <c r="W1311" s="63"/>
      <c r="X1311" s="63"/>
    </row>
    <row r="1312" spans="3:24" x14ac:dyDescent="0.25">
      <c r="C1312" s="62"/>
      <c r="D1312" s="62"/>
      <c r="E1312" s="62"/>
      <c r="F1312" s="62"/>
      <c r="G1312" s="62"/>
      <c r="H1312" s="62"/>
      <c r="I1312" s="63"/>
      <c r="J1312" s="63"/>
      <c r="W1312" s="63"/>
      <c r="X1312" s="63"/>
    </row>
    <row r="1313" spans="3:24" x14ac:dyDescent="0.25">
      <c r="C1313" s="41"/>
      <c r="D1313" s="41"/>
      <c r="E1313" s="41"/>
      <c r="F1313" s="41"/>
      <c r="G1313" s="41"/>
      <c r="H1313" s="41"/>
      <c r="I1313" s="63"/>
      <c r="J1313" s="63"/>
      <c r="W1313" s="63"/>
      <c r="X1313" s="63"/>
    </row>
    <row r="1314" spans="3:24" x14ac:dyDescent="0.25">
      <c r="C1314" s="57"/>
      <c r="D1314" s="57"/>
      <c r="E1314" s="57"/>
      <c r="F1314" s="57"/>
      <c r="G1314" s="57"/>
      <c r="H1314" s="57"/>
      <c r="I1314" s="63"/>
      <c r="J1314" s="63"/>
      <c r="W1314" s="63"/>
      <c r="X1314" s="63"/>
    </row>
    <row r="1315" spans="3:24" x14ac:dyDescent="0.25">
      <c r="C1315" s="57"/>
      <c r="D1315" s="57"/>
      <c r="E1315" s="57"/>
      <c r="F1315" s="57"/>
      <c r="G1315" s="57"/>
      <c r="H1315" s="57"/>
      <c r="I1315" s="63"/>
      <c r="J1315" s="63"/>
      <c r="W1315" s="63"/>
      <c r="X1315" s="63"/>
    </row>
    <row r="1316" spans="3:24" x14ac:dyDescent="0.25">
      <c r="C1316" s="42"/>
      <c r="D1316" s="42"/>
      <c r="E1316" s="42"/>
      <c r="F1316" s="42"/>
      <c r="G1316" s="42"/>
      <c r="H1316" s="42"/>
      <c r="I1316" s="63"/>
      <c r="J1316" s="63"/>
      <c r="W1316" s="63"/>
      <c r="X1316" s="63"/>
    </row>
    <row r="1317" spans="3:24" x14ac:dyDescent="0.25">
      <c r="C1317" s="41"/>
      <c r="D1317" s="41"/>
      <c r="E1317" s="41"/>
      <c r="F1317" s="41"/>
      <c r="G1317" s="41"/>
      <c r="H1317" s="41"/>
      <c r="I1317" s="63"/>
      <c r="J1317" s="63"/>
      <c r="W1317" s="63"/>
      <c r="X1317" s="63"/>
    </row>
    <row r="1318" spans="3:24" x14ac:dyDescent="0.25">
      <c r="C1318" s="61"/>
      <c r="D1318" s="61"/>
      <c r="E1318" s="61"/>
      <c r="F1318" s="61"/>
      <c r="G1318" s="61"/>
      <c r="H1318" s="61"/>
      <c r="I1318" s="63"/>
      <c r="J1318" s="63"/>
      <c r="W1318" s="63"/>
      <c r="X1318" s="63"/>
    </row>
    <row r="1319" spans="3:24" x14ac:dyDescent="0.25">
      <c r="C1319" s="64"/>
      <c r="D1319" s="64"/>
      <c r="E1319" s="64"/>
      <c r="F1319" s="64"/>
      <c r="G1319" s="64"/>
      <c r="H1319" s="64"/>
      <c r="I1319" s="63"/>
      <c r="J1319" s="63"/>
      <c r="W1319" s="63"/>
      <c r="X1319" s="63"/>
    </row>
    <row r="1320" spans="3:24" x14ac:dyDescent="0.25">
      <c r="C1320" s="54"/>
      <c r="D1320" s="54"/>
      <c r="E1320" s="54"/>
      <c r="F1320" s="54"/>
      <c r="G1320" s="54"/>
      <c r="H1320" s="54"/>
      <c r="I1320" s="63"/>
      <c r="J1320" s="63"/>
      <c r="W1320" s="63"/>
      <c r="X1320" s="63"/>
    </row>
    <row r="1321" spans="3:24" x14ac:dyDescent="0.25">
      <c r="C1321" s="58"/>
      <c r="D1321" s="58"/>
      <c r="E1321" s="58"/>
      <c r="F1321" s="58"/>
      <c r="G1321" s="58"/>
      <c r="H1321" s="58"/>
      <c r="I1321" s="63"/>
      <c r="J1321" s="63"/>
      <c r="W1321" s="63"/>
      <c r="X1321" s="63"/>
    </row>
    <row r="1322" spans="3:24" x14ac:dyDescent="0.25">
      <c r="C1322" s="59"/>
      <c r="D1322" s="59"/>
      <c r="E1322" s="59"/>
      <c r="F1322" s="59"/>
      <c r="G1322" s="59"/>
      <c r="H1322" s="59"/>
      <c r="I1322" s="63"/>
      <c r="J1322" s="63"/>
      <c r="W1322" s="63"/>
      <c r="X1322" s="63"/>
    </row>
    <row r="1323" spans="3:24" x14ac:dyDescent="0.25">
      <c r="C1323" s="45"/>
      <c r="D1323" s="45"/>
      <c r="E1323" s="45"/>
      <c r="F1323" s="45"/>
      <c r="G1323" s="45"/>
      <c r="H1323" s="45"/>
      <c r="I1323" s="63"/>
      <c r="J1323" s="63"/>
      <c r="W1323" s="63"/>
      <c r="X1323" s="63"/>
    </row>
    <row r="1324" spans="3:24" x14ac:dyDescent="0.25">
      <c r="C1324" s="44"/>
      <c r="D1324" s="44"/>
      <c r="E1324" s="44"/>
      <c r="F1324" s="44"/>
      <c r="G1324" s="44"/>
      <c r="H1324" s="44"/>
      <c r="I1324" s="63"/>
      <c r="J1324" s="63"/>
      <c r="W1324" s="63"/>
      <c r="X1324" s="63"/>
    </row>
    <row r="1325" spans="3:24" x14ac:dyDescent="0.25">
      <c r="C1325" s="47"/>
      <c r="D1325" s="47"/>
      <c r="E1325" s="47"/>
      <c r="F1325" s="47"/>
      <c r="G1325" s="47"/>
      <c r="H1325" s="47"/>
      <c r="I1325" s="63"/>
      <c r="J1325" s="63"/>
      <c r="W1325" s="63"/>
      <c r="X1325" s="63"/>
    </row>
    <row r="1326" spans="3:24" x14ac:dyDescent="0.25">
      <c r="C1326" s="61"/>
      <c r="D1326" s="61"/>
      <c r="E1326" s="61"/>
      <c r="F1326" s="61"/>
      <c r="G1326" s="61"/>
      <c r="H1326" s="61"/>
      <c r="I1326" s="63"/>
      <c r="J1326" s="63"/>
      <c r="W1326" s="63"/>
      <c r="X1326" s="63"/>
    </row>
    <row r="1327" spans="3:24" x14ac:dyDescent="0.25">
      <c r="C1327" s="53"/>
      <c r="D1327" s="53"/>
      <c r="E1327" s="53"/>
      <c r="F1327" s="53"/>
      <c r="G1327" s="53"/>
      <c r="H1327" s="53"/>
      <c r="I1327" s="63"/>
      <c r="J1327" s="63"/>
      <c r="W1327" s="63"/>
      <c r="X1327" s="63"/>
    </row>
    <row r="1328" spans="3:24" x14ac:dyDescent="0.25">
      <c r="C1328" s="40"/>
      <c r="D1328" s="40"/>
      <c r="E1328" s="40"/>
      <c r="F1328" s="40"/>
      <c r="G1328" s="40"/>
      <c r="H1328" s="40"/>
      <c r="I1328" s="63"/>
      <c r="J1328" s="63"/>
      <c r="W1328" s="63"/>
      <c r="X1328" s="63"/>
    </row>
    <row r="1329" spans="3:24" x14ac:dyDescent="0.25">
      <c r="C1329" s="45"/>
      <c r="D1329" s="45"/>
      <c r="E1329" s="45"/>
      <c r="F1329" s="45"/>
      <c r="G1329" s="45"/>
      <c r="H1329" s="45"/>
      <c r="I1329" s="63"/>
      <c r="J1329" s="63"/>
      <c r="W1329" s="63"/>
      <c r="X1329" s="63"/>
    </row>
    <row r="1330" spans="3:24" x14ac:dyDescent="0.25">
      <c r="C1330" s="64"/>
      <c r="D1330" s="64"/>
      <c r="E1330" s="64"/>
      <c r="F1330" s="64"/>
      <c r="G1330" s="64"/>
      <c r="H1330" s="64"/>
      <c r="I1330" s="63"/>
      <c r="J1330" s="63"/>
      <c r="W1330" s="63"/>
      <c r="X1330" s="63"/>
    </row>
    <row r="1331" spans="3:24" x14ac:dyDescent="0.25">
      <c r="C1331" s="59"/>
      <c r="D1331" s="59"/>
      <c r="E1331" s="59"/>
      <c r="F1331" s="59"/>
      <c r="G1331" s="59"/>
      <c r="H1331" s="59"/>
      <c r="I1331" s="63"/>
      <c r="J1331" s="63"/>
      <c r="W1331" s="63"/>
      <c r="X1331" s="63"/>
    </row>
    <row r="1332" spans="3:24" x14ac:dyDescent="0.25">
      <c r="C1332" s="61"/>
      <c r="D1332" s="61"/>
      <c r="E1332" s="61"/>
      <c r="F1332" s="61"/>
      <c r="G1332" s="61"/>
      <c r="H1332" s="61"/>
      <c r="I1332" s="63"/>
      <c r="J1332" s="63"/>
      <c r="W1332" s="63"/>
      <c r="X1332" s="63"/>
    </row>
    <row r="1333" spans="3:24" x14ac:dyDescent="0.25">
      <c r="C1333" s="48"/>
      <c r="D1333" s="48"/>
      <c r="E1333" s="48"/>
      <c r="F1333" s="48"/>
      <c r="G1333" s="48"/>
      <c r="H1333" s="48"/>
      <c r="I1333" s="63"/>
      <c r="J1333" s="63"/>
      <c r="W1333" s="63"/>
      <c r="X1333" s="63"/>
    </row>
    <row r="1334" spans="3:24" x14ac:dyDescent="0.25">
      <c r="C1334" s="60"/>
      <c r="D1334" s="60"/>
      <c r="E1334" s="60"/>
      <c r="F1334" s="60"/>
      <c r="G1334" s="60"/>
      <c r="H1334" s="60"/>
      <c r="I1334" s="63"/>
      <c r="J1334" s="63"/>
      <c r="W1334" s="63"/>
      <c r="X1334" s="63"/>
    </row>
    <row r="1335" spans="3:24" x14ac:dyDescent="0.25">
      <c r="C1335" s="63"/>
      <c r="D1335" s="63"/>
      <c r="E1335" s="63"/>
      <c r="F1335" s="63"/>
      <c r="G1335" s="63"/>
      <c r="H1335" s="63"/>
      <c r="I1335" s="63"/>
      <c r="J1335" s="63"/>
      <c r="W1335" s="63"/>
      <c r="X1335" s="63"/>
    </row>
    <row r="1336" spans="3:24" x14ac:dyDescent="0.25">
      <c r="C1336" s="56"/>
      <c r="D1336" s="56"/>
      <c r="E1336" s="56"/>
      <c r="F1336" s="56"/>
      <c r="G1336" s="56"/>
      <c r="H1336" s="56"/>
      <c r="I1336" s="63"/>
      <c r="J1336" s="63"/>
      <c r="W1336" s="63"/>
      <c r="X1336" s="63"/>
    </row>
    <row r="1337" spans="3:24" x14ac:dyDescent="0.25">
      <c r="C1337" s="54"/>
      <c r="D1337" s="54"/>
      <c r="E1337" s="54"/>
      <c r="F1337" s="54"/>
      <c r="G1337" s="54"/>
      <c r="H1337" s="54"/>
      <c r="I1337" s="63"/>
      <c r="J1337" s="63"/>
      <c r="W1337" s="63"/>
      <c r="X1337" s="63"/>
    </row>
    <row r="1338" spans="3:24" x14ac:dyDescent="0.25">
      <c r="C1338" s="61"/>
      <c r="D1338" s="61"/>
      <c r="E1338" s="61"/>
      <c r="F1338" s="61"/>
      <c r="G1338" s="61"/>
      <c r="H1338" s="61"/>
      <c r="I1338" s="63"/>
      <c r="J1338" s="63"/>
      <c r="W1338" s="63"/>
      <c r="X1338" s="63"/>
    </row>
    <row r="1339" spans="3:24" x14ac:dyDescent="0.25">
      <c r="C1339" s="43"/>
      <c r="D1339" s="43"/>
      <c r="E1339" s="43"/>
      <c r="F1339" s="43"/>
      <c r="G1339" s="43"/>
      <c r="H1339" s="43"/>
      <c r="I1339" s="63"/>
      <c r="J1339" s="63"/>
      <c r="W1339" s="63"/>
      <c r="X1339" s="63"/>
    </row>
    <row r="1340" spans="3:24" x14ac:dyDescent="0.25">
      <c r="C1340" s="64"/>
      <c r="D1340" s="64"/>
      <c r="E1340" s="64"/>
      <c r="F1340" s="64"/>
      <c r="G1340" s="64"/>
      <c r="H1340" s="64"/>
      <c r="I1340" s="63"/>
      <c r="J1340" s="63"/>
      <c r="W1340" s="63"/>
      <c r="X1340" s="63"/>
    </row>
    <row r="1341" spans="3:24" x14ac:dyDescent="0.25">
      <c r="C1341" s="63"/>
      <c r="D1341" s="63"/>
      <c r="E1341" s="63"/>
      <c r="F1341" s="63"/>
      <c r="G1341" s="63"/>
      <c r="H1341" s="63"/>
      <c r="I1341" s="63"/>
      <c r="J1341" s="63"/>
      <c r="W1341" s="63"/>
      <c r="X1341" s="63"/>
    </row>
    <row r="1342" spans="3:24" x14ac:dyDescent="0.25">
      <c r="C1342" s="63"/>
      <c r="D1342" s="63"/>
      <c r="E1342" s="63"/>
      <c r="F1342" s="63"/>
      <c r="G1342" s="63"/>
      <c r="H1342" s="63"/>
      <c r="I1342" s="63"/>
      <c r="J1342" s="63"/>
      <c r="W1342" s="63"/>
      <c r="X1342" s="63"/>
    </row>
    <row r="1343" spans="3:24" x14ac:dyDescent="0.25">
      <c r="C1343" s="64"/>
      <c r="D1343" s="64"/>
      <c r="E1343" s="64"/>
      <c r="F1343" s="64"/>
      <c r="G1343" s="64"/>
      <c r="H1343" s="64"/>
      <c r="I1343" s="63"/>
      <c r="J1343" s="63"/>
      <c r="W1343" s="63"/>
      <c r="X1343" s="63"/>
    </row>
    <row r="1344" spans="3:24" x14ac:dyDescent="0.25">
      <c r="C1344" s="56"/>
      <c r="D1344" s="56"/>
      <c r="E1344" s="56"/>
      <c r="F1344" s="56"/>
      <c r="G1344" s="56"/>
      <c r="H1344" s="56"/>
      <c r="I1344" s="63"/>
      <c r="J1344" s="63"/>
      <c r="W1344" s="63"/>
      <c r="X1344" s="63"/>
    </row>
    <row r="1345" spans="3:24" x14ac:dyDescent="0.25">
      <c r="C1345" s="58"/>
      <c r="D1345" s="58"/>
      <c r="E1345" s="58"/>
      <c r="F1345" s="58"/>
      <c r="G1345" s="58"/>
      <c r="H1345" s="58"/>
      <c r="I1345" s="63"/>
      <c r="J1345" s="63"/>
      <c r="W1345" s="63"/>
      <c r="X1345" s="63"/>
    </row>
    <row r="1346" spans="3:24" x14ac:dyDescent="0.25">
      <c r="C1346" s="59"/>
      <c r="D1346" s="59"/>
      <c r="E1346" s="59"/>
      <c r="F1346" s="59"/>
      <c r="G1346" s="59"/>
      <c r="H1346" s="59"/>
      <c r="I1346" s="64"/>
      <c r="J1346" s="64"/>
      <c r="W1346" s="63"/>
      <c r="X1346" s="63"/>
    </row>
    <row r="1347" spans="3:24" x14ac:dyDescent="0.25">
      <c r="C1347" s="59"/>
      <c r="D1347" s="59"/>
      <c r="E1347" s="59"/>
      <c r="F1347" s="59"/>
      <c r="G1347" s="59"/>
      <c r="H1347" s="59"/>
      <c r="I1347" s="64"/>
      <c r="J1347" s="64"/>
      <c r="W1347" s="63"/>
      <c r="X1347" s="63"/>
    </row>
    <row r="1348" spans="3:24" x14ac:dyDescent="0.25">
      <c r="C1348" s="55"/>
      <c r="D1348" s="55"/>
      <c r="E1348" s="55"/>
      <c r="F1348" s="55"/>
      <c r="G1348" s="55"/>
      <c r="H1348" s="55"/>
      <c r="I1348" s="64"/>
      <c r="J1348" s="64"/>
      <c r="W1348" s="63"/>
      <c r="X1348" s="63"/>
    </row>
    <row r="1349" spans="3:24" x14ac:dyDescent="0.25">
      <c r="C1349" s="64"/>
      <c r="D1349" s="64"/>
      <c r="E1349" s="64"/>
      <c r="F1349" s="64"/>
      <c r="G1349" s="64"/>
      <c r="H1349" s="64"/>
      <c r="I1349" s="64"/>
      <c r="J1349" s="64"/>
      <c r="W1349" s="63"/>
      <c r="X1349" s="63"/>
    </row>
    <row r="1350" spans="3:24" x14ac:dyDescent="0.25">
      <c r="C1350" s="48"/>
      <c r="D1350" s="48"/>
      <c r="E1350" s="48"/>
      <c r="F1350" s="48"/>
      <c r="G1350" s="48"/>
      <c r="H1350" s="48"/>
      <c r="I1350" s="64"/>
      <c r="J1350" s="64"/>
      <c r="W1350" s="64"/>
      <c r="X1350" s="64"/>
    </row>
    <row r="1351" spans="3:24" x14ac:dyDescent="0.25">
      <c r="C1351" s="40"/>
      <c r="D1351" s="40"/>
      <c r="E1351" s="40"/>
      <c r="F1351" s="40"/>
      <c r="G1351" s="40"/>
      <c r="H1351" s="40"/>
      <c r="I1351" s="64"/>
      <c r="J1351" s="64"/>
      <c r="W1351" s="64"/>
      <c r="X1351" s="64"/>
    </row>
    <row r="1352" spans="3:24" x14ac:dyDescent="0.25">
      <c r="C1352" s="64"/>
      <c r="D1352" s="64"/>
      <c r="E1352" s="64"/>
      <c r="F1352" s="64"/>
      <c r="G1352" s="64"/>
      <c r="H1352" s="64"/>
      <c r="I1352" s="64"/>
      <c r="J1352" s="64"/>
      <c r="W1352" s="64"/>
      <c r="X1352" s="64"/>
    </row>
    <row r="1353" spans="3:24" x14ac:dyDescent="0.25">
      <c r="C1353" s="59"/>
      <c r="D1353" s="59"/>
      <c r="E1353" s="59"/>
      <c r="F1353" s="59"/>
      <c r="G1353" s="59"/>
      <c r="H1353" s="59"/>
      <c r="I1353" s="64"/>
      <c r="J1353" s="64"/>
      <c r="W1353" s="64"/>
      <c r="X1353" s="64"/>
    </row>
    <row r="1354" spans="3:24" x14ac:dyDescent="0.25">
      <c r="C1354" s="62"/>
      <c r="D1354" s="62"/>
      <c r="E1354" s="62"/>
      <c r="F1354" s="62"/>
      <c r="G1354" s="62"/>
      <c r="H1354" s="62"/>
      <c r="I1354" s="64"/>
      <c r="J1354" s="64"/>
      <c r="W1354" s="64"/>
      <c r="X1354" s="64"/>
    </row>
    <row r="1355" spans="3:24" x14ac:dyDescent="0.25">
      <c r="C1355" s="57"/>
      <c r="D1355" s="57"/>
      <c r="E1355" s="57"/>
      <c r="F1355" s="57"/>
      <c r="G1355" s="57"/>
      <c r="H1355" s="57"/>
      <c r="I1355" s="64"/>
      <c r="J1355" s="64"/>
      <c r="W1355" s="64"/>
      <c r="X1355" s="64"/>
    </row>
    <row r="1356" spans="3:24" x14ac:dyDescent="0.25">
      <c r="C1356" s="44"/>
      <c r="D1356" s="44"/>
      <c r="E1356" s="44"/>
      <c r="F1356" s="44"/>
      <c r="G1356" s="44"/>
      <c r="H1356" s="44"/>
      <c r="I1356" s="64"/>
      <c r="J1356" s="64"/>
      <c r="W1356" s="64"/>
      <c r="X1356" s="64"/>
    </row>
    <row r="1357" spans="3:24" x14ac:dyDescent="0.25">
      <c r="C1357" s="43"/>
      <c r="D1357" s="43"/>
      <c r="E1357" s="43"/>
      <c r="F1357" s="43"/>
      <c r="G1357" s="43"/>
      <c r="H1357" s="43"/>
      <c r="I1357" s="64"/>
      <c r="J1357" s="64"/>
      <c r="W1357" s="64"/>
      <c r="X1357" s="64"/>
    </row>
    <row r="1358" spans="3:24" x14ac:dyDescent="0.25">
      <c r="C1358" s="59"/>
      <c r="D1358" s="59"/>
      <c r="E1358" s="59"/>
      <c r="F1358" s="59"/>
      <c r="G1358" s="59"/>
      <c r="H1358" s="59"/>
      <c r="I1358" s="64"/>
      <c r="J1358" s="64"/>
      <c r="W1358" s="64"/>
      <c r="X1358" s="64"/>
    </row>
    <row r="1359" spans="3:24" x14ac:dyDescent="0.25">
      <c r="C1359" s="62"/>
      <c r="D1359" s="62"/>
      <c r="E1359" s="62"/>
      <c r="F1359" s="62"/>
      <c r="G1359" s="62"/>
      <c r="H1359" s="62"/>
      <c r="I1359" s="64"/>
      <c r="J1359" s="64"/>
      <c r="W1359" s="64"/>
      <c r="X1359" s="64"/>
    </row>
    <row r="1360" spans="3:24" x14ac:dyDescent="0.25">
      <c r="C1360" s="48"/>
      <c r="D1360" s="48"/>
      <c r="E1360" s="48"/>
      <c r="F1360" s="48"/>
      <c r="G1360" s="48"/>
      <c r="H1360" s="48"/>
      <c r="I1360" s="64"/>
      <c r="J1360" s="64"/>
      <c r="W1360" s="64"/>
      <c r="X1360" s="64"/>
    </row>
    <row r="1361" spans="3:24" x14ac:dyDescent="0.25">
      <c r="C1361" s="63"/>
      <c r="D1361" s="63"/>
      <c r="E1361" s="63"/>
      <c r="F1361" s="63"/>
      <c r="G1361" s="63"/>
      <c r="H1361" s="63"/>
      <c r="I1361" s="64"/>
      <c r="J1361" s="64"/>
      <c r="W1361" s="64"/>
      <c r="X1361" s="64"/>
    </row>
    <row r="1362" spans="3:24" x14ac:dyDescent="0.25">
      <c r="C1362" s="42"/>
      <c r="D1362" s="42"/>
      <c r="E1362" s="42"/>
      <c r="F1362" s="42"/>
      <c r="G1362" s="42"/>
      <c r="H1362" s="42"/>
      <c r="I1362" s="64"/>
      <c r="J1362" s="64"/>
      <c r="W1362" s="64"/>
      <c r="X1362" s="64"/>
    </row>
    <row r="1363" spans="3:24" x14ac:dyDescent="0.25">
      <c r="C1363" s="43"/>
      <c r="D1363" s="43"/>
      <c r="E1363" s="43"/>
      <c r="F1363" s="43"/>
      <c r="G1363" s="43"/>
      <c r="H1363" s="43"/>
      <c r="I1363" s="64"/>
      <c r="J1363" s="64"/>
      <c r="W1363" s="64"/>
      <c r="X1363" s="64"/>
    </row>
    <row r="1364" spans="3:24" x14ac:dyDescent="0.25">
      <c r="C1364" s="54"/>
      <c r="D1364" s="54"/>
      <c r="E1364" s="54"/>
      <c r="F1364" s="54"/>
      <c r="G1364" s="54"/>
      <c r="H1364" s="54"/>
      <c r="I1364" s="64"/>
      <c r="J1364" s="64">
        <v>1</v>
      </c>
      <c r="W1364" s="64"/>
      <c r="X1364" s="64"/>
    </row>
    <row r="1365" spans="3:24" x14ac:dyDescent="0.25">
      <c r="C1365" s="46"/>
      <c r="D1365" s="46"/>
      <c r="E1365" s="46"/>
      <c r="F1365" s="46"/>
      <c r="G1365" s="46"/>
      <c r="H1365" s="46"/>
      <c r="I1365" s="64"/>
      <c r="J1365" s="64"/>
      <c r="W1365" s="64"/>
      <c r="X1365" s="64"/>
    </row>
    <row r="1366" spans="3:24" x14ac:dyDescent="0.25">
      <c r="C1366" s="64"/>
      <c r="D1366" s="64"/>
      <c r="E1366" s="64"/>
      <c r="F1366" s="64"/>
      <c r="G1366" s="64"/>
      <c r="H1366" s="64"/>
      <c r="I1366" s="64"/>
      <c r="J1366" s="64"/>
      <c r="W1366" s="64"/>
      <c r="X1366" s="64"/>
    </row>
    <row r="1367" spans="3:24" x14ac:dyDescent="0.25">
      <c r="C1367" s="44"/>
      <c r="D1367" s="44"/>
      <c r="E1367" s="44"/>
      <c r="F1367" s="44"/>
      <c r="G1367" s="44"/>
      <c r="H1367" s="44"/>
      <c r="I1367" s="64"/>
      <c r="J1367" s="64"/>
      <c r="W1367" s="64"/>
      <c r="X1367" s="64"/>
    </row>
    <row r="1368" spans="3:24" x14ac:dyDescent="0.25">
      <c r="C1368" s="64"/>
      <c r="D1368" s="64"/>
      <c r="E1368" s="64"/>
      <c r="F1368" s="64"/>
      <c r="G1368" s="64"/>
      <c r="H1368" s="64"/>
      <c r="I1368" s="64"/>
      <c r="J1368" s="64"/>
      <c r="W1368" s="64"/>
      <c r="X1368" s="64"/>
    </row>
    <row r="1369" spans="3:24" x14ac:dyDescent="0.25">
      <c r="C1369" s="59"/>
      <c r="D1369" s="59"/>
      <c r="E1369" s="59"/>
      <c r="F1369" s="59"/>
      <c r="G1369" s="59"/>
      <c r="H1369" s="59"/>
      <c r="I1369" s="64"/>
      <c r="J1369" s="64"/>
      <c r="W1369" s="64"/>
      <c r="X1369" s="64"/>
    </row>
    <row r="1370" spans="3:24" x14ac:dyDescent="0.25">
      <c r="C1370" s="55"/>
      <c r="D1370" s="55"/>
      <c r="E1370" s="55"/>
      <c r="F1370" s="55"/>
      <c r="G1370" s="55"/>
      <c r="H1370" s="55"/>
      <c r="I1370" s="64"/>
      <c r="J1370" s="64"/>
      <c r="W1370" s="64"/>
      <c r="X1370" s="64"/>
    </row>
    <row r="1371" spans="3:24" x14ac:dyDescent="0.25">
      <c r="C1371" s="44"/>
      <c r="D1371" s="44"/>
      <c r="E1371" s="44"/>
      <c r="F1371" s="44"/>
      <c r="G1371" s="44"/>
      <c r="H1371" s="44"/>
      <c r="I1371" s="64"/>
      <c r="J1371" s="64"/>
      <c r="W1371" s="64"/>
      <c r="X1371" s="64"/>
    </row>
    <row r="1372" spans="3:24" x14ac:dyDescent="0.25">
      <c r="C1372" s="43"/>
      <c r="D1372" s="43"/>
      <c r="E1372" s="43"/>
      <c r="F1372" s="43"/>
      <c r="G1372" s="43"/>
      <c r="H1372" s="43"/>
      <c r="I1372" s="64"/>
      <c r="J1372" s="64"/>
      <c r="W1372" s="64"/>
      <c r="X1372" s="64"/>
    </row>
    <row r="1373" spans="3:24" x14ac:dyDescent="0.25">
      <c r="C1373" s="59"/>
      <c r="D1373" s="59"/>
      <c r="E1373" s="59"/>
      <c r="F1373" s="59"/>
      <c r="G1373" s="59"/>
      <c r="H1373" s="59"/>
      <c r="I1373" s="64"/>
      <c r="J1373" s="64"/>
      <c r="W1373" s="64"/>
      <c r="X1373" s="64"/>
    </row>
    <row r="1374" spans="3:24" x14ac:dyDescent="0.25">
      <c r="C1374" s="61"/>
      <c r="D1374" s="61"/>
      <c r="E1374" s="61"/>
      <c r="F1374" s="61"/>
      <c r="G1374" s="61"/>
      <c r="H1374" s="61"/>
      <c r="I1374" s="64"/>
      <c r="J1374" s="64"/>
      <c r="W1374" s="64"/>
      <c r="X1374" s="64"/>
    </row>
    <row r="1375" spans="3:24" x14ac:dyDescent="0.25">
      <c r="C1375" s="61"/>
      <c r="D1375" s="61"/>
      <c r="E1375" s="61"/>
      <c r="F1375" s="61"/>
      <c r="G1375" s="61"/>
      <c r="H1375" s="61"/>
      <c r="I1375" s="64"/>
      <c r="J1375" s="64"/>
      <c r="W1375" s="64"/>
      <c r="X1375" s="64"/>
    </row>
    <row r="1376" spans="3:24" x14ac:dyDescent="0.25">
      <c r="C1376" s="48"/>
      <c r="D1376" s="48"/>
      <c r="E1376" s="48"/>
      <c r="F1376" s="48"/>
      <c r="G1376" s="48"/>
      <c r="H1376" s="48"/>
      <c r="I1376" s="64"/>
      <c r="J1376" s="64"/>
      <c r="W1376" s="64"/>
      <c r="X1376" s="64"/>
    </row>
    <row r="1377" spans="3:24" x14ac:dyDescent="0.25">
      <c r="C1377" s="41"/>
      <c r="D1377" s="41"/>
      <c r="E1377" s="41"/>
      <c r="F1377" s="41"/>
      <c r="G1377" s="41"/>
      <c r="H1377" s="41"/>
      <c r="I1377" s="64"/>
      <c r="J1377" s="64"/>
      <c r="W1377" s="64"/>
      <c r="X1377" s="64"/>
    </row>
    <row r="1378" spans="3:24" x14ac:dyDescent="0.25">
      <c r="C1378" s="48"/>
      <c r="D1378" s="48"/>
      <c r="E1378" s="48"/>
      <c r="F1378" s="48"/>
      <c r="G1378" s="48"/>
      <c r="H1378" s="48"/>
      <c r="I1378" s="64"/>
      <c r="J1378" s="64"/>
      <c r="W1378" s="64"/>
      <c r="X1378" s="64"/>
    </row>
    <row r="1379" spans="3:24" x14ac:dyDescent="0.25">
      <c r="C1379" s="64"/>
      <c r="D1379" s="64"/>
      <c r="E1379" s="64"/>
      <c r="F1379" s="64"/>
      <c r="G1379" s="64"/>
      <c r="H1379" s="64"/>
      <c r="I1379" s="64"/>
      <c r="J1379" s="64"/>
      <c r="W1379" s="64"/>
      <c r="X1379" s="64"/>
    </row>
    <row r="1380" spans="3:24" x14ac:dyDescent="0.25">
      <c r="C1380" s="62"/>
      <c r="D1380" s="62"/>
      <c r="E1380" s="62"/>
      <c r="F1380" s="62"/>
      <c r="G1380" s="62"/>
      <c r="H1380" s="62"/>
      <c r="I1380" s="64"/>
      <c r="J1380" s="64"/>
      <c r="W1380" s="64"/>
      <c r="X1380" s="64"/>
    </row>
    <row r="1381" spans="3:24" x14ac:dyDescent="0.25">
      <c r="C1381" s="61"/>
      <c r="D1381" s="61"/>
      <c r="E1381" s="61"/>
      <c r="F1381" s="61"/>
      <c r="G1381" s="61"/>
      <c r="H1381" s="61"/>
      <c r="I1381" s="64"/>
      <c r="J1381" s="64"/>
      <c r="W1381" s="64"/>
      <c r="X1381" s="64"/>
    </row>
    <row r="1382" spans="3:24" x14ac:dyDescent="0.25">
      <c r="C1382" s="41"/>
      <c r="D1382" s="41"/>
      <c r="E1382" s="41"/>
      <c r="F1382" s="41"/>
      <c r="G1382" s="41"/>
      <c r="H1382" s="41"/>
      <c r="I1382" s="64"/>
      <c r="J1382" s="64"/>
      <c r="W1382" s="64"/>
      <c r="X1382" s="64"/>
    </row>
    <row r="1383" spans="3:24" x14ac:dyDescent="0.25">
      <c r="C1383" s="59"/>
      <c r="D1383" s="59"/>
      <c r="E1383" s="59"/>
      <c r="F1383" s="59"/>
      <c r="G1383" s="59"/>
      <c r="H1383" s="59"/>
      <c r="I1383" s="64"/>
      <c r="J1383" s="64"/>
      <c r="W1383" s="64"/>
      <c r="X1383" s="64"/>
    </row>
    <row r="1384" spans="3:24" x14ac:dyDescent="0.25">
      <c r="C1384" s="47"/>
      <c r="D1384" s="47"/>
      <c r="E1384" s="47"/>
      <c r="F1384" s="47"/>
      <c r="G1384" s="47"/>
      <c r="H1384" s="47"/>
      <c r="I1384" s="64"/>
      <c r="J1384" s="64"/>
      <c r="W1384" s="64"/>
      <c r="X1384" s="64"/>
    </row>
    <row r="1385" spans="3:24" x14ac:dyDescent="0.25">
      <c r="C1385" s="41"/>
      <c r="D1385" s="41"/>
      <c r="E1385" s="41"/>
      <c r="F1385" s="41"/>
      <c r="G1385" s="41"/>
      <c r="H1385" s="41"/>
      <c r="I1385" s="64"/>
      <c r="J1385" s="64"/>
      <c r="W1385" s="64"/>
      <c r="X1385" s="64"/>
    </row>
    <row r="1386" spans="3:24" x14ac:dyDescent="0.25">
      <c r="C1386" s="48"/>
      <c r="D1386" s="48"/>
      <c r="E1386" s="48"/>
      <c r="F1386" s="48"/>
      <c r="G1386" s="48"/>
      <c r="H1386" s="48"/>
      <c r="I1386" s="64"/>
      <c r="J1386" s="64"/>
      <c r="W1386" s="64"/>
      <c r="X1386" s="64"/>
    </row>
    <row r="1387" spans="3:24" x14ac:dyDescent="0.25">
      <c r="C1387" s="57"/>
      <c r="D1387" s="57"/>
      <c r="E1387" s="57"/>
      <c r="F1387" s="57"/>
      <c r="G1387" s="57"/>
      <c r="H1387" s="57"/>
      <c r="I1387" s="64"/>
      <c r="J1387" s="64"/>
      <c r="W1387" s="64"/>
      <c r="X1387" s="64"/>
    </row>
    <row r="1388" spans="3:24" x14ac:dyDescent="0.25">
      <c r="C1388" s="40"/>
      <c r="D1388" s="40"/>
      <c r="E1388" s="40"/>
      <c r="F1388" s="40"/>
      <c r="G1388" s="40"/>
      <c r="H1388" s="40"/>
      <c r="I1388" s="64"/>
      <c r="J1388" s="64"/>
      <c r="W1388" s="64"/>
      <c r="X1388" s="64"/>
    </row>
    <row r="1389" spans="3:24" x14ac:dyDescent="0.25">
      <c r="C1389" s="55"/>
      <c r="D1389" s="55"/>
      <c r="E1389" s="55"/>
      <c r="F1389" s="55"/>
      <c r="G1389" s="55"/>
      <c r="H1389" s="55"/>
      <c r="I1389" s="64"/>
      <c r="J1389" s="64"/>
      <c r="W1389" s="64"/>
      <c r="X1389" s="64"/>
    </row>
    <row r="1390" spans="3:24" x14ac:dyDescent="0.25">
      <c r="C1390" s="45"/>
      <c r="D1390" s="45"/>
      <c r="E1390" s="45"/>
      <c r="F1390" s="45"/>
      <c r="G1390" s="45"/>
      <c r="H1390" s="45"/>
      <c r="I1390" s="64"/>
      <c r="J1390" s="64"/>
      <c r="W1390" s="64"/>
      <c r="X1390" s="64"/>
    </row>
    <row r="1391" spans="3:24" x14ac:dyDescent="0.25">
      <c r="C1391" s="57"/>
      <c r="D1391" s="57"/>
      <c r="E1391" s="57"/>
      <c r="F1391" s="57"/>
      <c r="G1391" s="57"/>
      <c r="H1391" s="57"/>
      <c r="I1391" s="64"/>
      <c r="J1391" s="64"/>
      <c r="W1391" s="64"/>
      <c r="X1391" s="64"/>
    </row>
    <row r="1392" spans="3:24" x14ac:dyDescent="0.25">
      <c r="C1392" s="55"/>
      <c r="D1392" s="55"/>
      <c r="E1392" s="55"/>
      <c r="F1392" s="55"/>
      <c r="G1392" s="55"/>
      <c r="H1392" s="55"/>
      <c r="I1392" s="64"/>
      <c r="J1392" s="64"/>
      <c r="W1392" s="64"/>
      <c r="X1392" s="64"/>
    </row>
    <row r="1393" spans="3:24" x14ac:dyDescent="0.25">
      <c r="C1393" s="41"/>
      <c r="D1393" s="41"/>
      <c r="E1393" s="41"/>
      <c r="F1393" s="41"/>
      <c r="G1393" s="41"/>
      <c r="H1393" s="41"/>
      <c r="I1393" s="64"/>
      <c r="J1393" s="64"/>
      <c r="W1393" s="64"/>
      <c r="X1393" s="64"/>
    </row>
    <row r="1394" spans="3:24" x14ac:dyDescent="0.25">
      <c r="C1394" s="40"/>
      <c r="D1394" s="40"/>
      <c r="E1394" s="40"/>
      <c r="F1394" s="40"/>
      <c r="G1394" s="40"/>
      <c r="H1394" s="40"/>
      <c r="I1394" s="64"/>
      <c r="J1394" s="64"/>
      <c r="W1394" s="64"/>
      <c r="X1394" s="64"/>
    </row>
    <row r="1395" spans="3:24" x14ac:dyDescent="0.25">
      <c r="C1395" s="58"/>
      <c r="D1395" s="58"/>
      <c r="E1395" s="58"/>
      <c r="F1395" s="58"/>
      <c r="G1395" s="58"/>
      <c r="H1395" s="58"/>
      <c r="I1395" s="64"/>
      <c r="J1395" s="64"/>
      <c r="W1395" s="64"/>
      <c r="X1395" s="64"/>
    </row>
    <row r="1396" spans="3:24" x14ac:dyDescent="0.25">
      <c r="C1396" s="48"/>
      <c r="D1396" s="48"/>
      <c r="E1396" s="48"/>
      <c r="F1396" s="48"/>
      <c r="G1396" s="48"/>
      <c r="H1396" s="48"/>
      <c r="I1396" s="64"/>
      <c r="J1396" s="64">
        <v>1</v>
      </c>
      <c r="W1396" s="64"/>
      <c r="X1396" s="64"/>
    </row>
    <row r="1397" spans="3:24" x14ac:dyDescent="0.25">
      <c r="C1397" s="60"/>
      <c r="D1397" s="60"/>
      <c r="E1397" s="60"/>
      <c r="F1397" s="60"/>
      <c r="G1397" s="60"/>
      <c r="H1397" s="60"/>
      <c r="I1397" s="64"/>
      <c r="J1397" s="64"/>
      <c r="W1397" s="64"/>
      <c r="X1397" s="64"/>
    </row>
    <row r="1398" spans="3:24" x14ac:dyDescent="0.25">
      <c r="C1398" s="47"/>
      <c r="D1398" s="47"/>
      <c r="E1398" s="47"/>
      <c r="F1398" s="47"/>
      <c r="G1398" s="47"/>
      <c r="H1398" s="47"/>
      <c r="I1398" s="64"/>
      <c r="J1398" s="64"/>
      <c r="W1398" s="64"/>
      <c r="X1398" s="64"/>
    </row>
    <row r="1399" spans="3:24" x14ac:dyDescent="0.25">
      <c r="C1399" s="44"/>
      <c r="D1399" s="44"/>
      <c r="E1399" s="44"/>
      <c r="F1399" s="44"/>
      <c r="G1399" s="44"/>
      <c r="H1399" s="44"/>
      <c r="I1399" s="64"/>
      <c r="J1399" s="64"/>
      <c r="W1399" s="64"/>
      <c r="X1399" s="64"/>
    </row>
    <row r="1400" spans="3:24" x14ac:dyDescent="0.25">
      <c r="C1400" s="59"/>
      <c r="D1400" s="59"/>
      <c r="E1400" s="59"/>
      <c r="F1400" s="59"/>
      <c r="G1400" s="59"/>
      <c r="H1400" s="59"/>
      <c r="I1400" s="64"/>
      <c r="J1400" s="64"/>
      <c r="W1400" s="64"/>
      <c r="X1400" s="64"/>
    </row>
    <row r="1401" spans="3:24" x14ac:dyDescent="0.25">
      <c r="C1401" s="60"/>
      <c r="D1401" s="60"/>
      <c r="E1401" s="60"/>
      <c r="F1401" s="60"/>
      <c r="G1401" s="60"/>
      <c r="H1401" s="60"/>
      <c r="I1401" s="64"/>
      <c r="J1401" s="64"/>
      <c r="W1401" s="64"/>
      <c r="X1401" s="64"/>
    </row>
    <row r="1402" spans="3:24" x14ac:dyDescent="0.25">
      <c r="C1402" s="45"/>
      <c r="D1402" s="45"/>
      <c r="E1402" s="45"/>
      <c r="F1402" s="45"/>
      <c r="G1402" s="45"/>
      <c r="H1402" s="45"/>
      <c r="I1402" s="64"/>
      <c r="J1402" s="64"/>
      <c r="W1402" s="64"/>
      <c r="X1402" s="64"/>
    </row>
    <row r="1403" spans="3:24" x14ac:dyDescent="0.25">
      <c r="C1403" s="59"/>
      <c r="D1403" s="59"/>
      <c r="E1403" s="59"/>
      <c r="F1403" s="59"/>
      <c r="G1403" s="59"/>
      <c r="H1403" s="59"/>
      <c r="I1403" s="64"/>
      <c r="J1403" s="64"/>
      <c r="W1403" s="64"/>
      <c r="X1403" s="64"/>
    </row>
    <row r="1404" spans="3:24" x14ac:dyDescent="0.25">
      <c r="C1404" s="41"/>
      <c r="D1404" s="41"/>
      <c r="E1404" s="41"/>
      <c r="F1404" s="41"/>
      <c r="G1404" s="41"/>
      <c r="H1404" s="41"/>
      <c r="I1404" s="64"/>
      <c r="J1404" s="64"/>
      <c r="W1404" s="64"/>
      <c r="X1404" s="64"/>
    </row>
    <row r="1405" spans="3:24" x14ac:dyDescent="0.25">
      <c r="C1405" s="64"/>
      <c r="D1405" s="64"/>
      <c r="E1405" s="64"/>
      <c r="F1405" s="64"/>
      <c r="G1405" s="64"/>
      <c r="H1405" s="64"/>
      <c r="I1405" s="64"/>
      <c r="J1405" s="64"/>
      <c r="W1405" s="64"/>
      <c r="X1405" s="64"/>
    </row>
    <row r="1406" spans="3:24" x14ac:dyDescent="0.25">
      <c r="C1406" s="44"/>
      <c r="D1406" s="44"/>
      <c r="E1406" s="44"/>
      <c r="F1406" s="44"/>
      <c r="G1406" s="44"/>
      <c r="H1406" s="44"/>
      <c r="I1406" s="64"/>
      <c r="J1406" s="64"/>
      <c r="W1406" s="64"/>
      <c r="X1406" s="64"/>
    </row>
    <row r="1407" spans="3:24" x14ac:dyDescent="0.25">
      <c r="C1407" s="64"/>
      <c r="D1407" s="64"/>
      <c r="E1407" s="64"/>
      <c r="F1407" s="64"/>
      <c r="G1407" s="64"/>
      <c r="H1407" s="64"/>
      <c r="I1407" s="64"/>
      <c r="J1407" s="64"/>
      <c r="W1407" s="64"/>
      <c r="X1407" s="64"/>
    </row>
    <row r="1408" spans="3:24" x14ac:dyDescent="0.25">
      <c r="C1408" s="57"/>
      <c r="D1408" s="57"/>
      <c r="E1408" s="57"/>
      <c r="F1408" s="57"/>
      <c r="G1408" s="57"/>
      <c r="H1408" s="57"/>
      <c r="I1408" s="64"/>
      <c r="J1408" s="64"/>
      <c r="W1408" s="64"/>
      <c r="X1408" s="64"/>
    </row>
    <row r="1409" spans="3:24" x14ac:dyDescent="0.25">
      <c r="C1409" s="59"/>
      <c r="D1409" s="59"/>
      <c r="E1409" s="59"/>
      <c r="F1409" s="59"/>
      <c r="G1409" s="59"/>
      <c r="H1409" s="59"/>
      <c r="I1409" s="64"/>
      <c r="J1409" s="64"/>
      <c r="W1409" s="64"/>
      <c r="X1409" s="64"/>
    </row>
    <row r="1410" spans="3:24" x14ac:dyDescent="0.25">
      <c r="C1410" s="63"/>
      <c r="D1410" s="63"/>
      <c r="E1410" s="63"/>
      <c r="F1410" s="63"/>
      <c r="G1410" s="63"/>
      <c r="H1410" s="63"/>
      <c r="I1410" s="64"/>
      <c r="J1410" s="64"/>
      <c r="W1410" s="64"/>
      <c r="X1410" s="64"/>
    </row>
    <row r="1411" spans="3:24" x14ac:dyDescent="0.25">
      <c r="C1411" s="62"/>
      <c r="D1411" s="62"/>
      <c r="E1411" s="62"/>
      <c r="F1411" s="62"/>
      <c r="G1411" s="62"/>
      <c r="H1411" s="62"/>
      <c r="I1411" s="64"/>
      <c r="J1411" s="64"/>
      <c r="W1411" s="64"/>
      <c r="X1411" s="64"/>
    </row>
    <row r="1412" spans="3:24" x14ac:dyDescent="0.25">
      <c r="C1412" s="63"/>
      <c r="D1412" s="63"/>
      <c r="E1412" s="63"/>
      <c r="F1412" s="63"/>
      <c r="G1412" s="63"/>
      <c r="H1412" s="63"/>
      <c r="I1412" s="64"/>
      <c r="J1412" s="64"/>
      <c r="W1412" s="64"/>
      <c r="X1412" s="64"/>
    </row>
    <row r="1413" spans="3:24" x14ac:dyDescent="0.25">
      <c r="C1413" s="48"/>
      <c r="D1413" s="48"/>
      <c r="E1413" s="48"/>
      <c r="F1413" s="48"/>
      <c r="G1413" s="48"/>
      <c r="H1413" s="48"/>
      <c r="I1413" s="64"/>
      <c r="J1413" s="64"/>
      <c r="W1413" s="64"/>
      <c r="X1413" s="64"/>
    </row>
    <row r="1414" spans="3:24" x14ac:dyDescent="0.25">
      <c r="C1414" s="56"/>
      <c r="D1414" s="56"/>
      <c r="E1414" s="56"/>
      <c r="F1414" s="56"/>
      <c r="G1414" s="56"/>
      <c r="H1414" s="56"/>
      <c r="I1414" s="60"/>
      <c r="J1414" s="60"/>
      <c r="W1414" s="64"/>
      <c r="X1414" s="64"/>
    </row>
    <row r="1415" spans="3:24" x14ac:dyDescent="0.25">
      <c r="C1415" s="59"/>
      <c r="D1415" s="59"/>
      <c r="E1415" s="59"/>
      <c r="F1415" s="59"/>
      <c r="G1415" s="59"/>
      <c r="H1415" s="59"/>
      <c r="I1415" s="60"/>
      <c r="J1415" s="60"/>
      <c r="W1415" s="64"/>
      <c r="X1415" s="64"/>
    </row>
    <row r="1416" spans="3:24" x14ac:dyDescent="0.25">
      <c r="C1416" s="63"/>
      <c r="D1416" s="63"/>
      <c r="E1416" s="63"/>
      <c r="F1416" s="63"/>
      <c r="G1416" s="63"/>
      <c r="H1416" s="63"/>
      <c r="I1416" s="60"/>
      <c r="J1416" s="60"/>
      <c r="W1416" s="60"/>
      <c r="X1416" s="60"/>
    </row>
    <row r="1417" spans="3:24" x14ac:dyDescent="0.25">
      <c r="C1417" s="62"/>
      <c r="D1417" s="62"/>
      <c r="E1417" s="62"/>
      <c r="F1417" s="62"/>
      <c r="G1417" s="62"/>
      <c r="H1417" s="62"/>
      <c r="I1417" s="60"/>
      <c r="J1417" s="60"/>
      <c r="W1417" s="60"/>
      <c r="X1417" s="60"/>
    </row>
    <row r="1418" spans="3:24" x14ac:dyDescent="0.25">
      <c r="C1418" s="53"/>
      <c r="D1418" s="53"/>
      <c r="E1418" s="53"/>
      <c r="F1418" s="53"/>
      <c r="G1418" s="53"/>
      <c r="H1418" s="53"/>
      <c r="I1418" s="60"/>
      <c r="J1418" s="60"/>
      <c r="W1418" s="60"/>
      <c r="X1418" s="60"/>
    </row>
    <row r="1419" spans="3:24" x14ac:dyDescent="0.25">
      <c r="C1419" s="48"/>
      <c r="D1419" s="48"/>
      <c r="E1419" s="48"/>
      <c r="F1419" s="48"/>
      <c r="G1419" s="48"/>
      <c r="H1419" s="48"/>
      <c r="I1419" s="60"/>
      <c r="J1419" s="60"/>
      <c r="W1419" s="60"/>
      <c r="X1419" s="60"/>
    </row>
    <row r="1420" spans="3:24" x14ac:dyDescent="0.25">
      <c r="C1420" s="57"/>
      <c r="D1420" s="57"/>
      <c r="E1420" s="57"/>
      <c r="F1420" s="57"/>
      <c r="G1420" s="57"/>
      <c r="H1420" s="57"/>
      <c r="I1420" s="60"/>
      <c r="J1420" s="60"/>
      <c r="W1420" s="60"/>
      <c r="X1420" s="60"/>
    </row>
    <row r="1421" spans="3:24" x14ac:dyDescent="0.25">
      <c r="C1421" s="47"/>
      <c r="D1421" s="47"/>
      <c r="E1421" s="47"/>
      <c r="F1421" s="47"/>
      <c r="G1421" s="47"/>
      <c r="H1421" s="47"/>
      <c r="I1421" s="60"/>
      <c r="J1421" s="60"/>
      <c r="W1421" s="60"/>
      <c r="X1421" s="60"/>
    </row>
    <row r="1422" spans="3:24" x14ac:dyDescent="0.25">
      <c r="C1422" s="61"/>
      <c r="D1422" s="61"/>
      <c r="E1422" s="61"/>
      <c r="F1422" s="61"/>
      <c r="G1422" s="61"/>
      <c r="H1422" s="61"/>
      <c r="I1422" s="60"/>
      <c r="J1422" s="60"/>
      <c r="W1422" s="60"/>
      <c r="X1422" s="60"/>
    </row>
    <row r="1423" spans="3:24" x14ac:dyDescent="0.25">
      <c r="C1423" s="64"/>
      <c r="D1423" s="64"/>
      <c r="E1423" s="64"/>
      <c r="F1423" s="64"/>
      <c r="G1423" s="64"/>
      <c r="H1423" s="64"/>
      <c r="I1423" s="60"/>
      <c r="J1423" s="60"/>
      <c r="W1423" s="60"/>
      <c r="X1423" s="60"/>
    </row>
    <row r="1424" spans="3:24" x14ac:dyDescent="0.25">
      <c r="C1424" s="54"/>
      <c r="D1424" s="54"/>
      <c r="E1424" s="54"/>
      <c r="F1424" s="54"/>
      <c r="G1424" s="54"/>
      <c r="H1424" s="54"/>
      <c r="I1424" s="60"/>
      <c r="J1424" s="60"/>
      <c r="W1424" s="60"/>
      <c r="X1424" s="60"/>
    </row>
    <row r="1425" spans="3:24" x14ac:dyDescent="0.25">
      <c r="C1425" s="59"/>
      <c r="D1425" s="59"/>
      <c r="E1425" s="59"/>
      <c r="F1425" s="59"/>
      <c r="G1425" s="59"/>
      <c r="H1425" s="59"/>
      <c r="I1425" s="60"/>
      <c r="J1425" s="60"/>
      <c r="W1425" s="60"/>
      <c r="X1425" s="60"/>
    </row>
    <row r="1426" spans="3:24" x14ac:dyDescent="0.25">
      <c r="C1426" s="53"/>
      <c r="D1426" s="53"/>
      <c r="E1426" s="53"/>
      <c r="F1426" s="53"/>
      <c r="G1426" s="53"/>
      <c r="H1426" s="53"/>
      <c r="I1426" s="60"/>
      <c r="J1426" s="60"/>
      <c r="W1426" s="60"/>
      <c r="X1426" s="60"/>
    </row>
    <row r="1427" spans="3:24" x14ac:dyDescent="0.25">
      <c r="C1427" s="62"/>
      <c r="D1427" s="62"/>
      <c r="E1427" s="62"/>
      <c r="F1427" s="62"/>
      <c r="G1427" s="62"/>
      <c r="H1427" s="62"/>
      <c r="I1427" s="60"/>
      <c r="J1427" s="60"/>
      <c r="W1427" s="60"/>
      <c r="X1427" s="60"/>
    </row>
    <row r="1428" spans="3:24" x14ac:dyDescent="0.25">
      <c r="C1428" s="44"/>
      <c r="D1428" s="44"/>
      <c r="E1428" s="44"/>
      <c r="F1428" s="44"/>
      <c r="G1428" s="44"/>
      <c r="H1428" s="44"/>
      <c r="I1428" s="60"/>
      <c r="J1428" s="60"/>
      <c r="W1428" s="60"/>
      <c r="X1428" s="60"/>
    </row>
    <row r="1429" spans="3:24" x14ac:dyDescent="0.25">
      <c r="C1429" s="64"/>
      <c r="D1429" s="64"/>
      <c r="E1429" s="64"/>
      <c r="F1429" s="64"/>
      <c r="G1429" s="64"/>
      <c r="H1429" s="64"/>
      <c r="I1429" s="60"/>
      <c r="J1429" s="60"/>
      <c r="W1429" s="60"/>
      <c r="X1429" s="60"/>
    </row>
    <row r="1430" spans="3:24" x14ac:dyDescent="0.25">
      <c r="C1430" s="60"/>
      <c r="D1430" s="60"/>
      <c r="E1430" s="60"/>
      <c r="F1430" s="60"/>
      <c r="G1430" s="60"/>
      <c r="H1430" s="60"/>
      <c r="I1430" s="60"/>
      <c r="J1430" s="60"/>
      <c r="W1430" s="60"/>
      <c r="X1430" s="60"/>
    </row>
    <row r="1431" spans="3:24" x14ac:dyDescent="0.25">
      <c r="C1431" s="53"/>
      <c r="D1431" s="53"/>
      <c r="E1431" s="53"/>
      <c r="F1431" s="53"/>
      <c r="G1431" s="53"/>
      <c r="H1431" s="53"/>
      <c r="I1431" s="60"/>
      <c r="J1431" s="60"/>
      <c r="W1431" s="60"/>
      <c r="X1431" s="60"/>
    </row>
    <row r="1432" spans="3:24" x14ac:dyDescent="0.25">
      <c r="C1432" s="41"/>
      <c r="D1432" s="41"/>
      <c r="E1432" s="41"/>
      <c r="F1432" s="41"/>
      <c r="G1432" s="41"/>
      <c r="H1432" s="41"/>
      <c r="I1432" s="60"/>
      <c r="J1432" s="60"/>
      <c r="W1432" s="60"/>
      <c r="X1432" s="60"/>
    </row>
    <row r="1433" spans="3:24" x14ac:dyDescent="0.25">
      <c r="C1433" s="60"/>
      <c r="D1433" s="60"/>
      <c r="E1433" s="60"/>
      <c r="F1433" s="60"/>
      <c r="G1433" s="60"/>
      <c r="H1433" s="60"/>
      <c r="I1433" s="60"/>
      <c r="J1433" s="60"/>
      <c r="W1433" s="60"/>
      <c r="X1433" s="60"/>
    </row>
    <row r="1434" spans="3:24" x14ac:dyDescent="0.25">
      <c r="C1434" s="43"/>
      <c r="D1434" s="43"/>
      <c r="E1434" s="43"/>
      <c r="F1434" s="43"/>
      <c r="G1434" s="43"/>
      <c r="H1434" s="43"/>
      <c r="I1434" s="60"/>
      <c r="J1434" s="60"/>
      <c r="W1434" s="60"/>
      <c r="X1434" s="60"/>
    </row>
    <row r="1435" spans="3:24" x14ac:dyDescent="0.25">
      <c r="C1435" s="64"/>
      <c r="D1435" s="64"/>
      <c r="E1435" s="64"/>
      <c r="F1435" s="64"/>
      <c r="G1435" s="64"/>
      <c r="H1435" s="64"/>
      <c r="I1435" s="60"/>
      <c r="J1435" s="60"/>
      <c r="W1435" s="60"/>
      <c r="X1435" s="60"/>
    </row>
    <row r="1436" spans="3:24" x14ac:dyDescent="0.25">
      <c r="C1436" s="64"/>
      <c r="D1436" s="64"/>
      <c r="E1436" s="64"/>
      <c r="F1436" s="64"/>
      <c r="G1436" s="64"/>
      <c r="H1436" s="64"/>
      <c r="I1436" s="60"/>
      <c r="J1436" s="60"/>
      <c r="W1436" s="60"/>
      <c r="X1436" s="60"/>
    </row>
    <row r="1437" spans="3:24" x14ac:dyDescent="0.25">
      <c r="C1437" s="63"/>
      <c r="D1437" s="63"/>
      <c r="E1437" s="63"/>
      <c r="F1437" s="63"/>
      <c r="G1437" s="63"/>
      <c r="H1437" s="63"/>
      <c r="I1437" s="60"/>
      <c r="J1437" s="60"/>
      <c r="W1437" s="60"/>
      <c r="X1437" s="60"/>
    </row>
    <row r="1438" spans="3:24" x14ac:dyDescent="0.25">
      <c r="C1438" s="45"/>
      <c r="D1438" s="45"/>
      <c r="E1438" s="45"/>
      <c r="F1438" s="45"/>
      <c r="G1438" s="45"/>
      <c r="H1438" s="45"/>
      <c r="I1438" s="60"/>
      <c r="J1438" s="60"/>
      <c r="W1438" s="60"/>
      <c r="X1438" s="60"/>
    </row>
    <row r="1439" spans="3:24" x14ac:dyDescent="0.25">
      <c r="C1439" s="41"/>
      <c r="D1439" s="41"/>
      <c r="E1439" s="41"/>
      <c r="F1439" s="41"/>
      <c r="G1439" s="41"/>
      <c r="H1439" s="41"/>
      <c r="I1439" s="60"/>
      <c r="J1439" s="60"/>
      <c r="W1439" s="60"/>
      <c r="X1439" s="60"/>
    </row>
    <row r="1440" spans="3:24" x14ac:dyDescent="0.25">
      <c r="C1440" s="64"/>
      <c r="D1440" s="64"/>
      <c r="E1440" s="64"/>
      <c r="F1440" s="64"/>
      <c r="G1440" s="64"/>
      <c r="H1440" s="64"/>
      <c r="I1440" s="60"/>
      <c r="J1440" s="60"/>
      <c r="W1440" s="60"/>
      <c r="X1440" s="60"/>
    </row>
    <row r="1441" spans="3:24" x14ac:dyDescent="0.25">
      <c r="C1441" s="40"/>
      <c r="D1441" s="40"/>
      <c r="E1441" s="40"/>
      <c r="F1441" s="40"/>
      <c r="G1441" s="40"/>
      <c r="H1441" s="40"/>
      <c r="I1441" s="60"/>
      <c r="J1441" s="60"/>
      <c r="W1441" s="60"/>
      <c r="X1441" s="60"/>
    </row>
    <row r="1442" spans="3:24" x14ac:dyDescent="0.25">
      <c r="C1442" s="63"/>
      <c r="D1442" s="63"/>
      <c r="E1442" s="63"/>
      <c r="F1442" s="63"/>
      <c r="G1442" s="63"/>
      <c r="H1442" s="63"/>
      <c r="I1442" s="60"/>
      <c r="J1442" s="60"/>
      <c r="W1442" s="60"/>
      <c r="X1442" s="60"/>
    </row>
    <row r="1443" spans="3:24" x14ac:dyDescent="0.25">
      <c r="C1443" s="40"/>
      <c r="D1443" s="40"/>
      <c r="E1443" s="40"/>
      <c r="F1443" s="40"/>
      <c r="G1443" s="40"/>
      <c r="H1443" s="40"/>
      <c r="I1443" s="60"/>
      <c r="J1443" s="60"/>
      <c r="W1443" s="60"/>
      <c r="X1443" s="60"/>
    </row>
    <row r="1444" spans="3:24" x14ac:dyDescent="0.25">
      <c r="C1444" s="46"/>
      <c r="D1444" s="46"/>
      <c r="E1444" s="46"/>
      <c r="F1444" s="46"/>
      <c r="G1444" s="46"/>
      <c r="H1444" s="46"/>
      <c r="I1444" s="60"/>
      <c r="J1444" s="60"/>
      <c r="W1444" s="60"/>
      <c r="X1444" s="60"/>
    </row>
    <row r="1445" spans="3:24" x14ac:dyDescent="0.25">
      <c r="C1445" s="59"/>
      <c r="D1445" s="59"/>
      <c r="E1445" s="59"/>
      <c r="F1445" s="59"/>
      <c r="G1445" s="59"/>
      <c r="H1445" s="59"/>
      <c r="I1445" s="60"/>
      <c r="J1445" s="60"/>
      <c r="W1445" s="60"/>
      <c r="X1445" s="60"/>
    </row>
    <row r="1446" spans="3:24" x14ac:dyDescent="0.25">
      <c r="C1446" s="63"/>
      <c r="D1446" s="63"/>
      <c r="E1446" s="63"/>
      <c r="F1446" s="63"/>
      <c r="G1446" s="63"/>
      <c r="H1446" s="63"/>
      <c r="I1446" s="60"/>
      <c r="J1446" s="60"/>
      <c r="W1446" s="60"/>
      <c r="X1446" s="60"/>
    </row>
    <row r="1447" spans="3:24" x14ac:dyDescent="0.25">
      <c r="C1447" s="59"/>
      <c r="D1447" s="59"/>
      <c r="E1447" s="59"/>
      <c r="F1447" s="59"/>
      <c r="G1447" s="59"/>
      <c r="H1447" s="59"/>
      <c r="I1447" s="60"/>
      <c r="J1447" s="60"/>
      <c r="W1447" s="60"/>
      <c r="X1447" s="60"/>
    </row>
    <row r="1448" spans="3:24" x14ac:dyDescent="0.25">
      <c r="C1448" s="53"/>
      <c r="D1448" s="53"/>
      <c r="E1448" s="53"/>
      <c r="F1448" s="53"/>
      <c r="G1448" s="53"/>
      <c r="H1448" s="53"/>
      <c r="I1448" s="60"/>
      <c r="J1448" s="60"/>
      <c r="W1448" s="60"/>
      <c r="X1448" s="60"/>
    </row>
    <row r="1449" spans="3:24" x14ac:dyDescent="0.25">
      <c r="C1449" s="48"/>
      <c r="D1449" s="48"/>
      <c r="E1449" s="48"/>
      <c r="F1449" s="48"/>
      <c r="G1449" s="48"/>
      <c r="H1449" s="48"/>
      <c r="I1449" s="60"/>
      <c r="J1449" s="60"/>
      <c r="W1449" s="60"/>
      <c r="X1449" s="60"/>
    </row>
    <row r="1450" spans="3:24" x14ac:dyDescent="0.25">
      <c r="C1450" s="48"/>
      <c r="D1450" s="48"/>
      <c r="E1450" s="48"/>
      <c r="F1450" s="48"/>
      <c r="G1450" s="48"/>
      <c r="H1450" s="48"/>
      <c r="I1450" s="60"/>
      <c r="J1450" s="60"/>
      <c r="W1450" s="60"/>
      <c r="X1450" s="60"/>
    </row>
    <row r="1451" spans="3:24" x14ac:dyDescent="0.25">
      <c r="C1451" s="55"/>
      <c r="D1451" s="55"/>
      <c r="E1451" s="55"/>
      <c r="F1451" s="55"/>
      <c r="G1451" s="55"/>
      <c r="H1451" s="55"/>
      <c r="I1451" s="60"/>
      <c r="J1451" s="60"/>
      <c r="W1451" s="60"/>
      <c r="X1451" s="60"/>
    </row>
    <row r="1452" spans="3:24" x14ac:dyDescent="0.25">
      <c r="C1452" s="60"/>
      <c r="D1452" s="60"/>
      <c r="E1452" s="60"/>
      <c r="F1452" s="60"/>
      <c r="G1452" s="60"/>
      <c r="H1452" s="60"/>
      <c r="I1452" s="60"/>
      <c r="J1452" s="60"/>
      <c r="W1452" s="60"/>
      <c r="X1452" s="60"/>
    </row>
    <row r="1453" spans="3:24" x14ac:dyDescent="0.25">
      <c r="C1453" s="62"/>
      <c r="D1453" s="62"/>
      <c r="E1453" s="62"/>
      <c r="F1453" s="62"/>
      <c r="G1453" s="62"/>
      <c r="H1453" s="62"/>
      <c r="I1453" s="60"/>
      <c r="J1453" s="60"/>
      <c r="W1453" s="60"/>
      <c r="X1453" s="60"/>
    </row>
    <row r="1454" spans="3:24" x14ac:dyDescent="0.25">
      <c r="C1454" s="59"/>
      <c r="D1454" s="59"/>
      <c r="E1454" s="59"/>
      <c r="F1454" s="59"/>
      <c r="G1454" s="59"/>
      <c r="H1454" s="59"/>
      <c r="I1454" s="60"/>
      <c r="J1454" s="60"/>
      <c r="W1454" s="60"/>
      <c r="X1454" s="60"/>
    </row>
    <row r="1455" spans="3:24" x14ac:dyDescent="0.25">
      <c r="C1455" s="48"/>
      <c r="D1455" s="48"/>
      <c r="E1455" s="48"/>
      <c r="F1455" s="48"/>
      <c r="G1455" s="48"/>
      <c r="H1455" s="48"/>
      <c r="I1455" s="60"/>
      <c r="J1455" s="60"/>
      <c r="W1455" s="60"/>
      <c r="X1455" s="60"/>
    </row>
    <row r="1456" spans="3:24" x14ac:dyDescent="0.25">
      <c r="C1456" s="63"/>
      <c r="D1456" s="63"/>
      <c r="E1456" s="63"/>
      <c r="F1456" s="63"/>
      <c r="G1456" s="63"/>
      <c r="H1456" s="63"/>
      <c r="I1456" s="60"/>
      <c r="J1456" s="60"/>
      <c r="W1456" s="60"/>
      <c r="X1456" s="60"/>
    </row>
    <row r="1457" spans="3:24" x14ac:dyDescent="0.25">
      <c r="C1457" s="63"/>
      <c r="D1457" s="63"/>
      <c r="E1457" s="63"/>
      <c r="F1457" s="63"/>
      <c r="G1457" s="63"/>
      <c r="H1457" s="63"/>
      <c r="I1457" s="60"/>
      <c r="J1457" s="60"/>
      <c r="W1457" s="60"/>
      <c r="X1457" s="60"/>
    </row>
    <row r="1458" spans="3:24" x14ac:dyDescent="0.25">
      <c r="C1458" s="41"/>
      <c r="D1458" s="41"/>
      <c r="E1458" s="41"/>
      <c r="F1458" s="41"/>
      <c r="G1458" s="41"/>
      <c r="H1458" s="41"/>
      <c r="I1458" s="60"/>
      <c r="J1458" s="60"/>
      <c r="W1458" s="60"/>
      <c r="X1458" s="60"/>
    </row>
    <row r="1459" spans="3:24" x14ac:dyDescent="0.25">
      <c r="C1459" s="61"/>
      <c r="D1459" s="61"/>
      <c r="E1459" s="61"/>
      <c r="F1459" s="61"/>
      <c r="G1459" s="61"/>
      <c r="H1459" s="61"/>
      <c r="I1459" s="60"/>
      <c r="J1459" s="60"/>
      <c r="W1459" s="60"/>
      <c r="X1459" s="60"/>
    </row>
    <row r="1460" spans="3:24" x14ac:dyDescent="0.25">
      <c r="C1460" s="48"/>
      <c r="D1460" s="48"/>
      <c r="E1460" s="48"/>
      <c r="F1460" s="48"/>
      <c r="G1460" s="48"/>
      <c r="H1460" s="48"/>
      <c r="I1460" s="60"/>
      <c r="J1460" s="60"/>
      <c r="W1460" s="60"/>
      <c r="X1460" s="60"/>
    </row>
    <row r="1461" spans="3:24" x14ac:dyDescent="0.25">
      <c r="C1461" s="57"/>
      <c r="D1461" s="57"/>
      <c r="E1461" s="57"/>
      <c r="F1461" s="57"/>
      <c r="G1461" s="57"/>
      <c r="H1461" s="57"/>
      <c r="I1461" s="60"/>
      <c r="J1461" s="60"/>
      <c r="W1461" s="60"/>
      <c r="X1461" s="60"/>
    </row>
    <row r="1462" spans="3:24" x14ac:dyDescent="0.25">
      <c r="C1462" s="62"/>
      <c r="D1462" s="62"/>
      <c r="E1462" s="62"/>
      <c r="F1462" s="62"/>
      <c r="G1462" s="62"/>
      <c r="H1462" s="62"/>
      <c r="I1462" s="60"/>
      <c r="J1462" s="60"/>
      <c r="W1462" s="60"/>
      <c r="X1462" s="60"/>
    </row>
    <row r="1463" spans="3:24" x14ac:dyDescent="0.25">
      <c r="C1463" s="45"/>
      <c r="D1463" s="45"/>
      <c r="E1463" s="45"/>
      <c r="F1463" s="45"/>
      <c r="G1463" s="45"/>
      <c r="H1463" s="45"/>
      <c r="I1463" s="60"/>
      <c r="J1463" s="60"/>
      <c r="W1463" s="60"/>
      <c r="X1463" s="60"/>
    </row>
    <row r="1464" spans="3:24" x14ac:dyDescent="0.25">
      <c r="C1464" s="61"/>
      <c r="D1464" s="61"/>
      <c r="E1464" s="61"/>
      <c r="F1464" s="61"/>
      <c r="G1464" s="61"/>
      <c r="H1464" s="61"/>
      <c r="I1464" s="60"/>
      <c r="J1464" s="60"/>
      <c r="W1464" s="60"/>
      <c r="X1464" s="60"/>
    </row>
    <row r="1465" spans="3:24" x14ac:dyDescent="0.25">
      <c r="C1465" s="64"/>
      <c r="D1465" s="64"/>
      <c r="E1465" s="64"/>
      <c r="F1465" s="64"/>
      <c r="G1465" s="64"/>
      <c r="H1465" s="64"/>
      <c r="I1465" s="60"/>
      <c r="J1465" s="60"/>
      <c r="W1465" s="60"/>
      <c r="X1465" s="60"/>
    </row>
    <row r="1466" spans="3:24" x14ac:dyDescent="0.25">
      <c r="C1466" s="41"/>
      <c r="D1466" s="41"/>
      <c r="E1466" s="41"/>
      <c r="F1466" s="41"/>
      <c r="G1466" s="41"/>
      <c r="H1466" s="41"/>
      <c r="I1466" s="60"/>
      <c r="J1466" s="60"/>
      <c r="W1466" s="60"/>
      <c r="X1466" s="60"/>
    </row>
    <row r="1467" spans="3:24" x14ac:dyDescent="0.25">
      <c r="C1467" s="40"/>
      <c r="D1467" s="40"/>
      <c r="E1467" s="40"/>
      <c r="F1467" s="40"/>
      <c r="G1467" s="40"/>
      <c r="H1467" s="40"/>
      <c r="I1467" s="60"/>
      <c r="J1467" s="60"/>
      <c r="W1467" s="60"/>
      <c r="X1467" s="60"/>
    </row>
    <row r="1468" spans="3:24" x14ac:dyDescent="0.25">
      <c r="C1468" s="61"/>
      <c r="D1468" s="61"/>
      <c r="E1468" s="61"/>
      <c r="F1468" s="61"/>
      <c r="G1468" s="61"/>
      <c r="H1468" s="61"/>
      <c r="I1468" s="60"/>
      <c r="J1468" s="60"/>
      <c r="W1468" s="60"/>
      <c r="X1468" s="60"/>
    </row>
    <row r="1469" spans="3:24" x14ac:dyDescent="0.25">
      <c r="C1469" s="40"/>
      <c r="D1469" s="40"/>
      <c r="E1469" s="40"/>
      <c r="F1469" s="40"/>
      <c r="G1469" s="40"/>
      <c r="H1469" s="40"/>
      <c r="I1469" s="60"/>
      <c r="J1469" s="60"/>
      <c r="W1469" s="60"/>
      <c r="X1469" s="60"/>
    </row>
    <row r="1470" spans="3:24" x14ac:dyDescent="0.25">
      <c r="C1470" s="62"/>
      <c r="D1470" s="62"/>
      <c r="E1470" s="62"/>
      <c r="F1470" s="62"/>
      <c r="G1470" s="62"/>
      <c r="H1470" s="62"/>
      <c r="I1470" s="60"/>
      <c r="J1470" s="60"/>
      <c r="W1470" s="60"/>
      <c r="X1470" s="60"/>
    </row>
    <row r="1471" spans="3:24" x14ac:dyDescent="0.25">
      <c r="C1471" s="43"/>
      <c r="D1471" s="43"/>
      <c r="E1471" s="43"/>
      <c r="F1471" s="43"/>
      <c r="G1471" s="43"/>
      <c r="H1471" s="43"/>
      <c r="I1471" s="60"/>
      <c r="J1471" s="60"/>
      <c r="W1471" s="60"/>
      <c r="X1471" s="60"/>
    </row>
    <row r="1472" spans="3:24" x14ac:dyDescent="0.25">
      <c r="C1472" s="56"/>
      <c r="D1472" s="56"/>
      <c r="E1472" s="56"/>
      <c r="F1472" s="56"/>
      <c r="G1472" s="56"/>
      <c r="H1472" s="56"/>
      <c r="I1472" s="60"/>
      <c r="J1472" s="60"/>
      <c r="W1472" s="60"/>
      <c r="X1472" s="60"/>
    </row>
    <row r="1473" spans="3:24" x14ac:dyDescent="0.25">
      <c r="C1473" s="48"/>
      <c r="D1473" s="48"/>
      <c r="E1473" s="48"/>
      <c r="F1473" s="48"/>
      <c r="G1473" s="48"/>
      <c r="H1473" s="48"/>
      <c r="I1473" s="60"/>
      <c r="J1473" s="60"/>
      <c r="W1473" s="60"/>
      <c r="X1473" s="60"/>
    </row>
    <row r="1474" spans="3:24" x14ac:dyDescent="0.25">
      <c r="C1474" s="59"/>
      <c r="D1474" s="59"/>
      <c r="E1474" s="59"/>
      <c r="F1474" s="59"/>
      <c r="G1474" s="59"/>
      <c r="H1474" s="59"/>
      <c r="I1474" s="60"/>
      <c r="J1474" s="60"/>
      <c r="W1474" s="60"/>
      <c r="X1474" s="60"/>
    </row>
    <row r="1475" spans="3:24" x14ac:dyDescent="0.25">
      <c r="C1475" s="48"/>
      <c r="D1475" s="48"/>
      <c r="E1475" s="48"/>
      <c r="F1475" s="48"/>
      <c r="G1475" s="48"/>
      <c r="H1475" s="48"/>
      <c r="I1475" s="60"/>
      <c r="J1475" s="60"/>
      <c r="W1475" s="60"/>
      <c r="X1475" s="60"/>
    </row>
    <row r="1476" spans="3:24" x14ac:dyDescent="0.25">
      <c r="C1476" s="40"/>
      <c r="D1476" s="40"/>
      <c r="E1476" s="40"/>
      <c r="F1476" s="40"/>
      <c r="G1476" s="40"/>
      <c r="H1476" s="40"/>
      <c r="I1476" s="60"/>
      <c r="J1476" s="60"/>
      <c r="W1476" s="60"/>
      <c r="X1476" s="60"/>
    </row>
    <row r="1477" spans="3:24" x14ac:dyDescent="0.25">
      <c r="C1477" s="63"/>
      <c r="D1477" s="63"/>
      <c r="E1477" s="63"/>
      <c r="F1477" s="63"/>
      <c r="G1477" s="63"/>
      <c r="H1477" s="63"/>
      <c r="I1477" s="60"/>
      <c r="J1477" s="60"/>
      <c r="W1477" s="60"/>
      <c r="X1477" s="60"/>
    </row>
    <row r="1478" spans="3:24" x14ac:dyDescent="0.25">
      <c r="C1478" s="60"/>
      <c r="D1478" s="60"/>
      <c r="E1478" s="60"/>
      <c r="F1478" s="60"/>
      <c r="G1478" s="60"/>
      <c r="H1478" s="60"/>
      <c r="I1478" s="60"/>
      <c r="J1478" s="60"/>
      <c r="W1478" s="60"/>
      <c r="X1478" s="60"/>
    </row>
    <row r="1479" spans="3:24" x14ac:dyDescent="0.25">
      <c r="C1479" s="64"/>
      <c r="D1479" s="64"/>
      <c r="E1479" s="64"/>
      <c r="F1479" s="64"/>
      <c r="G1479" s="64"/>
      <c r="H1479" s="64"/>
      <c r="I1479" s="60"/>
      <c r="J1479" s="60"/>
      <c r="W1479" s="60"/>
      <c r="X1479" s="60"/>
    </row>
    <row r="1480" spans="3:24" x14ac:dyDescent="0.25">
      <c r="C1480" s="41"/>
      <c r="D1480" s="41"/>
      <c r="E1480" s="41"/>
      <c r="F1480" s="41"/>
      <c r="G1480" s="41"/>
      <c r="H1480" s="41"/>
      <c r="I1480" s="60"/>
      <c r="J1480" s="60"/>
      <c r="W1480" s="60"/>
      <c r="X1480" s="60"/>
    </row>
    <row r="1481" spans="3:24" x14ac:dyDescent="0.25">
      <c r="C1481" s="40"/>
      <c r="D1481" s="40"/>
      <c r="E1481" s="40"/>
      <c r="F1481" s="40"/>
      <c r="G1481" s="40"/>
      <c r="H1481" s="40"/>
      <c r="I1481" s="60"/>
      <c r="J1481" s="60"/>
      <c r="W1481" s="60"/>
      <c r="X1481" s="60"/>
    </row>
    <row r="1482" spans="3:24" x14ac:dyDescent="0.25">
      <c r="C1482" s="45"/>
      <c r="D1482" s="45"/>
      <c r="E1482" s="45"/>
      <c r="F1482" s="45"/>
      <c r="G1482" s="45"/>
      <c r="H1482" s="45"/>
      <c r="I1482" s="60"/>
      <c r="J1482" s="60"/>
      <c r="W1482" s="60"/>
      <c r="X1482" s="60"/>
    </row>
    <row r="1483" spans="3:24" x14ac:dyDescent="0.25">
      <c r="C1483" s="60"/>
      <c r="D1483" s="60"/>
      <c r="E1483" s="60"/>
      <c r="F1483" s="60"/>
      <c r="G1483" s="60"/>
      <c r="H1483" s="60"/>
      <c r="I1483" s="60"/>
      <c r="J1483" s="60"/>
      <c r="W1483" s="60"/>
      <c r="X1483" s="60"/>
    </row>
    <row r="1484" spans="3:24" x14ac:dyDescent="0.25">
      <c r="C1484" s="44"/>
      <c r="D1484" s="44"/>
      <c r="E1484" s="44"/>
      <c r="F1484" s="44"/>
      <c r="G1484" s="44"/>
      <c r="H1484" s="44"/>
      <c r="I1484" s="62"/>
      <c r="J1484" s="62"/>
      <c r="W1484" s="60"/>
      <c r="X1484" s="60"/>
    </row>
    <row r="1485" spans="3:24" x14ac:dyDescent="0.25">
      <c r="C1485" s="46"/>
      <c r="D1485" s="46"/>
      <c r="E1485" s="46"/>
      <c r="F1485" s="46"/>
      <c r="G1485" s="46"/>
      <c r="H1485" s="46"/>
      <c r="I1485" s="62"/>
      <c r="J1485" s="62"/>
      <c r="W1485" s="60"/>
      <c r="X1485" s="60"/>
    </row>
    <row r="1486" spans="3:24" x14ac:dyDescent="0.25">
      <c r="C1486" s="60"/>
      <c r="D1486" s="60"/>
      <c r="E1486" s="60"/>
      <c r="F1486" s="60"/>
      <c r="G1486" s="60"/>
      <c r="H1486" s="60"/>
      <c r="I1486" s="62"/>
      <c r="J1486" s="62"/>
      <c r="W1486" s="62"/>
      <c r="X1486" s="62"/>
    </row>
    <row r="1487" spans="3:24" x14ac:dyDescent="0.25">
      <c r="C1487" s="64"/>
      <c r="D1487" s="64"/>
      <c r="E1487" s="64"/>
      <c r="F1487" s="64"/>
      <c r="G1487" s="64"/>
      <c r="H1487" s="64"/>
      <c r="I1487" s="62"/>
      <c r="J1487" s="62"/>
      <c r="W1487" s="62"/>
      <c r="X1487" s="62"/>
    </row>
    <row r="1488" spans="3:24" x14ac:dyDescent="0.25">
      <c r="C1488" s="45"/>
      <c r="D1488" s="45"/>
      <c r="E1488" s="45"/>
      <c r="F1488" s="45"/>
      <c r="G1488" s="45"/>
      <c r="H1488" s="45"/>
      <c r="I1488" s="62"/>
      <c r="J1488" s="62"/>
      <c r="W1488" s="62"/>
      <c r="X1488" s="62"/>
    </row>
    <row r="1489" spans="3:24" x14ac:dyDescent="0.25">
      <c r="C1489" s="59"/>
      <c r="D1489" s="59"/>
      <c r="E1489" s="59"/>
      <c r="F1489" s="59"/>
      <c r="G1489" s="59"/>
      <c r="H1489" s="59"/>
      <c r="I1489" s="62"/>
      <c r="J1489" s="62"/>
      <c r="W1489" s="62"/>
      <c r="X1489" s="62"/>
    </row>
    <row r="1490" spans="3:24" x14ac:dyDescent="0.25">
      <c r="C1490" s="44"/>
      <c r="D1490" s="44"/>
      <c r="E1490" s="44"/>
      <c r="F1490" s="44"/>
      <c r="G1490" s="44"/>
      <c r="H1490" s="44"/>
      <c r="I1490" s="62"/>
      <c r="J1490" s="62"/>
      <c r="W1490" s="62"/>
      <c r="X1490" s="62"/>
    </row>
    <row r="1491" spans="3:24" x14ac:dyDescent="0.25">
      <c r="C1491" s="60"/>
      <c r="D1491" s="60"/>
      <c r="E1491" s="60"/>
      <c r="F1491" s="60"/>
      <c r="G1491" s="60"/>
      <c r="H1491" s="60"/>
      <c r="I1491" s="62"/>
      <c r="J1491" s="62"/>
      <c r="W1491" s="62"/>
      <c r="X1491" s="62"/>
    </row>
    <row r="1492" spans="3:24" x14ac:dyDescent="0.25">
      <c r="C1492" s="63"/>
      <c r="D1492" s="63"/>
      <c r="E1492" s="63"/>
      <c r="F1492" s="63"/>
      <c r="G1492" s="63"/>
      <c r="H1492" s="63"/>
      <c r="I1492" s="62"/>
      <c r="J1492" s="62"/>
      <c r="W1492" s="62"/>
      <c r="X1492" s="62"/>
    </row>
    <row r="1493" spans="3:24" x14ac:dyDescent="0.25">
      <c r="C1493" s="57"/>
      <c r="D1493" s="57"/>
      <c r="E1493" s="57"/>
      <c r="F1493" s="57"/>
      <c r="G1493" s="57"/>
      <c r="H1493" s="57"/>
      <c r="I1493" s="62"/>
      <c r="J1493" s="62"/>
      <c r="W1493" s="62"/>
      <c r="X1493" s="62"/>
    </row>
    <row r="1494" spans="3:24" x14ac:dyDescent="0.25">
      <c r="C1494" s="55"/>
      <c r="D1494" s="55"/>
      <c r="E1494" s="55"/>
      <c r="F1494" s="55"/>
      <c r="G1494" s="55"/>
      <c r="H1494" s="55"/>
      <c r="I1494" s="62"/>
      <c r="J1494" s="62"/>
      <c r="W1494" s="62"/>
      <c r="X1494" s="62"/>
    </row>
    <row r="1495" spans="3:24" x14ac:dyDescent="0.25">
      <c r="C1495" s="62"/>
      <c r="D1495" s="62"/>
      <c r="E1495" s="62"/>
      <c r="F1495" s="62"/>
      <c r="G1495" s="62"/>
      <c r="H1495" s="62"/>
      <c r="I1495" s="62"/>
      <c r="J1495" s="62"/>
      <c r="W1495" s="62"/>
      <c r="X1495" s="62"/>
    </row>
    <row r="1496" spans="3:24" x14ac:dyDescent="0.25">
      <c r="C1496" s="56"/>
      <c r="D1496" s="56"/>
      <c r="E1496" s="56"/>
      <c r="F1496" s="56"/>
      <c r="G1496" s="56"/>
      <c r="H1496" s="56"/>
      <c r="I1496" s="62"/>
      <c r="J1496" s="62"/>
      <c r="W1496" s="62"/>
      <c r="X1496" s="62"/>
    </row>
    <row r="1497" spans="3:24" x14ac:dyDescent="0.25">
      <c r="C1497" s="47"/>
      <c r="D1497" s="47"/>
      <c r="E1497" s="47"/>
      <c r="F1497" s="47"/>
      <c r="G1497" s="47"/>
      <c r="H1497" s="47"/>
      <c r="I1497" s="62"/>
      <c r="J1497" s="62"/>
      <c r="W1497" s="62"/>
      <c r="X1497" s="62"/>
    </row>
    <row r="1498" spans="3:24" x14ac:dyDescent="0.25">
      <c r="C1498" s="62"/>
      <c r="D1498" s="62"/>
      <c r="E1498" s="62"/>
      <c r="F1498" s="62"/>
      <c r="G1498" s="62"/>
      <c r="H1498" s="62"/>
      <c r="I1498" s="62"/>
      <c r="J1498" s="62"/>
      <c r="W1498" s="62"/>
      <c r="X1498" s="62"/>
    </row>
    <row r="1499" spans="3:24" x14ac:dyDescent="0.25">
      <c r="C1499" s="61"/>
      <c r="D1499" s="61"/>
      <c r="E1499" s="61"/>
      <c r="F1499" s="61"/>
      <c r="G1499" s="61"/>
      <c r="H1499" s="61"/>
      <c r="I1499" s="62"/>
      <c r="J1499" s="62"/>
      <c r="W1499" s="62"/>
      <c r="X1499" s="62"/>
    </row>
    <row r="1500" spans="3:24" x14ac:dyDescent="0.25">
      <c r="C1500" s="42"/>
      <c r="D1500" s="42"/>
      <c r="E1500" s="42"/>
      <c r="F1500" s="42"/>
      <c r="G1500" s="42"/>
      <c r="H1500" s="42"/>
      <c r="I1500" s="62"/>
      <c r="J1500" s="62"/>
      <c r="W1500" s="62"/>
      <c r="X1500" s="62"/>
    </row>
    <row r="1501" spans="3:24" x14ac:dyDescent="0.25">
      <c r="C1501" s="59"/>
      <c r="D1501" s="59"/>
      <c r="E1501" s="59"/>
      <c r="F1501" s="59"/>
      <c r="G1501" s="59"/>
      <c r="H1501" s="59"/>
      <c r="I1501" s="62"/>
      <c r="J1501" s="62"/>
      <c r="W1501" s="62"/>
      <c r="X1501" s="62"/>
    </row>
    <row r="1502" spans="3:24" x14ac:dyDescent="0.25">
      <c r="C1502" s="57"/>
      <c r="D1502" s="57"/>
      <c r="E1502" s="57"/>
      <c r="F1502" s="57"/>
      <c r="G1502" s="57"/>
      <c r="H1502" s="57"/>
      <c r="I1502" s="62"/>
      <c r="J1502" s="62"/>
      <c r="W1502" s="62"/>
      <c r="X1502" s="62"/>
    </row>
    <row r="1503" spans="3:24" x14ac:dyDescent="0.25">
      <c r="C1503" s="55"/>
      <c r="D1503" s="55"/>
      <c r="E1503" s="55"/>
      <c r="F1503" s="55"/>
      <c r="G1503" s="55"/>
      <c r="H1503" s="55"/>
      <c r="I1503" s="62"/>
      <c r="J1503" s="62"/>
      <c r="W1503" s="62"/>
      <c r="X1503" s="62"/>
    </row>
    <row r="1504" spans="3:24" x14ac:dyDescent="0.25">
      <c r="C1504" s="58"/>
      <c r="D1504" s="58"/>
      <c r="E1504" s="58"/>
      <c r="F1504" s="58"/>
      <c r="G1504" s="58"/>
      <c r="H1504" s="58"/>
      <c r="I1504" s="62"/>
      <c r="J1504" s="62"/>
      <c r="W1504" s="62"/>
      <c r="X1504" s="62"/>
    </row>
    <row r="1505" spans="3:24" x14ac:dyDescent="0.25">
      <c r="C1505" s="57"/>
      <c r="D1505" s="57"/>
      <c r="E1505" s="57"/>
      <c r="F1505" s="57"/>
      <c r="G1505" s="57"/>
      <c r="H1505" s="57"/>
      <c r="I1505" s="62"/>
      <c r="J1505" s="62"/>
      <c r="W1505" s="62"/>
      <c r="X1505" s="62"/>
    </row>
    <row r="1506" spans="3:24" x14ac:dyDescent="0.25">
      <c r="C1506" s="62"/>
      <c r="D1506" s="62"/>
      <c r="E1506" s="62"/>
      <c r="F1506" s="62"/>
      <c r="G1506" s="62"/>
      <c r="H1506" s="62"/>
      <c r="I1506" s="62"/>
      <c r="J1506" s="62"/>
      <c r="W1506" s="62"/>
      <c r="X1506" s="62"/>
    </row>
    <row r="1507" spans="3:24" x14ac:dyDescent="0.25">
      <c r="C1507" s="61"/>
      <c r="D1507" s="61"/>
      <c r="E1507" s="61"/>
      <c r="F1507" s="61"/>
      <c r="G1507" s="61"/>
      <c r="H1507" s="61"/>
      <c r="I1507" s="62"/>
      <c r="J1507" s="62"/>
      <c r="W1507" s="62"/>
      <c r="X1507" s="62"/>
    </row>
    <row r="1508" spans="3:24" x14ac:dyDescent="0.25">
      <c r="C1508" s="60"/>
      <c r="D1508" s="60"/>
      <c r="E1508" s="60"/>
      <c r="F1508" s="60"/>
      <c r="G1508" s="60"/>
      <c r="H1508" s="60"/>
      <c r="I1508" s="62"/>
      <c r="J1508" s="62"/>
      <c r="W1508" s="62"/>
      <c r="X1508" s="62"/>
    </row>
    <row r="1509" spans="3:24" x14ac:dyDescent="0.25">
      <c r="C1509" s="40"/>
      <c r="D1509" s="40"/>
      <c r="E1509" s="40"/>
      <c r="F1509" s="40"/>
      <c r="G1509" s="40"/>
      <c r="H1509" s="40"/>
      <c r="I1509" s="62"/>
      <c r="J1509" s="62"/>
      <c r="W1509" s="62"/>
      <c r="X1509" s="62"/>
    </row>
    <row r="1510" spans="3:24" x14ac:dyDescent="0.25">
      <c r="C1510" s="59"/>
      <c r="D1510" s="59"/>
      <c r="E1510" s="59"/>
      <c r="F1510" s="59"/>
      <c r="G1510" s="59"/>
      <c r="H1510" s="59"/>
      <c r="I1510" s="62"/>
      <c r="J1510" s="62"/>
      <c r="W1510" s="62"/>
      <c r="X1510" s="62"/>
    </row>
    <row r="1511" spans="3:24" x14ac:dyDescent="0.25">
      <c r="C1511" s="59"/>
      <c r="D1511" s="59"/>
      <c r="E1511" s="59"/>
      <c r="F1511" s="59"/>
      <c r="G1511" s="59"/>
      <c r="H1511" s="59"/>
      <c r="I1511" s="62"/>
      <c r="J1511" s="62"/>
      <c r="W1511" s="62"/>
      <c r="X1511" s="62"/>
    </row>
    <row r="1512" spans="3:24" x14ac:dyDescent="0.25">
      <c r="C1512" s="57"/>
      <c r="D1512" s="57"/>
      <c r="E1512" s="57"/>
      <c r="F1512" s="57"/>
      <c r="G1512" s="57"/>
      <c r="H1512" s="57"/>
      <c r="I1512" s="62"/>
      <c r="J1512" s="62"/>
      <c r="W1512" s="62"/>
      <c r="X1512" s="62"/>
    </row>
    <row r="1513" spans="3:24" x14ac:dyDescent="0.25">
      <c r="C1513" s="58"/>
      <c r="D1513" s="58"/>
      <c r="E1513" s="58"/>
      <c r="F1513" s="58"/>
      <c r="G1513" s="58"/>
      <c r="H1513" s="58"/>
      <c r="I1513" s="62"/>
      <c r="J1513" s="62"/>
      <c r="W1513" s="62"/>
      <c r="X1513" s="62"/>
    </row>
    <row r="1514" spans="3:24" x14ac:dyDescent="0.25">
      <c r="C1514" s="53"/>
      <c r="D1514" s="53"/>
      <c r="E1514" s="53"/>
      <c r="F1514" s="53"/>
      <c r="G1514" s="53"/>
      <c r="H1514" s="53"/>
      <c r="I1514" s="62"/>
      <c r="J1514" s="62"/>
      <c r="W1514" s="62"/>
      <c r="X1514" s="62"/>
    </row>
    <row r="1515" spans="3:24" x14ac:dyDescent="0.25">
      <c r="C1515" s="48"/>
      <c r="D1515" s="48"/>
      <c r="E1515" s="48"/>
      <c r="F1515" s="48"/>
      <c r="G1515" s="48"/>
      <c r="H1515" s="48"/>
      <c r="I1515" s="62"/>
      <c r="J1515" s="62"/>
      <c r="W1515" s="62"/>
      <c r="X1515" s="62"/>
    </row>
    <row r="1516" spans="3:24" x14ac:dyDescent="0.25">
      <c r="C1516" s="42"/>
      <c r="D1516" s="42"/>
      <c r="E1516" s="42"/>
      <c r="F1516" s="42"/>
      <c r="G1516" s="42"/>
      <c r="H1516" s="42"/>
      <c r="I1516" s="62"/>
      <c r="J1516" s="62"/>
      <c r="W1516" s="62"/>
      <c r="X1516" s="62"/>
    </row>
    <row r="1517" spans="3:24" x14ac:dyDescent="0.25">
      <c r="C1517" s="44"/>
      <c r="D1517" s="44"/>
      <c r="E1517" s="44"/>
      <c r="F1517" s="44"/>
      <c r="G1517" s="44"/>
      <c r="H1517" s="44"/>
      <c r="I1517" s="62"/>
      <c r="J1517" s="62"/>
      <c r="W1517" s="62"/>
      <c r="X1517" s="62"/>
    </row>
    <row r="1518" spans="3:24" x14ac:dyDescent="0.25">
      <c r="C1518" s="63"/>
      <c r="D1518" s="63"/>
      <c r="E1518" s="63"/>
      <c r="F1518" s="63"/>
      <c r="G1518" s="63"/>
      <c r="H1518" s="63"/>
      <c r="I1518" s="62"/>
      <c r="J1518" s="62"/>
      <c r="W1518" s="62"/>
      <c r="X1518" s="62"/>
    </row>
    <row r="1519" spans="3:24" x14ac:dyDescent="0.25">
      <c r="C1519" s="55"/>
      <c r="D1519" s="55"/>
      <c r="E1519" s="55"/>
      <c r="F1519" s="55"/>
      <c r="G1519" s="55"/>
      <c r="H1519" s="55"/>
      <c r="I1519" s="62"/>
      <c r="J1519" s="62"/>
      <c r="W1519" s="62"/>
      <c r="X1519" s="62"/>
    </row>
    <row r="1520" spans="3:24" x14ac:dyDescent="0.25">
      <c r="C1520" s="57"/>
      <c r="D1520" s="57"/>
      <c r="E1520" s="57"/>
      <c r="F1520" s="57"/>
      <c r="G1520" s="57"/>
      <c r="H1520" s="57"/>
      <c r="I1520" s="62"/>
      <c r="J1520" s="62"/>
      <c r="W1520" s="62"/>
      <c r="X1520" s="62"/>
    </row>
    <row r="1521" spans="3:24" x14ac:dyDescent="0.25">
      <c r="C1521" s="40"/>
      <c r="D1521" s="40"/>
      <c r="E1521" s="40"/>
      <c r="F1521" s="40"/>
      <c r="G1521" s="40"/>
      <c r="H1521" s="40"/>
      <c r="I1521" s="62"/>
      <c r="J1521" s="62"/>
      <c r="W1521" s="62"/>
      <c r="X1521" s="62"/>
    </row>
    <row r="1522" spans="3:24" x14ac:dyDescent="0.25">
      <c r="C1522" s="42"/>
      <c r="D1522" s="42"/>
      <c r="E1522" s="42"/>
      <c r="F1522" s="42"/>
      <c r="G1522" s="42"/>
      <c r="H1522" s="42"/>
      <c r="I1522" s="62"/>
      <c r="J1522" s="62"/>
      <c r="W1522" s="62"/>
      <c r="X1522" s="62"/>
    </row>
    <row r="1523" spans="3:24" x14ac:dyDescent="0.25">
      <c r="C1523" s="64"/>
      <c r="D1523" s="64"/>
      <c r="E1523" s="64"/>
      <c r="F1523" s="64"/>
      <c r="G1523" s="64"/>
      <c r="H1523" s="64"/>
      <c r="I1523" s="62"/>
      <c r="J1523" s="62"/>
      <c r="W1523" s="62"/>
      <c r="X1523" s="62"/>
    </row>
    <row r="1524" spans="3:24" x14ac:dyDescent="0.25">
      <c r="C1524" s="48"/>
      <c r="D1524" s="48"/>
      <c r="E1524" s="48"/>
      <c r="F1524" s="48"/>
      <c r="G1524" s="48"/>
      <c r="H1524" s="48"/>
      <c r="I1524" s="62"/>
      <c r="J1524" s="62"/>
      <c r="W1524" s="62"/>
      <c r="X1524" s="62"/>
    </row>
    <row r="1525" spans="3:24" x14ac:dyDescent="0.25">
      <c r="C1525" s="48"/>
      <c r="D1525" s="48"/>
      <c r="E1525" s="48"/>
      <c r="F1525" s="48"/>
      <c r="G1525" s="48"/>
      <c r="H1525" s="48"/>
      <c r="I1525" s="62"/>
      <c r="J1525" s="62"/>
      <c r="W1525" s="62"/>
      <c r="X1525" s="62"/>
    </row>
    <row r="1526" spans="3:24" x14ac:dyDescent="0.25">
      <c r="C1526" s="40"/>
      <c r="D1526" s="40"/>
      <c r="E1526" s="40"/>
      <c r="F1526" s="40"/>
      <c r="G1526" s="40"/>
      <c r="H1526" s="40"/>
      <c r="I1526" s="62"/>
      <c r="J1526" s="62"/>
      <c r="W1526" s="62"/>
      <c r="X1526" s="62"/>
    </row>
    <row r="1527" spans="3:24" x14ac:dyDescent="0.25">
      <c r="C1527" s="54"/>
      <c r="D1527" s="54"/>
      <c r="E1527" s="54"/>
      <c r="F1527" s="54"/>
      <c r="G1527" s="54"/>
      <c r="H1527" s="54"/>
      <c r="I1527" s="62"/>
      <c r="J1527" s="62"/>
      <c r="W1527" s="62"/>
      <c r="X1527" s="62"/>
    </row>
    <row r="1528" spans="3:24" x14ac:dyDescent="0.25">
      <c r="C1528" s="53"/>
      <c r="D1528" s="53"/>
      <c r="E1528" s="53"/>
      <c r="F1528" s="53"/>
      <c r="G1528" s="53"/>
      <c r="H1528" s="53"/>
      <c r="I1528" s="62"/>
      <c r="J1528" s="62"/>
      <c r="W1528" s="62"/>
      <c r="X1528" s="62"/>
    </row>
    <row r="1529" spans="3:24" x14ac:dyDescent="0.25">
      <c r="C1529" s="64"/>
      <c r="D1529" s="64"/>
      <c r="E1529" s="64"/>
      <c r="F1529" s="64"/>
      <c r="G1529" s="64"/>
      <c r="H1529" s="64"/>
      <c r="I1529" s="62"/>
      <c r="J1529" s="62"/>
      <c r="W1529" s="62"/>
      <c r="X1529" s="62"/>
    </row>
    <row r="1530" spans="3:24" x14ac:dyDescent="0.25">
      <c r="C1530" s="44"/>
      <c r="D1530" s="44"/>
      <c r="E1530" s="44"/>
      <c r="F1530" s="44"/>
      <c r="G1530" s="44"/>
      <c r="H1530" s="44"/>
      <c r="I1530" s="62"/>
      <c r="J1530" s="62"/>
      <c r="W1530" s="62"/>
      <c r="X1530" s="62"/>
    </row>
    <row r="1531" spans="3:24" x14ac:dyDescent="0.25">
      <c r="C1531" s="59"/>
      <c r="D1531" s="59"/>
      <c r="E1531" s="59"/>
      <c r="F1531" s="59"/>
      <c r="G1531" s="59"/>
      <c r="H1531" s="59"/>
      <c r="I1531" s="62"/>
      <c r="J1531" s="62"/>
      <c r="W1531" s="62"/>
      <c r="X1531" s="62"/>
    </row>
    <row r="1532" spans="3:24" x14ac:dyDescent="0.25">
      <c r="C1532" s="59"/>
      <c r="D1532" s="59"/>
      <c r="E1532" s="59"/>
      <c r="F1532" s="59"/>
      <c r="G1532" s="59"/>
      <c r="H1532" s="59"/>
      <c r="I1532" s="62"/>
      <c r="J1532" s="62"/>
      <c r="W1532" s="62"/>
      <c r="X1532" s="62"/>
    </row>
    <row r="1533" spans="3:24" x14ac:dyDescent="0.25">
      <c r="C1533" s="40"/>
      <c r="D1533" s="40"/>
      <c r="E1533" s="40"/>
      <c r="F1533" s="40"/>
      <c r="G1533" s="40"/>
      <c r="H1533" s="40"/>
      <c r="I1533" s="62"/>
      <c r="J1533" s="62"/>
      <c r="W1533" s="62"/>
      <c r="X1533" s="62"/>
    </row>
    <row r="1534" spans="3:24" x14ac:dyDescent="0.25">
      <c r="C1534" s="48"/>
      <c r="D1534" s="48"/>
      <c r="E1534" s="48"/>
      <c r="F1534" s="48"/>
      <c r="G1534" s="48"/>
      <c r="H1534" s="48"/>
      <c r="I1534" s="62"/>
      <c r="J1534" s="62"/>
      <c r="W1534" s="62"/>
      <c r="X1534" s="62"/>
    </row>
    <row r="1535" spans="3:24" x14ac:dyDescent="0.25">
      <c r="C1535" s="44"/>
      <c r="D1535" s="44"/>
      <c r="E1535" s="44"/>
      <c r="F1535" s="44"/>
      <c r="G1535" s="44"/>
      <c r="H1535" s="44"/>
      <c r="I1535" s="62"/>
      <c r="J1535" s="62"/>
      <c r="W1535" s="62"/>
      <c r="X1535" s="62"/>
    </row>
    <row r="1536" spans="3:24" x14ac:dyDescent="0.25">
      <c r="C1536" s="59"/>
      <c r="D1536" s="59"/>
      <c r="E1536" s="59"/>
      <c r="F1536" s="59"/>
      <c r="G1536" s="59"/>
      <c r="H1536" s="59"/>
      <c r="I1536" s="62"/>
      <c r="J1536" s="62"/>
      <c r="W1536" s="62"/>
      <c r="X1536" s="62"/>
    </row>
    <row r="1537" spans="3:24" x14ac:dyDescent="0.25">
      <c r="C1537" s="45"/>
      <c r="D1537" s="45"/>
      <c r="E1537" s="45"/>
      <c r="F1537" s="45"/>
      <c r="G1537" s="45"/>
      <c r="H1537" s="45"/>
      <c r="I1537" s="62"/>
      <c r="J1537" s="62"/>
      <c r="W1537" s="62"/>
      <c r="X1537" s="62"/>
    </row>
    <row r="1538" spans="3:24" x14ac:dyDescent="0.25">
      <c r="C1538" s="45"/>
      <c r="D1538" s="45"/>
      <c r="E1538" s="45"/>
      <c r="F1538" s="45"/>
      <c r="G1538" s="45"/>
      <c r="H1538" s="45"/>
      <c r="I1538" s="62"/>
      <c r="J1538" s="62"/>
      <c r="W1538" s="62"/>
      <c r="X1538" s="62"/>
    </row>
    <row r="1539" spans="3:24" x14ac:dyDescent="0.25">
      <c r="C1539" s="56"/>
      <c r="D1539" s="56"/>
      <c r="E1539" s="56"/>
      <c r="F1539" s="56"/>
      <c r="G1539" s="56"/>
      <c r="H1539" s="56"/>
      <c r="I1539" s="62"/>
      <c r="J1539" s="62"/>
      <c r="W1539" s="62"/>
      <c r="X1539" s="62"/>
    </row>
    <row r="1540" spans="3:24" x14ac:dyDescent="0.25">
      <c r="C1540" s="43"/>
      <c r="D1540" s="43"/>
      <c r="E1540" s="43"/>
      <c r="F1540" s="43"/>
      <c r="G1540" s="43"/>
      <c r="H1540" s="43"/>
      <c r="I1540" s="62"/>
      <c r="J1540" s="62"/>
      <c r="W1540" s="62"/>
      <c r="X1540" s="62"/>
    </row>
    <row r="1541" spans="3:24" x14ac:dyDescent="0.25">
      <c r="C1541" s="42"/>
      <c r="D1541" s="42"/>
      <c r="E1541" s="42"/>
      <c r="F1541" s="42"/>
      <c r="G1541" s="42"/>
      <c r="H1541" s="42"/>
      <c r="I1541" s="62"/>
      <c r="J1541" s="62"/>
      <c r="W1541" s="62"/>
      <c r="X1541" s="62"/>
    </row>
    <row r="1542" spans="3:24" x14ac:dyDescent="0.25">
      <c r="C1542" s="53"/>
      <c r="D1542" s="53"/>
      <c r="E1542" s="53"/>
      <c r="F1542" s="53"/>
      <c r="G1542" s="53"/>
      <c r="H1542" s="53"/>
      <c r="I1542" s="62"/>
      <c r="J1542" s="62"/>
      <c r="W1542" s="62"/>
      <c r="X1542" s="62"/>
    </row>
    <row r="1543" spans="3:24" x14ac:dyDescent="0.25">
      <c r="C1543" s="57"/>
      <c r="D1543" s="57"/>
      <c r="E1543" s="57"/>
      <c r="F1543" s="57"/>
      <c r="G1543" s="57"/>
      <c r="H1543" s="57"/>
      <c r="I1543" s="62"/>
      <c r="J1543" s="62"/>
      <c r="W1543" s="62"/>
      <c r="X1543" s="62"/>
    </row>
    <row r="1544" spans="3:24" x14ac:dyDescent="0.25">
      <c r="C1544" s="57"/>
      <c r="D1544" s="57"/>
      <c r="E1544" s="57"/>
      <c r="F1544" s="57"/>
      <c r="G1544" s="57"/>
      <c r="H1544" s="57"/>
      <c r="I1544" s="59"/>
      <c r="J1544" s="59"/>
      <c r="W1544" s="62"/>
      <c r="X1544" s="62"/>
    </row>
    <row r="1545" spans="3:24" x14ac:dyDescent="0.25">
      <c r="C1545" s="61"/>
      <c r="D1545" s="61"/>
      <c r="E1545" s="61"/>
      <c r="F1545" s="61"/>
      <c r="G1545" s="61"/>
      <c r="H1545" s="61"/>
      <c r="I1545" s="59"/>
      <c r="J1545" s="59"/>
      <c r="W1545" s="62"/>
      <c r="X1545" s="62"/>
    </row>
    <row r="1546" spans="3:24" x14ac:dyDescent="0.25">
      <c r="C1546" s="63"/>
      <c r="D1546" s="63"/>
      <c r="E1546" s="63"/>
      <c r="F1546" s="63"/>
      <c r="G1546" s="63"/>
      <c r="H1546" s="63"/>
      <c r="I1546" s="59"/>
      <c r="J1546" s="59"/>
      <c r="W1546" s="59"/>
      <c r="X1546" s="59"/>
    </row>
    <row r="1547" spans="3:24" x14ac:dyDescent="0.25">
      <c r="C1547" s="42"/>
      <c r="D1547" s="42"/>
      <c r="E1547" s="42"/>
      <c r="F1547" s="42"/>
      <c r="G1547" s="42"/>
      <c r="H1547" s="42"/>
      <c r="I1547" s="59"/>
      <c r="J1547" s="59"/>
      <c r="W1547" s="59"/>
      <c r="X1547" s="59"/>
    </row>
    <row r="1548" spans="3:24" x14ac:dyDescent="0.25">
      <c r="C1548" s="58"/>
      <c r="D1548" s="58"/>
      <c r="E1548" s="58"/>
      <c r="F1548" s="58"/>
      <c r="G1548" s="58"/>
      <c r="H1548" s="58"/>
      <c r="I1548" s="59"/>
      <c r="J1548" s="59"/>
      <c r="W1548" s="59"/>
      <c r="X1548" s="59"/>
    </row>
    <row r="1549" spans="3:24" x14ac:dyDescent="0.25">
      <c r="C1549" s="62"/>
      <c r="D1549" s="62"/>
      <c r="E1549" s="62"/>
      <c r="F1549" s="62"/>
      <c r="G1549" s="62"/>
      <c r="H1549" s="62"/>
      <c r="I1549" s="59"/>
      <c r="J1549" s="59"/>
      <c r="W1549" s="59"/>
      <c r="X1549" s="59"/>
    </row>
    <row r="1550" spans="3:24" x14ac:dyDescent="0.25">
      <c r="C1550" s="47"/>
      <c r="D1550" s="47"/>
      <c r="E1550" s="47"/>
      <c r="F1550" s="47"/>
      <c r="G1550" s="47"/>
      <c r="H1550" s="47"/>
      <c r="I1550" s="59"/>
      <c r="J1550" s="59"/>
      <c r="W1550" s="59"/>
      <c r="X1550" s="59"/>
    </row>
    <row r="1551" spans="3:24" x14ac:dyDescent="0.25">
      <c r="C1551" s="61"/>
      <c r="D1551" s="61"/>
      <c r="E1551" s="61"/>
      <c r="F1551" s="61"/>
      <c r="G1551" s="61"/>
      <c r="H1551" s="61"/>
      <c r="I1551" s="59"/>
      <c r="J1551" s="59"/>
      <c r="W1551" s="59"/>
      <c r="X1551" s="59"/>
    </row>
    <row r="1552" spans="3:24" x14ac:dyDescent="0.25">
      <c r="C1552" s="41"/>
      <c r="D1552" s="41"/>
      <c r="E1552" s="41"/>
      <c r="F1552" s="41"/>
      <c r="G1552" s="41"/>
      <c r="H1552" s="41"/>
      <c r="I1552" s="59"/>
      <c r="J1552" s="59"/>
      <c r="W1552" s="59"/>
      <c r="X1552" s="59"/>
    </row>
    <row r="1553" spans="3:24" x14ac:dyDescent="0.25">
      <c r="C1553" s="64"/>
      <c r="D1553" s="64"/>
      <c r="E1553" s="64"/>
      <c r="F1553" s="64"/>
      <c r="G1553" s="64"/>
      <c r="H1553" s="64"/>
      <c r="I1553" s="59"/>
      <c r="J1553" s="59"/>
      <c r="W1553" s="59"/>
      <c r="X1553" s="59"/>
    </row>
    <row r="1554" spans="3:24" x14ac:dyDescent="0.25">
      <c r="C1554" s="61"/>
      <c r="D1554" s="61"/>
      <c r="E1554" s="61"/>
      <c r="F1554" s="61"/>
      <c r="G1554" s="61"/>
      <c r="H1554" s="61"/>
      <c r="I1554" s="59"/>
      <c r="J1554" s="59"/>
      <c r="W1554" s="59"/>
      <c r="X1554" s="59"/>
    </row>
    <row r="1555" spans="3:24" x14ac:dyDescent="0.25">
      <c r="C1555" s="57"/>
      <c r="D1555" s="57"/>
      <c r="E1555" s="57"/>
      <c r="F1555" s="57"/>
      <c r="G1555" s="57"/>
      <c r="H1555" s="57"/>
      <c r="I1555" s="59"/>
      <c r="J1555" s="59"/>
      <c r="W1555" s="59"/>
      <c r="X1555" s="59"/>
    </row>
    <row r="1556" spans="3:24" x14ac:dyDescent="0.25">
      <c r="C1556" s="45"/>
      <c r="D1556" s="45"/>
      <c r="E1556" s="45"/>
      <c r="F1556" s="45"/>
      <c r="G1556" s="45"/>
      <c r="H1556" s="45"/>
      <c r="I1556" s="59"/>
      <c r="J1556" s="59"/>
      <c r="W1556" s="59"/>
      <c r="X1556" s="59"/>
    </row>
    <row r="1557" spans="3:24" x14ac:dyDescent="0.25">
      <c r="C1557" s="64"/>
      <c r="D1557" s="64"/>
      <c r="E1557" s="64"/>
      <c r="F1557" s="64"/>
      <c r="G1557" s="64"/>
      <c r="H1557" s="64"/>
      <c r="I1557" s="59"/>
      <c r="J1557" s="59"/>
      <c r="W1557" s="59"/>
      <c r="X1557" s="59"/>
    </row>
    <row r="1558" spans="3:24" x14ac:dyDescent="0.25">
      <c r="C1558" s="45"/>
      <c r="D1558" s="45"/>
      <c r="E1558" s="45"/>
      <c r="F1558" s="45"/>
      <c r="G1558" s="45"/>
      <c r="H1558" s="45"/>
      <c r="I1558" s="59"/>
      <c r="J1558" s="59"/>
      <c r="W1558" s="59"/>
      <c r="X1558" s="59"/>
    </row>
    <row r="1559" spans="3:24" x14ac:dyDescent="0.25">
      <c r="C1559" s="45"/>
      <c r="D1559" s="45"/>
      <c r="E1559" s="45"/>
      <c r="F1559" s="45"/>
      <c r="G1559" s="45"/>
      <c r="H1559" s="45"/>
      <c r="I1559" s="59"/>
      <c r="J1559" s="59"/>
      <c r="W1559" s="59"/>
      <c r="X1559" s="59"/>
    </row>
    <row r="1560" spans="3:24" x14ac:dyDescent="0.25">
      <c r="C1560" s="64"/>
      <c r="D1560" s="64"/>
      <c r="E1560" s="64"/>
      <c r="F1560" s="64"/>
      <c r="G1560" s="64"/>
      <c r="H1560" s="64"/>
      <c r="I1560" s="59"/>
      <c r="J1560" s="59"/>
      <c r="W1560" s="59"/>
      <c r="X1560" s="59"/>
    </row>
    <row r="1561" spans="3:24" x14ac:dyDescent="0.25">
      <c r="C1561" s="57"/>
      <c r="D1561" s="57"/>
      <c r="E1561" s="57"/>
      <c r="F1561" s="57"/>
      <c r="G1561" s="57"/>
      <c r="H1561" s="57"/>
      <c r="I1561" s="59"/>
      <c r="J1561" s="59"/>
      <c r="W1561" s="59"/>
      <c r="X1561" s="59"/>
    </row>
    <row r="1562" spans="3:24" x14ac:dyDescent="0.25">
      <c r="C1562" s="64"/>
      <c r="D1562" s="64"/>
      <c r="E1562" s="64"/>
      <c r="F1562" s="64"/>
      <c r="G1562" s="64"/>
      <c r="H1562" s="64"/>
      <c r="I1562" s="59"/>
      <c r="J1562" s="59"/>
      <c r="W1562" s="59"/>
      <c r="X1562" s="59"/>
    </row>
    <row r="1563" spans="3:24" x14ac:dyDescent="0.25">
      <c r="C1563" s="63"/>
      <c r="D1563" s="63"/>
      <c r="E1563" s="63"/>
      <c r="F1563" s="63"/>
      <c r="G1563" s="63"/>
      <c r="H1563" s="63"/>
      <c r="I1563" s="59"/>
      <c r="J1563" s="59"/>
      <c r="W1563" s="59"/>
      <c r="X1563" s="59"/>
    </row>
    <row r="1564" spans="3:24" x14ac:dyDescent="0.25">
      <c r="C1564" s="47"/>
      <c r="D1564" s="47"/>
      <c r="E1564" s="47"/>
      <c r="F1564" s="47"/>
      <c r="G1564" s="47"/>
      <c r="H1564" s="47"/>
      <c r="I1564" s="59"/>
      <c r="J1564" s="59"/>
      <c r="W1564" s="59"/>
      <c r="X1564" s="59"/>
    </row>
    <row r="1565" spans="3:24" x14ac:dyDescent="0.25">
      <c r="C1565" s="56"/>
      <c r="D1565" s="56"/>
      <c r="E1565" s="56"/>
      <c r="F1565" s="56"/>
      <c r="G1565" s="56"/>
      <c r="H1565" s="56"/>
      <c r="I1565" s="59"/>
      <c r="J1565" s="59"/>
      <c r="W1565" s="59"/>
      <c r="X1565" s="59"/>
    </row>
    <row r="1566" spans="3:24" x14ac:dyDescent="0.25">
      <c r="C1566" s="47"/>
      <c r="D1566" s="47"/>
      <c r="E1566" s="47"/>
      <c r="F1566" s="47"/>
      <c r="G1566" s="47"/>
      <c r="H1566" s="47"/>
      <c r="I1566" s="59"/>
      <c r="J1566" s="59"/>
      <c r="W1566" s="59"/>
      <c r="X1566" s="59"/>
    </row>
    <row r="1567" spans="3:24" x14ac:dyDescent="0.25">
      <c r="C1567" s="57"/>
      <c r="D1567" s="57"/>
      <c r="E1567" s="57"/>
      <c r="F1567" s="57"/>
      <c r="G1567" s="57"/>
      <c r="H1567" s="57"/>
      <c r="I1567" s="59"/>
      <c r="J1567" s="59"/>
      <c r="W1567" s="59"/>
      <c r="X1567" s="59"/>
    </row>
    <row r="1568" spans="3:24" x14ac:dyDescent="0.25">
      <c r="C1568" s="61"/>
      <c r="D1568" s="61"/>
      <c r="E1568" s="61"/>
      <c r="F1568" s="61"/>
      <c r="G1568" s="61"/>
      <c r="H1568" s="61"/>
      <c r="I1568" s="59"/>
      <c r="J1568" s="59"/>
      <c r="W1568" s="59"/>
      <c r="X1568" s="59"/>
    </row>
    <row r="1569" spans="3:24" x14ac:dyDescent="0.25">
      <c r="C1569" s="43"/>
      <c r="D1569" s="43"/>
      <c r="E1569" s="43"/>
      <c r="F1569" s="43"/>
      <c r="G1569" s="43"/>
      <c r="H1569" s="43"/>
      <c r="I1569" s="59"/>
      <c r="J1569" s="59"/>
      <c r="W1569" s="59"/>
      <c r="X1569" s="59"/>
    </row>
    <row r="1570" spans="3:24" x14ac:dyDescent="0.25">
      <c r="C1570" s="59"/>
      <c r="D1570" s="59"/>
      <c r="E1570" s="59"/>
      <c r="F1570" s="59"/>
      <c r="G1570" s="59"/>
      <c r="H1570" s="59"/>
      <c r="I1570" s="59"/>
      <c r="J1570" s="59"/>
      <c r="W1570" s="59"/>
      <c r="X1570" s="59"/>
    </row>
    <row r="1571" spans="3:24" x14ac:dyDescent="0.25">
      <c r="C1571" s="43"/>
      <c r="D1571" s="43"/>
      <c r="E1571" s="43"/>
      <c r="F1571" s="43"/>
      <c r="G1571" s="43"/>
      <c r="H1571" s="43"/>
      <c r="I1571" s="59"/>
      <c r="J1571" s="59"/>
      <c r="W1571" s="59"/>
      <c r="X1571" s="59"/>
    </row>
    <row r="1572" spans="3:24" x14ac:dyDescent="0.25">
      <c r="C1572" s="61"/>
      <c r="D1572" s="61"/>
      <c r="E1572" s="61"/>
      <c r="F1572" s="61"/>
      <c r="G1572" s="61"/>
      <c r="H1572" s="61"/>
      <c r="I1572" s="59"/>
      <c r="J1572" s="59"/>
      <c r="W1572" s="59"/>
      <c r="X1572" s="59"/>
    </row>
    <row r="1573" spans="3:24" x14ac:dyDescent="0.25">
      <c r="C1573" s="59"/>
      <c r="D1573" s="59"/>
      <c r="E1573" s="59"/>
      <c r="F1573" s="59"/>
      <c r="G1573" s="59"/>
      <c r="H1573" s="59"/>
      <c r="I1573" s="59"/>
      <c r="J1573" s="59"/>
      <c r="W1573" s="59"/>
      <c r="X1573" s="59"/>
    </row>
    <row r="1574" spans="3:24" x14ac:dyDescent="0.25">
      <c r="C1574" s="40"/>
      <c r="D1574" s="40"/>
      <c r="E1574" s="40"/>
      <c r="F1574" s="40"/>
      <c r="G1574" s="40"/>
      <c r="H1574" s="40"/>
      <c r="I1574" s="59"/>
      <c r="J1574" s="59"/>
      <c r="W1574" s="59"/>
      <c r="X1574" s="59"/>
    </row>
    <row r="1575" spans="3:24" x14ac:dyDescent="0.25">
      <c r="C1575" s="41"/>
      <c r="D1575" s="41"/>
      <c r="E1575" s="41"/>
      <c r="F1575" s="41"/>
      <c r="G1575" s="41"/>
      <c r="H1575" s="41"/>
      <c r="I1575" s="59"/>
      <c r="J1575" s="59"/>
      <c r="W1575" s="59"/>
      <c r="X1575" s="59"/>
    </row>
    <row r="1576" spans="3:24" x14ac:dyDescent="0.25">
      <c r="C1576" s="53"/>
      <c r="D1576" s="53"/>
      <c r="E1576" s="53"/>
      <c r="F1576" s="53"/>
      <c r="G1576" s="53"/>
      <c r="H1576" s="53"/>
      <c r="I1576" s="59"/>
      <c r="J1576" s="59"/>
      <c r="W1576" s="59"/>
      <c r="X1576" s="59"/>
    </row>
    <row r="1577" spans="3:24" x14ac:dyDescent="0.25">
      <c r="C1577" s="46"/>
      <c r="D1577" s="46"/>
      <c r="E1577" s="46"/>
      <c r="F1577" s="46"/>
      <c r="G1577" s="46"/>
      <c r="H1577" s="46"/>
      <c r="I1577" s="59"/>
      <c r="J1577" s="59"/>
      <c r="W1577" s="59"/>
      <c r="X1577" s="59"/>
    </row>
    <row r="1578" spans="3:24" x14ac:dyDescent="0.25">
      <c r="C1578" s="56"/>
      <c r="D1578" s="56"/>
      <c r="E1578" s="56"/>
      <c r="F1578" s="56"/>
      <c r="G1578" s="56"/>
      <c r="H1578" s="56"/>
      <c r="I1578" s="59"/>
      <c r="J1578" s="59"/>
      <c r="W1578" s="59"/>
      <c r="X1578" s="59"/>
    </row>
    <row r="1579" spans="3:24" x14ac:dyDescent="0.25">
      <c r="C1579" s="47"/>
      <c r="D1579" s="47"/>
      <c r="E1579" s="47"/>
      <c r="F1579" s="47"/>
      <c r="G1579" s="47"/>
      <c r="H1579" s="47"/>
      <c r="I1579" s="59"/>
      <c r="J1579" s="59"/>
      <c r="W1579" s="59"/>
      <c r="X1579" s="59"/>
    </row>
    <row r="1580" spans="3:24" x14ac:dyDescent="0.25">
      <c r="C1580" s="44"/>
      <c r="D1580" s="44"/>
      <c r="E1580" s="44"/>
      <c r="F1580" s="44"/>
      <c r="G1580" s="44"/>
      <c r="H1580" s="44"/>
      <c r="I1580" s="59"/>
      <c r="J1580" s="59"/>
      <c r="W1580" s="59"/>
      <c r="X1580" s="59"/>
    </row>
    <row r="1581" spans="3:24" x14ac:dyDescent="0.25">
      <c r="C1581" s="62"/>
      <c r="D1581" s="62"/>
      <c r="E1581" s="62"/>
      <c r="F1581" s="62"/>
      <c r="G1581" s="62"/>
      <c r="H1581" s="62"/>
      <c r="I1581" s="59"/>
      <c r="J1581" s="59"/>
      <c r="W1581" s="59"/>
      <c r="X1581" s="59"/>
    </row>
    <row r="1582" spans="3:24" x14ac:dyDescent="0.25">
      <c r="C1582" s="41"/>
      <c r="D1582" s="41"/>
      <c r="E1582" s="41"/>
      <c r="F1582" s="41"/>
      <c r="G1582" s="41"/>
      <c r="H1582" s="41"/>
      <c r="I1582" s="59"/>
      <c r="J1582" s="59"/>
      <c r="W1582" s="59"/>
      <c r="X1582" s="59"/>
    </row>
    <row r="1583" spans="3:24" x14ac:dyDescent="0.25">
      <c r="C1583" s="62"/>
      <c r="D1583" s="62"/>
      <c r="E1583" s="62"/>
      <c r="F1583" s="62"/>
      <c r="G1583" s="62"/>
      <c r="H1583" s="62"/>
      <c r="I1583" s="59"/>
      <c r="J1583" s="59"/>
      <c r="W1583" s="59"/>
      <c r="X1583" s="59"/>
    </row>
    <row r="1584" spans="3:24" x14ac:dyDescent="0.25">
      <c r="C1584" s="40"/>
      <c r="D1584" s="40"/>
      <c r="E1584" s="40"/>
      <c r="F1584" s="40"/>
      <c r="G1584" s="40"/>
      <c r="H1584" s="40"/>
      <c r="I1584" s="59"/>
      <c r="J1584" s="59"/>
      <c r="W1584" s="59"/>
      <c r="X1584" s="59"/>
    </row>
    <row r="1585" spans="3:24" x14ac:dyDescent="0.25">
      <c r="C1585" s="61"/>
      <c r="D1585" s="61"/>
      <c r="E1585" s="61"/>
      <c r="F1585" s="61"/>
      <c r="G1585" s="61"/>
      <c r="H1585" s="61"/>
      <c r="I1585" s="59"/>
      <c r="J1585" s="59"/>
      <c r="W1585" s="59"/>
      <c r="X1585" s="59"/>
    </row>
    <row r="1586" spans="3:24" x14ac:dyDescent="0.25">
      <c r="C1586" s="60"/>
      <c r="D1586" s="60"/>
      <c r="E1586" s="60"/>
      <c r="F1586" s="60"/>
      <c r="G1586" s="60"/>
      <c r="H1586" s="60"/>
      <c r="I1586" s="59"/>
      <c r="J1586" s="59"/>
      <c r="W1586" s="59"/>
      <c r="X1586" s="59"/>
    </row>
    <row r="1587" spans="3:24" x14ac:dyDescent="0.25">
      <c r="C1587" s="40"/>
      <c r="D1587" s="40"/>
      <c r="E1587" s="40"/>
      <c r="F1587" s="40"/>
      <c r="G1587" s="40"/>
      <c r="H1587" s="40"/>
      <c r="I1587" s="59"/>
      <c r="J1587" s="59"/>
      <c r="W1587" s="59"/>
      <c r="X1587" s="59"/>
    </row>
    <row r="1588" spans="3:24" x14ac:dyDescent="0.25">
      <c r="C1588" s="59"/>
      <c r="D1588" s="59"/>
      <c r="E1588" s="59"/>
      <c r="F1588" s="59"/>
      <c r="G1588" s="59"/>
      <c r="H1588" s="59"/>
      <c r="I1588" s="59"/>
      <c r="J1588" s="59"/>
      <c r="W1588" s="59"/>
      <c r="X1588" s="59"/>
    </row>
    <row r="1589" spans="3:24" x14ac:dyDescent="0.25">
      <c r="C1589" s="63"/>
      <c r="D1589" s="63"/>
      <c r="E1589" s="63"/>
      <c r="F1589" s="63"/>
      <c r="G1589" s="63"/>
      <c r="H1589" s="63"/>
      <c r="I1589" s="59"/>
      <c r="J1589" s="59"/>
      <c r="W1589" s="59"/>
      <c r="X1589" s="59"/>
    </row>
    <row r="1590" spans="3:24" x14ac:dyDescent="0.25">
      <c r="C1590" s="58"/>
      <c r="D1590" s="58"/>
      <c r="E1590" s="58"/>
      <c r="F1590" s="58"/>
      <c r="G1590" s="58"/>
      <c r="H1590" s="58"/>
      <c r="I1590" s="59"/>
      <c r="J1590" s="59"/>
      <c r="W1590" s="59"/>
      <c r="X1590" s="59"/>
    </row>
    <row r="1591" spans="3:24" x14ac:dyDescent="0.25">
      <c r="C1591" s="46"/>
      <c r="D1591" s="46"/>
      <c r="E1591" s="46"/>
      <c r="F1591" s="46"/>
      <c r="G1591" s="46"/>
      <c r="H1591" s="46"/>
      <c r="I1591" s="59"/>
      <c r="J1591" s="59"/>
      <c r="W1591" s="59"/>
      <c r="X1591" s="59"/>
    </row>
    <row r="1592" spans="3:24" x14ac:dyDescent="0.25">
      <c r="C1592" s="47"/>
      <c r="D1592" s="47"/>
      <c r="E1592" s="47"/>
      <c r="F1592" s="47"/>
      <c r="G1592" s="47"/>
      <c r="H1592" s="47"/>
      <c r="I1592" s="59"/>
      <c r="J1592" s="59"/>
      <c r="W1592" s="59"/>
      <c r="X1592" s="59"/>
    </row>
    <row r="1593" spans="3:24" x14ac:dyDescent="0.25">
      <c r="C1593" s="63"/>
      <c r="D1593" s="63"/>
      <c r="E1593" s="63"/>
      <c r="F1593" s="63"/>
      <c r="G1593" s="63"/>
      <c r="H1593" s="63"/>
      <c r="I1593" s="59"/>
      <c r="J1593" s="59"/>
      <c r="W1593" s="59"/>
      <c r="X1593" s="59"/>
    </row>
    <row r="1594" spans="3:24" x14ac:dyDescent="0.25">
      <c r="C1594" s="54"/>
      <c r="D1594" s="54"/>
      <c r="E1594" s="54"/>
      <c r="F1594" s="54"/>
      <c r="G1594" s="54"/>
      <c r="H1594" s="54"/>
      <c r="I1594" s="59"/>
      <c r="J1594" s="59"/>
      <c r="W1594" s="59"/>
      <c r="X1594" s="59"/>
    </row>
    <row r="1595" spans="3:24" x14ac:dyDescent="0.25">
      <c r="C1595" s="42"/>
      <c r="D1595" s="42"/>
      <c r="E1595" s="42"/>
      <c r="F1595" s="42"/>
      <c r="G1595" s="42"/>
      <c r="H1595" s="42"/>
      <c r="I1595" s="59"/>
      <c r="J1595" s="59"/>
      <c r="W1595" s="59"/>
      <c r="X1595" s="59"/>
    </row>
    <row r="1596" spans="3:24" x14ac:dyDescent="0.25">
      <c r="C1596" s="61"/>
      <c r="D1596" s="61"/>
      <c r="E1596" s="61"/>
      <c r="F1596" s="61"/>
      <c r="G1596" s="61"/>
      <c r="H1596" s="61"/>
      <c r="I1596" s="59"/>
      <c r="J1596" s="59"/>
      <c r="W1596" s="59"/>
      <c r="X1596" s="59"/>
    </row>
    <row r="1597" spans="3:24" x14ac:dyDescent="0.25">
      <c r="C1597" s="57"/>
      <c r="D1597" s="57"/>
      <c r="E1597" s="57"/>
      <c r="F1597" s="57"/>
      <c r="G1597" s="57"/>
      <c r="H1597" s="57"/>
      <c r="I1597" s="59"/>
      <c r="J1597" s="59"/>
      <c r="W1597" s="59"/>
      <c r="X1597" s="59"/>
    </row>
    <row r="1598" spans="3:24" x14ac:dyDescent="0.25">
      <c r="C1598" s="60"/>
      <c r="D1598" s="60"/>
      <c r="E1598" s="60"/>
      <c r="F1598" s="60"/>
      <c r="G1598" s="60"/>
      <c r="H1598" s="60"/>
      <c r="I1598" s="59"/>
      <c r="J1598" s="59"/>
      <c r="W1598" s="59"/>
      <c r="X1598" s="59"/>
    </row>
    <row r="1599" spans="3:24" x14ac:dyDescent="0.25">
      <c r="C1599" s="59"/>
      <c r="D1599" s="59"/>
      <c r="E1599" s="59"/>
      <c r="F1599" s="59"/>
      <c r="G1599" s="59"/>
      <c r="H1599" s="59"/>
      <c r="I1599" s="59"/>
      <c r="J1599" s="59"/>
      <c r="W1599" s="59"/>
      <c r="X1599" s="59"/>
    </row>
    <row r="1600" spans="3:24" x14ac:dyDescent="0.25">
      <c r="C1600" s="59"/>
      <c r="D1600" s="59"/>
      <c r="E1600" s="59"/>
      <c r="F1600" s="59"/>
      <c r="G1600" s="59"/>
      <c r="H1600" s="59"/>
      <c r="I1600" s="59"/>
      <c r="J1600" s="59"/>
      <c r="W1600" s="59"/>
      <c r="X1600" s="59"/>
    </row>
    <row r="1601" spans="3:24" x14ac:dyDescent="0.25">
      <c r="C1601" s="40"/>
      <c r="D1601" s="40"/>
      <c r="E1601" s="40"/>
      <c r="F1601" s="40"/>
      <c r="G1601" s="40"/>
      <c r="H1601" s="40"/>
      <c r="I1601" s="59"/>
      <c r="J1601" s="59"/>
      <c r="W1601" s="59"/>
      <c r="X1601" s="59"/>
    </row>
    <row r="1602" spans="3:24" x14ac:dyDescent="0.25">
      <c r="C1602" s="57"/>
      <c r="D1602" s="57"/>
      <c r="E1602" s="57"/>
      <c r="F1602" s="57"/>
      <c r="G1602" s="57"/>
      <c r="H1602" s="57"/>
      <c r="I1602" s="59"/>
      <c r="J1602" s="59"/>
      <c r="W1602" s="59"/>
      <c r="X1602" s="59"/>
    </row>
    <row r="1603" spans="3:24" x14ac:dyDescent="0.25">
      <c r="C1603" s="48"/>
      <c r="D1603" s="48"/>
      <c r="E1603" s="48"/>
      <c r="F1603" s="48"/>
      <c r="G1603" s="48"/>
      <c r="H1603" s="48"/>
      <c r="I1603" s="59"/>
      <c r="J1603" s="59"/>
      <c r="W1603" s="59"/>
      <c r="X1603" s="59"/>
    </row>
    <row r="1604" spans="3:24" x14ac:dyDescent="0.25">
      <c r="C1604" s="60"/>
      <c r="D1604" s="60"/>
      <c r="E1604" s="60"/>
      <c r="F1604" s="60"/>
      <c r="G1604" s="60"/>
      <c r="H1604" s="60"/>
      <c r="I1604" s="59"/>
      <c r="J1604" s="59"/>
      <c r="W1604" s="59"/>
      <c r="X1604" s="59"/>
    </row>
    <row r="1605" spans="3:24" x14ac:dyDescent="0.25">
      <c r="C1605" s="61"/>
      <c r="D1605" s="61"/>
      <c r="E1605" s="61"/>
      <c r="F1605" s="61"/>
      <c r="G1605" s="61"/>
      <c r="H1605" s="61"/>
      <c r="I1605" s="59"/>
      <c r="J1605" s="59"/>
      <c r="W1605" s="59"/>
      <c r="X1605" s="59"/>
    </row>
    <row r="1606" spans="3:24" x14ac:dyDescent="0.25">
      <c r="C1606" s="44"/>
      <c r="D1606" s="44"/>
      <c r="E1606" s="44"/>
      <c r="F1606" s="44"/>
      <c r="G1606" s="44"/>
      <c r="H1606" s="44"/>
      <c r="I1606" s="40"/>
      <c r="J1606" s="40"/>
      <c r="W1606" s="59"/>
      <c r="X1606" s="59"/>
    </row>
    <row r="1607" spans="3:24" x14ac:dyDescent="0.25">
      <c r="C1607" s="59"/>
      <c r="D1607" s="59"/>
      <c r="E1607" s="59"/>
      <c r="F1607" s="59"/>
      <c r="G1607" s="59"/>
      <c r="H1607" s="59"/>
      <c r="I1607" s="40"/>
      <c r="J1607" s="40"/>
      <c r="W1607" s="59"/>
      <c r="X1607" s="59"/>
    </row>
    <row r="1608" spans="3:24" x14ac:dyDescent="0.25">
      <c r="C1608" s="40"/>
      <c r="D1608" s="40"/>
      <c r="E1608" s="40"/>
      <c r="F1608" s="40"/>
      <c r="G1608" s="40"/>
      <c r="H1608" s="40"/>
      <c r="I1608" s="40"/>
      <c r="J1608" s="40"/>
      <c r="W1608" s="40"/>
      <c r="X1608" s="40"/>
    </row>
    <row r="1609" spans="3:24" x14ac:dyDescent="0.25">
      <c r="C1609" s="40"/>
      <c r="D1609" s="40"/>
      <c r="E1609" s="40"/>
      <c r="F1609" s="40"/>
      <c r="G1609" s="40"/>
      <c r="H1609" s="40"/>
      <c r="I1609" s="40"/>
      <c r="J1609" s="40"/>
      <c r="W1609" s="40"/>
      <c r="X1609" s="40"/>
    </row>
    <row r="1610" spans="3:24" x14ac:dyDescent="0.25">
      <c r="C1610" s="62"/>
      <c r="D1610" s="62"/>
      <c r="E1610" s="62"/>
      <c r="F1610" s="62"/>
      <c r="G1610" s="62"/>
      <c r="H1610" s="62"/>
      <c r="I1610" s="40"/>
      <c r="J1610" s="40"/>
      <c r="W1610" s="40"/>
      <c r="X1610" s="40"/>
    </row>
    <row r="1611" spans="3:24" x14ac:dyDescent="0.25">
      <c r="C1611" s="41"/>
      <c r="D1611" s="41"/>
      <c r="E1611" s="41"/>
      <c r="F1611" s="41"/>
      <c r="G1611" s="41"/>
      <c r="H1611" s="41"/>
      <c r="I1611" s="40"/>
      <c r="J1611" s="40"/>
      <c r="W1611" s="40"/>
      <c r="X1611" s="40"/>
    </row>
    <row r="1612" spans="3:24" x14ac:dyDescent="0.25">
      <c r="C1612" s="62"/>
      <c r="D1612" s="62"/>
      <c r="E1612" s="62"/>
      <c r="F1612" s="62"/>
      <c r="G1612" s="62"/>
      <c r="H1612" s="62"/>
      <c r="I1612" s="40"/>
      <c r="J1612" s="40"/>
      <c r="W1612" s="40"/>
      <c r="X1612" s="40"/>
    </row>
    <row r="1613" spans="3:24" x14ac:dyDescent="0.25">
      <c r="C1613" s="60"/>
      <c r="D1613" s="60"/>
      <c r="E1613" s="60"/>
      <c r="F1613" s="60"/>
      <c r="G1613" s="60"/>
      <c r="H1613" s="60"/>
      <c r="I1613" s="40"/>
      <c r="J1613" s="40"/>
      <c r="W1613" s="40"/>
      <c r="X1613" s="40"/>
    </row>
    <row r="1614" spans="3:24" x14ac:dyDescent="0.25">
      <c r="C1614" s="54"/>
      <c r="D1614" s="54"/>
      <c r="E1614" s="54"/>
      <c r="F1614" s="54"/>
      <c r="G1614" s="54"/>
      <c r="H1614" s="54"/>
      <c r="I1614" s="40"/>
      <c r="J1614" s="40"/>
      <c r="W1614" s="40"/>
      <c r="X1614" s="40"/>
    </row>
    <row r="1615" spans="3:24" x14ac:dyDescent="0.25">
      <c r="C1615" s="48"/>
      <c r="D1615" s="48"/>
      <c r="E1615" s="48"/>
      <c r="F1615" s="48"/>
      <c r="G1615" s="48"/>
      <c r="H1615" s="48"/>
      <c r="I1615" s="40"/>
      <c r="J1615" s="40"/>
      <c r="W1615" s="40"/>
      <c r="X1615" s="40"/>
    </row>
    <row r="1616" spans="3:24" x14ac:dyDescent="0.25">
      <c r="C1616" s="47"/>
      <c r="D1616" s="47"/>
      <c r="E1616" s="47"/>
      <c r="F1616" s="47"/>
      <c r="G1616" s="47"/>
      <c r="H1616" s="47"/>
      <c r="I1616" s="40"/>
      <c r="J1616" s="40"/>
      <c r="W1616" s="40"/>
      <c r="X1616" s="40"/>
    </row>
    <row r="1617" spans="3:24" x14ac:dyDescent="0.25">
      <c r="C1617" s="62"/>
      <c r="D1617" s="62"/>
      <c r="E1617" s="62"/>
      <c r="F1617" s="62"/>
      <c r="G1617" s="62"/>
      <c r="H1617" s="62"/>
      <c r="I1617" s="40"/>
      <c r="J1617" s="40"/>
      <c r="W1617" s="40"/>
      <c r="X1617" s="40"/>
    </row>
    <row r="1618" spans="3:24" x14ac:dyDescent="0.25">
      <c r="C1618" s="40"/>
      <c r="D1618" s="40"/>
      <c r="E1618" s="40"/>
      <c r="F1618" s="40"/>
      <c r="G1618" s="40"/>
      <c r="H1618" s="40"/>
      <c r="I1618" s="40"/>
      <c r="J1618" s="40"/>
      <c r="W1618" s="40"/>
      <c r="X1618" s="40"/>
    </row>
    <row r="1619" spans="3:24" x14ac:dyDescent="0.25">
      <c r="C1619" s="42"/>
      <c r="D1619" s="42"/>
      <c r="E1619" s="42"/>
      <c r="F1619" s="42"/>
      <c r="G1619" s="42"/>
      <c r="H1619" s="42"/>
      <c r="I1619" s="40"/>
      <c r="J1619" s="40"/>
      <c r="W1619" s="40"/>
      <c r="X1619" s="40"/>
    </row>
    <row r="1620" spans="3:24" x14ac:dyDescent="0.25">
      <c r="C1620" s="48"/>
      <c r="D1620" s="48"/>
      <c r="E1620" s="48"/>
      <c r="F1620" s="48"/>
      <c r="G1620" s="48"/>
      <c r="H1620" s="48"/>
      <c r="I1620" s="40"/>
      <c r="J1620" s="40"/>
      <c r="W1620" s="40"/>
      <c r="X1620" s="40"/>
    </row>
    <row r="1621" spans="3:24" x14ac:dyDescent="0.25">
      <c r="C1621" s="60"/>
      <c r="D1621" s="60"/>
      <c r="E1621" s="60"/>
      <c r="F1621" s="60"/>
      <c r="G1621" s="60"/>
      <c r="H1621" s="60"/>
      <c r="I1621" s="40"/>
      <c r="J1621" s="40"/>
      <c r="W1621" s="40"/>
      <c r="X1621" s="40"/>
    </row>
    <row r="1622" spans="3:24" x14ac:dyDescent="0.25">
      <c r="C1622" s="48"/>
      <c r="D1622" s="48"/>
      <c r="E1622" s="48"/>
      <c r="F1622" s="48"/>
      <c r="G1622" s="48"/>
      <c r="H1622" s="48"/>
      <c r="I1622" s="40"/>
      <c r="J1622" s="40"/>
      <c r="W1622" s="40"/>
      <c r="X1622" s="40"/>
    </row>
    <row r="1623" spans="3:24" x14ac:dyDescent="0.25">
      <c r="C1623" s="60"/>
      <c r="D1623" s="60"/>
      <c r="E1623" s="60"/>
      <c r="F1623" s="60"/>
      <c r="G1623" s="60"/>
      <c r="H1623" s="60"/>
      <c r="I1623" s="40"/>
      <c r="J1623" s="40"/>
      <c r="W1623" s="40"/>
      <c r="X1623" s="40"/>
    </row>
    <row r="1624" spans="3:24" x14ac:dyDescent="0.25">
      <c r="C1624" s="40"/>
      <c r="D1624" s="40"/>
      <c r="E1624" s="40"/>
      <c r="F1624" s="40"/>
      <c r="G1624" s="40"/>
      <c r="H1624" s="40"/>
      <c r="I1624" s="40"/>
      <c r="J1624" s="40"/>
      <c r="W1624" s="40"/>
      <c r="X1624" s="40"/>
    </row>
    <row r="1625" spans="3:24" x14ac:dyDescent="0.25">
      <c r="C1625" s="42"/>
      <c r="D1625" s="42"/>
      <c r="E1625" s="42"/>
      <c r="F1625" s="42"/>
      <c r="G1625" s="42"/>
      <c r="H1625" s="42"/>
      <c r="I1625" s="40"/>
      <c r="J1625" s="40"/>
      <c r="W1625" s="40"/>
      <c r="X1625" s="40"/>
    </row>
    <row r="1626" spans="3:24" x14ac:dyDescent="0.25">
      <c r="C1626" s="64"/>
      <c r="D1626" s="64"/>
      <c r="E1626" s="64"/>
      <c r="F1626" s="64"/>
      <c r="G1626" s="64"/>
      <c r="H1626" s="64"/>
      <c r="I1626" s="40"/>
      <c r="J1626" s="40"/>
      <c r="W1626" s="40"/>
      <c r="X1626" s="40"/>
    </row>
    <row r="1627" spans="3:24" x14ac:dyDescent="0.25">
      <c r="C1627" s="60"/>
      <c r="D1627" s="60"/>
      <c r="E1627" s="60"/>
      <c r="F1627" s="60"/>
      <c r="G1627" s="60"/>
      <c r="H1627" s="60"/>
      <c r="I1627" s="40"/>
      <c r="J1627" s="40"/>
      <c r="W1627" s="40"/>
      <c r="X1627" s="40"/>
    </row>
    <row r="1628" spans="3:24" x14ac:dyDescent="0.25">
      <c r="C1628" s="57"/>
      <c r="D1628" s="57"/>
      <c r="E1628" s="57"/>
      <c r="F1628" s="57"/>
      <c r="G1628" s="57"/>
      <c r="H1628" s="57"/>
      <c r="I1628" s="40"/>
      <c r="J1628" s="40"/>
      <c r="W1628" s="40"/>
      <c r="X1628" s="40"/>
    </row>
    <row r="1629" spans="3:24" x14ac:dyDescent="0.25">
      <c r="C1629" s="53"/>
      <c r="D1629" s="53"/>
      <c r="E1629" s="53"/>
      <c r="F1629" s="53"/>
      <c r="G1629" s="53"/>
      <c r="H1629" s="53"/>
      <c r="I1629" s="40"/>
      <c r="J1629" s="40"/>
      <c r="W1629" s="40"/>
      <c r="X1629" s="40"/>
    </row>
    <row r="1630" spans="3:24" x14ac:dyDescent="0.25">
      <c r="C1630" s="64"/>
      <c r="D1630" s="64"/>
      <c r="E1630" s="64"/>
      <c r="F1630" s="64"/>
      <c r="G1630" s="64"/>
      <c r="H1630" s="64"/>
      <c r="I1630" s="40"/>
      <c r="J1630" s="40"/>
      <c r="W1630" s="40"/>
      <c r="X1630" s="40"/>
    </row>
    <row r="1631" spans="3:24" x14ac:dyDescent="0.25">
      <c r="C1631" s="59"/>
      <c r="D1631" s="59"/>
      <c r="E1631" s="59"/>
      <c r="F1631" s="59"/>
      <c r="G1631" s="59"/>
      <c r="H1631" s="59"/>
      <c r="I1631" s="40"/>
      <c r="J1631" s="40"/>
      <c r="W1631" s="40"/>
      <c r="X1631" s="40"/>
    </row>
    <row r="1632" spans="3:24" x14ac:dyDescent="0.25">
      <c r="C1632" s="60"/>
      <c r="D1632" s="60"/>
      <c r="E1632" s="60"/>
      <c r="F1632" s="60"/>
      <c r="G1632" s="60"/>
      <c r="H1632" s="60"/>
      <c r="I1632" s="40"/>
      <c r="J1632" s="40"/>
      <c r="W1632" s="40"/>
      <c r="X1632" s="40"/>
    </row>
    <row r="1633" spans="3:24" x14ac:dyDescent="0.25">
      <c r="C1633" s="60"/>
      <c r="D1633" s="60"/>
      <c r="E1633" s="60"/>
      <c r="F1633" s="60"/>
      <c r="G1633" s="60"/>
      <c r="H1633" s="60"/>
      <c r="I1633" s="40"/>
      <c r="J1633" s="40"/>
      <c r="W1633" s="40"/>
      <c r="X1633" s="40"/>
    </row>
    <row r="1634" spans="3:24" x14ac:dyDescent="0.25">
      <c r="C1634" s="53"/>
      <c r="D1634" s="53"/>
      <c r="E1634" s="53"/>
      <c r="F1634" s="53"/>
      <c r="G1634" s="53"/>
      <c r="H1634" s="53"/>
      <c r="I1634" s="40"/>
      <c r="J1634" s="40"/>
      <c r="W1634" s="40"/>
      <c r="X1634" s="40"/>
    </row>
    <row r="1635" spans="3:24" x14ac:dyDescent="0.25">
      <c r="C1635" s="58"/>
      <c r="D1635" s="58"/>
      <c r="E1635" s="58"/>
      <c r="F1635" s="58"/>
      <c r="G1635" s="58"/>
      <c r="H1635" s="58"/>
      <c r="I1635" s="40"/>
      <c r="J1635" s="40"/>
      <c r="W1635" s="40"/>
      <c r="X1635" s="40"/>
    </row>
    <row r="1636" spans="3:24" x14ac:dyDescent="0.25">
      <c r="C1636" s="55"/>
      <c r="D1636" s="55"/>
      <c r="E1636" s="55"/>
      <c r="F1636" s="55"/>
      <c r="G1636" s="55"/>
      <c r="H1636" s="55"/>
      <c r="I1636" s="40"/>
      <c r="J1636" s="40"/>
      <c r="W1636" s="40"/>
      <c r="X1636" s="40"/>
    </row>
    <row r="1637" spans="3:24" x14ac:dyDescent="0.25">
      <c r="C1637" s="56"/>
      <c r="D1637" s="56"/>
      <c r="E1637" s="56"/>
      <c r="F1637" s="56"/>
      <c r="G1637" s="56"/>
      <c r="H1637" s="56"/>
      <c r="I1637" s="40"/>
      <c r="J1637" s="40"/>
      <c r="W1637" s="40"/>
      <c r="X1637" s="40"/>
    </row>
    <row r="1638" spans="3:24" x14ac:dyDescent="0.25">
      <c r="C1638" s="63"/>
      <c r="D1638" s="63"/>
      <c r="E1638" s="63"/>
      <c r="F1638" s="63"/>
      <c r="G1638" s="63"/>
      <c r="H1638" s="63"/>
      <c r="I1638" s="40"/>
      <c r="J1638" s="40"/>
      <c r="W1638" s="40"/>
      <c r="X1638" s="40"/>
    </row>
    <row r="1639" spans="3:24" x14ac:dyDescent="0.25">
      <c r="C1639" s="42"/>
      <c r="D1639" s="42"/>
      <c r="E1639" s="42"/>
      <c r="F1639" s="42"/>
      <c r="G1639" s="42"/>
      <c r="H1639" s="42"/>
      <c r="I1639" s="40"/>
      <c r="J1639" s="40"/>
      <c r="W1639" s="40"/>
      <c r="X1639" s="40"/>
    </row>
    <row r="1640" spans="3:24" x14ac:dyDescent="0.25">
      <c r="C1640" s="63"/>
      <c r="D1640" s="63"/>
      <c r="E1640" s="63"/>
      <c r="F1640" s="63"/>
      <c r="G1640" s="63"/>
      <c r="H1640" s="63"/>
      <c r="I1640" s="40"/>
      <c r="J1640" s="40"/>
      <c r="W1640" s="40"/>
      <c r="X1640" s="40"/>
    </row>
    <row r="1641" spans="3:24" x14ac:dyDescent="0.25">
      <c r="C1641" s="55"/>
      <c r="D1641" s="55"/>
      <c r="E1641" s="55"/>
      <c r="F1641" s="55"/>
      <c r="G1641" s="55"/>
      <c r="H1641" s="55"/>
      <c r="I1641" s="40"/>
      <c r="J1641" s="40"/>
      <c r="W1641" s="40"/>
      <c r="X1641" s="40"/>
    </row>
    <row r="1642" spans="3:24" x14ac:dyDescent="0.25">
      <c r="C1642" s="45"/>
      <c r="D1642" s="45"/>
      <c r="E1642" s="45"/>
      <c r="F1642" s="45"/>
      <c r="G1642" s="45"/>
      <c r="H1642" s="45"/>
      <c r="I1642" s="40"/>
      <c r="J1642" s="40"/>
      <c r="W1642" s="40"/>
      <c r="X1642" s="40"/>
    </row>
    <row r="1643" spans="3:24" x14ac:dyDescent="0.25">
      <c r="C1643" s="59"/>
      <c r="D1643" s="59"/>
      <c r="E1643" s="59"/>
      <c r="F1643" s="59"/>
      <c r="G1643" s="59"/>
      <c r="H1643" s="59"/>
      <c r="I1643" s="40"/>
      <c r="J1643" s="40"/>
      <c r="W1643" s="40"/>
      <c r="X1643" s="40"/>
    </row>
    <row r="1644" spans="3:24" x14ac:dyDescent="0.25">
      <c r="C1644" s="55"/>
      <c r="D1644" s="55"/>
      <c r="E1644" s="55"/>
      <c r="F1644" s="55"/>
      <c r="G1644" s="55"/>
      <c r="H1644" s="55"/>
      <c r="I1644" s="40"/>
      <c r="J1644" s="40"/>
      <c r="W1644" s="40"/>
      <c r="X1644" s="40"/>
    </row>
    <row r="1645" spans="3:24" x14ac:dyDescent="0.25">
      <c r="C1645" s="56"/>
      <c r="D1645" s="56"/>
      <c r="E1645" s="56"/>
      <c r="F1645" s="56"/>
      <c r="G1645" s="56"/>
      <c r="H1645" s="56"/>
      <c r="I1645" s="40"/>
      <c r="J1645" s="40"/>
      <c r="W1645" s="40"/>
      <c r="X1645" s="40"/>
    </row>
    <row r="1646" spans="3:24" x14ac:dyDescent="0.25">
      <c r="C1646" s="46"/>
      <c r="D1646" s="46"/>
      <c r="E1646" s="46"/>
      <c r="F1646" s="46"/>
      <c r="G1646" s="46"/>
      <c r="H1646" s="46"/>
      <c r="I1646" s="40"/>
      <c r="J1646" s="40"/>
      <c r="W1646" s="40"/>
      <c r="X1646" s="40"/>
    </row>
    <row r="1647" spans="3:24" x14ac:dyDescent="0.25">
      <c r="C1647" s="60"/>
      <c r="D1647" s="60"/>
      <c r="E1647" s="60"/>
      <c r="F1647" s="60"/>
      <c r="G1647" s="60"/>
      <c r="H1647" s="60"/>
      <c r="I1647" s="40"/>
      <c r="J1647" s="40"/>
      <c r="W1647" s="40"/>
      <c r="X1647" s="40"/>
    </row>
    <row r="1648" spans="3:24" x14ac:dyDescent="0.25">
      <c r="C1648" s="63"/>
      <c r="D1648" s="63"/>
      <c r="E1648" s="63"/>
      <c r="F1648" s="63"/>
      <c r="G1648" s="63"/>
      <c r="H1648" s="63"/>
      <c r="I1648" s="40"/>
      <c r="J1648" s="40"/>
      <c r="W1648" s="40"/>
      <c r="X1648" s="40"/>
    </row>
    <row r="1649" spans="3:24" x14ac:dyDescent="0.25">
      <c r="C1649" s="42"/>
      <c r="D1649" s="42"/>
      <c r="E1649" s="42"/>
      <c r="F1649" s="42"/>
      <c r="G1649" s="42"/>
      <c r="H1649" s="42"/>
      <c r="I1649" s="40"/>
      <c r="J1649" s="40"/>
      <c r="W1649" s="40"/>
      <c r="X1649" s="40"/>
    </row>
    <row r="1650" spans="3:24" x14ac:dyDescent="0.25">
      <c r="C1650" s="42"/>
      <c r="D1650" s="42"/>
      <c r="E1650" s="42"/>
      <c r="F1650" s="42"/>
      <c r="G1650" s="42"/>
      <c r="H1650" s="42"/>
      <c r="I1650" s="40"/>
      <c r="J1650" s="40"/>
      <c r="W1650" s="40"/>
      <c r="X1650" s="40"/>
    </row>
    <row r="1651" spans="3:24" x14ac:dyDescent="0.25">
      <c r="C1651" s="48"/>
      <c r="D1651" s="48"/>
      <c r="E1651" s="48"/>
      <c r="F1651" s="48"/>
      <c r="G1651" s="48"/>
      <c r="H1651" s="48"/>
      <c r="I1651" s="40"/>
      <c r="J1651" s="40"/>
      <c r="W1651" s="40"/>
      <c r="X1651" s="40"/>
    </row>
    <row r="1652" spans="3:24" x14ac:dyDescent="0.25">
      <c r="C1652" s="55"/>
      <c r="D1652" s="55"/>
      <c r="E1652" s="55"/>
      <c r="F1652" s="55"/>
      <c r="G1652" s="55"/>
      <c r="H1652" s="55"/>
      <c r="I1652" s="40"/>
      <c r="J1652" s="40"/>
      <c r="W1652" s="40"/>
      <c r="X1652" s="40"/>
    </row>
    <row r="1653" spans="3:24" x14ac:dyDescent="0.25">
      <c r="C1653" s="45"/>
      <c r="D1653" s="45"/>
      <c r="E1653" s="45"/>
      <c r="F1653" s="45"/>
      <c r="G1653" s="45"/>
      <c r="H1653" s="45"/>
      <c r="I1653" s="40"/>
      <c r="J1653" s="40"/>
      <c r="W1653" s="40"/>
      <c r="X1653" s="40"/>
    </row>
    <row r="1654" spans="3:24" x14ac:dyDescent="0.25">
      <c r="C1654" s="62"/>
      <c r="D1654" s="62"/>
      <c r="E1654" s="62"/>
      <c r="F1654" s="62"/>
      <c r="G1654" s="62"/>
      <c r="H1654" s="62"/>
      <c r="I1654" s="40"/>
      <c r="J1654" s="40"/>
      <c r="W1654" s="40"/>
      <c r="X1654" s="40"/>
    </row>
    <row r="1655" spans="3:24" x14ac:dyDescent="0.25">
      <c r="C1655" s="53"/>
      <c r="D1655" s="53"/>
      <c r="E1655" s="53"/>
      <c r="F1655" s="53"/>
      <c r="G1655" s="53"/>
      <c r="H1655" s="53"/>
      <c r="I1655" s="40"/>
      <c r="J1655" s="40"/>
      <c r="W1655" s="40"/>
      <c r="X1655" s="40"/>
    </row>
    <row r="1656" spans="3:24" x14ac:dyDescent="0.25">
      <c r="C1656" s="60"/>
      <c r="D1656" s="60"/>
      <c r="E1656" s="60"/>
      <c r="F1656" s="60"/>
      <c r="G1656" s="60"/>
      <c r="H1656" s="60"/>
      <c r="I1656" s="40"/>
      <c r="J1656" s="40"/>
      <c r="W1656" s="40"/>
      <c r="X1656" s="40"/>
    </row>
    <row r="1657" spans="3:24" x14ac:dyDescent="0.25">
      <c r="C1657" s="61"/>
      <c r="D1657" s="61"/>
      <c r="E1657" s="61"/>
      <c r="F1657" s="61"/>
      <c r="G1657" s="61"/>
      <c r="H1657" s="61"/>
      <c r="I1657" s="40" t="s">
        <v>184</v>
      </c>
      <c r="J1657" s="40">
        <v>2</v>
      </c>
      <c r="W1657" s="40"/>
      <c r="X1657" s="40"/>
    </row>
    <row r="1658" spans="3:24" x14ac:dyDescent="0.25">
      <c r="C1658" s="59"/>
      <c r="D1658" s="59"/>
      <c r="E1658" s="59"/>
      <c r="F1658" s="59"/>
      <c r="G1658" s="59"/>
      <c r="H1658" s="59"/>
      <c r="I1658" s="40"/>
      <c r="J1658" s="40"/>
      <c r="W1658" s="40"/>
      <c r="X1658" s="40"/>
    </row>
    <row r="1659" spans="3:24" x14ac:dyDescent="0.25">
      <c r="C1659" s="42"/>
      <c r="D1659" s="42"/>
      <c r="E1659" s="42"/>
      <c r="F1659" s="42"/>
      <c r="G1659" s="42"/>
      <c r="H1659" s="42"/>
      <c r="I1659" s="40"/>
      <c r="J1659" s="40"/>
      <c r="W1659" s="40"/>
      <c r="X1659" s="40"/>
    </row>
    <row r="1660" spans="3:24" x14ac:dyDescent="0.25">
      <c r="C1660" s="42"/>
      <c r="D1660" s="42"/>
      <c r="E1660" s="42"/>
      <c r="F1660" s="42"/>
      <c r="G1660" s="42"/>
      <c r="H1660" s="42"/>
      <c r="I1660" s="40"/>
      <c r="J1660" s="40"/>
      <c r="W1660" s="40"/>
      <c r="X1660" s="40"/>
    </row>
    <row r="1661" spans="3:24" x14ac:dyDescent="0.25">
      <c r="C1661" s="58"/>
      <c r="D1661" s="58"/>
      <c r="E1661" s="58"/>
      <c r="F1661" s="58"/>
      <c r="G1661" s="58"/>
      <c r="H1661" s="58"/>
      <c r="I1661" s="40"/>
      <c r="J1661" s="40"/>
      <c r="W1661" s="40"/>
      <c r="X1661" s="40"/>
    </row>
    <row r="1662" spans="3:24" x14ac:dyDescent="0.25">
      <c r="C1662" s="41"/>
      <c r="D1662" s="41"/>
      <c r="E1662" s="41"/>
      <c r="F1662" s="41"/>
      <c r="G1662" s="41"/>
      <c r="H1662" s="41"/>
      <c r="I1662" s="40"/>
      <c r="J1662" s="40"/>
      <c r="W1662" s="40"/>
      <c r="X1662" s="40"/>
    </row>
    <row r="1663" spans="3:24" x14ac:dyDescent="0.25">
      <c r="C1663" s="48"/>
      <c r="D1663" s="48"/>
      <c r="E1663" s="48"/>
      <c r="F1663" s="48"/>
      <c r="G1663" s="48"/>
      <c r="H1663" s="48"/>
      <c r="I1663" s="40"/>
      <c r="J1663" s="40"/>
      <c r="W1663" s="40"/>
      <c r="X1663" s="40"/>
    </row>
    <row r="1664" spans="3:24" x14ac:dyDescent="0.25">
      <c r="C1664" s="45"/>
      <c r="D1664" s="45"/>
      <c r="E1664" s="45"/>
      <c r="F1664" s="45"/>
      <c r="G1664" s="45"/>
      <c r="H1664" s="45"/>
      <c r="I1664" s="40"/>
      <c r="J1664" s="40"/>
      <c r="W1664" s="40"/>
      <c r="X1664" s="40"/>
    </row>
    <row r="1665" spans="3:24" x14ac:dyDescent="0.25">
      <c r="C1665" s="46"/>
      <c r="D1665" s="46"/>
      <c r="E1665" s="46"/>
      <c r="F1665" s="46"/>
      <c r="G1665" s="46"/>
      <c r="H1665" s="46"/>
      <c r="I1665" s="57"/>
      <c r="J1665" s="57"/>
      <c r="W1665" s="40"/>
      <c r="X1665" s="40"/>
    </row>
    <row r="1666" spans="3:24" x14ac:dyDescent="0.25">
      <c r="C1666" s="62"/>
      <c r="D1666" s="62"/>
      <c r="E1666" s="62"/>
      <c r="F1666" s="62"/>
      <c r="G1666" s="62"/>
      <c r="H1666" s="62"/>
      <c r="I1666" s="57"/>
      <c r="J1666" s="57"/>
      <c r="W1666" s="57"/>
      <c r="X1666" s="57"/>
    </row>
    <row r="1667" spans="3:24" x14ac:dyDescent="0.25">
      <c r="C1667" s="48"/>
      <c r="D1667" s="48"/>
      <c r="E1667" s="48"/>
      <c r="F1667" s="48"/>
      <c r="G1667" s="48"/>
      <c r="H1667" s="48"/>
      <c r="I1667" s="57"/>
      <c r="J1667" s="57"/>
      <c r="W1667" s="57"/>
      <c r="X1667" s="57"/>
    </row>
    <row r="1668" spans="3:24" x14ac:dyDescent="0.25">
      <c r="C1668" s="60"/>
      <c r="D1668" s="60"/>
      <c r="E1668" s="60"/>
      <c r="F1668" s="60"/>
      <c r="G1668" s="60"/>
      <c r="H1668" s="60"/>
      <c r="I1668" s="57"/>
      <c r="J1668" s="57"/>
      <c r="W1668" s="57"/>
      <c r="X1668" s="57"/>
    </row>
    <row r="1669" spans="3:24" x14ac:dyDescent="0.25">
      <c r="C1669" s="62"/>
      <c r="D1669" s="62"/>
      <c r="E1669" s="62"/>
      <c r="F1669" s="62"/>
      <c r="G1669" s="62"/>
      <c r="H1669" s="62"/>
      <c r="I1669" s="57"/>
      <c r="J1669" s="57"/>
      <c r="W1669" s="57"/>
      <c r="X1669" s="57"/>
    </row>
    <row r="1670" spans="3:24" x14ac:dyDescent="0.25">
      <c r="C1670" s="60"/>
      <c r="D1670" s="60"/>
      <c r="E1670" s="60"/>
      <c r="F1670" s="60"/>
      <c r="G1670" s="60"/>
      <c r="H1670" s="60"/>
      <c r="I1670" s="57"/>
      <c r="J1670" s="57"/>
      <c r="W1670" s="57"/>
      <c r="X1670" s="57"/>
    </row>
    <row r="1671" spans="3:24" x14ac:dyDescent="0.25">
      <c r="C1671" s="58"/>
      <c r="D1671" s="58"/>
      <c r="E1671" s="58"/>
      <c r="F1671" s="58"/>
      <c r="G1671" s="58"/>
      <c r="H1671" s="58"/>
      <c r="I1671" s="57"/>
      <c r="J1671" s="57"/>
      <c r="W1671" s="57"/>
      <c r="X1671" s="57"/>
    </row>
    <row r="1672" spans="3:24" x14ac:dyDescent="0.25">
      <c r="C1672" s="48"/>
      <c r="D1672" s="48"/>
      <c r="E1672" s="48"/>
      <c r="F1672" s="48"/>
      <c r="G1672" s="48"/>
      <c r="H1672" s="48"/>
      <c r="I1672" s="57"/>
      <c r="J1672" s="57"/>
      <c r="W1672" s="57"/>
      <c r="X1672" s="57"/>
    </row>
    <row r="1673" spans="3:24" x14ac:dyDescent="0.25">
      <c r="C1673" s="62"/>
      <c r="D1673" s="62"/>
      <c r="E1673" s="62"/>
      <c r="F1673" s="62"/>
      <c r="G1673" s="62"/>
      <c r="H1673" s="62"/>
      <c r="I1673" s="57"/>
      <c r="J1673" s="57"/>
      <c r="W1673" s="57"/>
      <c r="X1673" s="57"/>
    </row>
    <row r="1674" spans="3:24" x14ac:dyDescent="0.25">
      <c r="C1674" s="47"/>
      <c r="D1674" s="47"/>
      <c r="E1674" s="47"/>
      <c r="F1674" s="47"/>
      <c r="G1674" s="47"/>
      <c r="H1674" s="47"/>
      <c r="I1674" s="57"/>
      <c r="J1674" s="57"/>
      <c r="W1674" s="57"/>
      <c r="X1674" s="57"/>
    </row>
    <row r="1675" spans="3:24" x14ac:dyDescent="0.25">
      <c r="C1675" s="54"/>
      <c r="D1675" s="54"/>
      <c r="E1675" s="54"/>
      <c r="F1675" s="54"/>
      <c r="G1675" s="54"/>
      <c r="H1675" s="54"/>
      <c r="I1675" s="57"/>
      <c r="J1675" s="57"/>
      <c r="W1675" s="57"/>
      <c r="X1675" s="57"/>
    </row>
    <row r="1676" spans="3:24" x14ac:dyDescent="0.25">
      <c r="C1676" s="61"/>
      <c r="D1676" s="61"/>
      <c r="E1676" s="61"/>
      <c r="F1676" s="61"/>
      <c r="G1676" s="61"/>
      <c r="H1676" s="61"/>
      <c r="I1676" s="57"/>
      <c r="J1676" s="57"/>
      <c r="W1676" s="57"/>
      <c r="X1676" s="57"/>
    </row>
    <row r="1677" spans="3:24" x14ac:dyDescent="0.25">
      <c r="C1677" s="62"/>
      <c r="D1677" s="62"/>
      <c r="E1677" s="62"/>
      <c r="F1677" s="62"/>
      <c r="G1677" s="62"/>
      <c r="H1677" s="62"/>
      <c r="I1677" s="57"/>
      <c r="J1677" s="57"/>
      <c r="W1677" s="57"/>
      <c r="X1677" s="57"/>
    </row>
    <row r="1678" spans="3:24" x14ac:dyDescent="0.25">
      <c r="C1678" s="45"/>
      <c r="D1678" s="45"/>
      <c r="E1678" s="45"/>
      <c r="F1678" s="45"/>
      <c r="G1678" s="45"/>
      <c r="H1678" s="45"/>
      <c r="I1678" s="57"/>
      <c r="J1678" s="57"/>
      <c r="W1678" s="57"/>
      <c r="X1678" s="57"/>
    </row>
    <row r="1679" spans="3:24" x14ac:dyDescent="0.25">
      <c r="C1679" s="64"/>
      <c r="D1679" s="64"/>
      <c r="E1679" s="64"/>
      <c r="F1679" s="64"/>
      <c r="G1679" s="64"/>
      <c r="H1679" s="64"/>
      <c r="I1679" s="57"/>
      <c r="J1679" s="57"/>
      <c r="W1679" s="57"/>
      <c r="X1679" s="57"/>
    </row>
    <row r="1680" spans="3:24" x14ac:dyDescent="0.25">
      <c r="C1680" s="54"/>
      <c r="D1680" s="54"/>
      <c r="E1680" s="54"/>
      <c r="F1680" s="54"/>
      <c r="G1680" s="54"/>
      <c r="H1680" s="54"/>
      <c r="I1680" s="57"/>
      <c r="J1680" s="57"/>
      <c r="W1680" s="57"/>
      <c r="X1680" s="57"/>
    </row>
    <row r="1681" spans="3:24" x14ac:dyDescent="0.25">
      <c r="C1681" s="41"/>
      <c r="D1681" s="41"/>
      <c r="E1681" s="41"/>
      <c r="F1681" s="41"/>
      <c r="G1681" s="41"/>
      <c r="H1681" s="41"/>
      <c r="I1681" s="57"/>
      <c r="J1681" s="57"/>
      <c r="W1681" s="57"/>
      <c r="X1681" s="57"/>
    </row>
    <row r="1682" spans="3:24" x14ac:dyDescent="0.25">
      <c r="C1682" s="41"/>
      <c r="D1682" s="41"/>
      <c r="E1682" s="41"/>
      <c r="F1682" s="41"/>
      <c r="G1682" s="41"/>
      <c r="H1682" s="41"/>
      <c r="I1682" s="57"/>
      <c r="J1682" s="57"/>
      <c r="W1682" s="57"/>
      <c r="X1682" s="57"/>
    </row>
    <row r="1683" spans="3:24" x14ac:dyDescent="0.25">
      <c r="C1683" s="57"/>
      <c r="D1683" s="57"/>
      <c r="E1683" s="57"/>
      <c r="F1683" s="57"/>
      <c r="G1683" s="57"/>
      <c r="H1683" s="57"/>
      <c r="I1683" s="57"/>
      <c r="J1683" s="57"/>
      <c r="W1683" s="57"/>
      <c r="X1683" s="57"/>
    </row>
    <row r="1684" spans="3:24" x14ac:dyDescent="0.25">
      <c r="C1684" s="64"/>
      <c r="D1684" s="64"/>
      <c r="E1684" s="64"/>
      <c r="F1684" s="64"/>
      <c r="G1684" s="64"/>
      <c r="H1684" s="64"/>
      <c r="I1684" s="57"/>
      <c r="J1684" s="57"/>
      <c r="W1684" s="57"/>
      <c r="X1684" s="57"/>
    </row>
    <row r="1685" spans="3:24" x14ac:dyDescent="0.25">
      <c r="C1685" s="47"/>
      <c r="D1685" s="47"/>
      <c r="E1685" s="47"/>
      <c r="F1685" s="47"/>
      <c r="G1685" s="47"/>
      <c r="H1685" s="47"/>
      <c r="I1685" s="57"/>
      <c r="J1685" s="57"/>
      <c r="W1685" s="57"/>
      <c r="X1685" s="57"/>
    </row>
    <row r="1686" spans="3:24" x14ac:dyDescent="0.25">
      <c r="C1686" s="40"/>
      <c r="D1686" s="40"/>
      <c r="E1686" s="40"/>
      <c r="F1686" s="40"/>
      <c r="G1686" s="40"/>
      <c r="H1686" s="40"/>
      <c r="I1686" s="57"/>
      <c r="J1686" s="57"/>
      <c r="W1686" s="57"/>
      <c r="X1686" s="57"/>
    </row>
    <row r="1687" spans="3:24" x14ac:dyDescent="0.25">
      <c r="C1687" s="48"/>
      <c r="D1687" s="48"/>
      <c r="E1687" s="48"/>
      <c r="F1687" s="48"/>
      <c r="G1687" s="48"/>
      <c r="H1687" s="48"/>
      <c r="I1687" s="57"/>
      <c r="J1687" s="57"/>
      <c r="W1687" s="57"/>
      <c r="X1687" s="57"/>
    </row>
    <row r="1688" spans="3:24" x14ac:dyDescent="0.25">
      <c r="C1688" s="41"/>
      <c r="D1688" s="41"/>
      <c r="E1688" s="41"/>
      <c r="F1688" s="41"/>
      <c r="G1688" s="41"/>
      <c r="H1688" s="41"/>
      <c r="I1688" s="57"/>
      <c r="J1688" s="57"/>
      <c r="W1688" s="57"/>
      <c r="X1688" s="57"/>
    </row>
    <row r="1689" spans="3:24" x14ac:dyDescent="0.25">
      <c r="C1689" s="46"/>
      <c r="D1689" s="46"/>
      <c r="E1689" s="46"/>
      <c r="F1689" s="46"/>
      <c r="G1689" s="46"/>
      <c r="H1689" s="46"/>
      <c r="I1689" s="57"/>
      <c r="J1689" s="57"/>
      <c r="W1689" s="57"/>
      <c r="X1689" s="57"/>
    </row>
    <row r="1690" spans="3:24" x14ac:dyDescent="0.25">
      <c r="C1690" s="46"/>
      <c r="D1690" s="46"/>
      <c r="E1690" s="46"/>
      <c r="F1690" s="46"/>
      <c r="G1690" s="46"/>
      <c r="H1690" s="46"/>
      <c r="I1690" s="57"/>
      <c r="J1690" s="57"/>
      <c r="W1690" s="57"/>
      <c r="X1690" s="57"/>
    </row>
    <row r="1691" spans="3:24" x14ac:dyDescent="0.25">
      <c r="C1691" s="60"/>
      <c r="D1691" s="60"/>
      <c r="E1691" s="60"/>
      <c r="F1691" s="60"/>
      <c r="G1691" s="60"/>
      <c r="H1691" s="60"/>
      <c r="I1691" s="57"/>
      <c r="J1691" s="57"/>
      <c r="W1691" s="57"/>
      <c r="X1691" s="57"/>
    </row>
    <row r="1692" spans="3:24" x14ac:dyDescent="0.25">
      <c r="C1692" s="60"/>
      <c r="D1692" s="60"/>
      <c r="E1692" s="60"/>
      <c r="F1692" s="60"/>
      <c r="G1692" s="60"/>
      <c r="H1692" s="60"/>
      <c r="I1692" s="57"/>
      <c r="J1692" s="57"/>
      <c r="W1692" s="57"/>
      <c r="X1692" s="57"/>
    </row>
    <row r="1693" spans="3:24" x14ac:dyDescent="0.25">
      <c r="C1693" s="45"/>
      <c r="D1693" s="45"/>
      <c r="E1693" s="45"/>
      <c r="F1693" s="45"/>
      <c r="G1693" s="45"/>
      <c r="H1693" s="45"/>
      <c r="I1693" s="57"/>
      <c r="J1693" s="57"/>
      <c r="W1693" s="57"/>
      <c r="X1693" s="57"/>
    </row>
    <row r="1694" spans="3:24" x14ac:dyDescent="0.25">
      <c r="C1694" s="62"/>
      <c r="D1694" s="62"/>
      <c r="E1694" s="62"/>
      <c r="F1694" s="62"/>
      <c r="G1694" s="62"/>
      <c r="H1694" s="62"/>
      <c r="I1694" s="57"/>
      <c r="J1694" s="57"/>
      <c r="W1694" s="57"/>
      <c r="X1694" s="57"/>
    </row>
    <row r="1695" spans="3:24" x14ac:dyDescent="0.25">
      <c r="C1695" s="48"/>
      <c r="D1695" s="48"/>
      <c r="E1695" s="48"/>
      <c r="F1695" s="48"/>
      <c r="G1695" s="48"/>
      <c r="H1695" s="48"/>
      <c r="I1695" s="57"/>
      <c r="J1695" s="57"/>
      <c r="W1695" s="57"/>
      <c r="X1695" s="57"/>
    </row>
    <row r="1696" spans="3:24" x14ac:dyDescent="0.25">
      <c r="C1696" s="42"/>
      <c r="D1696" s="42"/>
      <c r="E1696" s="42"/>
      <c r="F1696" s="42"/>
      <c r="G1696" s="42"/>
      <c r="H1696" s="42"/>
      <c r="I1696" s="57"/>
      <c r="J1696" s="57"/>
      <c r="W1696" s="57"/>
      <c r="X1696" s="57"/>
    </row>
    <row r="1697" spans="3:24" x14ac:dyDescent="0.25">
      <c r="C1697" s="45"/>
      <c r="D1697" s="45"/>
      <c r="E1697" s="45"/>
      <c r="F1697" s="45"/>
      <c r="G1697" s="45"/>
      <c r="H1697" s="45"/>
      <c r="I1697" s="57"/>
      <c r="J1697" s="57"/>
      <c r="W1697" s="57"/>
      <c r="X1697" s="57"/>
    </row>
    <row r="1698" spans="3:24" x14ac:dyDescent="0.25">
      <c r="C1698" s="61"/>
      <c r="D1698" s="61"/>
      <c r="E1698" s="61"/>
      <c r="F1698" s="61"/>
      <c r="G1698" s="61"/>
      <c r="H1698" s="61"/>
      <c r="I1698" s="57"/>
      <c r="J1698" s="57"/>
      <c r="W1698" s="57"/>
      <c r="X1698" s="57"/>
    </row>
    <row r="1699" spans="3:24" x14ac:dyDescent="0.25">
      <c r="C1699" s="56"/>
      <c r="D1699" s="56"/>
      <c r="E1699" s="56"/>
      <c r="F1699" s="56"/>
      <c r="G1699" s="56"/>
      <c r="H1699" s="56"/>
      <c r="I1699" s="57"/>
      <c r="J1699" s="57"/>
      <c r="W1699" s="57"/>
      <c r="X1699" s="57"/>
    </row>
    <row r="1700" spans="3:24" x14ac:dyDescent="0.25">
      <c r="C1700" s="57"/>
      <c r="D1700" s="57"/>
      <c r="E1700" s="57"/>
      <c r="F1700" s="57"/>
      <c r="G1700" s="57"/>
      <c r="H1700" s="57"/>
      <c r="I1700" s="57"/>
      <c r="J1700" s="57"/>
      <c r="W1700" s="57"/>
      <c r="X1700" s="57"/>
    </row>
    <row r="1701" spans="3:24" x14ac:dyDescent="0.25">
      <c r="C1701" s="56"/>
      <c r="D1701" s="56"/>
      <c r="E1701" s="56"/>
      <c r="F1701" s="56"/>
      <c r="G1701" s="56"/>
      <c r="H1701" s="56"/>
      <c r="I1701" s="57"/>
      <c r="J1701" s="57"/>
      <c r="W1701" s="57"/>
      <c r="X1701" s="57"/>
    </row>
    <row r="1702" spans="3:24" x14ac:dyDescent="0.25">
      <c r="C1702" s="61"/>
      <c r="D1702" s="61"/>
      <c r="E1702" s="61"/>
      <c r="F1702" s="61"/>
      <c r="G1702" s="61"/>
      <c r="H1702" s="61"/>
      <c r="I1702" s="57"/>
      <c r="J1702" s="57"/>
      <c r="W1702" s="57"/>
      <c r="X1702" s="57"/>
    </row>
    <row r="1703" spans="3:24" x14ac:dyDescent="0.25">
      <c r="C1703" s="42"/>
      <c r="D1703" s="42"/>
      <c r="E1703" s="42"/>
      <c r="F1703" s="42"/>
      <c r="G1703" s="42"/>
      <c r="H1703" s="42"/>
      <c r="I1703" s="57"/>
      <c r="J1703" s="57"/>
      <c r="W1703" s="57"/>
      <c r="X1703" s="57"/>
    </row>
    <row r="1704" spans="3:24" x14ac:dyDescent="0.25">
      <c r="C1704" s="63"/>
      <c r="D1704" s="63"/>
      <c r="E1704" s="63"/>
      <c r="F1704" s="63"/>
      <c r="G1704" s="63"/>
      <c r="H1704" s="63"/>
      <c r="I1704" s="57"/>
      <c r="J1704" s="57"/>
      <c r="W1704" s="57"/>
      <c r="X1704" s="57"/>
    </row>
    <row r="1705" spans="3:24" x14ac:dyDescent="0.25">
      <c r="C1705" s="59"/>
      <c r="D1705" s="59"/>
      <c r="E1705" s="59"/>
      <c r="F1705" s="59"/>
      <c r="G1705" s="59"/>
      <c r="H1705" s="59"/>
      <c r="I1705" s="57"/>
      <c r="J1705" s="57"/>
      <c r="W1705" s="57"/>
      <c r="X1705" s="57"/>
    </row>
    <row r="1706" spans="3:24" x14ac:dyDescent="0.25">
      <c r="C1706" s="60"/>
      <c r="D1706" s="60"/>
      <c r="E1706" s="60"/>
      <c r="F1706" s="60"/>
      <c r="G1706" s="60"/>
      <c r="H1706" s="60"/>
      <c r="I1706" s="57"/>
      <c r="J1706" s="57"/>
      <c r="W1706" s="57"/>
      <c r="X1706" s="57"/>
    </row>
    <row r="1707" spans="3:24" x14ac:dyDescent="0.25">
      <c r="C1707" s="53"/>
      <c r="D1707" s="53"/>
      <c r="E1707" s="53"/>
      <c r="F1707" s="53"/>
      <c r="G1707" s="53"/>
      <c r="H1707" s="53"/>
      <c r="I1707" s="57"/>
      <c r="J1707" s="57"/>
      <c r="W1707" s="57"/>
      <c r="X1707" s="57"/>
    </row>
    <row r="1708" spans="3:24" x14ac:dyDescent="0.25">
      <c r="C1708" s="47"/>
      <c r="D1708" s="47"/>
      <c r="E1708" s="47"/>
      <c r="F1708" s="47"/>
      <c r="G1708" s="47"/>
      <c r="H1708" s="47"/>
      <c r="I1708" s="57"/>
      <c r="J1708" s="57"/>
      <c r="W1708" s="57"/>
      <c r="X1708" s="57"/>
    </row>
    <row r="1709" spans="3:24" x14ac:dyDescent="0.25">
      <c r="C1709" s="63"/>
      <c r="D1709" s="63"/>
      <c r="E1709" s="63"/>
      <c r="F1709" s="63"/>
      <c r="G1709" s="63"/>
      <c r="H1709" s="63"/>
      <c r="I1709" s="57"/>
      <c r="J1709" s="57"/>
      <c r="W1709" s="57"/>
      <c r="X1709" s="57"/>
    </row>
    <row r="1710" spans="3:24" x14ac:dyDescent="0.25">
      <c r="C1710" s="43"/>
      <c r="D1710" s="43"/>
      <c r="E1710" s="43"/>
      <c r="F1710" s="43"/>
      <c r="G1710" s="43"/>
      <c r="H1710" s="43"/>
      <c r="I1710" s="57"/>
      <c r="J1710" s="57"/>
      <c r="W1710" s="57"/>
      <c r="X1710" s="57"/>
    </row>
    <row r="1711" spans="3:24" x14ac:dyDescent="0.25">
      <c r="C1711" s="48"/>
      <c r="D1711" s="48"/>
      <c r="E1711" s="48"/>
      <c r="F1711" s="48"/>
      <c r="G1711" s="48"/>
      <c r="H1711" s="48"/>
      <c r="I1711" s="57"/>
      <c r="J1711" s="57"/>
      <c r="W1711" s="57"/>
      <c r="X1711" s="57"/>
    </row>
    <row r="1712" spans="3:24" x14ac:dyDescent="0.25">
      <c r="C1712" s="47"/>
      <c r="D1712" s="47"/>
      <c r="E1712" s="47"/>
      <c r="F1712" s="47"/>
      <c r="G1712" s="47"/>
      <c r="H1712" s="47"/>
      <c r="I1712" s="57"/>
      <c r="J1712" s="57"/>
      <c r="W1712" s="57"/>
      <c r="X1712" s="57"/>
    </row>
    <row r="1713" spans="3:24" x14ac:dyDescent="0.25">
      <c r="C1713" s="62"/>
      <c r="D1713" s="62"/>
      <c r="E1713" s="62"/>
      <c r="F1713" s="62"/>
      <c r="G1713" s="62"/>
      <c r="H1713" s="62"/>
      <c r="I1713" s="57"/>
      <c r="J1713" s="57"/>
      <c r="W1713" s="57"/>
      <c r="X1713" s="57"/>
    </row>
    <row r="1714" spans="3:24" x14ac:dyDescent="0.25">
      <c r="C1714" s="45"/>
      <c r="D1714" s="45"/>
      <c r="E1714" s="45"/>
      <c r="F1714" s="45"/>
      <c r="G1714" s="45"/>
      <c r="H1714" s="45"/>
      <c r="I1714" s="57"/>
      <c r="J1714" s="57"/>
      <c r="W1714" s="57"/>
      <c r="X1714" s="57"/>
    </row>
    <row r="1715" spans="3:24" x14ac:dyDescent="0.25">
      <c r="C1715" s="40"/>
      <c r="D1715" s="40"/>
      <c r="E1715" s="40"/>
      <c r="F1715" s="40"/>
      <c r="G1715" s="40"/>
      <c r="H1715" s="40"/>
      <c r="I1715" s="57"/>
      <c r="J1715" s="57"/>
      <c r="W1715" s="57"/>
      <c r="X1715" s="57"/>
    </row>
    <row r="1716" spans="3:24" x14ac:dyDescent="0.25">
      <c r="C1716" s="48"/>
      <c r="D1716" s="48"/>
      <c r="E1716" s="48"/>
      <c r="F1716" s="48"/>
      <c r="G1716" s="48"/>
      <c r="H1716" s="48"/>
      <c r="I1716" s="57"/>
      <c r="J1716" s="57"/>
      <c r="W1716" s="57"/>
      <c r="X1716" s="57"/>
    </row>
    <row r="1717" spans="3:24" x14ac:dyDescent="0.25">
      <c r="C1717" s="57"/>
      <c r="D1717" s="57"/>
      <c r="E1717" s="57"/>
      <c r="F1717" s="57"/>
      <c r="G1717" s="57"/>
      <c r="H1717" s="57"/>
      <c r="I1717" s="57"/>
      <c r="J1717" s="57"/>
      <c r="W1717" s="57"/>
      <c r="X1717" s="57"/>
    </row>
    <row r="1718" spans="3:24" x14ac:dyDescent="0.25">
      <c r="C1718" s="63"/>
      <c r="D1718" s="63"/>
      <c r="E1718" s="63"/>
      <c r="F1718" s="63"/>
      <c r="G1718" s="63"/>
      <c r="H1718" s="63"/>
      <c r="I1718" s="57"/>
      <c r="J1718" s="57"/>
      <c r="W1718" s="57"/>
      <c r="X1718" s="57"/>
    </row>
    <row r="1719" spans="3:24" x14ac:dyDescent="0.25">
      <c r="C1719" s="40"/>
      <c r="D1719" s="40"/>
      <c r="E1719" s="40"/>
      <c r="F1719" s="40"/>
      <c r="G1719" s="40"/>
      <c r="H1719" s="40"/>
      <c r="I1719" s="57"/>
      <c r="J1719" s="57"/>
      <c r="W1719" s="57"/>
      <c r="X1719" s="57"/>
    </row>
    <row r="1720" spans="3:24" x14ac:dyDescent="0.25">
      <c r="C1720" s="63"/>
      <c r="D1720" s="63"/>
      <c r="E1720" s="63"/>
      <c r="F1720" s="63"/>
      <c r="G1720" s="63"/>
      <c r="H1720" s="63"/>
      <c r="I1720" s="57"/>
      <c r="J1720" s="57"/>
      <c r="W1720" s="57"/>
      <c r="X1720" s="57"/>
    </row>
    <row r="1721" spans="3:24" x14ac:dyDescent="0.25">
      <c r="C1721" s="55"/>
      <c r="D1721" s="55"/>
      <c r="E1721" s="55"/>
      <c r="F1721" s="55"/>
      <c r="G1721" s="55"/>
      <c r="H1721" s="55"/>
      <c r="I1721" s="57"/>
      <c r="J1721" s="57"/>
      <c r="W1721" s="57"/>
      <c r="X1721" s="57"/>
    </row>
    <row r="1722" spans="3:24" x14ac:dyDescent="0.25">
      <c r="C1722" s="42"/>
      <c r="D1722" s="42"/>
      <c r="E1722" s="42"/>
      <c r="F1722" s="42"/>
      <c r="G1722" s="42"/>
      <c r="H1722" s="42"/>
      <c r="I1722" s="57"/>
      <c r="J1722" s="57"/>
      <c r="W1722" s="57"/>
      <c r="X1722" s="57"/>
    </row>
    <row r="1723" spans="3:24" x14ac:dyDescent="0.25">
      <c r="C1723" s="60"/>
      <c r="D1723" s="60"/>
      <c r="E1723" s="60"/>
      <c r="F1723" s="60"/>
      <c r="G1723" s="60"/>
      <c r="H1723" s="60"/>
      <c r="I1723" s="57"/>
      <c r="J1723" s="57"/>
      <c r="W1723" s="57"/>
      <c r="X1723" s="57"/>
    </row>
    <row r="1724" spans="3:24" x14ac:dyDescent="0.25">
      <c r="C1724" s="61"/>
      <c r="D1724" s="61"/>
      <c r="E1724" s="61"/>
      <c r="F1724" s="61"/>
      <c r="G1724" s="61"/>
      <c r="H1724" s="61"/>
      <c r="I1724" s="61"/>
      <c r="J1724" s="61"/>
      <c r="W1724" s="57"/>
      <c r="X1724" s="57"/>
    </row>
    <row r="1725" spans="3:24" x14ac:dyDescent="0.25">
      <c r="C1725" s="57"/>
      <c r="D1725" s="57"/>
      <c r="E1725" s="57"/>
      <c r="F1725" s="57"/>
      <c r="G1725" s="57"/>
      <c r="H1725" s="57"/>
      <c r="I1725" s="61"/>
      <c r="J1725" s="61"/>
      <c r="W1725" s="61"/>
      <c r="X1725" s="61"/>
    </row>
    <row r="1726" spans="3:24" x14ac:dyDescent="0.25">
      <c r="C1726" s="58"/>
      <c r="D1726" s="58"/>
      <c r="E1726" s="58"/>
      <c r="F1726" s="58"/>
      <c r="G1726" s="58"/>
      <c r="H1726" s="58"/>
      <c r="I1726" s="61"/>
      <c r="J1726" s="61"/>
      <c r="W1726" s="61"/>
      <c r="X1726" s="61"/>
    </row>
    <row r="1727" spans="3:24" x14ac:dyDescent="0.25">
      <c r="C1727" s="43"/>
      <c r="D1727" s="43"/>
      <c r="E1727" s="43"/>
      <c r="F1727" s="43"/>
      <c r="G1727" s="43"/>
      <c r="H1727" s="43"/>
      <c r="I1727" s="61"/>
      <c r="J1727" s="61"/>
      <c r="W1727" s="61"/>
      <c r="X1727" s="61"/>
    </row>
    <row r="1728" spans="3:24" x14ac:dyDescent="0.25">
      <c r="C1728" s="40"/>
      <c r="D1728" s="40"/>
      <c r="E1728" s="40"/>
      <c r="F1728" s="40"/>
      <c r="G1728" s="40"/>
      <c r="H1728" s="40"/>
      <c r="I1728" s="61"/>
      <c r="J1728" s="61"/>
      <c r="W1728" s="61"/>
      <c r="X1728" s="61"/>
    </row>
    <row r="1729" spans="3:24" x14ac:dyDescent="0.25">
      <c r="C1729" s="57"/>
      <c r="D1729" s="57"/>
      <c r="E1729" s="57"/>
      <c r="F1729" s="57"/>
      <c r="G1729" s="57"/>
      <c r="H1729" s="57"/>
      <c r="I1729" s="61"/>
      <c r="J1729" s="61"/>
      <c r="W1729" s="61"/>
      <c r="X1729" s="61"/>
    </row>
    <row r="1730" spans="3:24" x14ac:dyDescent="0.25">
      <c r="C1730" s="59"/>
      <c r="D1730" s="59"/>
      <c r="E1730" s="59"/>
      <c r="F1730" s="59"/>
      <c r="G1730" s="59"/>
      <c r="H1730" s="59"/>
      <c r="I1730" s="61"/>
      <c r="J1730" s="61"/>
      <c r="W1730" s="61"/>
      <c r="X1730" s="61"/>
    </row>
    <row r="1731" spans="3:24" x14ac:dyDescent="0.25">
      <c r="C1731" s="42"/>
      <c r="D1731" s="42"/>
      <c r="E1731" s="42"/>
      <c r="F1731" s="42"/>
      <c r="G1731" s="42"/>
      <c r="H1731" s="42"/>
      <c r="I1731" s="61"/>
      <c r="J1731" s="61"/>
      <c r="W1731" s="61"/>
      <c r="X1731" s="61"/>
    </row>
    <row r="1732" spans="3:24" x14ac:dyDescent="0.25">
      <c r="C1732" s="40"/>
      <c r="D1732" s="40"/>
      <c r="E1732" s="40"/>
      <c r="F1732" s="40"/>
      <c r="G1732" s="40"/>
      <c r="H1732" s="40"/>
      <c r="I1732" s="61"/>
      <c r="J1732" s="61"/>
      <c r="W1732" s="61"/>
      <c r="X1732" s="61"/>
    </row>
    <row r="1733" spans="3:24" x14ac:dyDescent="0.25">
      <c r="C1733" s="45"/>
      <c r="D1733" s="45"/>
      <c r="E1733" s="45"/>
      <c r="F1733" s="45"/>
      <c r="G1733" s="45"/>
      <c r="H1733" s="45"/>
      <c r="I1733" s="61"/>
      <c r="J1733" s="61"/>
      <c r="W1733" s="61"/>
      <c r="X1733" s="61"/>
    </row>
    <row r="1734" spans="3:24" x14ac:dyDescent="0.25">
      <c r="C1734" s="59"/>
      <c r="D1734" s="59"/>
      <c r="E1734" s="59"/>
      <c r="F1734" s="59"/>
      <c r="G1734" s="59"/>
      <c r="H1734" s="59"/>
      <c r="I1734" s="61"/>
      <c r="J1734" s="61"/>
      <c r="W1734" s="61"/>
      <c r="X1734" s="61"/>
    </row>
    <row r="1735" spans="3:24" x14ac:dyDescent="0.25">
      <c r="C1735" s="40"/>
      <c r="D1735" s="40"/>
      <c r="E1735" s="40"/>
      <c r="F1735" s="40"/>
      <c r="G1735" s="40"/>
      <c r="H1735" s="40"/>
      <c r="I1735" s="61"/>
      <c r="J1735" s="61"/>
      <c r="W1735" s="61"/>
      <c r="X1735" s="61"/>
    </row>
    <row r="1736" spans="3:24" x14ac:dyDescent="0.25">
      <c r="C1736" s="41"/>
      <c r="D1736" s="41"/>
      <c r="E1736" s="41"/>
      <c r="F1736" s="41"/>
      <c r="G1736" s="41"/>
      <c r="H1736" s="41"/>
      <c r="I1736" s="61"/>
      <c r="J1736" s="61"/>
      <c r="W1736" s="61"/>
      <c r="X1736" s="61"/>
    </row>
    <row r="1737" spans="3:24" x14ac:dyDescent="0.25">
      <c r="C1737" s="43"/>
      <c r="D1737" s="43"/>
      <c r="E1737" s="43"/>
      <c r="F1737" s="43"/>
      <c r="G1737" s="43"/>
      <c r="H1737" s="43"/>
      <c r="I1737" s="61"/>
      <c r="J1737" s="61"/>
      <c r="W1737" s="61"/>
      <c r="X1737" s="61"/>
    </row>
    <row r="1738" spans="3:24" x14ac:dyDescent="0.25">
      <c r="C1738" s="48"/>
      <c r="D1738" s="48"/>
      <c r="E1738" s="48"/>
      <c r="F1738" s="48"/>
      <c r="G1738" s="48"/>
      <c r="H1738" s="48"/>
      <c r="I1738" s="61"/>
      <c r="J1738" s="61"/>
      <c r="W1738" s="61"/>
      <c r="X1738" s="61"/>
    </row>
    <row r="1739" spans="3:24" x14ac:dyDescent="0.25">
      <c r="C1739" s="41"/>
      <c r="D1739" s="41"/>
      <c r="E1739" s="41"/>
      <c r="F1739" s="41"/>
      <c r="G1739" s="41"/>
      <c r="H1739" s="41"/>
      <c r="I1739" s="61"/>
      <c r="J1739" s="61"/>
      <c r="W1739" s="61"/>
      <c r="X1739" s="61"/>
    </row>
    <row r="1740" spans="3:24" x14ac:dyDescent="0.25">
      <c r="C1740" s="48"/>
      <c r="D1740" s="48"/>
      <c r="E1740" s="48"/>
      <c r="F1740" s="48"/>
      <c r="G1740" s="48"/>
      <c r="H1740" s="48"/>
      <c r="I1740" s="61"/>
      <c r="J1740" s="61"/>
      <c r="W1740" s="61"/>
      <c r="X1740" s="61"/>
    </row>
    <row r="1741" spans="3:24" x14ac:dyDescent="0.25">
      <c r="C1741" s="41"/>
      <c r="D1741" s="41"/>
      <c r="E1741" s="41"/>
      <c r="F1741" s="41"/>
      <c r="G1741" s="41"/>
      <c r="H1741" s="41"/>
      <c r="I1741" s="61"/>
      <c r="J1741" s="61"/>
      <c r="W1741" s="61"/>
      <c r="X1741" s="61"/>
    </row>
    <row r="1742" spans="3:24" x14ac:dyDescent="0.25">
      <c r="C1742" s="62"/>
      <c r="D1742" s="62"/>
      <c r="E1742" s="62"/>
      <c r="F1742" s="62"/>
      <c r="G1742" s="62"/>
      <c r="H1742" s="62"/>
      <c r="I1742" s="61"/>
      <c r="J1742" s="61"/>
      <c r="W1742" s="61"/>
      <c r="X1742" s="61"/>
    </row>
    <row r="1743" spans="3:24" x14ac:dyDescent="0.25">
      <c r="C1743" s="53"/>
      <c r="D1743" s="53"/>
      <c r="E1743" s="53"/>
      <c r="F1743" s="53"/>
      <c r="G1743" s="53"/>
      <c r="H1743" s="53"/>
      <c r="I1743" s="61"/>
      <c r="J1743" s="61"/>
      <c r="W1743" s="61"/>
      <c r="X1743" s="61"/>
    </row>
    <row r="1744" spans="3:24" x14ac:dyDescent="0.25">
      <c r="C1744" s="57"/>
      <c r="D1744" s="57"/>
      <c r="E1744" s="57"/>
      <c r="F1744" s="57"/>
      <c r="G1744" s="57"/>
      <c r="H1744" s="57"/>
      <c r="I1744" s="61"/>
      <c r="J1744" s="61"/>
      <c r="W1744" s="61"/>
      <c r="X1744" s="61"/>
    </row>
    <row r="1745" spans="3:24" x14ac:dyDescent="0.25">
      <c r="C1745" s="45"/>
      <c r="D1745" s="45"/>
      <c r="E1745" s="45"/>
      <c r="F1745" s="45"/>
      <c r="G1745" s="45"/>
      <c r="H1745" s="45"/>
      <c r="I1745" s="61"/>
      <c r="J1745" s="61"/>
      <c r="W1745" s="61"/>
      <c r="X1745" s="61"/>
    </row>
    <row r="1746" spans="3:24" x14ac:dyDescent="0.25">
      <c r="C1746" s="57"/>
      <c r="D1746" s="57"/>
      <c r="E1746" s="57"/>
      <c r="F1746" s="57"/>
      <c r="G1746" s="57"/>
      <c r="H1746" s="57"/>
      <c r="I1746" s="61"/>
      <c r="J1746" s="61"/>
      <c r="W1746" s="61"/>
      <c r="X1746" s="61"/>
    </row>
    <row r="1747" spans="3:24" x14ac:dyDescent="0.25">
      <c r="C1747" s="57"/>
      <c r="D1747" s="57"/>
      <c r="E1747" s="57"/>
      <c r="F1747" s="57"/>
      <c r="G1747" s="57"/>
      <c r="H1747" s="57"/>
      <c r="I1747" s="61"/>
      <c r="J1747" s="61"/>
      <c r="W1747" s="61"/>
      <c r="X1747" s="61"/>
    </row>
    <row r="1748" spans="3:24" x14ac:dyDescent="0.25">
      <c r="C1748" s="59"/>
      <c r="D1748" s="59"/>
      <c r="E1748" s="59"/>
      <c r="F1748" s="59"/>
      <c r="G1748" s="59"/>
      <c r="H1748" s="59"/>
      <c r="I1748" s="61"/>
      <c r="J1748" s="61"/>
      <c r="W1748" s="61"/>
      <c r="X1748" s="61"/>
    </row>
    <row r="1749" spans="3:24" x14ac:dyDescent="0.25">
      <c r="C1749" s="60"/>
      <c r="D1749" s="60"/>
      <c r="E1749" s="60"/>
      <c r="F1749" s="60"/>
      <c r="G1749" s="60"/>
      <c r="H1749" s="60"/>
      <c r="I1749" s="61"/>
      <c r="J1749" s="61"/>
      <c r="W1749" s="61"/>
      <c r="X1749" s="61"/>
    </row>
    <row r="1750" spans="3:24" x14ac:dyDescent="0.25">
      <c r="C1750" s="60"/>
      <c r="D1750" s="60"/>
      <c r="E1750" s="60"/>
      <c r="F1750" s="60"/>
      <c r="G1750" s="60"/>
      <c r="H1750" s="60"/>
      <c r="I1750" s="61"/>
      <c r="J1750" s="61"/>
      <c r="W1750" s="61"/>
      <c r="X1750" s="61"/>
    </row>
    <row r="1751" spans="3:24" x14ac:dyDescent="0.25">
      <c r="C1751" s="63"/>
      <c r="D1751" s="63"/>
      <c r="E1751" s="63"/>
      <c r="F1751" s="63"/>
      <c r="G1751" s="63"/>
      <c r="H1751" s="63"/>
      <c r="I1751" s="61"/>
      <c r="J1751" s="61"/>
      <c r="W1751" s="61"/>
      <c r="X1751" s="61"/>
    </row>
    <row r="1752" spans="3:24" x14ac:dyDescent="0.25">
      <c r="C1752" s="56"/>
      <c r="D1752" s="56"/>
      <c r="E1752" s="56"/>
      <c r="F1752" s="56"/>
      <c r="G1752" s="56"/>
      <c r="H1752" s="56"/>
      <c r="I1752" s="61"/>
      <c r="J1752" s="61"/>
      <c r="W1752" s="61"/>
      <c r="X1752" s="61"/>
    </row>
    <row r="1753" spans="3:24" x14ac:dyDescent="0.25">
      <c r="C1753" s="63"/>
      <c r="D1753" s="63"/>
      <c r="E1753" s="63"/>
      <c r="F1753" s="63"/>
      <c r="G1753" s="63"/>
      <c r="H1753" s="63"/>
      <c r="I1753" s="61"/>
      <c r="J1753" s="61"/>
      <c r="W1753" s="61"/>
      <c r="X1753" s="61"/>
    </row>
    <row r="1754" spans="3:24" x14ac:dyDescent="0.25">
      <c r="C1754" s="64"/>
      <c r="D1754" s="64"/>
      <c r="E1754" s="64"/>
      <c r="F1754" s="64"/>
      <c r="G1754" s="64"/>
      <c r="H1754" s="64"/>
      <c r="I1754" s="61"/>
      <c r="J1754" s="61"/>
      <c r="W1754" s="61"/>
      <c r="X1754" s="61"/>
    </row>
    <row r="1755" spans="3:24" x14ac:dyDescent="0.25">
      <c r="C1755" s="63"/>
      <c r="D1755" s="63"/>
      <c r="E1755" s="63"/>
      <c r="F1755" s="63"/>
      <c r="G1755" s="63"/>
      <c r="H1755" s="63"/>
      <c r="I1755" s="61"/>
      <c r="J1755" s="61"/>
      <c r="W1755" s="61"/>
      <c r="X1755" s="61"/>
    </row>
    <row r="1756" spans="3:24" x14ac:dyDescent="0.25">
      <c r="C1756" s="63"/>
      <c r="D1756" s="63"/>
      <c r="E1756" s="63"/>
      <c r="F1756" s="63"/>
      <c r="G1756" s="63"/>
      <c r="H1756" s="63"/>
      <c r="I1756" s="61"/>
      <c r="J1756" s="61"/>
      <c r="W1756" s="61"/>
      <c r="X1756" s="61"/>
    </row>
    <row r="1757" spans="3:24" x14ac:dyDescent="0.25">
      <c r="C1757" s="59"/>
      <c r="D1757" s="59"/>
      <c r="E1757" s="59"/>
      <c r="F1757" s="59"/>
      <c r="G1757" s="59"/>
      <c r="H1757" s="59"/>
      <c r="I1757" s="61"/>
      <c r="J1757" s="61"/>
      <c r="W1757" s="61"/>
      <c r="X1757" s="61"/>
    </row>
    <row r="1758" spans="3:24" x14ac:dyDescent="0.25">
      <c r="C1758" s="60"/>
      <c r="D1758" s="60"/>
      <c r="E1758" s="60"/>
      <c r="F1758" s="60"/>
      <c r="G1758" s="60"/>
      <c r="H1758" s="60"/>
      <c r="I1758" s="61"/>
      <c r="J1758" s="61"/>
      <c r="W1758" s="61"/>
      <c r="X1758" s="61"/>
    </row>
    <row r="1759" spans="3:24" x14ac:dyDescent="0.25">
      <c r="C1759" s="43"/>
      <c r="D1759" s="43"/>
      <c r="E1759" s="43"/>
      <c r="F1759" s="43"/>
      <c r="G1759" s="43"/>
      <c r="H1759" s="43"/>
      <c r="I1759" s="61"/>
      <c r="J1759" s="61"/>
      <c r="W1759" s="61"/>
      <c r="X1759" s="61"/>
    </row>
    <row r="1760" spans="3:24" x14ac:dyDescent="0.25">
      <c r="C1760" s="62"/>
      <c r="D1760" s="62"/>
      <c r="E1760" s="62"/>
      <c r="F1760" s="62"/>
      <c r="G1760" s="62"/>
      <c r="H1760" s="62"/>
      <c r="I1760" s="61"/>
      <c r="J1760" s="61"/>
      <c r="W1760" s="61"/>
      <c r="X1760" s="61"/>
    </row>
    <row r="1761" spans="3:24" x14ac:dyDescent="0.25">
      <c r="C1761" s="62"/>
      <c r="D1761" s="62"/>
      <c r="E1761" s="62"/>
      <c r="F1761" s="62"/>
      <c r="G1761" s="62"/>
      <c r="H1761" s="62"/>
      <c r="I1761" s="61"/>
      <c r="J1761" s="61"/>
      <c r="W1761" s="61"/>
      <c r="X1761" s="61"/>
    </row>
    <row r="1762" spans="3:24" x14ac:dyDescent="0.25">
      <c r="C1762" s="54"/>
      <c r="D1762" s="54"/>
      <c r="E1762" s="54"/>
      <c r="F1762" s="54"/>
      <c r="G1762" s="54"/>
      <c r="H1762" s="54"/>
      <c r="I1762" s="61"/>
      <c r="J1762" s="61"/>
      <c r="W1762" s="61"/>
      <c r="X1762" s="61"/>
    </row>
    <row r="1763" spans="3:24" x14ac:dyDescent="0.25">
      <c r="C1763" s="48"/>
      <c r="D1763" s="48"/>
      <c r="E1763" s="48"/>
      <c r="F1763" s="48"/>
      <c r="G1763" s="48"/>
      <c r="H1763" s="48"/>
      <c r="I1763" s="61"/>
      <c r="J1763" s="61"/>
      <c r="W1763" s="61"/>
      <c r="X1763" s="61"/>
    </row>
    <row r="1764" spans="3:24" x14ac:dyDescent="0.25">
      <c r="C1764" s="53"/>
      <c r="D1764" s="53"/>
      <c r="E1764" s="53"/>
      <c r="F1764" s="53"/>
      <c r="G1764" s="53"/>
      <c r="H1764" s="53"/>
      <c r="I1764" s="61"/>
      <c r="J1764" s="61"/>
      <c r="W1764" s="61"/>
      <c r="X1764" s="61"/>
    </row>
    <row r="1765" spans="3:24" x14ac:dyDescent="0.25">
      <c r="C1765" s="56"/>
      <c r="D1765" s="56"/>
      <c r="E1765" s="56"/>
      <c r="F1765" s="56"/>
      <c r="G1765" s="56"/>
      <c r="H1765" s="56"/>
      <c r="I1765" s="61"/>
      <c r="J1765" s="61"/>
      <c r="W1765" s="61"/>
      <c r="X1765" s="61"/>
    </row>
    <row r="1766" spans="3:24" x14ac:dyDescent="0.25">
      <c r="C1766" s="44"/>
      <c r="D1766" s="44"/>
      <c r="E1766" s="44"/>
      <c r="F1766" s="44"/>
      <c r="G1766" s="44"/>
      <c r="H1766" s="44"/>
      <c r="I1766" s="61"/>
      <c r="J1766" s="61"/>
      <c r="W1766" s="61"/>
      <c r="X1766" s="61"/>
    </row>
    <row r="1767" spans="3:24" x14ac:dyDescent="0.25">
      <c r="C1767" s="43"/>
      <c r="D1767" s="43"/>
      <c r="E1767" s="43"/>
      <c r="F1767" s="43"/>
      <c r="G1767" s="43"/>
      <c r="H1767" s="43"/>
      <c r="I1767" s="61"/>
      <c r="J1767" s="61"/>
      <c r="W1767" s="61"/>
      <c r="X1767" s="61"/>
    </row>
    <row r="1768" spans="3:24" x14ac:dyDescent="0.25">
      <c r="C1768" s="62"/>
      <c r="D1768" s="62"/>
      <c r="E1768" s="62"/>
      <c r="F1768" s="62"/>
      <c r="G1768" s="62"/>
      <c r="H1768" s="62"/>
      <c r="I1768" s="61"/>
      <c r="J1768" s="61"/>
      <c r="W1768" s="61"/>
      <c r="X1768" s="61"/>
    </row>
    <row r="1769" spans="3:24" x14ac:dyDescent="0.25">
      <c r="C1769" s="58"/>
      <c r="D1769" s="58"/>
      <c r="E1769" s="58"/>
      <c r="F1769" s="58"/>
      <c r="G1769" s="58"/>
      <c r="H1769" s="58"/>
      <c r="I1769" s="61"/>
      <c r="J1769" s="61"/>
      <c r="W1769" s="61"/>
      <c r="X1769" s="61"/>
    </row>
    <row r="1770" spans="3:24" x14ac:dyDescent="0.25">
      <c r="C1770" s="40"/>
      <c r="D1770" s="40"/>
      <c r="E1770" s="40"/>
      <c r="F1770" s="40"/>
      <c r="G1770" s="40"/>
      <c r="H1770" s="40"/>
      <c r="I1770" s="61"/>
      <c r="J1770" s="61"/>
      <c r="W1770" s="61"/>
      <c r="X1770" s="61"/>
    </row>
    <row r="1771" spans="3:24" x14ac:dyDescent="0.25">
      <c r="C1771" s="62"/>
      <c r="D1771" s="62"/>
      <c r="E1771" s="62"/>
      <c r="F1771" s="62"/>
      <c r="G1771" s="62"/>
      <c r="H1771" s="62"/>
      <c r="I1771" s="61"/>
      <c r="J1771" s="61"/>
      <c r="W1771" s="61"/>
      <c r="X1771" s="61"/>
    </row>
    <row r="1772" spans="3:24" x14ac:dyDescent="0.25">
      <c r="C1772" s="41"/>
      <c r="D1772" s="41"/>
      <c r="E1772" s="41"/>
      <c r="F1772" s="41"/>
      <c r="G1772" s="41"/>
      <c r="H1772" s="41"/>
      <c r="I1772" s="61"/>
      <c r="J1772" s="61"/>
      <c r="W1772" s="61"/>
      <c r="X1772" s="61"/>
    </row>
    <row r="1773" spans="3:24" x14ac:dyDescent="0.25">
      <c r="C1773" s="42"/>
      <c r="D1773" s="42"/>
      <c r="E1773" s="42"/>
      <c r="F1773" s="42"/>
      <c r="G1773" s="42"/>
      <c r="H1773" s="42"/>
      <c r="I1773" s="61"/>
      <c r="J1773" s="61"/>
      <c r="W1773" s="61"/>
      <c r="X1773" s="61"/>
    </row>
    <row r="1774" spans="3:24" x14ac:dyDescent="0.25">
      <c r="C1774" s="57"/>
      <c r="D1774" s="57"/>
      <c r="E1774" s="57"/>
      <c r="F1774" s="57"/>
      <c r="G1774" s="57"/>
      <c r="H1774" s="57"/>
      <c r="I1774" s="61"/>
      <c r="J1774" s="61"/>
      <c r="W1774" s="61"/>
      <c r="X1774" s="61"/>
    </row>
    <row r="1775" spans="3:24" x14ac:dyDescent="0.25">
      <c r="C1775" s="45"/>
      <c r="D1775" s="45"/>
      <c r="E1775" s="45"/>
      <c r="F1775" s="45"/>
      <c r="G1775" s="45"/>
      <c r="H1775" s="45"/>
      <c r="I1775" s="61"/>
      <c r="J1775" s="61"/>
      <c r="W1775" s="61"/>
      <c r="X1775" s="61"/>
    </row>
    <row r="1776" spans="3:24" x14ac:dyDescent="0.25">
      <c r="C1776" s="57"/>
      <c r="D1776" s="57"/>
      <c r="E1776" s="57"/>
      <c r="F1776" s="57"/>
      <c r="G1776" s="57"/>
      <c r="H1776" s="57"/>
      <c r="I1776" s="61"/>
      <c r="J1776" s="61"/>
      <c r="W1776" s="61"/>
      <c r="X1776" s="61"/>
    </row>
    <row r="1777" spans="3:24" x14ac:dyDescent="0.25">
      <c r="C1777" s="63"/>
      <c r="D1777" s="63"/>
      <c r="E1777" s="63"/>
      <c r="F1777" s="63"/>
      <c r="G1777" s="63"/>
      <c r="H1777" s="63"/>
      <c r="I1777" s="61"/>
      <c r="J1777" s="61"/>
      <c r="W1777" s="61"/>
      <c r="X1777" s="61"/>
    </row>
    <row r="1778" spans="3:24" x14ac:dyDescent="0.25">
      <c r="C1778" s="41"/>
      <c r="D1778" s="41"/>
      <c r="E1778" s="41"/>
      <c r="F1778" s="41"/>
      <c r="G1778" s="41"/>
      <c r="H1778" s="41"/>
      <c r="I1778" s="61"/>
      <c r="J1778" s="61"/>
      <c r="W1778" s="61"/>
      <c r="X1778" s="61"/>
    </row>
    <row r="1779" spans="3:24" x14ac:dyDescent="0.25">
      <c r="C1779" s="55"/>
      <c r="D1779" s="55"/>
      <c r="E1779" s="55"/>
      <c r="F1779" s="55"/>
      <c r="G1779" s="55"/>
      <c r="H1779" s="55"/>
      <c r="I1779" s="61"/>
      <c r="J1779" s="61"/>
      <c r="W1779" s="61"/>
      <c r="X1779" s="61"/>
    </row>
    <row r="1780" spans="3:24" x14ac:dyDescent="0.25">
      <c r="C1780" s="40"/>
      <c r="D1780" s="40"/>
      <c r="E1780" s="40"/>
      <c r="F1780" s="40"/>
      <c r="G1780" s="40"/>
      <c r="H1780" s="40"/>
      <c r="I1780" s="61"/>
      <c r="J1780" s="61"/>
      <c r="W1780" s="61"/>
      <c r="X1780" s="61"/>
    </row>
    <row r="1781" spans="3:24" x14ac:dyDescent="0.25">
      <c r="C1781" s="57"/>
      <c r="D1781" s="57"/>
      <c r="E1781" s="57"/>
      <c r="F1781" s="57"/>
      <c r="G1781" s="57"/>
      <c r="H1781" s="57"/>
      <c r="I1781" s="61"/>
      <c r="J1781" s="61"/>
      <c r="W1781" s="61"/>
      <c r="X1781" s="61"/>
    </row>
    <row r="1782" spans="3:24" x14ac:dyDescent="0.25">
      <c r="C1782" s="44"/>
      <c r="D1782" s="44"/>
      <c r="E1782" s="44"/>
      <c r="F1782" s="44"/>
      <c r="G1782" s="44"/>
      <c r="H1782" s="44"/>
      <c r="I1782" s="61"/>
      <c r="J1782" s="61"/>
      <c r="W1782" s="61"/>
      <c r="X1782" s="61"/>
    </row>
    <row r="1783" spans="3:24" x14ac:dyDescent="0.25">
      <c r="C1783" s="48"/>
      <c r="D1783" s="48"/>
      <c r="E1783" s="48"/>
      <c r="F1783" s="48"/>
      <c r="G1783" s="48"/>
      <c r="H1783" s="48"/>
      <c r="I1783" s="61"/>
      <c r="J1783" s="61"/>
      <c r="W1783" s="61"/>
      <c r="X1783" s="61"/>
    </row>
    <row r="1784" spans="3:24" x14ac:dyDescent="0.25">
      <c r="C1784" s="47"/>
      <c r="D1784" s="47"/>
      <c r="E1784" s="47"/>
      <c r="F1784" s="47"/>
      <c r="G1784" s="47"/>
      <c r="H1784" s="47"/>
      <c r="I1784" s="61"/>
      <c r="J1784" s="61"/>
      <c r="W1784" s="61"/>
      <c r="X1784" s="61"/>
    </row>
    <row r="1785" spans="3:24" x14ac:dyDescent="0.25">
      <c r="C1785" s="60"/>
      <c r="D1785" s="60"/>
      <c r="E1785" s="60"/>
      <c r="F1785" s="60"/>
      <c r="G1785" s="60"/>
      <c r="H1785" s="60"/>
      <c r="I1785" s="61"/>
      <c r="J1785" s="61"/>
      <c r="W1785" s="61"/>
      <c r="X1785" s="61"/>
    </row>
    <row r="1786" spans="3:24" x14ac:dyDescent="0.25">
      <c r="C1786" s="57"/>
      <c r="D1786" s="57"/>
      <c r="E1786" s="57"/>
      <c r="F1786" s="57"/>
      <c r="G1786" s="57"/>
      <c r="H1786" s="57"/>
      <c r="I1786" s="61"/>
      <c r="J1786" s="61"/>
      <c r="W1786" s="61"/>
      <c r="X1786" s="61"/>
    </row>
    <row r="1787" spans="3:24" x14ac:dyDescent="0.25">
      <c r="C1787" s="45"/>
      <c r="D1787" s="45"/>
      <c r="E1787" s="45"/>
      <c r="F1787" s="45"/>
      <c r="G1787" s="45"/>
      <c r="H1787" s="45"/>
      <c r="I1787" s="63"/>
      <c r="J1787" s="63"/>
      <c r="W1787" s="61"/>
      <c r="X1787" s="61"/>
    </row>
    <row r="1788" spans="3:24" x14ac:dyDescent="0.25">
      <c r="C1788" s="48"/>
      <c r="D1788" s="48"/>
      <c r="E1788" s="48"/>
      <c r="F1788" s="48"/>
      <c r="G1788" s="48"/>
      <c r="H1788" s="48"/>
      <c r="I1788" s="63"/>
      <c r="J1788" s="63"/>
      <c r="W1788" s="63"/>
      <c r="X1788" s="63"/>
    </row>
    <row r="1789" spans="3:24" x14ac:dyDescent="0.25">
      <c r="C1789" s="48"/>
      <c r="D1789" s="48"/>
      <c r="E1789" s="48"/>
      <c r="F1789" s="48"/>
      <c r="G1789" s="48"/>
      <c r="H1789" s="48"/>
      <c r="I1789" s="63"/>
      <c r="J1789" s="63"/>
      <c r="W1789" s="63"/>
      <c r="X1789" s="63"/>
    </row>
    <row r="1790" spans="3:24" x14ac:dyDescent="0.25">
      <c r="C1790" s="63"/>
      <c r="D1790" s="63"/>
      <c r="E1790" s="63"/>
      <c r="F1790" s="63"/>
      <c r="G1790" s="63"/>
      <c r="H1790" s="63"/>
      <c r="I1790" s="63"/>
      <c r="J1790" s="63"/>
      <c r="W1790" s="63"/>
      <c r="X1790" s="63"/>
    </row>
    <row r="1791" spans="3:24" x14ac:dyDescent="0.25">
      <c r="C1791" s="61"/>
      <c r="D1791" s="61"/>
      <c r="E1791" s="61"/>
      <c r="F1791" s="61"/>
      <c r="G1791" s="61"/>
      <c r="H1791" s="61"/>
      <c r="I1791" s="63"/>
      <c r="J1791" s="63"/>
      <c r="W1791" s="63"/>
      <c r="X1791" s="63"/>
    </row>
    <row r="1792" spans="3:24" x14ac:dyDescent="0.25">
      <c r="C1792" s="43"/>
      <c r="D1792" s="43"/>
      <c r="E1792" s="43"/>
      <c r="F1792" s="43"/>
      <c r="G1792" s="43"/>
      <c r="H1792" s="43"/>
      <c r="I1792" s="63"/>
      <c r="J1792" s="63"/>
      <c r="W1792" s="63"/>
      <c r="X1792" s="63"/>
    </row>
    <row r="1793" spans="3:24" x14ac:dyDescent="0.25">
      <c r="C1793" s="46"/>
      <c r="D1793" s="46"/>
      <c r="E1793" s="46"/>
      <c r="F1793" s="46"/>
      <c r="G1793" s="46"/>
      <c r="H1793" s="46"/>
      <c r="I1793" s="63"/>
      <c r="J1793" s="63"/>
      <c r="W1793" s="63"/>
      <c r="X1793" s="63"/>
    </row>
    <row r="1794" spans="3:24" x14ac:dyDescent="0.25">
      <c r="C1794" s="47"/>
      <c r="D1794" s="47"/>
      <c r="E1794" s="47"/>
      <c r="F1794" s="47"/>
      <c r="G1794" s="47"/>
      <c r="H1794" s="47"/>
      <c r="I1794" s="63"/>
      <c r="J1794" s="63"/>
      <c r="W1794" s="63"/>
      <c r="X1794" s="63"/>
    </row>
    <row r="1795" spans="3:24" x14ac:dyDescent="0.25">
      <c r="C1795" s="63"/>
      <c r="D1795" s="63"/>
      <c r="E1795" s="63"/>
      <c r="F1795" s="63"/>
      <c r="G1795" s="63"/>
      <c r="H1795" s="63"/>
      <c r="I1795" s="63"/>
      <c r="J1795" s="63"/>
      <c r="W1795" s="63"/>
      <c r="X1795" s="63"/>
    </row>
    <row r="1796" spans="3:24" x14ac:dyDescent="0.25">
      <c r="C1796" s="41"/>
      <c r="D1796" s="41"/>
      <c r="E1796" s="41"/>
      <c r="F1796" s="41"/>
      <c r="G1796" s="41"/>
      <c r="H1796" s="41"/>
      <c r="I1796" s="63"/>
      <c r="J1796" s="63"/>
      <c r="W1796" s="63"/>
      <c r="X1796" s="63"/>
    </row>
    <row r="1797" spans="3:24" x14ac:dyDescent="0.25">
      <c r="C1797" s="59"/>
      <c r="D1797" s="59"/>
      <c r="E1797" s="59"/>
      <c r="F1797" s="59"/>
      <c r="G1797" s="59"/>
      <c r="H1797" s="59"/>
      <c r="I1797" s="63"/>
      <c r="J1797" s="63"/>
      <c r="W1797" s="63"/>
      <c r="X1797" s="63"/>
    </row>
    <row r="1798" spans="3:24" x14ac:dyDescent="0.25">
      <c r="C1798" s="40"/>
      <c r="D1798" s="40"/>
      <c r="E1798" s="40"/>
      <c r="F1798" s="40"/>
      <c r="G1798" s="40"/>
      <c r="H1798" s="40"/>
      <c r="I1798" s="63"/>
      <c r="J1798" s="63"/>
      <c r="W1798" s="63"/>
      <c r="X1798" s="63"/>
    </row>
    <row r="1799" spans="3:24" x14ac:dyDescent="0.25">
      <c r="C1799" s="42"/>
      <c r="D1799" s="42"/>
      <c r="E1799" s="42"/>
      <c r="F1799" s="42"/>
      <c r="G1799" s="42"/>
      <c r="H1799" s="42"/>
      <c r="I1799" s="63"/>
      <c r="J1799" s="63"/>
      <c r="W1799" s="63"/>
      <c r="X1799" s="63"/>
    </row>
    <row r="1800" spans="3:24" x14ac:dyDescent="0.25">
      <c r="C1800" s="47"/>
      <c r="D1800" s="47"/>
      <c r="E1800" s="47"/>
      <c r="F1800" s="47"/>
      <c r="G1800" s="47"/>
      <c r="H1800" s="47"/>
      <c r="I1800" s="63"/>
      <c r="J1800" s="63"/>
      <c r="W1800" s="63"/>
      <c r="X1800" s="63"/>
    </row>
    <row r="1801" spans="3:24" x14ac:dyDescent="0.25">
      <c r="C1801" s="41"/>
      <c r="D1801" s="41"/>
      <c r="E1801" s="41"/>
      <c r="F1801" s="41"/>
      <c r="G1801" s="41"/>
      <c r="H1801" s="41"/>
      <c r="I1801" s="63"/>
      <c r="J1801" s="63"/>
      <c r="W1801" s="63"/>
      <c r="X1801" s="63"/>
    </row>
    <row r="1802" spans="3:24" x14ac:dyDescent="0.25">
      <c r="C1802" s="57"/>
      <c r="D1802" s="57"/>
      <c r="E1802" s="57"/>
      <c r="F1802" s="57"/>
      <c r="G1802" s="57"/>
      <c r="H1802" s="57"/>
      <c r="I1802" s="63"/>
      <c r="J1802" s="63"/>
      <c r="W1802" s="63"/>
      <c r="X1802" s="63"/>
    </row>
    <row r="1803" spans="3:24" x14ac:dyDescent="0.25">
      <c r="C1803" s="45"/>
      <c r="D1803" s="45"/>
      <c r="E1803" s="45"/>
      <c r="F1803" s="45"/>
      <c r="G1803" s="45"/>
      <c r="H1803" s="45"/>
      <c r="I1803" s="63"/>
      <c r="J1803" s="63"/>
      <c r="W1803" s="63"/>
      <c r="X1803" s="63"/>
    </row>
    <row r="1804" spans="3:24" x14ac:dyDescent="0.25">
      <c r="C1804" s="64"/>
      <c r="D1804" s="64"/>
      <c r="E1804" s="64"/>
      <c r="F1804" s="64"/>
      <c r="G1804" s="64"/>
      <c r="H1804" s="64"/>
      <c r="I1804" s="63"/>
      <c r="J1804" s="63"/>
      <c r="W1804" s="63"/>
      <c r="X1804" s="63"/>
    </row>
    <row r="1805" spans="3:24" x14ac:dyDescent="0.25">
      <c r="C1805" s="48"/>
      <c r="D1805" s="48"/>
      <c r="E1805" s="48"/>
      <c r="F1805" s="48"/>
      <c r="G1805" s="48"/>
      <c r="H1805" s="48"/>
      <c r="I1805" s="63"/>
      <c r="J1805" s="63"/>
      <c r="W1805" s="63"/>
      <c r="X1805" s="63"/>
    </row>
    <row r="1806" spans="3:24" x14ac:dyDescent="0.25">
      <c r="C1806" s="59"/>
      <c r="D1806" s="59"/>
      <c r="E1806" s="59"/>
      <c r="F1806" s="59"/>
      <c r="G1806" s="59"/>
      <c r="H1806" s="59"/>
      <c r="I1806" s="63"/>
      <c r="J1806" s="63"/>
      <c r="W1806" s="63"/>
      <c r="X1806" s="63"/>
    </row>
    <row r="1807" spans="3:24" x14ac:dyDescent="0.25">
      <c r="C1807" s="63"/>
      <c r="D1807" s="63"/>
      <c r="E1807" s="63"/>
      <c r="F1807" s="63"/>
      <c r="G1807" s="63"/>
      <c r="H1807" s="63"/>
      <c r="I1807" s="63"/>
      <c r="J1807" s="63"/>
      <c r="W1807" s="63"/>
      <c r="X1807" s="63"/>
    </row>
    <row r="1808" spans="3:24" x14ac:dyDescent="0.25">
      <c r="C1808" s="60"/>
      <c r="D1808" s="60"/>
      <c r="E1808" s="60"/>
      <c r="F1808" s="60"/>
      <c r="G1808" s="60"/>
      <c r="H1808" s="60"/>
      <c r="I1808" s="63"/>
      <c r="J1808" s="63"/>
      <c r="W1808" s="63"/>
      <c r="X1808" s="63"/>
    </row>
    <row r="1809" spans="3:24" x14ac:dyDescent="0.25">
      <c r="C1809" s="64"/>
      <c r="D1809" s="64"/>
      <c r="E1809" s="64"/>
      <c r="F1809" s="64"/>
      <c r="G1809" s="64"/>
      <c r="H1809" s="64"/>
      <c r="I1809" s="63"/>
      <c r="J1809" s="63"/>
      <c r="W1809" s="63"/>
      <c r="X1809" s="63"/>
    </row>
    <row r="1810" spans="3:24" x14ac:dyDescent="0.25">
      <c r="C1810" s="60"/>
      <c r="D1810" s="60"/>
      <c r="E1810" s="60"/>
      <c r="F1810" s="60"/>
      <c r="G1810" s="60"/>
      <c r="H1810" s="60"/>
      <c r="I1810" s="63"/>
      <c r="J1810" s="63"/>
      <c r="W1810" s="63"/>
      <c r="X1810" s="63"/>
    </row>
    <row r="1811" spans="3:24" x14ac:dyDescent="0.25">
      <c r="C1811" s="59"/>
      <c r="D1811" s="59"/>
      <c r="E1811" s="59"/>
      <c r="F1811" s="59"/>
      <c r="G1811" s="59"/>
      <c r="H1811" s="59"/>
      <c r="I1811" s="63"/>
      <c r="J1811" s="63"/>
      <c r="W1811" s="63"/>
      <c r="X1811" s="63"/>
    </row>
    <row r="1812" spans="3:24" x14ac:dyDescent="0.25">
      <c r="C1812" s="40"/>
      <c r="D1812" s="40"/>
      <c r="E1812" s="40"/>
      <c r="F1812" s="40"/>
      <c r="G1812" s="40"/>
      <c r="H1812" s="40"/>
      <c r="I1812" s="63"/>
      <c r="J1812" s="63"/>
      <c r="W1812" s="63"/>
      <c r="X1812" s="63"/>
    </row>
    <row r="1813" spans="3:24" x14ac:dyDescent="0.25">
      <c r="C1813" s="61"/>
      <c r="D1813" s="61"/>
      <c r="E1813" s="61"/>
      <c r="F1813" s="61"/>
      <c r="G1813" s="61"/>
      <c r="H1813" s="61"/>
      <c r="I1813" s="63"/>
      <c r="J1813" s="63"/>
      <c r="W1813" s="63"/>
      <c r="X1813" s="63"/>
    </row>
    <row r="1814" spans="3:24" x14ac:dyDescent="0.25">
      <c r="C1814" s="57"/>
      <c r="D1814" s="57"/>
      <c r="E1814" s="57"/>
      <c r="F1814" s="57"/>
      <c r="G1814" s="57"/>
      <c r="H1814" s="57"/>
      <c r="I1814" s="63"/>
      <c r="J1814" s="63"/>
      <c r="W1814" s="63"/>
      <c r="X1814" s="63"/>
    </row>
    <row r="1815" spans="3:24" x14ac:dyDescent="0.25">
      <c r="C1815" s="54"/>
      <c r="D1815" s="54"/>
      <c r="E1815" s="54"/>
      <c r="F1815" s="54"/>
      <c r="G1815" s="54"/>
      <c r="H1815" s="54"/>
      <c r="I1815" s="63"/>
      <c r="J1815" s="63"/>
      <c r="W1815" s="63"/>
      <c r="X1815" s="63"/>
    </row>
    <row r="1816" spans="3:24" x14ac:dyDescent="0.25">
      <c r="C1816" s="53"/>
      <c r="D1816" s="53"/>
      <c r="E1816" s="53"/>
      <c r="F1816" s="53"/>
      <c r="G1816" s="53"/>
      <c r="H1816" s="53"/>
      <c r="I1816" s="63"/>
      <c r="J1816" s="63"/>
      <c r="W1816" s="63"/>
      <c r="X1816" s="63"/>
    </row>
    <row r="1817" spans="3:24" x14ac:dyDescent="0.25">
      <c r="C1817" s="60"/>
      <c r="D1817" s="60"/>
      <c r="E1817" s="60"/>
      <c r="F1817" s="60"/>
      <c r="G1817" s="60"/>
      <c r="H1817" s="60"/>
      <c r="I1817" s="63"/>
      <c r="J1817" s="63"/>
      <c r="W1817" s="63"/>
      <c r="X1817" s="63"/>
    </row>
    <row r="1818" spans="3:24" x14ac:dyDescent="0.25">
      <c r="C1818" s="63"/>
      <c r="D1818" s="63"/>
      <c r="E1818" s="63"/>
      <c r="F1818" s="63"/>
      <c r="G1818" s="63"/>
      <c r="H1818" s="63"/>
      <c r="I1818" s="63"/>
      <c r="J1818" s="63"/>
      <c r="W1818" s="63"/>
      <c r="X1818" s="63"/>
    </row>
    <row r="1819" spans="3:24" x14ac:dyDescent="0.25">
      <c r="C1819" s="43"/>
      <c r="D1819" s="43"/>
      <c r="E1819" s="43"/>
      <c r="F1819" s="43"/>
      <c r="G1819" s="43"/>
      <c r="H1819" s="43"/>
      <c r="I1819" s="63"/>
      <c r="J1819" s="63"/>
      <c r="W1819" s="63"/>
      <c r="X1819" s="63"/>
    </row>
    <row r="1820" spans="3:24" x14ac:dyDescent="0.25">
      <c r="C1820" s="53"/>
      <c r="D1820" s="53"/>
      <c r="E1820" s="53"/>
      <c r="F1820" s="53"/>
      <c r="G1820" s="53"/>
      <c r="H1820" s="53"/>
      <c r="I1820" s="63"/>
      <c r="J1820" s="63"/>
      <c r="W1820" s="63"/>
      <c r="X1820" s="63"/>
    </row>
    <row r="1821" spans="3:24" x14ac:dyDescent="0.25">
      <c r="C1821" s="44"/>
      <c r="D1821" s="44"/>
      <c r="E1821" s="44"/>
      <c r="F1821" s="44"/>
      <c r="G1821" s="44"/>
      <c r="H1821" s="44"/>
      <c r="I1821" s="63"/>
      <c r="J1821" s="63"/>
      <c r="W1821" s="63"/>
      <c r="X1821" s="63"/>
    </row>
    <row r="1822" spans="3:24" x14ac:dyDescent="0.25">
      <c r="C1822" s="61"/>
      <c r="D1822" s="61"/>
      <c r="E1822" s="61"/>
      <c r="F1822" s="61"/>
      <c r="G1822" s="61"/>
      <c r="H1822" s="61"/>
      <c r="I1822" s="63"/>
      <c r="J1822" s="63"/>
      <c r="W1822" s="63"/>
      <c r="X1822" s="63"/>
    </row>
    <row r="1823" spans="3:24" x14ac:dyDescent="0.25">
      <c r="C1823" s="62"/>
      <c r="D1823" s="62"/>
      <c r="E1823" s="62"/>
      <c r="F1823" s="62"/>
      <c r="G1823" s="62"/>
      <c r="H1823" s="62"/>
      <c r="I1823" s="63"/>
      <c r="J1823" s="63"/>
      <c r="W1823" s="63"/>
      <c r="X1823" s="63"/>
    </row>
    <row r="1824" spans="3:24" x14ac:dyDescent="0.25">
      <c r="C1824" s="42"/>
      <c r="D1824" s="42"/>
      <c r="E1824" s="42"/>
      <c r="F1824" s="42"/>
      <c r="G1824" s="42"/>
      <c r="H1824" s="42"/>
      <c r="I1824" s="63"/>
      <c r="J1824" s="63"/>
      <c r="W1824" s="63"/>
      <c r="X1824" s="63"/>
    </row>
    <row r="1825" spans="3:24" x14ac:dyDescent="0.25">
      <c r="C1825" s="61"/>
      <c r="D1825" s="61"/>
      <c r="E1825" s="61"/>
      <c r="F1825" s="61"/>
      <c r="G1825" s="61"/>
      <c r="H1825" s="61"/>
      <c r="I1825" s="63"/>
      <c r="J1825" s="63"/>
      <c r="W1825" s="63"/>
      <c r="X1825" s="63"/>
    </row>
    <row r="1826" spans="3:24" x14ac:dyDescent="0.25">
      <c r="C1826" s="55"/>
      <c r="D1826" s="55"/>
      <c r="E1826" s="55"/>
      <c r="F1826" s="55"/>
      <c r="G1826" s="55"/>
      <c r="H1826" s="55"/>
      <c r="I1826" s="63"/>
      <c r="J1826" s="63"/>
      <c r="W1826" s="63"/>
      <c r="X1826" s="63"/>
    </row>
    <row r="1827" spans="3:24" x14ac:dyDescent="0.25">
      <c r="C1827" s="59"/>
      <c r="D1827" s="59"/>
      <c r="E1827" s="59"/>
      <c r="F1827" s="59"/>
      <c r="G1827" s="59"/>
      <c r="H1827" s="59"/>
      <c r="I1827" s="63"/>
      <c r="J1827" s="63"/>
      <c r="W1827" s="63"/>
      <c r="X1827" s="63"/>
    </row>
    <row r="1828" spans="3:24" x14ac:dyDescent="0.25">
      <c r="C1828" s="58"/>
      <c r="D1828" s="58"/>
      <c r="E1828" s="58"/>
      <c r="F1828" s="58"/>
      <c r="G1828" s="58"/>
      <c r="H1828" s="58"/>
      <c r="I1828" s="63"/>
      <c r="J1828" s="63"/>
      <c r="W1828" s="63"/>
      <c r="X1828" s="63"/>
    </row>
    <row r="1829" spans="3:24" x14ac:dyDescent="0.25">
      <c r="C1829" s="55"/>
      <c r="D1829" s="55"/>
      <c r="E1829" s="55"/>
      <c r="F1829" s="55"/>
      <c r="G1829" s="55"/>
      <c r="H1829" s="55"/>
      <c r="I1829" s="63"/>
      <c r="J1829" s="63"/>
      <c r="W1829" s="63"/>
      <c r="X1829" s="63"/>
    </row>
    <row r="1830" spans="3:24" x14ac:dyDescent="0.25">
      <c r="C1830" s="55"/>
      <c r="D1830" s="55"/>
      <c r="E1830" s="55"/>
      <c r="F1830" s="55"/>
      <c r="G1830" s="55"/>
      <c r="H1830" s="55"/>
      <c r="I1830" s="63"/>
      <c r="J1830" s="63"/>
      <c r="W1830" s="63"/>
      <c r="X1830" s="63"/>
    </row>
    <row r="1831" spans="3:24" x14ac:dyDescent="0.25">
      <c r="C1831" s="53"/>
      <c r="D1831" s="53"/>
      <c r="E1831" s="53"/>
      <c r="F1831" s="53"/>
      <c r="G1831" s="53"/>
      <c r="H1831" s="53"/>
      <c r="I1831" s="63"/>
      <c r="J1831" s="63"/>
      <c r="W1831" s="63"/>
      <c r="X1831" s="63"/>
    </row>
    <row r="1832" spans="3:24" x14ac:dyDescent="0.25">
      <c r="C1832" s="55"/>
      <c r="D1832" s="55"/>
      <c r="E1832" s="55"/>
      <c r="F1832" s="55"/>
      <c r="G1832" s="55"/>
      <c r="H1832" s="55"/>
      <c r="I1832" s="63"/>
      <c r="J1832" s="63"/>
      <c r="W1832" s="63"/>
      <c r="X1832" s="63"/>
    </row>
    <row r="1833" spans="3:24" x14ac:dyDescent="0.25">
      <c r="C1833" s="62"/>
      <c r="D1833" s="62"/>
      <c r="E1833" s="62"/>
      <c r="F1833" s="62"/>
      <c r="G1833" s="62"/>
      <c r="H1833" s="62"/>
      <c r="I1833" s="63"/>
      <c r="J1833" s="63"/>
      <c r="W1833" s="63"/>
      <c r="X1833" s="63"/>
    </row>
    <row r="1834" spans="3:24" x14ac:dyDescent="0.25">
      <c r="C1834" s="57"/>
      <c r="D1834" s="57"/>
      <c r="E1834" s="57"/>
      <c r="F1834" s="57"/>
      <c r="G1834" s="57"/>
      <c r="H1834" s="57"/>
      <c r="I1834" s="63"/>
      <c r="J1834" s="63"/>
      <c r="W1834" s="63"/>
      <c r="X1834" s="63"/>
    </row>
    <row r="1835" spans="3:24" x14ac:dyDescent="0.25">
      <c r="C1835" s="41"/>
      <c r="D1835" s="41"/>
      <c r="E1835" s="41"/>
      <c r="F1835" s="41"/>
      <c r="G1835" s="41"/>
      <c r="H1835" s="41"/>
      <c r="I1835" s="63"/>
      <c r="J1835" s="63"/>
      <c r="W1835" s="63"/>
      <c r="X1835" s="63"/>
    </row>
    <row r="1836" spans="3:24" x14ac:dyDescent="0.25">
      <c r="C1836" s="59"/>
      <c r="D1836" s="59"/>
      <c r="E1836" s="59"/>
      <c r="F1836" s="59"/>
      <c r="G1836" s="59"/>
      <c r="H1836" s="59"/>
      <c r="I1836" s="63"/>
      <c r="J1836" s="63"/>
      <c r="W1836" s="63"/>
      <c r="X1836" s="63"/>
    </row>
    <row r="1837" spans="3:24" x14ac:dyDescent="0.25">
      <c r="C1837" s="48"/>
      <c r="D1837" s="48"/>
      <c r="E1837" s="48"/>
      <c r="F1837" s="48"/>
      <c r="G1837" s="48"/>
      <c r="H1837" s="48"/>
      <c r="I1837" s="63"/>
      <c r="J1837" s="63"/>
      <c r="W1837" s="63"/>
      <c r="X1837" s="63"/>
    </row>
    <row r="1838" spans="3:24" x14ac:dyDescent="0.25">
      <c r="C1838" s="60"/>
      <c r="D1838" s="60"/>
      <c r="E1838" s="60"/>
      <c r="F1838" s="60"/>
      <c r="G1838" s="60"/>
      <c r="H1838" s="60"/>
      <c r="I1838" s="63"/>
      <c r="J1838" s="63"/>
      <c r="W1838" s="63"/>
      <c r="X1838" s="63"/>
    </row>
    <row r="1839" spans="3:24" x14ac:dyDescent="0.25">
      <c r="C1839" s="61"/>
      <c r="D1839" s="61"/>
      <c r="E1839" s="61"/>
      <c r="F1839" s="61"/>
      <c r="G1839" s="61"/>
      <c r="H1839" s="61"/>
      <c r="I1839" s="63"/>
      <c r="J1839" s="63"/>
      <c r="W1839" s="63"/>
      <c r="X1839" s="63"/>
    </row>
    <row r="1840" spans="3:24" x14ac:dyDescent="0.25">
      <c r="C1840" s="62"/>
      <c r="D1840" s="62"/>
      <c r="E1840" s="62"/>
      <c r="F1840" s="62"/>
      <c r="G1840" s="62"/>
      <c r="H1840" s="62"/>
      <c r="I1840" s="63"/>
      <c r="J1840" s="63"/>
      <c r="W1840" s="63"/>
      <c r="X1840" s="63"/>
    </row>
    <row r="1841" spans="3:24" x14ac:dyDescent="0.25">
      <c r="C1841" s="63"/>
      <c r="D1841" s="63"/>
      <c r="E1841" s="63"/>
      <c r="F1841" s="63"/>
      <c r="G1841" s="63"/>
      <c r="H1841" s="63"/>
      <c r="I1841" s="63"/>
      <c r="J1841" s="63"/>
      <c r="W1841" s="63"/>
      <c r="X1841" s="63"/>
    </row>
    <row r="1842" spans="3:24" x14ac:dyDescent="0.25">
      <c r="C1842" s="62"/>
      <c r="D1842" s="62"/>
      <c r="E1842" s="62"/>
      <c r="F1842" s="62"/>
      <c r="G1842" s="62"/>
      <c r="H1842" s="62"/>
      <c r="I1842" s="63"/>
      <c r="J1842" s="63"/>
      <c r="W1842" s="63"/>
      <c r="X1842" s="63"/>
    </row>
    <row r="1843" spans="3:24" x14ac:dyDescent="0.25">
      <c r="C1843" s="48"/>
      <c r="D1843" s="48"/>
      <c r="E1843" s="48"/>
      <c r="F1843" s="48"/>
      <c r="G1843" s="48"/>
      <c r="H1843" s="48"/>
      <c r="I1843" s="63"/>
      <c r="J1843" s="63"/>
      <c r="W1843" s="63"/>
      <c r="X1843" s="63"/>
    </row>
    <row r="1844" spans="3:24" x14ac:dyDescent="0.25">
      <c r="C1844" s="48"/>
      <c r="D1844" s="48"/>
      <c r="E1844" s="48"/>
      <c r="F1844" s="48"/>
      <c r="G1844" s="48"/>
      <c r="H1844" s="48"/>
      <c r="I1844" s="63"/>
      <c r="J1844" s="63"/>
      <c r="W1844" s="63"/>
      <c r="X1844" s="63"/>
    </row>
    <row r="1845" spans="3:24" x14ac:dyDescent="0.25">
      <c r="C1845" s="57"/>
      <c r="D1845" s="57"/>
      <c r="E1845" s="57"/>
      <c r="F1845" s="57"/>
      <c r="G1845" s="57"/>
      <c r="H1845" s="57"/>
      <c r="I1845" s="63"/>
      <c r="J1845" s="63"/>
      <c r="W1845" s="63"/>
      <c r="X1845" s="63"/>
    </row>
    <row r="1846" spans="3:24" x14ac:dyDescent="0.25">
      <c r="C1846" s="64"/>
      <c r="D1846" s="64"/>
      <c r="E1846" s="64"/>
      <c r="F1846" s="64"/>
      <c r="G1846" s="64"/>
      <c r="H1846" s="64"/>
      <c r="I1846" s="63"/>
      <c r="J1846" s="63"/>
      <c r="W1846" s="63"/>
      <c r="X1846" s="63"/>
    </row>
    <row r="1847" spans="3:24" x14ac:dyDescent="0.25">
      <c r="C1847" s="64"/>
      <c r="D1847" s="64"/>
      <c r="E1847" s="64"/>
      <c r="F1847" s="64"/>
      <c r="G1847" s="64"/>
      <c r="H1847" s="64"/>
      <c r="I1847" s="63"/>
      <c r="J1847" s="63"/>
      <c r="W1847" s="63"/>
      <c r="X1847" s="63"/>
    </row>
    <row r="1848" spans="3:24" x14ac:dyDescent="0.25">
      <c r="C1848" s="62"/>
      <c r="D1848" s="62"/>
      <c r="E1848" s="62"/>
      <c r="F1848" s="62"/>
      <c r="G1848" s="62"/>
      <c r="H1848" s="62"/>
      <c r="I1848" s="63"/>
      <c r="J1848" s="63"/>
      <c r="W1848" s="63"/>
      <c r="X1848" s="63"/>
    </row>
    <row r="1849" spans="3:24" x14ac:dyDescent="0.25">
      <c r="C1849" s="59"/>
      <c r="D1849" s="59"/>
      <c r="E1849" s="59"/>
      <c r="F1849" s="59"/>
      <c r="G1849" s="59"/>
      <c r="H1849" s="59"/>
      <c r="I1849" s="63"/>
      <c r="J1849" s="63"/>
      <c r="W1849" s="63"/>
      <c r="X1849" s="63"/>
    </row>
    <row r="1850" spans="3:24" x14ac:dyDescent="0.25">
      <c r="C1850" s="57"/>
      <c r="D1850" s="57"/>
      <c r="E1850" s="57"/>
      <c r="F1850" s="57"/>
      <c r="G1850" s="57"/>
      <c r="H1850" s="57"/>
      <c r="I1850" s="63"/>
      <c r="J1850" s="63"/>
      <c r="W1850" s="63"/>
      <c r="X1850" s="63"/>
    </row>
    <row r="1851" spans="3:24" x14ac:dyDescent="0.25">
      <c r="C1851" s="44"/>
      <c r="D1851" s="44"/>
      <c r="E1851" s="44"/>
      <c r="F1851" s="44"/>
      <c r="G1851" s="44"/>
      <c r="H1851" s="44"/>
      <c r="I1851" s="63"/>
      <c r="J1851" s="63"/>
      <c r="W1851" s="63"/>
      <c r="X1851" s="63"/>
    </row>
    <row r="1852" spans="3:24" x14ac:dyDescent="0.25">
      <c r="C1852" s="62"/>
      <c r="D1852" s="62"/>
      <c r="E1852" s="62"/>
      <c r="F1852" s="62"/>
      <c r="G1852" s="62"/>
      <c r="H1852" s="62"/>
      <c r="I1852" s="63"/>
      <c r="J1852" s="63"/>
      <c r="W1852" s="63"/>
      <c r="X1852" s="63"/>
    </row>
    <row r="1853" spans="3:24" x14ac:dyDescent="0.25">
      <c r="C1853" s="63"/>
      <c r="D1853" s="63"/>
      <c r="E1853" s="63"/>
      <c r="F1853" s="63"/>
      <c r="G1853" s="63"/>
      <c r="H1853" s="63"/>
      <c r="I1853" s="63"/>
      <c r="J1853" s="63"/>
      <c r="W1853" s="63"/>
      <c r="X1853" s="63"/>
    </row>
    <row r="1854" spans="3:24" x14ac:dyDescent="0.25">
      <c r="C1854" s="63"/>
      <c r="D1854" s="63"/>
      <c r="E1854" s="63"/>
      <c r="F1854" s="63"/>
      <c r="G1854" s="63"/>
      <c r="H1854" s="63"/>
      <c r="I1854" s="63"/>
      <c r="J1854" s="63"/>
      <c r="W1854" s="63"/>
      <c r="X1854" s="63"/>
    </row>
    <row r="1855" spans="3:24" x14ac:dyDescent="0.25">
      <c r="C1855" s="45"/>
      <c r="D1855" s="45"/>
      <c r="E1855" s="45"/>
      <c r="F1855" s="45"/>
      <c r="G1855" s="45"/>
      <c r="H1855" s="45"/>
      <c r="I1855" s="63"/>
      <c r="J1855" s="63"/>
      <c r="W1855" s="63"/>
      <c r="X1855" s="63"/>
    </row>
    <row r="1856" spans="3:24" x14ac:dyDescent="0.25">
      <c r="C1856" s="41"/>
      <c r="D1856" s="41"/>
      <c r="E1856" s="41"/>
      <c r="F1856" s="41"/>
      <c r="G1856" s="41"/>
      <c r="H1856" s="41"/>
      <c r="I1856" s="63"/>
      <c r="J1856" s="63"/>
      <c r="W1856" s="63"/>
      <c r="X1856" s="63"/>
    </row>
    <row r="1857" spans="3:24" x14ac:dyDescent="0.25">
      <c r="C1857" s="63"/>
      <c r="D1857" s="63"/>
      <c r="E1857" s="63"/>
      <c r="F1857" s="63"/>
      <c r="G1857" s="63"/>
      <c r="H1857" s="63"/>
      <c r="I1857" s="64"/>
      <c r="J1857" s="64"/>
      <c r="W1857" s="63"/>
      <c r="X1857" s="63"/>
    </row>
    <row r="1858" spans="3:24" x14ac:dyDescent="0.25">
      <c r="C1858" s="59"/>
      <c r="D1858" s="59"/>
      <c r="E1858" s="59"/>
      <c r="F1858" s="59"/>
      <c r="G1858" s="59"/>
      <c r="H1858" s="59"/>
      <c r="I1858" s="64"/>
      <c r="J1858" s="64"/>
      <c r="W1858" s="64"/>
      <c r="X1858" s="64"/>
    </row>
    <row r="1859" spans="3:24" x14ac:dyDescent="0.25">
      <c r="C1859" s="61"/>
      <c r="D1859" s="61"/>
      <c r="E1859" s="61"/>
      <c r="F1859" s="61"/>
      <c r="G1859" s="61"/>
      <c r="H1859" s="61"/>
      <c r="I1859" s="64"/>
      <c r="J1859" s="64"/>
      <c r="W1859" s="64"/>
      <c r="X1859" s="64"/>
    </row>
    <row r="1860" spans="3:24" x14ac:dyDescent="0.25">
      <c r="C1860" s="64"/>
      <c r="D1860" s="64"/>
      <c r="E1860" s="64"/>
      <c r="F1860" s="64"/>
      <c r="G1860" s="64"/>
      <c r="H1860" s="64"/>
      <c r="I1860" s="64"/>
      <c r="J1860" s="64"/>
      <c r="W1860" s="64"/>
      <c r="X1860" s="64"/>
    </row>
    <row r="1861" spans="3:24" x14ac:dyDescent="0.25">
      <c r="C1861" s="64"/>
      <c r="D1861" s="64"/>
      <c r="E1861" s="64"/>
      <c r="F1861" s="64"/>
      <c r="G1861" s="64"/>
      <c r="H1861" s="64"/>
      <c r="I1861" s="64"/>
      <c r="J1861" s="64"/>
      <c r="W1861" s="64"/>
      <c r="X1861" s="64"/>
    </row>
    <row r="1862" spans="3:24" x14ac:dyDescent="0.25">
      <c r="C1862" s="48"/>
      <c r="D1862" s="48"/>
      <c r="E1862" s="48"/>
      <c r="F1862" s="48"/>
      <c r="G1862" s="48"/>
      <c r="H1862" s="48"/>
      <c r="I1862" s="64"/>
      <c r="J1862" s="64"/>
      <c r="W1862" s="64"/>
      <c r="X1862" s="64"/>
    </row>
    <row r="1863" spans="3:24" x14ac:dyDescent="0.25">
      <c r="C1863" s="47"/>
      <c r="D1863" s="47"/>
      <c r="E1863" s="47"/>
      <c r="F1863" s="47"/>
      <c r="G1863" s="47"/>
      <c r="H1863" s="47"/>
      <c r="I1863" s="64"/>
      <c r="J1863" s="64"/>
      <c r="W1863" s="64"/>
      <c r="X1863" s="64"/>
    </row>
    <row r="1864" spans="3:24" x14ac:dyDescent="0.25">
      <c r="C1864" s="53"/>
      <c r="D1864" s="53"/>
      <c r="E1864" s="53"/>
      <c r="F1864" s="53"/>
      <c r="G1864" s="53"/>
      <c r="H1864" s="53"/>
      <c r="I1864" s="64"/>
      <c r="J1864" s="64"/>
      <c r="W1864" s="64"/>
      <c r="X1864" s="64"/>
    </row>
    <row r="1865" spans="3:24" x14ac:dyDescent="0.25">
      <c r="C1865" s="54"/>
      <c r="D1865" s="54"/>
      <c r="E1865" s="54"/>
      <c r="F1865" s="54"/>
      <c r="G1865" s="54"/>
      <c r="H1865" s="54"/>
      <c r="I1865" s="64"/>
      <c r="J1865" s="64"/>
      <c r="W1865" s="64"/>
      <c r="X1865" s="64"/>
    </row>
    <row r="1866" spans="3:24" x14ac:dyDescent="0.25">
      <c r="C1866" s="60"/>
      <c r="D1866" s="60"/>
      <c r="E1866" s="60"/>
      <c r="F1866" s="60"/>
      <c r="G1866" s="60"/>
      <c r="H1866" s="60"/>
      <c r="I1866" s="64"/>
      <c r="J1866" s="64"/>
      <c r="W1866" s="64"/>
      <c r="X1866" s="64"/>
    </row>
    <row r="1867" spans="3:24" x14ac:dyDescent="0.25">
      <c r="C1867" s="58"/>
      <c r="D1867" s="58"/>
      <c r="E1867" s="58"/>
      <c r="F1867" s="58"/>
      <c r="G1867" s="58"/>
      <c r="H1867" s="58"/>
      <c r="I1867" s="64"/>
      <c r="J1867" s="64"/>
      <c r="W1867" s="64"/>
      <c r="X1867" s="64"/>
    </row>
    <row r="1868" spans="3:24" x14ac:dyDescent="0.25">
      <c r="C1868" s="58"/>
      <c r="D1868" s="58"/>
      <c r="E1868" s="58"/>
      <c r="F1868" s="58"/>
      <c r="G1868" s="58"/>
      <c r="H1868" s="58"/>
      <c r="I1868" s="64"/>
      <c r="J1868" s="64"/>
      <c r="W1868" s="64"/>
      <c r="X1868" s="64"/>
    </row>
    <row r="1869" spans="3:24" x14ac:dyDescent="0.25">
      <c r="C1869" s="48"/>
      <c r="D1869" s="48"/>
      <c r="E1869" s="48"/>
      <c r="F1869" s="48"/>
      <c r="G1869" s="48"/>
      <c r="H1869" s="48"/>
      <c r="I1869" s="64"/>
      <c r="J1869" s="64"/>
      <c r="W1869" s="64"/>
      <c r="X1869" s="64"/>
    </row>
    <row r="1870" spans="3:24" x14ac:dyDescent="0.25">
      <c r="C1870" s="59"/>
      <c r="D1870" s="59"/>
      <c r="E1870" s="59"/>
      <c r="F1870" s="59"/>
      <c r="G1870" s="59"/>
      <c r="H1870" s="59"/>
      <c r="I1870" s="64"/>
      <c r="J1870" s="64"/>
      <c r="W1870" s="64"/>
      <c r="X1870" s="64"/>
    </row>
    <row r="1871" spans="3:24" x14ac:dyDescent="0.25">
      <c r="C1871" s="41"/>
      <c r="D1871" s="41"/>
      <c r="E1871" s="41"/>
      <c r="F1871" s="41"/>
      <c r="G1871" s="41"/>
      <c r="H1871" s="41"/>
      <c r="I1871" s="64"/>
      <c r="J1871" s="64"/>
      <c r="W1871" s="64"/>
      <c r="X1871" s="64"/>
    </row>
    <row r="1872" spans="3:24" x14ac:dyDescent="0.25">
      <c r="C1872" s="46"/>
      <c r="D1872" s="46"/>
      <c r="E1872" s="46"/>
      <c r="F1872" s="46"/>
      <c r="G1872" s="46"/>
      <c r="H1872" s="46"/>
      <c r="I1872" s="64"/>
      <c r="J1872" s="64"/>
      <c r="W1872" s="64"/>
      <c r="X1872" s="64"/>
    </row>
    <row r="1873" spans="3:24" x14ac:dyDescent="0.25">
      <c r="C1873" s="61"/>
      <c r="D1873" s="61"/>
      <c r="E1873" s="61"/>
      <c r="F1873" s="61"/>
      <c r="G1873" s="61"/>
      <c r="H1873" s="61"/>
      <c r="I1873" s="64"/>
      <c r="J1873" s="64"/>
      <c r="W1873" s="64"/>
      <c r="X1873" s="64"/>
    </row>
    <row r="1874" spans="3:24" x14ac:dyDescent="0.25">
      <c r="C1874" s="62"/>
      <c r="D1874" s="62"/>
      <c r="E1874" s="62"/>
      <c r="F1874" s="62"/>
      <c r="G1874" s="62"/>
      <c r="H1874" s="62"/>
      <c r="I1874" s="64"/>
      <c r="J1874" s="64"/>
      <c r="W1874" s="64"/>
      <c r="X1874" s="64"/>
    </row>
    <row r="1875" spans="3:24" x14ac:dyDescent="0.25">
      <c r="C1875" s="63"/>
      <c r="D1875" s="63"/>
      <c r="E1875" s="63"/>
      <c r="F1875" s="63"/>
      <c r="G1875" s="63"/>
      <c r="H1875" s="63"/>
      <c r="I1875" s="64"/>
      <c r="J1875" s="64"/>
      <c r="W1875" s="64"/>
      <c r="X1875" s="64"/>
    </row>
    <row r="1876" spans="3:24" x14ac:dyDescent="0.25">
      <c r="C1876" s="63"/>
      <c r="D1876" s="63"/>
      <c r="E1876" s="63"/>
      <c r="F1876" s="63"/>
      <c r="G1876" s="63"/>
      <c r="H1876" s="63"/>
      <c r="I1876" s="64"/>
      <c r="J1876" s="64"/>
      <c r="W1876" s="64"/>
      <c r="X1876" s="64"/>
    </row>
    <row r="1877" spans="3:24" x14ac:dyDescent="0.25">
      <c r="C1877" s="46"/>
      <c r="D1877" s="46"/>
      <c r="E1877" s="46"/>
      <c r="F1877" s="46"/>
      <c r="G1877" s="46"/>
      <c r="H1877" s="46"/>
      <c r="I1877" s="64"/>
      <c r="J1877" s="64"/>
      <c r="W1877" s="64"/>
      <c r="X1877" s="64"/>
    </row>
    <row r="1878" spans="3:24" x14ac:dyDescent="0.25">
      <c r="C1878" s="64"/>
      <c r="D1878" s="64"/>
      <c r="E1878" s="64"/>
      <c r="F1878" s="64"/>
      <c r="G1878" s="64"/>
      <c r="H1878" s="64"/>
      <c r="I1878" s="64"/>
      <c r="J1878" s="64"/>
      <c r="W1878" s="64"/>
      <c r="X1878" s="64"/>
    </row>
    <row r="1879" spans="3:24" x14ac:dyDescent="0.25">
      <c r="C1879" s="63"/>
      <c r="D1879" s="63"/>
      <c r="E1879" s="63"/>
      <c r="F1879" s="63"/>
      <c r="G1879" s="63"/>
      <c r="H1879" s="63"/>
      <c r="I1879" s="64"/>
      <c r="J1879" s="64"/>
      <c r="W1879" s="64"/>
      <c r="X1879" s="64"/>
    </row>
    <row r="1880" spans="3:24" x14ac:dyDescent="0.25">
      <c r="C1880" s="58"/>
      <c r="D1880" s="58"/>
      <c r="E1880" s="58"/>
      <c r="F1880" s="58"/>
      <c r="G1880" s="58"/>
      <c r="H1880" s="58"/>
      <c r="I1880" s="64"/>
      <c r="J1880" s="64"/>
      <c r="W1880" s="64"/>
      <c r="X1880" s="64"/>
    </row>
    <row r="1881" spans="3:24" x14ac:dyDescent="0.25">
      <c r="C1881" s="48"/>
      <c r="D1881" s="48"/>
      <c r="E1881" s="48"/>
      <c r="F1881" s="48"/>
      <c r="G1881" s="48"/>
      <c r="H1881" s="48"/>
      <c r="I1881" s="64"/>
      <c r="J1881" s="64"/>
      <c r="W1881" s="64"/>
      <c r="X1881" s="64"/>
    </row>
    <row r="1882" spans="3:24" x14ac:dyDescent="0.25">
      <c r="C1882" s="46"/>
      <c r="D1882" s="46"/>
      <c r="E1882" s="46"/>
      <c r="F1882" s="46"/>
      <c r="G1882" s="46"/>
      <c r="H1882" s="46"/>
      <c r="I1882" s="64"/>
      <c r="J1882" s="64"/>
      <c r="W1882" s="64"/>
      <c r="X1882" s="64"/>
    </row>
    <row r="1883" spans="3:24" x14ac:dyDescent="0.25">
      <c r="C1883" s="40"/>
      <c r="D1883" s="40"/>
      <c r="E1883" s="40"/>
      <c r="F1883" s="40"/>
      <c r="G1883" s="40"/>
      <c r="H1883" s="40"/>
      <c r="I1883" s="64"/>
      <c r="J1883" s="64"/>
      <c r="W1883" s="64"/>
      <c r="X1883" s="64"/>
    </row>
    <row r="1884" spans="3:24" x14ac:dyDescent="0.25">
      <c r="C1884" s="45"/>
      <c r="D1884" s="45"/>
      <c r="E1884" s="45"/>
      <c r="F1884" s="45"/>
      <c r="G1884" s="45"/>
      <c r="H1884" s="45"/>
      <c r="I1884" s="64"/>
      <c r="J1884" s="64"/>
      <c r="W1884" s="64"/>
      <c r="X1884" s="64"/>
    </row>
    <row r="1885" spans="3:24" x14ac:dyDescent="0.25">
      <c r="C1885" s="59"/>
      <c r="D1885" s="59"/>
      <c r="E1885" s="59"/>
      <c r="F1885" s="59"/>
      <c r="G1885" s="59"/>
      <c r="H1885" s="59"/>
      <c r="I1885" s="64"/>
      <c r="J1885" s="64"/>
      <c r="W1885" s="64"/>
      <c r="X1885" s="64"/>
    </row>
    <row r="1886" spans="3:24" x14ac:dyDescent="0.25">
      <c r="C1886" s="55"/>
      <c r="D1886" s="55"/>
      <c r="E1886" s="55"/>
      <c r="F1886" s="55"/>
      <c r="G1886" s="55"/>
      <c r="H1886" s="55"/>
      <c r="I1886" s="64"/>
      <c r="J1886" s="64"/>
      <c r="W1886" s="64"/>
      <c r="X1886" s="64"/>
    </row>
    <row r="1887" spans="3:24" x14ac:dyDescent="0.25">
      <c r="C1887" s="43"/>
      <c r="D1887" s="43"/>
      <c r="E1887" s="43"/>
      <c r="F1887" s="43"/>
      <c r="G1887" s="43"/>
      <c r="H1887" s="43"/>
      <c r="I1887" s="64"/>
      <c r="J1887" s="64"/>
      <c r="W1887" s="64"/>
      <c r="X1887" s="64"/>
    </row>
    <row r="1888" spans="3:24" x14ac:dyDescent="0.25">
      <c r="C1888" s="45"/>
      <c r="D1888" s="45"/>
      <c r="E1888" s="45"/>
      <c r="F1888" s="45"/>
      <c r="G1888" s="45"/>
      <c r="H1888" s="45"/>
      <c r="I1888" s="64"/>
      <c r="J1888" s="64"/>
      <c r="W1888" s="64"/>
      <c r="X1888" s="64"/>
    </row>
    <row r="1889" spans="3:24" x14ac:dyDescent="0.25">
      <c r="C1889" s="61"/>
      <c r="D1889" s="61"/>
      <c r="E1889" s="61"/>
      <c r="F1889" s="61"/>
      <c r="G1889" s="61"/>
      <c r="H1889" s="61"/>
      <c r="I1889" s="64"/>
      <c r="J1889" s="64"/>
      <c r="W1889" s="64"/>
      <c r="X1889" s="64"/>
    </row>
    <row r="1890" spans="3:24" x14ac:dyDescent="0.25">
      <c r="C1890" s="43"/>
      <c r="D1890" s="43"/>
      <c r="E1890" s="43"/>
      <c r="F1890" s="43"/>
      <c r="G1890" s="43"/>
      <c r="H1890" s="43"/>
      <c r="I1890" s="64"/>
      <c r="J1890" s="64"/>
      <c r="W1890" s="64"/>
      <c r="X1890" s="64"/>
    </row>
    <row r="1891" spans="3:24" x14ac:dyDescent="0.25">
      <c r="C1891" s="60"/>
      <c r="D1891" s="60"/>
      <c r="E1891" s="60"/>
      <c r="F1891" s="60"/>
      <c r="G1891" s="60"/>
      <c r="H1891" s="60"/>
      <c r="I1891" s="64"/>
      <c r="J1891" s="64"/>
      <c r="W1891" s="64"/>
      <c r="X1891" s="64"/>
    </row>
    <row r="1892" spans="3:24" x14ac:dyDescent="0.25">
      <c r="C1892" s="57"/>
      <c r="D1892" s="57"/>
      <c r="E1892" s="57"/>
      <c r="F1892" s="57"/>
      <c r="G1892" s="57"/>
      <c r="H1892" s="57"/>
      <c r="I1892" s="64"/>
      <c r="J1892" s="64"/>
      <c r="W1892" s="64"/>
      <c r="X1892" s="64"/>
    </row>
    <row r="1893" spans="3:24" x14ac:dyDescent="0.25">
      <c r="C1893" s="61"/>
      <c r="D1893" s="61"/>
      <c r="E1893" s="61"/>
      <c r="F1893" s="61"/>
      <c r="G1893" s="61"/>
      <c r="H1893" s="61"/>
      <c r="I1893" s="64"/>
      <c r="J1893" s="64"/>
      <c r="W1893" s="64"/>
      <c r="X1893" s="64"/>
    </row>
    <row r="1894" spans="3:24" x14ac:dyDescent="0.25">
      <c r="C1894" s="62"/>
      <c r="D1894" s="62"/>
      <c r="E1894" s="62"/>
      <c r="F1894" s="62"/>
      <c r="G1894" s="62"/>
      <c r="H1894" s="62"/>
      <c r="I1894" s="64"/>
      <c r="J1894" s="64"/>
      <c r="W1894" s="64"/>
      <c r="X1894" s="64"/>
    </row>
    <row r="1895" spans="3:24" x14ac:dyDescent="0.25">
      <c r="C1895" s="62"/>
      <c r="D1895" s="62"/>
      <c r="E1895" s="62"/>
      <c r="F1895" s="62"/>
      <c r="G1895" s="62"/>
      <c r="H1895" s="62"/>
      <c r="I1895" s="64"/>
      <c r="J1895" s="64"/>
      <c r="W1895" s="64"/>
      <c r="X1895" s="64"/>
    </row>
    <row r="1896" spans="3:24" x14ac:dyDescent="0.25">
      <c r="C1896" s="41"/>
      <c r="D1896" s="41"/>
      <c r="E1896" s="41"/>
      <c r="F1896" s="41"/>
      <c r="G1896" s="41"/>
      <c r="H1896" s="41"/>
      <c r="I1896" s="64"/>
      <c r="J1896" s="64"/>
      <c r="W1896" s="64"/>
      <c r="X1896" s="64"/>
    </row>
    <row r="1897" spans="3:24" x14ac:dyDescent="0.25">
      <c r="C1897" s="44"/>
      <c r="D1897" s="44"/>
      <c r="E1897" s="44"/>
      <c r="F1897" s="44"/>
      <c r="G1897" s="44"/>
      <c r="H1897" s="44"/>
      <c r="I1897" s="64"/>
      <c r="J1897" s="64"/>
      <c r="W1897" s="64"/>
      <c r="X1897" s="64"/>
    </row>
    <row r="1898" spans="3:24" x14ac:dyDescent="0.25">
      <c r="C1898" s="46"/>
      <c r="D1898" s="46"/>
      <c r="E1898" s="46"/>
      <c r="F1898" s="46"/>
      <c r="G1898" s="46"/>
      <c r="H1898" s="46"/>
      <c r="I1898" s="64"/>
      <c r="J1898" s="64"/>
      <c r="W1898" s="64"/>
      <c r="X1898" s="64"/>
    </row>
    <row r="1899" spans="3:24" x14ac:dyDescent="0.25">
      <c r="C1899" s="44"/>
      <c r="D1899" s="44"/>
      <c r="E1899" s="44"/>
      <c r="F1899" s="44"/>
      <c r="G1899" s="44"/>
      <c r="H1899" s="44"/>
      <c r="I1899" s="64"/>
      <c r="J1899" s="64"/>
      <c r="W1899" s="64"/>
      <c r="X1899" s="64"/>
    </row>
    <row r="1900" spans="3:24" x14ac:dyDescent="0.25">
      <c r="C1900" s="57"/>
      <c r="D1900" s="57"/>
      <c r="E1900" s="57"/>
      <c r="F1900" s="57"/>
      <c r="G1900" s="57"/>
      <c r="H1900" s="57"/>
      <c r="I1900" s="64"/>
      <c r="J1900" s="64"/>
      <c r="W1900" s="64"/>
      <c r="X1900" s="64"/>
    </row>
    <row r="1901" spans="3:24" x14ac:dyDescent="0.25">
      <c r="C1901" s="44"/>
      <c r="D1901" s="44"/>
      <c r="E1901" s="44"/>
      <c r="F1901" s="44"/>
      <c r="G1901" s="44"/>
      <c r="H1901" s="44"/>
      <c r="I1901" s="64"/>
      <c r="J1901" s="64"/>
      <c r="W1901" s="64"/>
      <c r="X1901" s="64"/>
    </row>
    <row r="1902" spans="3:24" x14ac:dyDescent="0.25">
      <c r="C1902" s="42"/>
      <c r="D1902" s="42"/>
      <c r="E1902" s="42"/>
      <c r="F1902" s="42"/>
      <c r="G1902" s="42"/>
      <c r="H1902" s="42"/>
      <c r="I1902" s="64"/>
      <c r="J1902" s="64"/>
      <c r="W1902" s="64"/>
      <c r="X1902" s="64"/>
    </row>
    <row r="1903" spans="3:24" x14ac:dyDescent="0.25">
      <c r="C1903" s="42"/>
      <c r="D1903" s="42"/>
      <c r="E1903" s="42"/>
      <c r="F1903" s="42"/>
      <c r="G1903" s="42"/>
      <c r="H1903" s="42"/>
      <c r="I1903" s="64"/>
      <c r="J1903" s="64"/>
      <c r="W1903" s="64"/>
      <c r="X1903" s="64"/>
    </row>
    <row r="1904" spans="3:24" x14ac:dyDescent="0.25">
      <c r="C1904" s="59"/>
      <c r="D1904" s="59"/>
      <c r="E1904" s="59"/>
      <c r="F1904" s="59"/>
      <c r="G1904" s="59"/>
      <c r="H1904" s="59"/>
      <c r="I1904" s="64"/>
      <c r="J1904" s="64"/>
      <c r="W1904" s="64"/>
      <c r="X1904" s="64"/>
    </row>
    <row r="1905" spans="3:24" x14ac:dyDescent="0.25">
      <c r="C1905" s="43"/>
      <c r="D1905" s="43"/>
      <c r="E1905" s="43"/>
      <c r="F1905" s="43"/>
      <c r="G1905" s="43"/>
      <c r="H1905" s="43"/>
      <c r="I1905" s="64"/>
      <c r="J1905" s="64"/>
      <c r="W1905" s="64"/>
      <c r="X1905" s="64"/>
    </row>
    <row r="1906" spans="3:24" x14ac:dyDescent="0.25">
      <c r="C1906" s="64"/>
      <c r="D1906" s="64"/>
      <c r="E1906" s="64"/>
      <c r="F1906" s="64"/>
      <c r="G1906" s="64"/>
      <c r="H1906" s="64"/>
      <c r="I1906" s="64"/>
      <c r="J1906" s="64"/>
      <c r="W1906" s="64"/>
      <c r="X1906" s="64"/>
    </row>
    <row r="1907" spans="3:24" x14ac:dyDescent="0.25">
      <c r="C1907" s="63"/>
      <c r="D1907" s="63"/>
      <c r="E1907" s="63"/>
      <c r="F1907" s="63"/>
      <c r="G1907" s="63"/>
      <c r="H1907" s="63"/>
      <c r="I1907" s="64"/>
      <c r="J1907" s="64"/>
      <c r="W1907" s="64"/>
      <c r="X1907" s="64"/>
    </row>
    <row r="1908" spans="3:24" x14ac:dyDescent="0.25">
      <c r="C1908" s="60"/>
      <c r="D1908" s="60"/>
      <c r="E1908" s="60"/>
      <c r="F1908" s="60"/>
      <c r="G1908" s="60"/>
      <c r="H1908" s="60"/>
      <c r="I1908" s="64"/>
      <c r="J1908" s="64"/>
      <c r="W1908" s="64"/>
      <c r="X1908" s="64"/>
    </row>
    <row r="1909" spans="3:24" x14ac:dyDescent="0.25">
      <c r="C1909" s="40"/>
      <c r="D1909" s="40"/>
      <c r="E1909" s="40"/>
      <c r="F1909" s="40"/>
      <c r="G1909" s="40"/>
      <c r="H1909" s="40"/>
      <c r="I1909" s="64"/>
      <c r="J1909" s="64"/>
      <c r="W1909" s="64"/>
      <c r="X1909" s="64"/>
    </row>
    <row r="1910" spans="3:24" x14ac:dyDescent="0.25">
      <c r="C1910" s="64"/>
      <c r="D1910" s="64"/>
      <c r="E1910" s="64"/>
      <c r="F1910" s="64"/>
      <c r="G1910" s="64"/>
      <c r="H1910" s="64"/>
      <c r="I1910" s="64"/>
      <c r="J1910" s="64"/>
      <c r="W1910" s="64"/>
      <c r="X1910" s="64"/>
    </row>
    <row r="1911" spans="3:24" x14ac:dyDescent="0.25">
      <c r="C1911" s="64"/>
      <c r="D1911" s="64"/>
      <c r="E1911" s="64"/>
      <c r="F1911" s="64"/>
      <c r="G1911" s="64"/>
      <c r="H1911" s="64"/>
      <c r="I1911" s="64"/>
      <c r="J1911" s="64"/>
      <c r="W1911" s="64"/>
      <c r="X1911" s="64"/>
    </row>
    <row r="1912" spans="3:24" x14ac:dyDescent="0.25">
      <c r="C1912" s="64"/>
      <c r="D1912" s="64"/>
      <c r="E1912" s="64"/>
      <c r="F1912" s="64"/>
      <c r="G1912" s="64"/>
      <c r="H1912" s="64"/>
      <c r="I1912" s="64"/>
      <c r="J1912" s="64"/>
      <c r="W1912" s="64"/>
      <c r="X1912" s="64"/>
    </row>
    <row r="1913" spans="3:24" x14ac:dyDescent="0.25">
      <c r="C1913" s="47"/>
      <c r="D1913" s="47"/>
      <c r="E1913" s="47"/>
      <c r="F1913" s="47"/>
      <c r="G1913" s="47"/>
      <c r="H1913" s="47"/>
      <c r="I1913" s="64"/>
      <c r="J1913" s="64"/>
      <c r="W1913" s="64"/>
      <c r="X1913" s="64"/>
    </row>
    <row r="1914" spans="3:24" x14ac:dyDescent="0.25">
      <c r="C1914" s="48"/>
      <c r="D1914" s="48"/>
      <c r="E1914" s="48"/>
      <c r="F1914" s="48"/>
      <c r="G1914" s="48"/>
      <c r="H1914" s="48"/>
      <c r="I1914" s="64"/>
      <c r="J1914" s="64"/>
      <c r="W1914" s="64"/>
      <c r="X1914" s="64"/>
    </row>
    <row r="1915" spans="3:24" x14ac:dyDescent="0.25">
      <c r="C1915" s="44"/>
      <c r="D1915" s="44"/>
      <c r="E1915" s="44"/>
      <c r="F1915" s="44"/>
      <c r="G1915" s="44"/>
      <c r="H1915" s="44"/>
      <c r="I1915" s="64"/>
      <c r="J1915" s="64"/>
      <c r="W1915" s="64"/>
      <c r="X1915" s="64"/>
    </row>
    <row r="1916" spans="3:24" x14ac:dyDescent="0.25">
      <c r="C1916" s="64"/>
      <c r="D1916" s="64"/>
      <c r="E1916" s="64"/>
      <c r="F1916" s="64"/>
      <c r="G1916" s="64"/>
      <c r="H1916" s="64"/>
      <c r="I1916" s="64"/>
      <c r="J1916" s="64"/>
      <c r="W1916" s="64"/>
      <c r="X1916" s="64"/>
    </row>
    <row r="1917" spans="3:24" x14ac:dyDescent="0.25">
      <c r="C1917" s="60"/>
      <c r="D1917" s="60"/>
      <c r="E1917" s="60"/>
      <c r="F1917" s="60"/>
      <c r="G1917" s="60"/>
      <c r="H1917" s="60"/>
      <c r="I1917" s="64"/>
      <c r="J1917" s="64"/>
      <c r="W1917" s="64"/>
      <c r="X1917" s="64"/>
    </row>
    <row r="1918" spans="3:24" x14ac:dyDescent="0.25">
      <c r="C1918" s="53"/>
      <c r="D1918" s="53"/>
      <c r="E1918" s="53"/>
      <c r="F1918" s="53"/>
      <c r="G1918" s="53"/>
      <c r="H1918" s="53"/>
      <c r="I1918" s="64"/>
      <c r="J1918" s="64"/>
      <c r="W1918" s="64"/>
      <c r="X1918" s="64"/>
    </row>
    <row r="1919" spans="3:24" x14ac:dyDescent="0.25">
      <c r="C1919" s="40"/>
      <c r="D1919" s="40"/>
      <c r="E1919" s="40"/>
      <c r="F1919" s="40"/>
      <c r="G1919" s="40"/>
      <c r="H1919" s="40"/>
      <c r="I1919" s="64"/>
      <c r="J1919" s="64"/>
      <c r="W1919" s="64"/>
      <c r="X1919" s="64"/>
    </row>
    <row r="1920" spans="3:24" x14ac:dyDescent="0.25">
      <c r="C1920" s="58"/>
      <c r="D1920" s="58"/>
      <c r="E1920" s="58"/>
      <c r="F1920" s="58"/>
      <c r="G1920" s="58"/>
      <c r="H1920" s="58"/>
      <c r="I1920" s="64"/>
      <c r="J1920" s="64"/>
      <c r="W1920" s="64"/>
      <c r="X1920" s="64"/>
    </row>
    <row r="1921" spans="3:24" x14ac:dyDescent="0.25">
      <c r="C1921" s="63"/>
      <c r="D1921" s="63"/>
      <c r="E1921" s="63"/>
      <c r="F1921" s="63"/>
      <c r="G1921" s="63"/>
      <c r="H1921" s="63"/>
      <c r="I1921" s="64"/>
      <c r="J1921" s="64"/>
      <c r="W1921" s="64"/>
      <c r="X1921" s="64"/>
    </row>
    <row r="1922" spans="3:24" x14ac:dyDescent="0.25">
      <c r="C1922" s="62"/>
      <c r="D1922" s="62"/>
      <c r="E1922" s="62"/>
      <c r="F1922" s="62"/>
      <c r="G1922" s="62"/>
      <c r="H1922" s="62"/>
      <c r="I1922" s="64"/>
      <c r="J1922" s="64"/>
      <c r="W1922" s="64"/>
      <c r="X1922" s="64"/>
    </row>
    <row r="1923" spans="3:24" x14ac:dyDescent="0.25">
      <c r="C1923" s="61"/>
      <c r="D1923" s="61"/>
      <c r="E1923" s="61"/>
      <c r="F1923" s="61"/>
      <c r="G1923" s="61"/>
      <c r="H1923" s="61"/>
      <c r="I1923" s="64"/>
      <c r="J1923" s="64"/>
      <c r="W1923" s="64"/>
      <c r="X1923" s="64"/>
    </row>
    <row r="1924" spans="3:24" x14ac:dyDescent="0.25">
      <c r="C1924" s="59"/>
      <c r="D1924" s="59"/>
      <c r="E1924" s="59"/>
      <c r="F1924" s="59"/>
      <c r="G1924" s="59"/>
      <c r="H1924" s="59"/>
      <c r="I1924" s="45"/>
      <c r="J1924" s="45"/>
      <c r="W1924" s="64"/>
      <c r="X1924" s="64"/>
    </row>
    <row r="1925" spans="3:24" x14ac:dyDescent="0.25">
      <c r="C1925" s="58"/>
      <c r="D1925" s="58"/>
      <c r="E1925" s="58"/>
      <c r="F1925" s="58"/>
      <c r="G1925" s="58"/>
      <c r="H1925" s="58"/>
      <c r="I1925" s="45"/>
      <c r="J1925" s="45"/>
      <c r="W1925" s="45"/>
      <c r="X1925" s="45"/>
    </row>
    <row r="1926" spans="3:24" x14ac:dyDescent="0.25">
      <c r="C1926" s="64"/>
      <c r="D1926" s="64"/>
      <c r="E1926" s="64"/>
      <c r="F1926" s="64"/>
      <c r="G1926" s="64"/>
      <c r="H1926" s="64"/>
      <c r="I1926" s="45"/>
      <c r="J1926" s="45"/>
      <c r="W1926" s="45"/>
      <c r="X1926" s="45"/>
    </row>
    <row r="1927" spans="3:24" x14ac:dyDescent="0.25">
      <c r="C1927" s="61"/>
      <c r="D1927" s="61"/>
      <c r="E1927" s="61"/>
      <c r="F1927" s="61"/>
      <c r="G1927" s="61"/>
      <c r="H1927" s="61"/>
      <c r="I1927" s="45"/>
      <c r="J1927" s="45"/>
      <c r="W1927" s="45"/>
      <c r="X1927" s="45"/>
    </row>
    <row r="1928" spans="3:24" x14ac:dyDescent="0.25">
      <c r="C1928" s="57"/>
      <c r="D1928" s="57"/>
      <c r="E1928" s="57"/>
      <c r="F1928" s="57"/>
      <c r="G1928" s="57"/>
      <c r="H1928" s="57"/>
      <c r="I1928" s="45"/>
      <c r="J1928" s="45"/>
      <c r="W1928" s="45"/>
      <c r="X1928" s="45"/>
    </row>
    <row r="1929" spans="3:24" x14ac:dyDescent="0.25">
      <c r="C1929" s="64"/>
      <c r="D1929" s="64"/>
      <c r="E1929" s="64"/>
      <c r="F1929" s="64"/>
      <c r="G1929" s="64"/>
      <c r="H1929" s="64"/>
      <c r="I1929" s="45"/>
      <c r="J1929" s="45"/>
      <c r="W1929" s="45"/>
      <c r="X1929" s="45"/>
    </row>
    <row r="1930" spans="3:24" x14ac:dyDescent="0.25">
      <c r="C1930" s="42"/>
      <c r="D1930" s="42"/>
      <c r="E1930" s="42"/>
      <c r="F1930" s="42"/>
      <c r="G1930" s="42"/>
      <c r="H1930" s="42"/>
      <c r="I1930" s="45"/>
      <c r="J1930" s="45"/>
      <c r="W1930" s="45"/>
      <c r="X1930" s="45"/>
    </row>
    <row r="1931" spans="3:24" x14ac:dyDescent="0.25">
      <c r="C1931" s="41"/>
      <c r="D1931" s="41"/>
      <c r="E1931" s="41"/>
      <c r="F1931" s="41"/>
      <c r="G1931" s="41"/>
      <c r="H1931" s="41"/>
      <c r="I1931" s="45"/>
      <c r="J1931" s="45"/>
      <c r="W1931" s="45"/>
      <c r="X1931" s="45"/>
    </row>
    <row r="1932" spans="3:24" x14ac:dyDescent="0.25">
      <c r="C1932" s="48"/>
      <c r="D1932" s="48"/>
      <c r="E1932" s="48"/>
      <c r="F1932" s="48"/>
      <c r="G1932" s="48"/>
      <c r="H1932" s="48"/>
      <c r="I1932" s="45"/>
      <c r="J1932" s="45"/>
      <c r="W1932" s="45"/>
      <c r="X1932" s="45"/>
    </row>
    <row r="1933" spans="3:24" x14ac:dyDescent="0.25">
      <c r="C1933" s="60"/>
      <c r="D1933" s="60"/>
      <c r="E1933" s="60"/>
      <c r="F1933" s="60"/>
      <c r="G1933" s="60"/>
      <c r="H1933" s="60"/>
      <c r="I1933" s="45"/>
      <c r="J1933" s="45"/>
      <c r="W1933" s="45"/>
      <c r="X1933" s="45"/>
    </row>
    <row r="1934" spans="3:24" x14ac:dyDescent="0.25">
      <c r="C1934" s="61"/>
      <c r="D1934" s="61"/>
      <c r="E1934" s="61"/>
      <c r="F1934" s="61"/>
      <c r="G1934" s="61"/>
      <c r="H1934" s="61"/>
      <c r="I1934" s="45"/>
      <c r="J1934" s="45"/>
      <c r="W1934" s="45"/>
      <c r="X1934" s="45"/>
    </row>
    <row r="1935" spans="3:24" x14ac:dyDescent="0.25">
      <c r="C1935" s="55"/>
      <c r="D1935" s="55"/>
      <c r="E1935" s="55"/>
      <c r="F1935" s="55"/>
      <c r="G1935" s="55"/>
      <c r="H1935" s="55"/>
      <c r="I1935" s="45"/>
      <c r="J1935" s="45"/>
      <c r="W1935" s="45"/>
      <c r="X1935" s="45"/>
    </row>
    <row r="1936" spans="3:24" x14ac:dyDescent="0.25">
      <c r="C1936" s="61"/>
      <c r="D1936" s="61"/>
      <c r="E1936" s="61"/>
      <c r="F1936" s="61"/>
      <c r="G1936" s="61"/>
      <c r="H1936" s="61"/>
      <c r="I1936" s="45"/>
      <c r="J1936" s="45"/>
      <c r="W1936" s="45"/>
      <c r="X1936" s="45"/>
    </row>
    <row r="1937" spans="3:24" x14ac:dyDescent="0.25">
      <c r="C1937" s="43"/>
      <c r="D1937" s="43"/>
      <c r="E1937" s="43"/>
      <c r="F1937" s="43"/>
      <c r="G1937" s="43"/>
      <c r="H1937" s="43"/>
      <c r="I1937" s="45"/>
      <c r="J1937" s="45"/>
      <c r="W1937" s="45"/>
      <c r="X1937" s="45"/>
    </row>
    <row r="1938" spans="3:24" x14ac:dyDescent="0.25">
      <c r="C1938" s="60"/>
      <c r="D1938" s="60"/>
      <c r="E1938" s="60"/>
      <c r="F1938" s="60"/>
      <c r="G1938" s="60"/>
      <c r="H1938" s="60"/>
      <c r="I1938" s="45"/>
      <c r="J1938" s="45"/>
      <c r="W1938" s="45"/>
      <c r="X1938" s="45"/>
    </row>
    <row r="1939" spans="3:24" x14ac:dyDescent="0.25">
      <c r="C1939" s="61"/>
      <c r="D1939" s="61"/>
      <c r="E1939" s="61"/>
      <c r="F1939" s="61"/>
      <c r="G1939" s="61"/>
      <c r="H1939" s="61"/>
      <c r="I1939" s="45"/>
      <c r="J1939" s="45"/>
      <c r="W1939" s="45"/>
      <c r="X1939" s="45"/>
    </row>
    <row r="1940" spans="3:24" x14ac:dyDescent="0.25">
      <c r="C1940" s="46"/>
      <c r="D1940" s="46"/>
      <c r="E1940" s="46"/>
      <c r="F1940" s="46"/>
      <c r="G1940" s="46"/>
      <c r="H1940" s="46"/>
      <c r="I1940" s="45" t="s">
        <v>1320</v>
      </c>
      <c r="J1940" s="45">
        <v>1</v>
      </c>
      <c r="W1940" s="45"/>
      <c r="X1940" s="45"/>
    </row>
    <row r="1941" spans="3:24" x14ac:dyDescent="0.25">
      <c r="C1941" s="46"/>
      <c r="D1941" s="46"/>
      <c r="E1941" s="46"/>
      <c r="F1941" s="46"/>
      <c r="G1941" s="46"/>
      <c r="H1941" s="46"/>
      <c r="I1941" s="45"/>
      <c r="J1941" s="45"/>
      <c r="W1941" s="45"/>
      <c r="X1941" s="45"/>
    </row>
    <row r="1942" spans="3:24" x14ac:dyDescent="0.25">
      <c r="C1942" s="46"/>
      <c r="D1942" s="46"/>
      <c r="E1942" s="46"/>
      <c r="F1942" s="46"/>
      <c r="G1942" s="46"/>
      <c r="H1942" s="46"/>
      <c r="I1942" s="45"/>
      <c r="J1942" s="45"/>
      <c r="W1942" s="45"/>
      <c r="X1942" s="45"/>
    </row>
    <row r="1943" spans="3:24" x14ac:dyDescent="0.25">
      <c r="C1943" s="48"/>
      <c r="D1943" s="48"/>
      <c r="E1943" s="48"/>
      <c r="F1943" s="48"/>
      <c r="G1943" s="48"/>
      <c r="H1943" s="48"/>
      <c r="I1943" s="45"/>
      <c r="J1943" s="45"/>
      <c r="W1943" s="45"/>
      <c r="X1943" s="45"/>
    </row>
    <row r="1944" spans="3:24" x14ac:dyDescent="0.25">
      <c r="C1944" s="48"/>
      <c r="D1944" s="48"/>
      <c r="E1944" s="48"/>
      <c r="F1944" s="48"/>
      <c r="G1944" s="48"/>
      <c r="H1944" s="48"/>
      <c r="I1944" s="45"/>
      <c r="J1944" s="45"/>
      <c r="W1944" s="45"/>
      <c r="X1944" s="45"/>
    </row>
    <row r="1945" spans="3:24" x14ac:dyDescent="0.25">
      <c r="C1945" s="44"/>
      <c r="D1945" s="44"/>
      <c r="E1945" s="44"/>
      <c r="F1945" s="44"/>
      <c r="G1945" s="44"/>
      <c r="H1945" s="44"/>
      <c r="I1945" s="45"/>
      <c r="J1945" s="45"/>
      <c r="W1945" s="45"/>
      <c r="X1945" s="45"/>
    </row>
    <row r="1946" spans="3:24" x14ac:dyDescent="0.25">
      <c r="C1946" s="43"/>
      <c r="D1946" s="43"/>
      <c r="E1946" s="43"/>
      <c r="F1946" s="43"/>
      <c r="G1946" s="43"/>
      <c r="H1946" s="43"/>
      <c r="I1946" s="45"/>
      <c r="J1946" s="45"/>
      <c r="W1946" s="45"/>
      <c r="X1946" s="45"/>
    </row>
    <row r="1947" spans="3:24" x14ac:dyDescent="0.25">
      <c r="C1947" s="63"/>
      <c r="D1947" s="63"/>
      <c r="E1947" s="63"/>
      <c r="F1947" s="63"/>
      <c r="G1947" s="63"/>
      <c r="H1947" s="63"/>
      <c r="I1947" s="45"/>
      <c r="J1947" s="45"/>
      <c r="W1947" s="45"/>
      <c r="X1947" s="45"/>
    </row>
    <row r="1948" spans="3:24" x14ac:dyDescent="0.25">
      <c r="C1948" s="40"/>
      <c r="D1948" s="40"/>
      <c r="E1948" s="40"/>
      <c r="F1948" s="40"/>
      <c r="G1948" s="40"/>
      <c r="H1948" s="40"/>
      <c r="I1948" s="45"/>
      <c r="J1948" s="45"/>
      <c r="W1948" s="45"/>
      <c r="X1948" s="45"/>
    </row>
    <row r="1949" spans="3:24" x14ac:dyDescent="0.25">
      <c r="C1949" s="45"/>
      <c r="D1949" s="45"/>
      <c r="E1949" s="45"/>
      <c r="F1949" s="45"/>
      <c r="G1949" s="45"/>
      <c r="H1949" s="45"/>
      <c r="I1949" s="45"/>
      <c r="J1949" s="45"/>
      <c r="W1949" s="45"/>
      <c r="X1949" s="45"/>
    </row>
    <row r="1950" spans="3:24" x14ac:dyDescent="0.25">
      <c r="C1950" s="61"/>
      <c r="D1950" s="61"/>
      <c r="E1950" s="61"/>
      <c r="F1950" s="61"/>
      <c r="G1950" s="61"/>
      <c r="H1950" s="61"/>
      <c r="I1950" s="45"/>
      <c r="J1950" s="45"/>
      <c r="W1950" s="45"/>
      <c r="X1950" s="45"/>
    </row>
    <row r="1951" spans="3:24" x14ac:dyDescent="0.25">
      <c r="C1951" s="58"/>
      <c r="D1951" s="58"/>
      <c r="E1951" s="58"/>
      <c r="F1951" s="58"/>
      <c r="G1951" s="58"/>
      <c r="H1951" s="58"/>
      <c r="I1951" s="45"/>
      <c r="J1951" s="45"/>
      <c r="W1951" s="45"/>
      <c r="X1951" s="45"/>
    </row>
    <row r="1952" spans="3:24" x14ac:dyDescent="0.25">
      <c r="C1952" s="62"/>
      <c r="D1952" s="62"/>
      <c r="E1952" s="62"/>
      <c r="F1952" s="62"/>
      <c r="G1952" s="62"/>
      <c r="H1952" s="62"/>
      <c r="I1952" s="45"/>
      <c r="J1952" s="45"/>
      <c r="W1952" s="45"/>
      <c r="X1952" s="45"/>
    </row>
    <row r="1953" spans="3:24" x14ac:dyDescent="0.25">
      <c r="C1953" s="62"/>
      <c r="D1953" s="62"/>
      <c r="E1953" s="62"/>
      <c r="F1953" s="62"/>
      <c r="G1953" s="62"/>
      <c r="H1953" s="62"/>
      <c r="I1953" s="45"/>
      <c r="J1953" s="45"/>
      <c r="W1953" s="45"/>
      <c r="X1953" s="45"/>
    </row>
    <row r="1954" spans="3:24" x14ac:dyDescent="0.25">
      <c r="C1954" s="62"/>
      <c r="D1954" s="62"/>
      <c r="E1954" s="62"/>
      <c r="F1954" s="62"/>
      <c r="G1954" s="62"/>
      <c r="H1954" s="62"/>
      <c r="I1954" s="45"/>
      <c r="J1954" s="45"/>
      <c r="W1954" s="45"/>
      <c r="X1954" s="45"/>
    </row>
    <row r="1955" spans="3:24" x14ac:dyDescent="0.25">
      <c r="C1955" s="62"/>
      <c r="D1955" s="62"/>
      <c r="E1955" s="62"/>
      <c r="F1955" s="62"/>
      <c r="G1955" s="62"/>
      <c r="H1955" s="62"/>
      <c r="I1955" s="45"/>
      <c r="J1955" s="45"/>
      <c r="W1955" s="45"/>
      <c r="X1955" s="45"/>
    </row>
    <row r="1956" spans="3:24" x14ac:dyDescent="0.25">
      <c r="C1956" s="60"/>
      <c r="D1956" s="60"/>
      <c r="E1956" s="60"/>
      <c r="F1956" s="60"/>
      <c r="G1956" s="60"/>
      <c r="H1956" s="60"/>
      <c r="I1956" s="45"/>
      <c r="J1956" s="45"/>
      <c r="W1956" s="45"/>
      <c r="X1956" s="45"/>
    </row>
    <row r="1957" spans="3:24" x14ac:dyDescent="0.25">
      <c r="C1957" s="62"/>
      <c r="D1957" s="62"/>
      <c r="E1957" s="62"/>
      <c r="F1957" s="62"/>
      <c r="G1957" s="62"/>
      <c r="H1957" s="62"/>
      <c r="I1957" s="45"/>
      <c r="J1957" s="45"/>
      <c r="W1957" s="45"/>
      <c r="X1957" s="45"/>
    </row>
    <row r="1958" spans="3:24" x14ac:dyDescent="0.25">
      <c r="C1958" s="59"/>
      <c r="D1958" s="59"/>
      <c r="E1958" s="59"/>
      <c r="F1958" s="59"/>
      <c r="G1958" s="59"/>
      <c r="H1958" s="59"/>
      <c r="I1958" s="45"/>
      <c r="J1958" s="45"/>
      <c r="W1958" s="45"/>
      <c r="X1958" s="45"/>
    </row>
    <row r="1959" spans="3:24" x14ac:dyDescent="0.25">
      <c r="C1959" s="53"/>
      <c r="D1959" s="53"/>
      <c r="E1959" s="53"/>
      <c r="F1959" s="53"/>
      <c r="G1959" s="53"/>
      <c r="H1959" s="53"/>
      <c r="I1959" s="45"/>
      <c r="J1959" s="45"/>
      <c r="W1959" s="45"/>
      <c r="X1959" s="45"/>
    </row>
    <row r="1960" spans="3:24" x14ac:dyDescent="0.25">
      <c r="C1960" s="40"/>
      <c r="D1960" s="40"/>
      <c r="E1960" s="40"/>
      <c r="F1960" s="40"/>
      <c r="G1960" s="40"/>
      <c r="H1960" s="40"/>
      <c r="I1960" s="45"/>
      <c r="J1960" s="45"/>
      <c r="W1960" s="45"/>
      <c r="X1960" s="45"/>
    </row>
    <row r="1961" spans="3:24" x14ac:dyDescent="0.25">
      <c r="C1961" s="63"/>
      <c r="D1961" s="63"/>
      <c r="E1961" s="63"/>
      <c r="F1961" s="63"/>
      <c r="G1961" s="63"/>
      <c r="H1961" s="63"/>
      <c r="I1961" s="45"/>
      <c r="J1961" s="45"/>
      <c r="W1961" s="45"/>
      <c r="X1961" s="45"/>
    </row>
    <row r="1962" spans="3:24" x14ac:dyDescent="0.25">
      <c r="C1962" s="40"/>
      <c r="D1962" s="40"/>
      <c r="E1962" s="40"/>
      <c r="F1962" s="40"/>
      <c r="G1962" s="40"/>
      <c r="H1962" s="40"/>
      <c r="I1962" s="45"/>
      <c r="J1962" s="45"/>
      <c r="W1962" s="45"/>
      <c r="X1962" s="45"/>
    </row>
    <row r="1963" spans="3:24" x14ac:dyDescent="0.25">
      <c r="C1963" s="58"/>
      <c r="D1963" s="58"/>
      <c r="E1963" s="58"/>
      <c r="F1963" s="58"/>
      <c r="G1963" s="58"/>
      <c r="H1963" s="58"/>
      <c r="I1963" s="45"/>
      <c r="J1963" s="45"/>
      <c r="W1963" s="45"/>
      <c r="X1963" s="45"/>
    </row>
    <row r="1964" spans="3:24" x14ac:dyDescent="0.25">
      <c r="C1964" s="56"/>
      <c r="D1964" s="56"/>
      <c r="E1964" s="56"/>
      <c r="F1964" s="56"/>
      <c r="G1964" s="56"/>
      <c r="H1964" s="56"/>
      <c r="I1964" s="45"/>
      <c r="J1964" s="45"/>
      <c r="W1964" s="45"/>
      <c r="X1964" s="45"/>
    </row>
    <row r="1965" spans="3:24" x14ac:dyDescent="0.25">
      <c r="C1965" s="45"/>
      <c r="D1965" s="45"/>
      <c r="E1965" s="45"/>
      <c r="F1965" s="45"/>
      <c r="G1965" s="45"/>
      <c r="H1965" s="45"/>
      <c r="I1965" s="45"/>
      <c r="J1965" s="45"/>
      <c r="W1965" s="45"/>
      <c r="X1965" s="45"/>
    </row>
    <row r="1966" spans="3:24" x14ac:dyDescent="0.25">
      <c r="C1966" s="40"/>
      <c r="D1966" s="40"/>
      <c r="E1966" s="40"/>
      <c r="F1966" s="40"/>
      <c r="G1966" s="40"/>
      <c r="H1966" s="40"/>
      <c r="I1966" s="45"/>
      <c r="J1966" s="45"/>
      <c r="W1966" s="45"/>
      <c r="X1966" s="45"/>
    </row>
    <row r="1967" spans="3:24" x14ac:dyDescent="0.25">
      <c r="C1967" s="60"/>
      <c r="D1967" s="60"/>
      <c r="E1967" s="60"/>
      <c r="F1967" s="60"/>
      <c r="G1967" s="60"/>
      <c r="H1967" s="60"/>
      <c r="I1967" s="45"/>
      <c r="J1967" s="45"/>
      <c r="W1967" s="45"/>
      <c r="X1967" s="45"/>
    </row>
    <row r="1968" spans="3:24" x14ac:dyDescent="0.25">
      <c r="C1968" s="47"/>
      <c r="D1968" s="47"/>
      <c r="E1968" s="47"/>
      <c r="F1968" s="47"/>
      <c r="G1968" s="47"/>
      <c r="H1968" s="47"/>
      <c r="I1968" s="45"/>
      <c r="J1968" s="45"/>
      <c r="W1968" s="45"/>
      <c r="X1968" s="45"/>
    </row>
    <row r="1969" spans="3:24" x14ac:dyDescent="0.25">
      <c r="C1969" s="62"/>
      <c r="D1969" s="62"/>
      <c r="E1969" s="62"/>
      <c r="F1969" s="62"/>
      <c r="G1969" s="62"/>
      <c r="H1969" s="62"/>
      <c r="I1969" s="45"/>
      <c r="J1969" s="45"/>
      <c r="W1969" s="45"/>
      <c r="X1969" s="45"/>
    </row>
    <row r="1970" spans="3:24" x14ac:dyDescent="0.25">
      <c r="C1970" s="53"/>
      <c r="D1970" s="53"/>
      <c r="E1970" s="53"/>
      <c r="F1970" s="53"/>
      <c r="G1970" s="53"/>
      <c r="H1970" s="53"/>
      <c r="I1970" s="45"/>
      <c r="J1970" s="45"/>
      <c r="W1970" s="45"/>
      <c r="X1970" s="45"/>
    </row>
    <row r="1971" spans="3:24" x14ac:dyDescent="0.25">
      <c r="C1971" s="63"/>
      <c r="D1971" s="63"/>
      <c r="E1971" s="63"/>
      <c r="F1971" s="63"/>
      <c r="G1971" s="63"/>
      <c r="H1971" s="63"/>
      <c r="I1971" s="45"/>
      <c r="J1971" s="45"/>
      <c r="W1971" s="45"/>
      <c r="X1971" s="45"/>
    </row>
    <row r="1972" spans="3:24" x14ac:dyDescent="0.25">
      <c r="C1972" s="64"/>
      <c r="D1972" s="64"/>
      <c r="E1972" s="64"/>
      <c r="F1972" s="64"/>
      <c r="G1972" s="64"/>
      <c r="H1972" s="64"/>
      <c r="I1972" s="45"/>
      <c r="J1972" s="45"/>
      <c r="W1972" s="45"/>
      <c r="X1972" s="45"/>
    </row>
    <row r="1973" spans="3:24" x14ac:dyDescent="0.25">
      <c r="C1973" s="41"/>
      <c r="D1973" s="41"/>
      <c r="E1973" s="41"/>
      <c r="F1973" s="41"/>
      <c r="G1973" s="41"/>
      <c r="H1973" s="41"/>
      <c r="I1973" s="45"/>
      <c r="J1973" s="45"/>
      <c r="W1973" s="45"/>
      <c r="X1973" s="45"/>
    </row>
    <row r="1974" spans="3:24" x14ac:dyDescent="0.25">
      <c r="C1974" s="56"/>
      <c r="D1974" s="56"/>
      <c r="E1974" s="56"/>
      <c r="F1974" s="56"/>
      <c r="G1974" s="56"/>
      <c r="H1974" s="56"/>
      <c r="I1974" s="45"/>
      <c r="J1974" s="45"/>
      <c r="W1974" s="45"/>
      <c r="X1974" s="45"/>
    </row>
    <row r="1975" spans="3:24" x14ac:dyDescent="0.25">
      <c r="C1975" s="63"/>
      <c r="D1975" s="63"/>
      <c r="E1975" s="63"/>
      <c r="F1975" s="63"/>
      <c r="G1975" s="63"/>
      <c r="H1975" s="63"/>
      <c r="I1975" s="45"/>
      <c r="J1975" s="45"/>
      <c r="W1975" s="45"/>
      <c r="X1975" s="45"/>
    </row>
    <row r="1976" spans="3:24" x14ac:dyDescent="0.25">
      <c r="C1976" s="57"/>
      <c r="D1976" s="57"/>
      <c r="E1976" s="57"/>
      <c r="F1976" s="57"/>
      <c r="G1976" s="57"/>
      <c r="H1976" s="57"/>
      <c r="I1976" s="45"/>
      <c r="J1976" s="45"/>
      <c r="W1976" s="45"/>
      <c r="X1976" s="45"/>
    </row>
    <row r="1977" spans="3:24" x14ac:dyDescent="0.25">
      <c r="C1977" s="60"/>
      <c r="D1977" s="60"/>
      <c r="E1977" s="60"/>
      <c r="F1977" s="60"/>
      <c r="G1977" s="60"/>
      <c r="H1977" s="60"/>
      <c r="I1977" s="45"/>
      <c r="J1977" s="45"/>
      <c r="W1977" s="45"/>
      <c r="X1977" s="45"/>
    </row>
    <row r="1978" spans="3:24" x14ac:dyDescent="0.25">
      <c r="C1978" s="60"/>
      <c r="D1978" s="60"/>
      <c r="E1978" s="60"/>
      <c r="F1978" s="60"/>
      <c r="G1978" s="60"/>
      <c r="H1978" s="60"/>
      <c r="I1978" s="45"/>
      <c r="J1978" s="45"/>
      <c r="W1978" s="45"/>
      <c r="X1978" s="45"/>
    </row>
    <row r="1979" spans="3:24" x14ac:dyDescent="0.25">
      <c r="C1979" s="42"/>
      <c r="D1979" s="42"/>
      <c r="E1979" s="42"/>
      <c r="F1979" s="42"/>
      <c r="G1979" s="42"/>
      <c r="H1979" s="42"/>
      <c r="I1979" s="45"/>
      <c r="J1979" s="45"/>
      <c r="W1979" s="45"/>
      <c r="X1979" s="45"/>
    </row>
    <row r="1980" spans="3:24" x14ac:dyDescent="0.25">
      <c r="C1980" s="58"/>
      <c r="D1980" s="58"/>
      <c r="E1980" s="58"/>
      <c r="F1980" s="58"/>
      <c r="G1980" s="58"/>
      <c r="H1980" s="58"/>
      <c r="I1980" s="45"/>
      <c r="J1980" s="45"/>
      <c r="W1980" s="45"/>
      <c r="X1980" s="45"/>
    </row>
    <row r="1981" spans="3:24" x14ac:dyDescent="0.25">
      <c r="C1981" s="59"/>
      <c r="D1981" s="59"/>
      <c r="E1981" s="59"/>
      <c r="F1981" s="59"/>
      <c r="G1981" s="59"/>
      <c r="H1981" s="59"/>
      <c r="I1981" s="45"/>
      <c r="J1981" s="45"/>
      <c r="W1981" s="45"/>
      <c r="X1981" s="45"/>
    </row>
    <row r="1982" spans="3:24" x14ac:dyDescent="0.25">
      <c r="C1982" s="59"/>
      <c r="D1982" s="59"/>
      <c r="E1982" s="59"/>
      <c r="F1982" s="59"/>
      <c r="G1982" s="59"/>
      <c r="H1982" s="59"/>
      <c r="I1982" s="45"/>
      <c r="J1982" s="45"/>
      <c r="W1982" s="45"/>
      <c r="X1982" s="45"/>
    </row>
    <row r="1983" spans="3:24" x14ac:dyDescent="0.25">
      <c r="C1983" s="48"/>
      <c r="D1983" s="48"/>
      <c r="E1983" s="48"/>
      <c r="F1983" s="48"/>
      <c r="G1983" s="48"/>
      <c r="H1983" s="48"/>
      <c r="I1983" s="45"/>
      <c r="J1983" s="45"/>
      <c r="W1983" s="45"/>
      <c r="X1983" s="45"/>
    </row>
    <row r="1984" spans="3:24" x14ac:dyDescent="0.25">
      <c r="C1984" s="41"/>
      <c r="D1984" s="41"/>
      <c r="E1984" s="41"/>
      <c r="F1984" s="41"/>
      <c r="G1984" s="41"/>
      <c r="H1984" s="41"/>
      <c r="I1984" s="45"/>
      <c r="J1984" s="45"/>
      <c r="W1984" s="45"/>
      <c r="X1984" s="45"/>
    </row>
    <row r="1985" spans="3:24" x14ac:dyDescent="0.25">
      <c r="C1985" s="41"/>
      <c r="D1985" s="41"/>
      <c r="E1985" s="41"/>
      <c r="F1985" s="41"/>
      <c r="G1985" s="41"/>
      <c r="H1985" s="41"/>
      <c r="I1985" s="45"/>
      <c r="J1985" s="45"/>
      <c r="W1985" s="45"/>
      <c r="X1985" s="45"/>
    </row>
    <row r="1986" spans="3:24" x14ac:dyDescent="0.25">
      <c r="C1986" s="48"/>
      <c r="D1986" s="48"/>
      <c r="E1986" s="48"/>
      <c r="F1986" s="48"/>
      <c r="G1986" s="48"/>
      <c r="H1986" s="48"/>
      <c r="I1986" s="45"/>
      <c r="J1986" s="45"/>
      <c r="W1986" s="45"/>
      <c r="X1986" s="45"/>
    </row>
    <row r="1987" spans="3:24" x14ac:dyDescent="0.25">
      <c r="C1987" s="60"/>
      <c r="D1987" s="60"/>
      <c r="E1987" s="60"/>
      <c r="F1987" s="60"/>
      <c r="G1987" s="60"/>
      <c r="H1987" s="60"/>
      <c r="I1987" s="62"/>
      <c r="J1987" s="62"/>
      <c r="W1987" s="62"/>
      <c r="X1987" s="62"/>
    </row>
    <row r="1988" spans="3:24" x14ac:dyDescent="0.25">
      <c r="C1988" s="42"/>
      <c r="D1988" s="42"/>
      <c r="E1988" s="42"/>
      <c r="F1988" s="42"/>
      <c r="G1988" s="42"/>
      <c r="H1988" s="42"/>
      <c r="I1988" s="62"/>
      <c r="J1988" s="62"/>
      <c r="W1988" s="62"/>
      <c r="X1988" s="62"/>
    </row>
    <row r="1989" spans="3:24" x14ac:dyDescent="0.25">
      <c r="C1989" s="41"/>
      <c r="D1989" s="41"/>
      <c r="E1989" s="41"/>
      <c r="F1989" s="41"/>
      <c r="G1989" s="41"/>
      <c r="H1989" s="41"/>
      <c r="I1989" s="62"/>
      <c r="J1989" s="62"/>
      <c r="W1989" s="62"/>
      <c r="X1989" s="62"/>
    </row>
    <row r="1990" spans="3:24" x14ac:dyDescent="0.25">
      <c r="C1990" s="60"/>
      <c r="D1990" s="60"/>
      <c r="E1990" s="60"/>
      <c r="F1990" s="60"/>
      <c r="G1990" s="60"/>
      <c r="H1990" s="60"/>
      <c r="I1990" s="62"/>
      <c r="J1990" s="62"/>
      <c r="W1990" s="62"/>
      <c r="X1990" s="62"/>
    </row>
    <row r="1991" spans="3:24" x14ac:dyDescent="0.25">
      <c r="C1991" s="57"/>
      <c r="D1991" s="57"/>
      <c r="E1991" s="57"/>
      <c r="F1991" s="57"/>
      <c r="G1991" s="57"/>
      <c r="H1991" s="57"/>
      <c r="I1991" s="62"/>
      <c r="J1991" s="62"/>
      <c r="W1991" s="62"/>
      <c r="X1991" s="62"/>
    </row>
    <row r="1992" spans="3:24" x14ac:dyDescent="0.25">
      <c r="C1992" s="53"/>
      <c r="D1992" s="53"/>
      <c r="E1992" s="53"/>
      <c r="F1992" s="53"/>
      <c r="G1992" s="53"/>
      <c r="H1992" s="53"/>
      <c r="I1992" s="62"/>
      <c r="J1992" s="62"/>
      <c r="W1992" s="62"/>
      <c r="X1992" s="62"/>
    </row>
    <row r="1993" spans="3:24" x14ac:dyDescent="0.25">
      <c r="C1993" s="42"/>
      <c r="D1993" s="42"/>
      <c r="E1993" s="42"/>
      <c r="F1993" s="42"/>
      <c r="G1993" s="42"/>
      <c r="H1993" s="42"/>
      <c r="I1993" s="62"/>
      <c r="J1993" s="62"/>
      <c r="W1993" s="62"/>
      <c r="X1993" s="62"/>
    </row>
    <row r="1994" spans="3:24" x14ac:dyDescent="0.25">
      <c r="C1994" s="41"/>
      <c r="D1994" s="41"/>
      <c r="E1994" s="41"/>
      <c r="F1994" s="41"/>
      <c r="G1994" s="41"/>
      <c r="H1994" s="41"/>
      <c r="I1994" s="62"/>
      <c r="J1994" s="62"/>
      <c r="W1994" s="62"/>
      <c r="X1994" s="62"/>
    </row>
    <row r="1995" spans="3:24" x14ac:dyDescent="0.25">
      <c r="C1995" s="54"/>
      <c r="D1995" s="54"/>
      <c r="E1995" s="54"/>
      <c r="F1995" s="54"/>
      <c r="G1995" s="54"/>
      <c r="H1995" s="54"/>
      <c r="I1995" s="62"/>
      <c r="J1995" s="62"/>
      <c r="W1995" s="62"/>
      <c r="X1995" s="62"/>
    </row>
    <row r="1996" spans="3:24" x14ac:dyDescent="0.25">
      <c r="C1996" s="57"/>
      <c r="D1996" s="57"/>
      <c r="E1996" s="57"/>
      <c r="F1996" s="57"/>
      <c r="G1996" s="57"/>
      <c r="H1996" s="57"/>
      <c r="I1996" s="62"/>
      <c r="J1996" s="62"/>
      <c r="W1996" s="62"/>
      <c r="X1996" s="62"/>
    </row>
    <row r="1997" spans="3:24" x14ac:dyDescent="0.25">
      <c r="C1997" s="59"/>
      <c r="D1997" s="59"/>
      <c r="E1997" s="59"/>
      <c r="F1997" s="59"/>
      <c r="G1997" s="59"/>
      <c r="H1997" s="59"/>
      <c r="I1997" s="62"/>
      <c r="J1997" s="62"/>
      <c r="W1997" s="62"/>
      <c r="X1997" s="62"/>
    </row>
    <row r="1998" spans="3:24" x14ac:dyDescent="0.25">
      <c r="C1998" s="64"/>
      <c r="D1998" s="64"/>
      <c r="E1998" s="64"/>
      <c r="F1998" s="64"/>
      <c r="G1998" s="64"/>
      <c r="H1998" s="64"/>
      <c r="I1998" s="62"/>
      <c r="J1998" s="62"/>
      <c r="W1998" s="62"/>
      <c r="X1998" s="62"/>
    </row>
    <row r="1999" spans="3:24" x14ac:dyDescent="0.25">
      <c r="C1999" s="56"/>
      <c r="D1999" s="56"/>
      <c r="E1999" s="56"/>
      <c r="F1999" s="56"/>
      <c r="G1999" s="56"/>
      <c r="H1999" s="56"/>
      <c r="I1999" s="62"/>
      <c r="J1999" s="62"/>
      <c r="W1999" s="62"/>
      <c r="X1999" s="62"/>
    </row>
    <row r="2000" spans="3:24" x14ac:dyDescent="0.25">
      <c r="C2000" s="40"/>
      <c r="D2000" s="40"/>
      <c r="E2000" s="40"/>
      <c r="F2000" s="40"/>
      <c r="G2000" s="40"/>
      <c r="H2000" s="40"/>
      <c r="I2000" s="62"/>
      <c r="J2000" s="62"/>
      <c r="W2000" s="62"/>
      <c r="X2000" s="62"/>
    </row>
    <row r="2001" spans="3:24" x14ac:dyDescent="0.25">
      <c r="C2001" s="53"/>
      <c r="D2001" s="53"/>
      <c r="E2001" s="53"/>
      <c r="F2001" s="53"/>
      <c r="G2001" s="53"/>
      <c r="H2001" s="53"/>
      <c r="I2001" s="62"/>
      <c r="J2001" s="62"/>
      <c r="W2001" s="62"/>
      <c r="X2001" s="62"/>
    </row>
    <row r="2002" spans="3:24" x14ac:dyDescent="0.25">
      <c r="C2002" s="55"/>
      <c r="D2002" s="55"/>
      <c r="E2002" s="55"/>
      <c r="F2002" s="55"/>
      <c r="G2002" s="55"/>
      <c r="H2002" s="55"/>
      <c r="I2002" s="62"/>
      <c r="J2002" s="62"/>
      <c r="W2002" s="62"/>
      <c r="X2002" s="62"/>
    </row>
    <row r="2003" spans="3:24" x14ac:dyDescent="0.25">
      <c r="C2003" s="53"/>
      <c r="D2003" s="53"/>
      <c r="E2003" s="53"/>
      <c r="F2003" s="53"/>
      <c r="G2003" s="53"/>
      <c r="H2003" s="53"/>
      <c r="I2003" s="62"/>
      <c r="J2003" s="62"/>
      <c r="W2003" s="62"/>
      <c r="X2003" s="62"/>
    </row>
    <row r="2004" spans="3:24" x14ac:dyDescent="0.25">
      <c r="C2004" s="58"/>
      <c r="D2004" s="58"/>
      <c r="E2004" s="58"/>
      <c r="F2004" s="58"/>
      <c r="G2004" s="58"/>
      <c r="H2004" s="58"/>
      <c r="I2004" s="62"/>
      <c r="J2004" s="62"/>
      <c r="W2004" s="62"/>
      <c r="X2004" s="62"/>
    </row>
    <row r="2005" spans="3:24" x14ac:dyDescent="0.25">
      <c r="C2005" s="56"/>
      <c r="D2005" s="56"/>
      <c r="E2005" s="56"/>
      <c r="F2005" s="56"/>
      <c r="G2005" s="56"/>
      <c r="H2005" s="56"/>
      <c r="I2005" s="62"/>
      <c r="J2005" s="62"/>
      <c r="W2005" s="62"/>
      <c r="X2005" s="62"/>
    </row>
    <row r="2006" spans="3:24" x14ac:dyDescent="0.25">
      <c r="C2006" s="56"/>
      <c r="D2006" s="56"/>
      <c r="E2006" s="56"/>
      <c r="F2006" s="56"/>
      <c r="G2006" s="56"/>
      <c r="H2006" s="56"/>
      <c r="I2006" s="62"/>
      <c r="J2006" s="62"/>
      <c r="W2006" s="62"/>
      <c r="X2006" s="62"/>
    </row>
    <row r="2007" spans="3:24" x14ac:dyDescent="0.25">
      <c r="C2007" s="57"/>
      <c r="D2007" s="57"/>
      <c r="E2007" s="57"/>
      <c r="F2007" s="57"/>
      <c r="G2007" s="57"/>
      <c r="H2007" s="57"/>
      <c r="I2007" s="62"/>
      <c r="J2007" s="62"/>
      <c r="W2007" s="62"/>
      <c r="X2007" s="62"/>
    </row>
    <row r="2008" spans="3:24" x14ac:dyDescent="0.25">
      <c r="C2008" s="48"/>
      <c r="D2008" s="48"/>
      <c r="E2008" s="48"/>
      <c r="F2008" s="48"/>
      <c r="G2008" s="48"/>
      <c r="H2008" s="48"/>
      <c r="I2008" s="62"/>
      <c r="J2008" s="62"/>
      <c r="W2008" s="62"/>
      <c r="X2008" s="62"/>
    </row>
    <row r="2009" spans="3:24" x14ac:dyDescent="0.25">
      <c r="C2009" s="40"/>
      <c r="D2009" s="40"/>
      <c r="E2009" s="40"/>
      <c r="F2009" s="40"/>
      <c r="G2009" s="40"/>
      <c r="H2009" s="40"/>
      <c r="I2009" s="62"/>
      <c r="J2009" s="62"/>
      <c r="W2009" s="62"/>
      <c r="X2009" s="62"/>
    </row>
    <row r="2010" spans="3:24" x14ac:dyDescent="0.25">
      <c r="C2010" s="43"/>
      <c r="D2010" s="43"/>
      <c r="E2010" s="43"/>
      <c r="F2010" s="43"/>
      <c r="G2010" s="43"/>
      <c r="H2010" s="43"/>
      <c r="I2010" s="62"/>
      <c r="J2010" s="62"/>
      <c r="W2010" s="62"/>
      <c r="X2010" s="62"/>
    </row>
    <row r="2011" spans="3:24" x14ac:dyDescent="0.25">
      <c r="C2011" s="62"/>
      <c r="D2011" s="62"/>
      <c r="E2011" s="62"/>
      <c r="F2011" s="62"/>
      <c r="G2011" s="62"/>
      <c r="H2011" s="62"/>
      <c r="I2011" s="62"/>
      <c r="J2011" s="62"/>
      <c r="W2011" s="62"/>
      <c r="X2011" s="62"/>
    </row>
    <row r="2012" spans="3:24" x14ac:dyDescent="0.25">
      <c r="C2012" s="40"/>
      <c r="D2012" s="40"/>
      <c r="E2012" s="40"/>
      <c r="F2012" s="40"/>
      <c r="G2012" s="40"/>
      <c r="H2012" s="40"/>
      <c r="I2012" s="62"/>
      <c r="J2012" s="62"/>
      <c r="W2012" s="62"/>
      <c r="X2012" s="62"/>
    </row>
    <row r="2013" spans="3:24" x14ac:dyDescent="0.25">
      <c r="C2013" s="62"/>
      <c r="D2013" s="62"/>
      <c r="E2013" s="62"/>
      <c r="F2013" s="62"/>
      <c r="G2013" s="62"/>
      <c r="H2013" s="62"/>
      <c r="I2013" s="62"/>
      <c r="J2013" s="62"/>
      <c r="W2013" s="62"/>
      <c r="X2013" s="62"/>
    </row>
    <row r="2014" spans="3:24" x14ac:dyDescent="0.25">
      <c r="C2014" s="45"/>
      <c r="D2014" s="45"/>
      <c r="E2014" s="45"/>
      <c r="F2014" s="45"/>
      <c r="G2014" s="45"/>
      <c r="H2014" s="45"/>
      <c r="I2014" s="62"/>
      <c r="J2014" s="62"/>
      <c r="W2014" s="62"/>
      <c r="X2014" s="62"/>
    </row>
    <row r="2015" spans="3:24" x14ac:dyDescent="0.25">
      <c r="C2015" s="60"/>
      <c r="D2015" s="60"/>
      <c r="E2015" s="60"/>
      <c r="F2015" s="60"/>
      <c r="G2015" s="60"/>
      <c r="H2015" s="60"/>
      <c r="I2015" s="62"/>
      <c r="J2015" s="62"/>
      <c r="W2015" s="62"/>
      <c r="X2015" s="62"/>
    </row>
    <row r="2016" spans="3:24" x14ac:dyDescent="0.25">
      <c r="C2016" s="54"/>
      <c r="D2016" s="54"/>
      <c r="E2016" s="54"/>
      <c r="F2016" s="54"/>
      <c r="G2016" s="54"/>
      <c r="H2016" s="54"/>
      <c r="I2016" s="62"/>
      <c r="J2016" s="62"/>
      <c r="W2016" s="62"/>
      <c r="X2016" s="62"/>
    </row>
    <row r="2017" spans="3:24" x14ac:dyDescent="0.25">
      <c r="C2017" s="57"/>
      <c r="D2017" s="57"/>
      <c r="E2017" s="57"/>
      <c r="F2017" s="57"/>
      <c r="G2017" s="57"/>
      <c r="H2017" s="57"/>
      <c r="I2017" s="62"/>
      <c r="J2017" s="62"/>
      <c r="W2017" s="62"/>
      <c r="X2017" s="62"/>
    </row>
    <row r="2018" spans="3:24" x14ac:dyDescent="0.25">
      <c r="C2018" s="62"/>
      <c r="D2018" s="62"/>
      <c r="E2018" s="62"/>
      <c r="F2018" s="62"/>
      <c r="G2018" s="62"/>
      <c r="H2018" s="62"/>
      <c r="I2018" s="62"/>
      <c r="J2018" s="62"/>
      <c r="W2018" s="62"/>
      <c r="X2018" s="62"/>
    </row>
    <row r="2019" spans="3:24" x14ac:dyDescent="0.25">
      <c r="C2019" s="56"/>
      <c r="D2019" s="56"/>
      <c r="E2019" s="56"/>
      <c r="F2019" s="56"/>
      <c r="G2019" s="56"/>
      <c r="H2019" s="56"/>
      <c r="I2019" s="62"/>
      <c r="J2019" s="62"/>
      <c r="W2019" s="62"/>
      <c r="X2019" s="62"/>
    </row>
    <row r="2020" spans="3:24" x14ac:dyDescent="0.25">
      <c r="C2020" s="44"/>
      <c r="D2020" s="44"/>
      <c r="E2020" s="44"/>
      <c r="F2020" s="44"/>
      <c r="G2020" s="44"/>
      <c r="H2020" s="44"/>
      <c r="I2020" s="62"/>
      <c r="J2020" s="62"/>
      <c r="W2020" s="62"/>
      <c r="X2020" s="62"/>
    </row>
    <row r="2021" spans="3:24" x14ac:dyDescent="0.25">
      <c r="C2021" s="57"/>
      <c r="D2021" s="57"/>
      <c r="E2021" s="57"/>
      <c r="F2021" s="57"/>
      <c r="G2021" s="57"/>
      <c r="H2021" s="57"/>
      <c r="I2021" s="62"/>
      <c r="J2021" s="62"/>
      <c r="W2021" s="62"/>
      <c r="X2021" s="62"/>
    </row>
    <row r="2022" spans="3:24" x14ac:dyDescent="0.25">
      <c r="C2022" s="55"/>
      <c r="D2022" s="55"/>
      <c r="E2022" s="55"/>
      <c r="F2022" s="55"/>
      <c r="G2022" s="55"/>
      <c r="H2022" s="55"/>
      <c r="I2022" s="62"/>
      <c r="J2022" s="62"/>
      <c r="W2022" s="62"/>
      <c r="X2022" s="62"/>
    </row>
    <row r="2023" spans="3:24" x14ac:dyDescent="0.25">
      <c r="C2023" s="55"/>
      <c r="D2023" s="55"/>
      <c r="E2023" s="55"/>
      <c r="F2023" s="55"/>
      <c r="G2023" s="55"/>
      <c r="H2023" s="55"/>
      <c r="I2023" s="62"/>
      <c r="J2023" s="62"/>
      <c r="W2023" s="62"/>
      <c r="X2023" s="62"/>
    </row>
    <row r="2024" spans="3:24" x14ac:dyDescent="0.25">
      <c r="C2024" s="63"/>
      <c r="D2024" s="63"/>
      <c r="E2024" s="63"/>
      <c r="F2024" s="63"/>
      <c r="G2024" s="63"/>
      <c r="H2024" s="63"/>
      <c r="I2024" s="62"/>
      <c r="J2024" s="62"/>
      <c r="W2024" s="62"/>
      <c r="X2024" s="62"/>
    </row>
    <row r="2025" spans="3:24" x14ac:dyDescent="0.25">
      <c r="C2025" s="60"/>
      <c r="D2025" s="60"/>
      <c r="E2025" s="60"/>
      <c r="F2025" s="60"/>
      <c r="G2025" s="60"/>
      <c r="H2025" s="60"/>
      <c r="I2025" s="62"/>
      <c r="J2025" s="62"/>
      <c r="W2025" s="62"/>
      <c r="X2025" s="62"/>
    </row>
    <row r="2026" spans="3:24" x14ac:dyDescent="0.25">
      <c r="C2026" s="62"/>
      <c r="D2026" s="62"/>
      <c r="E2026" s="62"/>
      <c r="F2026" s="62"/>
      <c r="G2026" s="62"/>
      <c r="H2026" s="62"/>
      <c r="I2026" s="62"/>
      <c r="J2026" s="62"/>
      <c r="W2026" s="62"/>
      <c r="X2026" s="62"/>
    </row>
    <row r="2027" spans="3:24" x14ac:dyDescent="0.25">
      <c r="C2027" s="57"/>
      <c r="D2027" s="57"/>
      <c r="E2027" s="57"/>
      <c r="F2027" s="57"/>
      <c r="G2027" s="57"/>
      <c r="H2027" s="57"/>
      <c r="I2027" s="62"/>
      <c r="J2027" s="62"/>
      <c r="W2027" s="62"/>
      <c r="X2027" s="62"/>
    </row>
    <row r="2028" spans="3:24" x14ac:dyDescent="0.25">
      <c r="C2028" s="40"/>
      <c r="D2028" s="40"/>
      <c r="E2028" s="40"/>
      <c r="F2028" s="40"/>
      <c r="G2028" s="40"/>
      <c r="H2028" s="40"/>
      <c r="I2028" s="62"/>
      <c r="J2028" s="62"/>
      <c r="W2028" s="62"/>
      <c r="X2028" s="62"/>
    </row>
    <row r="2029" spans="3:24" x14ac:dyDescent="0.25">
      <c r="C2029" s="42"/>
      <c r="D2029" s="42"/>
      <c r="E2029" s="42"/>
      <c r="F2029" s="42"/>
      <c r="G2029" s="42"/>
      <c r="H2029" s="42"/>
      <c r="I2029" s="62"/>
      <c r="J2029" s="62"/>
      <c r="W2029" s="62"/>
      <c r="X2029" s="62"/>
    </row>
    <row r="2030" spans="3:24" x14ac:dyDescent="0.25">
      <c r="C2030" s="62"/>
      <c r="D2030" s="62"/>
      <c r="E2030" s="62"/>
      <c r="F2030" s="62"/>
      <c r="G2030" s="62"/>
      <c r="H2030" s="62"/>
      <c r="I2030" s="62"/>
      <c r="J2030" s="62"/>
      <c r="W2030" s="62"/>
      <c r="X2030" s="62"/>
    </row>
    <row r="2031" spans="3:24" x14ac:dyDescent="0.25">
      <c r="C2031" s="64"/>
      <c r="D2031" s="64"/>
      <c r="E2031" s="64"/>
      <c r="F2031" s="64"/>
      <c r="G2031" s="64"/>
      <c r="H2031" s="64"/>
      <c r="I2031" s="62"/>
      <c r="J2031" s="62"/>
      <c r="W2031" s="62"/>
      <c r="X2031" s="62"/>
    </row>
    <row r="2032" spans="3:24" x14ac:dyDescent="0.25">
      <c r="C2032" s="55"/>
      <c r="D2032" s="55"/>
      <c r="E2032" s="55"/>
      <c r="F2032" s="55"/>
      <c r="G2032" s="55"/>
      <c r="H2032" s="55"/>
      <c r="I2032" s="62"/>
      <c r="J2032" s="62"/>
      <c r="W2032" s="62"/>
      <c r="X2032" s="62"/>
    </row>
    <row r="2033" spans="3:24" x14ac:dyDescent="0.25">
      <c r="C2033" s="58"/>
      <c r="D2033" s="58"/>
      <c r="E2033" s="58"/>
      <c r="F2033" s="58"/>
      <c r="G2033" s="58"/>
      <c r="H2033" s="58"/>
      <c r="I2033" s="62"/>
      <c r="J2033" s="62"/>
      <c r="W2033" s="62"/>
      <c r="X2033" s="62"/>
    </row>
    <row r="2034" spans="3:24" x14ac:dyDescent="0.25">
      <c r="C2034" s="46"/>
      <c r="D2034" s="46"/>
      <c r="E2034" s="46"/>
      <c r="F2034" s="46"/>
      <c r="G2034" s="46"/>
      <c r="H2034" s="46"/>
      <c r="I2034" s="62"/>
      <c r="J2034" s="62"/>
      <c r="W2034" s="62"/>
      <c r="X2034" s="62"/>
    </row>
    <row r="2035" spans="3:24" x14ac:dyDescent="0.25">
      <c r="C2035" s="54"/>
      <c r="D2035" s="54"/>
      <c r="E2035" s="54"/>
      <c r="F2035" s="54"/>
      <c r="G2035" s="54"/>
      <c r="H2035" s="54"/>
      <c r="I2035" s="62"/>
      <c r="J2035" s="62"/>
      <c r="W2035" s="62"/>
      <c r="X2035" s="62"/>
    </row>
    <row r="2036" spans="3:24" x14ac:dyDescent="0.25">
      <c r="C2036" s="45"/>
      <c r="D2036" s="45"/>
      <c r="E2036" s="45"/>
      <c r="F2036" s="45"/>
      <c r="G2036" s="45"/>
      <c r="H2036" s="45"/>
      <c r="I2036" s="62"/>
      <c r="J2036" s="62"/>
      <c r="W2036" s="62"/>
      <c r="X2036" s="62"/>
    </row>
    <row r="2037" spans="3:24" x14ac:dyDescent="0.25">
      <c r="C2037" s="45"/>
      <c r="D2037" s="45"/>
      <c r="E2037" s="45"/>
      <c r="F2037" s="45"/>
      <c r="G2037" s="45"/>
      <c r="H2037" s="45"/>
      <c r="I2037" s="62"/>
      <c r="J2037" s="62"/>
      <c r="W2037" s="62"/>
      <c r="X2037" s="62"/>
    </row>
    <row r="2038" spans="3:24" x14ac:dyDescent="0.25">
      <c r="C2038" s="61"/>
      <c r="D2038" s="61"/>
      <c r="E2038" s="61"/>
      <c r="F2038" s="61"/>
      <c r="G2038" s="61"/>
      <c r="H2038" s="61"/>
      <c r="I2038" s="62"/>
      <c r="J2038" s="62"/>
      <c r="W2038" s="62"/>
      <c r="X2038" s="62"/>
    </row>
    <row r="2039" spans="3:24" x14ac:dyDescent="0.25">
      <c r="C2039" s="45"/>
      <c r="D2039" s="45"/>
      <c r="E2039" s="45"/>
      <c r="F2039" s="45"/>
      <c r="G2039" s="45"/>
      <c r="H2039" s="45"/>
      <c r="I2039" s="62"/>
      <c r="J2039" s="62"/>
      <c r="W2039" s="62"/>
      <c r="X2039" s="62"/>
    </row>
    <row r="2040" spans="3:24" x14ac:dyDescent="0.25">
      <c r="C2040" s="41"/>
      <c r="D2040" s="41"/>
      <c r="E2040" s="41"/>
      <c r="F2040" s="41"/>
      <c r="G2040" s="41"/>
      <c r="H2040" s="41"/>
      <c r="I2040" s="62"/>
      <c r="J2040" s="62"/>
      <c r="W2040" s="62"/>
      <c r="X2040" s="62"/>
    </row>
    <row r="2041" spans="3:24" x14ac:dyDescent="0.25">
      <c r="C2041" s="58"/>
      <c r="D2041" s="58"/>
      <c r="E2041" s="58"/>
      <c r="F2041" s="58"/>
      <c r="G2041" s="58"/>
      <c r="H2041" s="58"/>
      <c r="I2041" s="62"/>
      <c r="J2041" s="62"/>
      <c r="W2041" s="62"/>
      <c r="X2041" s="62"/>
    </row>
    <row r="2042" spans="3:24" x14ac:dyDescent="0.25">
      <c r="C2042" s="45"/>
      <c r="D2042" s="45"/>
      <c r="E2042" s="45"/>
      <c r="F2042" s="45"/>
      <c r="G2042" s="45"/>
      <c r="H2042" s="45"/>
      <c r="I2042" s="62"/>
      <c r="J2042" s="62"/>
      <c r="W2042" s="62"/>
      <c r="X2042" s="62"/>
    </row>
    <row r="2043" spans="3:24" x14ac:dyDescent="0.25">
      <c r="C2043" s="55"/>
      <c r="D2043" s="55"/>
      <c r="E2043" s="55"/>
      <c r="F2043" s="55"/>
      <c r="G2043" s="55"/>
      <c r="H2043" s="55"/>
      <c r="I2043" s="62"/>
      <c r="J2043" s="62"/>
      <c r="W2043" s="62"/>
      <c r="X2043" s="62"/>
    </row>
    <row r="2044" spans="3:24" x14ac:dyDescent="0.25">
      <c r="C2044" s="61"/>
      <c r="D2044" s="61"/>
      <c r="E2044" s="61"/>
      <c r="F2044" s="61"/>
      <c r="G2044" s="61"/>
      <c r="H2044" s="61"/>
      <c r="I2044" s="62"/>
      <c r="J2044" s="62"/>
      <c r="W2044" s="62"/>
      <c r="X2044" s="62"/>
    </row>
    <row r="2045" spans="3:24" x14ac:dyDescent="0.25">
      <c r="C2045" s="44"/>
      <c r="D2045" s="44"/>
      <c r="E2045" s="44"/>
      <c r="F2045" s="44"/>
      <c r="G2045" s="44"/>
      <c r="H2045" s="44"/>
      <c r="I2045" s="62"/>
      <c r="J2045" s="62"/>
      <c r="W2045" s="62"/>
      <c r="X2045" s="62"/>
    </row>
    <row r="2046" spans="3:24" x14ac:dyDescent="0.25">
      <c r="C2046" s="64"/>
      <c r="D2046" s="64"/>
      <c r="E2046" s="64"/>
      <c r="F2046" s="64"/>
      <c r="G2046" s="64"/>
      <c r="H2046" s="64"/>
      <c r="I2046" s="62"/>
      <c r="J2046" s="62"/>
      <c r="W2046" s="62"/>
      <c r="X2046" s="62"/>
    </row>
    <row r="2047" spans="3:24" x14ac:dyDescent="0.25">
      <c r="C2047" s="57"/>
      <c r="D2047" s="57"/>
      <c r="E2047" s="57"/>
      <c r="F2047" s="57"/>
      <c r="G2047" s="57"/>
      <c r="H2047" s="57"/>
      <c r="I2047" s="62"/>
      <c r="J2047" s="62"/>
      <c r="W2047" s="62"/>
      <c r="X2047" s="62"/>
    </row>
    <row r="2048" spans="3:24" x14ac:dyDescent="0.25">
      <c r="C2048" s="48"/>
      <c r="D2048" s="48"/>
      <c r="E2048" s="48"/>
      <c r="F2048" s="48"/>
      <c r="G2048" s="48"/>
      <c r="H2048" s="48"/>
      <c r="I2048" s="62"/>
      <c r="J2048" s="62"/>
      <c r="W2048" s="62"/>
      <c r="X2048" s="62"/>
    </row>
    <row r="2049" spans="3:24" x14ac:dyDescent="0.25">
      <c r="C2049" s="41"/>
      <c r="D2049" s="41"/>
      <c r="E2049" s="41"/>
      <c r="F2049" s="41"/>
      <c r="G2049" s="41"/>
      <c r="H2049" s="41"/>
      <c r="I2049" s="62"/>
      <c r="J2049" s="62"/>
      <c r="W2049" s="62"/>
      <c r="X2049" s="62"/>
    </row>
    <row r="2050" spans="3:24" x14ac:dyDescent="0.25">
      <c r="C2050" s="57"/>
      <c r="D2050" s="57"/>
      <c r="E2050" s="57"/>
      <c r="F2050" s="57"/>
      <c r="G2050" s="57"/>
      <c r="H2050" s="57"/>
      <c r="I2050" s="62"/>
      <c r="J2050" s="62"/>
      <c r="W2050" s="62"/>
      <c r="X2050" s="62"/>
    </row>
    <row r="2051" spans="3:24" x14ac:dyDescent="0.25">
      <c r="C2051" s="44"/>
      <c r="D2051" s="44"/>
      <c r="E2051" s="44"/>
      <c r="F2051" s="44"/>
      <c r="G2051" s="44"/>
      <c r="H2051" s="44"/>
      <c r="I2051" s="62"/>
      <c r="J2051" s="62"/>
      <c r="W2051" s="62"/>
      <c r="X2051" s="62"/>
    </row>
    <row r="2052" spans="3:24" x14ac:dyDescent="0.25">
      <c r="C2052" s="60"/>
      <c r="D2052" s="60"/>
      <c r="E2052" s="60"/>
      <c r="F2052" s="60"/>
      <c r="G2052" s="60"/>
      <c r="H2052" s="60"/>
      <c r="I2052" s="62"/>
      <c r="J2052" s="62"/>
      <c r="W2052" s="62"/>
      <c r="X2052" s="62"/>
    </row>
    <row r="2053" spans="3:24" x14ac:dyDescent="0.25">
      <c r="C2053" s="60"/>
      <c r="D2053" s="60"/>
      <c r="E2053" s="60"/>
      <c r="F2053" s="60"/>
      <c r="G2053" s="60"/>
      <c r="H2053" s="60"/>
      <c r="I2053" s="62"/>
      <c r="J2053" s="62"/>
      <c r="W2053" s="62"/>
      <c r="X2053" s="62"/>
    </row>
    <row r="2054" spans="3:24" x14ac:dyDescent="0.25">
      <c r="C2054" s="58"/>
      <c r="D2054" s="58"/>
      <c r="E2054" s="58"/>
      <c r="F2054" s="58"/>
      <c r="G2054" s="58"/>
      <c r="H2054" s="58"/>
      <c r="I2054" s="62"/>
      <c r="J2054" s="62"/>
      <c r="W2054" s="62"/>
      <c r="X2054" s="62"/>
    </row>
  </sheetData>
  <sortState ref="C3:K2041">
    <sortCondition ref="C3"/>
  </sortState>
  <pageMargins left="0.7" right="0.7" top="0.75" bottom="0.75" header="0.3" footer="0.3"/>
  <pageSetup paperSize="9"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57"/>
  <sheetViews>
    <sheetView zoomScale="55" zoomScaleNormal="55" workbookViewId="0">
      <selection activeCell="D3" sqref="D3:G294"/>
    </sheetView>
  </sheetViews>
  <sheetFormatPr defaultRowHeight="15" x14ac:dyDescent="0.25"/>
  <cols>
    <col min="1" max="1" width="28.140625" bestFit="1" customWidth="1"/>
    <col min="2" max="2" width="24.28515625" bestFit="1" customWidth="1"/>
    <col min="3" max="3" width="4" bestFit="1" customWidth="1"/>
    <col min="4" max="4" width="4.42578125" bestFit="1" customWidth="1"/>
    <col min="8" max="8" width="19.5703125" bestFit="1" customWidth="1"/>
    <col min="9" max="9" width="4.5703125" bestFit="1" customWidth="1"/>
    <col min="10" max="10" width="3.85546875" bestFit="1" customWidth="1"/>
    <col min="11" max="11" width="5.7109375" customWidth="1"/>
    <col min="12" max="12" width="7.85546875" bestFit="1" customWidth="1"/>
    <col min="13" max="13" width="6.28515625" customWidth="1"/>
    <col min="14" max="14" width="8.7109375" bestFit="1" customWidth="1"/>
    <col min="15" max="15" width="3.85546875" bestFit="1" customWidth="1"/>
    <col min="16" max="16" width="8.28515625" bestFit="1" customWidth="1"/>
    <col min="29" max="29" width="17.140625" customWidth="1"/>
  </cols>
  <sheetData>
    <row r="1" spans="1:33" x14ac:dyDescent="0.25">
      <c r="A1" s="69" t="s">
        <v>2134</v>
      </c>
      <c r="B1" s="69"/>
      <c r="C1" s="69"/>
      <c r="D1" s="69"/>
      <c r="E1" s="69" t="s">
        <v>2090</v>
      </c>
      <c r="F1" s="69" t="s">
        <v>2089</v>
      </c>
      <c r="G1" s="69"/>
      <c r="AF1" s="45" t="s">
        <v>1822</v>
      </c>
      <c r="AG1" s="45">
        <v>1</v>
      </c>
    </row>
    <row r="2" spans="1:33" x14ac:dyDescent="0.25">
      <c r="A2" s="69"/>
      <c r="B2" s="69" t="s">
        <v>536</v>
      </c>
      <c r="C2" s="69"/>
      <c r="D2" s="69" t="s">
        <v>537</v>
      </c>
      <c r="E2" s="69" t="s">
        <v>594</v>
      </c>
      <c r="F2" s="69" t="s">
        <v>594</v>
      </c>
      <c r="G2" s="69" t="s">
        <v>594</v>
      </c>
      <c r="AF2" s="65" t="s">
        <v>2106</v>
      </c>
      <c r="AG2" s="65">
        <v>16</v>
      </c>
    </row>
    <row r="3" spans="1:33" x14ac:dyDescent="0.25">
      <c r="A3" s="78" t="s">
        <v>245</v>
      </c>
      <c r="B3" s="69" t="s">
        <v>245</v>
      </c>
      <c r="C3" s="69" t="s">
        <v>574</v>
      </c>
      <c r="D3" s="69">
        <v>15</v>
      </c>
      <c r="E3" s="69">
        <v>0</v>
      </c>
      <c r="F3" s="69">
        <v>350</v>
      </c>
      <c r="G3" s="69">
        <v>231</v>
      </c>
      <c r="AC3" s="46" t="s">
        <v>2113</v>
      </c>
      <c r="AD3" s="46">
        <v>6</v>
      </c>
      <c r="AE3" s="46" t="e">
        <f>#REF!=AC3</f>
        <v>#REF!</v>
      </c>
      <c r="AF3" s="65" t="s">
        <v>747</v>
      </c>
      <c r="AG3" s="65">
        <v>16</v>
      </c>
    </row>
    <row r="4" spans="1:33" x14ac:dyDescent="0.25">
      <c r="A4" s="78" t="s">
        <v>191</v>
      </c>
      <c r="B4" s="69"/>
      <c r="C4" s="69"/>
      <c r="D4" s="69"/>
      <c r="E4" s="69"/>
      <c r="F4" s="69"/>
      <c r="G4" s="69"/>
      <c r="AC4" s="59" t="s">
        <v>2113</v>
      </c>
      <c r="AD4" s="59">
        <v>4</v>
      </c>
      <c r="AE4" s="59" t="b">
        <f>B4=AC4</f>
        <v>0</v>
      </c>
      <c r="AF4" s="65" t="s">
        <v>746</v>
      </c>
      <c r="AG4" s="65">
        <v>16</v>
      </c>
    </row>
    <row r="5" spans="1:33" x14ac:dyDescent="0.25">
      <c r="A5" s="78" t="s">
        <v>288</v>
      </c>
      <c r="B5" s="69"/>
      <c r="C5" s="69"/>
      <c r="D5" s="69"/>
      <c r="E5" s="69"/>
      <c r="F5" s="69"/>
      <c r="G5" s="69"/>
      <c r="AC5" s="43" t="s">
        <v>245</v>
      </c>
      <c r="AD5" s="43">
        <v>15</v>
      </c>
      <c r="AE5" s="43" t="b">
        <f>B3=AC5</f>
        <v>1</v>
      </c>
      <c r="AF5" s="65" t="s">
        <v>2105</v>
      </c>
      <c r="AG5" s="65">
        <v>3</v>
      </c>
    </row>
    <row r="6" spans="1:33" x14ac:dyDescent="0.25">
      <c r="A6" s="78" t="s">
        <v>232</v>
      </c>
      <c r="B6" s="69" t="s">
        <v>232</v>
      </c>
      <c r="C6" s="69" t="s">
        <v>50</v>
      </c>
      <c r="D6" s="69">
        <v>15</v>
      </c>
      <c r="E6" s="69">
        <v>0</v>
      </c>
      <c r="F6" s="69">
        <v>463</v>
      </c>
      <c r="G6" s="69">
        <v>156</v>
      </c>
      <c r="AC6" s="54" t="s">
        <v>232</v>
      </c>
      <c r="AD6" s="54">
        <v>15</v>
      </c>
      <c r="AE6" s="54" t="b">
        <f>B6=AC6</f>
        <v>1</v>
      </c>
      <c r="AF6" s="65" t="s">
        <v>2104</v>
      </c>
      <c r="AG6" s="65">
        <v>1</v>
      </c>
    </row>
    <row r="7" spans="1:33" x14ac:dyDescent="0.25">
      <c r="A7" s="78" t="s">
        <v>345</v>
      </c>
      <c r="B7" s="69"/>
      <c r="C7" s="69"/>
      <c r="D7" s="69"/>
      <c r="E7" s="69"/>
      <c r="F7" s="69"/>
      <c r="G7" s="69"/>
      <c r="AC7" s="40" t="s">
        <v>360</v>
      </c>
      <c r="AD7" s="40">
        <v>16</v>
      </c>
      <c r="AE7" s="40" t="b">
        <f>B9=AC7</f>
        <v>1</v>
      </c>
      <c r="AF7" s="45" t="s">
        <v>2131</v>
      </c>
      <c r="AG7" s="45">
        <v>1</v>
      </c>
    </row>
    <row r="8" spans="1:33" x14ac:dyDescent="0.25">
      <c r="A8" s="78" t="s">
        <v>92</v>
      </c>
      <c r="B8" s="69"/>
      <c r="C8" s="69"/>
      <c r="D8" s="69"/>
      <c r="E8" s="69"/>
      <c r="F8" s="69"/>
      <c r="G8" s="69"/>
      <c r="AC8" s="50" t="s">
        <v>306</v>
      </c>
      <c r="AD8" s="50">
        <v>16</v>
      </c>
      <c r="AE8" s="50" t="b">
        <f>B12=AC8</f>
        <v>1</v>
      </c>
      <c r="AF8" s="67" t="s">
        <v>303</v>
      </c>
      <c r="AG8" s="67">
        <v>1</v>
      </c>
    </row>
    <row r="9" spans="1:33" x14ac:dyDescent="0.25">
      <c r="A9" s="78" t="s">
        <v>360</v>
      </c>
      <c r="B9" s="69" t="s">
        <v>360</v>
      </c>
      <c r="C9" s="69" t="s">
        <v>50</v>
      </c>
      <c r="D9" s="69">
        <v>16</v>
      </c>
      <c r="E9" s="69">
        <v>0</v>
      </c>
      <c r="F9" s="69">
        <v>362</v>
      </c>
      <c r="G9" s="69">
        <v>117</v>
      </c>
      <c r="AC9" s="45" t="s">
        <v>307</v>
      </c>
      <c r="AD9" s="45">
        <v>15</v>
      </c>
      <c r="AE9" s="45" t="b">
        <f>B13=AC9</f>
        <v>1</v>
      </c>
    </row>
    <row r="10" spans="1:33" x14ac:dyDescent="0.25">
      <c r="A10" s="78" t="s">
        <v>67</v>
      </c>
      <c r="B10" s="69"/>
      <c r="C10" s="69"/>
      <c r="D10" s="69"/>
      <c r="E10" s="69"/>
      <c r="F10" s="69"/>
      <c r="G10" s="69"/>
      <c r="AC10" s="48" t="s">
        <v>2119</v>
      </c>
      <c r="AD10" s="48">
        <v>1</v>
      </c>
      <c r="AE10" s="48" t="e">
        <f>#REF!=AC10</f>
        <v>#REF!</v>
      </c>
    </row>
    <row r="11" spans="1:33" x14ac:dyDescent="0.25">
      <c r="A11" s="78" t="s">
        <v>254</v>
      </c>
      <c r="B11" s="69"/>
      <c r="C11" s="69"/>
      <c r="D11" s="69"/>
      <c r="E11" s="69"/>
      <c r="F11" s="69"/>
      <c r="G11" s="69"/>
      <c r="AC11" s="45" t="s">
        <v>2119</v>
      </c>
      <c r="AD11" s="45">
        <v>7</v>
      </c>
      <c r="AE11" s="45" t="e">
        <f>#REF!=AC11</f>
        <v>#REF!</v>
      </c>
    </row>
    <row r="12" spans="1:33" x14ac:dyDescent="0.25">
      <c r="A12" s="78" t="s">
        <v>306</v>
      </c>
      <c r="B12" s="69" t="s">
        <v>306</v>
      </c>
      <c r="C12" s="69" t="s">
        <v>574</v>
      </c>
      <c r="D12" s="69">
        <v>16</v>
      </c>
      <c r="E12" s="69">
        <v>0</v>
      </c>
      <c r="F12" s="69">
        <v>1090</v>
      </c>
      <c r="G12" s="69">
        <v>2</v>
      </c>
      <c r="AC12" s="56" t="s">
        <v>32</v>
      </c>
      <c r="AD12" s="56">
        <v>14</v>
      </c>
      <c r="AE12" s="56" t="b">
        <f>B14=AC12</f>
        <v>1</v>
      </c>
    </row>
    <row r="13" spans="1:33" x14ac:dyDescent="0.25">
      <c r="A13" s="78" t="s">
        <v>307</v>
      </c>
      <c r="B13" s="69" t="s">
        <v>307</v>
      </c>
      <c r="C13" s="69" t="s">
        <v>574</v>
      </c>
      <c r="D13" s="69">
        <v>15</v>
      </c>
      <c r="E13" s="69">
        <v>0</v>
      </c>
      <c r="F13" s="69">
        <v>230</v>
      </c>
      <c r="G13" s="69">
        <v>172</v>
      </c>
      <c r="AC13" s="45" t="s">
        <v>129</v>
      </c>
      <c r="AD13" s="45">
        <v>16</v>
      </c>
      <c r="AE13" s="45" t="b">
        <f>B15=AC13</f>
        <v>1</v>
      </c>
    </row>
    <row r="14" spans="1:33" x14ac:dyDescent="0.25">
      <c r="A14" s="78" t="s">
        <v>32</v>
      </c>
      <c r="B14" s="69" t="s">
        <v>32</v>
      </c>
      <c r="C14" s="69" t="s">
        <v>562</v>
      </c>
      <c r="D14" s="69">
        <v>14</v>
      </c>
      <c r="E14" s="69">
        <v>373</v>
      </c>
      <c r="F14" s="69">
        <v>0</v>
      </c>
      <c r="G14" s="69">
        <v>45</v>
      </c>
      <c r="AC14" s="59" t="s">
        <v>2125</v>
      </c>
      <c r="AD14" s="59">
        <v>4</v>
      </c>
      <c r="AE14" s="59" t="e">
        <f>#REF!=AC14</f>
        <v>#REF!</v>
      </c>
    </row>
    <row r="15" spans="1:33" x14ac:dyDescent="0.25">
      <c r="A15" s="78" t="s">
        <v>129</v>
      </c>
      <c r="B15" s="69" t="s">
        <v>129</v>
      </c>
      <c r="C15" s="69" t="s">
        <v>20</v>
      </c>
      <c r="D15" s="69">
        <v>16</v>
      </c>
      <c r="E15" s="69">
        <v>150</v>
      </c>
      <c r="F15" s="69">
        <v>0</v>
      </c>
      <c r="G15" s="69">
        <v>74</v>
      </c>
      <c r="AC15" s="61" t="s">
        <v>2125</v>
      </c>
      <c r="AD15" s="61">
        <v>7</v>
      </c>
      <c r="AE15" s="61" t="e">
        <f>#REF!=AC15</f>
        <v>#REF!</v>
      </c>
    </row>
    <row r="16" spans="1:33" x14ac:dyDescent="0.25">
      <c r="A16" s="78" t="s">
        <v>86</v>
      </c>
      <c r="B16" s="69" t="s">
        <v>86</v>
      </c>
      <c r="C16" s="69" t="s">
        <v>23</v>
      </c>
      <c r="D16" s="69">
        <v>5</v>
      </c>
      <c r="E16" s="69">
        <v>0</v>
      </c>
      <c r="F16" s="69">
        <v>104</v>
      </c>
      <c r="G16" s="69">
        <v>1</v>
      </c>
      <c r="AC16" s="41" t="s">
        <v>86</v>
      </c>
      <c r="AD16" s="41">
        <v>5</v>
      </c>
      <c r="AE16" s="41" t="b">
        <f>B16=AC16</f>
        <v>1</v>
      </c>
    </row>
    <row r="17" spans="1:31" x14ac:dyDescent="0.25">
      <c r="A17" s="78" t="s">
        <v>82</v>
      </c>
      <c r="B17" s="69" t="s">
        <v>82</v>
      </c>
      <c r="C17" s="69" t="s">
        <v>574</v>
      </c>
      <c r="D17" s="69">
        <v>14</v>
      </c>
      <c r="E17" s="69">
        <v>0</v>
      </c>
      <c r="F17" s="69">
        <v>6</v>
      </c>
      <c r="G17" s="69">
        <f>302+33</f>
        <v>335</v>
      </c>
      <c r="H17" s="75" t="s">
        <v>82</v>
      </c>
      <c r="I17" s="75" t="s">
        <v>574</v>
      </c>
      <c r="J17" s="75">
        <v>2</v>
      </c>
      <c r="K17" s="75">
        <v>0</v>
      </c>
      <c r="L17" s="76">
        <v>0</v>
      </c>
      <c r="M17" s="75">
        <v>0</v>
      </c>
      <c r="N17" s="76">
        <v>0</v>
      </c>
      <c r="O17" s="75">
        <v>33</v>
      </c>
      <c r="P17" s="77">
        <v>7.4200000000000002E-2</v>
      </c>
      <c r="AC17" s="54" t="s">
        <v>82</v>
      </c>
      <c r="AD17" s="54">
        <v>12</v>
      </c>
      <c r="AE17" s="54" t="b">
        <f>B17=AC17</f>
        <v>1</v>
      </c>
    </row>
    <row r="18" spans="1:31" x14ac:dyDescent="0.25">
      <c r="A18" s="78" t="s">
        <v>404</v>
      </c>
      <c r="B18" s="69" t="s">
        <v>404</v>
      </c>
      <c r="C18" s="69" t="s">
        <v>11</v>
      </c>
      <c r="D18" s="69">
        <v>14</v>
      </c>
      <c r="E18" s="69">
        <v>0</v>
      </c>
      <c r="F18" s="69">
        <v>587</v>
      </c>
      <c r="G18" s="69">
        <v>80</v>
      </c>
      <c r="AC18" s="61" t="s">
        <v>82</v>
      </c>
      <c r="AD18" s="61">
        <v>2</v>
      </c>
      <c r="AE18" s="61" t="b">
        <f>H17=AC18</f>
        <v>1</v>
      </c>
    </row>
    <row r="19" spans="1:31" x14ac:dyDescent="0.25">
      <c r="A19" s="78" t="s">
        <v>323</v>
      </c>
      <c r="B19" s="69" t="s">
        <v>323</v>
      </c>
      <c r="C19" s="69" t="s">
        <v>113</v>
      </c>
      <c r="D19" s="69">
        <v>9</v>
      </c>
      <c r="E19" s="69">
        <v>0</v>
      </c>
      <c r="F19" s="69">
        <v>468</v>
      </c>
      <c r="G19" s="69">
        <v>23</v>
      </c>
      <c r="AC19" s="40" t="s">
        <v>2132</v>
      </c>
      <c r="AD19" s="40">
        <v>1</v>
      </c>
      <c r="AE19" s="40" t="e">
        <f>#REF!=AC19</f>
        <v>#REF!</v>
      </c>
    </row>
    <row r="20" spans="1:31" x14ac:dyDescent="0.25">
      <c r="A20" s="78" t="s">
        <v>297</v>
      </c>
      <c r="B20" s="69" t="s">
        <v>297</v>
      </c>
      <c r="C20" s="69" t="s">
        <v>574</v>
      </c>
      <c r="D20" s="69">
        <v>16</v>
      </c>
      <c r="E20" s="69">
        <v>0</v>
      </c>
      <c r="F20" s="69">
        <v>47</v>
      </c>
      <c r="G20" s="69">
        <v>323</v>
      </c>
      <c r="AC20" s="47" t="s">
        <v>2132</v>
      </c>
      <c r="AD20" s="47">
        <v>10</v>
      </c>
      <c r="AE20" s="47" t="b">
        <f>B24=AC20</f>
        <v>0</v>
      </c>
    </row>
    <row r="21" spans="1:31" x14ac:dyDescent="0.25">
      <c r="A21" s="78" t="s">
        <v>260</v>
      </c>
      <c r="B21" s="69" t="s">
        <v>260</v>
      </c>
      <c r="C21" s="69" t="s">
        <v>50</v>
      </c>
      <c r="D21" s="69">
        <v>13</v>
      </c>
      <c r="E21" s="69">
        <v>0</v>
      </c>
      <c r="F21" s="69">
        <v>467</v>
      </c>
      <c r="G21" s="69">
        <v>56</v>
      </c>
      <c r="AC21" s="61" t="s">
        <v>2127</v>
      </c>
      <c r="AD21" s="61">
        <v>7</v>
      </c>
      <c r="AE21" s="61" t="b">
        <f>B25=AC21</f>
        <v>0</v>
      </c>
    </row>
    <row r="22" spans="1:31" x14ac:dyDescent="0.25">
      <c r="A22" s="78" t="s">
        <v>407</v>
      </c>
      <c r="B22" s="69"/>
      <c r="C22" s="69"/>
      <c r="D22" s="69"/>
      <c r="E22" s="69"/>
      <c r="F22" s="69"/>
      <c r="G22" s="69"/>
      <c r="AC22" s="40" t="s">
        <v>2127</v>
      </c>
      <c r="AD22" s="40">
        <v>2</v>
      </c>
      <c r="AE22" s="40" t="b">
        <f>B26=AC22</f>
        <v>0</v>
      </c>
    </row>
    <row r="23" spans="1:31" x14ac:dyDescent="0.25">
      <c r="A23" s="78" t="s">
        <v>435</v>
      </c>
      <c r="B23" s="69" t="s">
        <v>435</v>
      </c>
      <c r="C23" s="69" t="s">
        <v>11</v>
      </c>
      <c r="D23" s="69">
        <v>1</v>
      </c>
      <c r="E23" s="69">
        <v>0</v>
      </c>
      <c r="F23" s="69">
        <v>2</v>
      </c>
      <c r="G23" s="69">
        <v>9</v>
      </c>
      <c r="AC23" s="40" t="s">
        <v>404</v>
      </c>
      <c r="AD23" s="40">
        <v>14</v>
      </c>
      <c r="AE23" s="40" t="b">
        <f>B18=AC23</f>
        <v>1</v>
      </c>
    </row>
    <row r="24" spans="1:31" x14ac:dyDescent="0.25">
      <c r="A24" s="78" t="s">
        <v>356</v>
      </c>
      <c r="B24" s="69"/>
      <c r="C24" s="69"/>
      <c r="D24" s="69"/>
      <c r="E24" s="69"/>
      <c r="F24" s="69"/>
      <c r="G24" s="69"/>
      <c r="AC24" s="60" t="s">
        <v>323</v>
      </c>
      <c r="AD24" s="60">
        <v>9</v>
      </c>
      <c r="AE24" s="60" t="b">
        <f>B19=AC24</f>
        <v>1</v>
      </c>
    </row>
    <row r="25" spans="1:31" x14ac:dyDescent="0.25">
      <c r="A25" s="78" t="s">
        <v>85</v>
      </c>
      <c r="B25" s="69"/>
      <c r="C25" s="69"/>
      <c r="D25" s="69"/>
      <c r="E25" s="69"/>
      <c r="F25" s="69"/>
      <c r="G25" s="69"/>
      <c r="AC25" s="59" t="s">
        <v>297</v>
      </c>
      <c r="AD25" s="59">
        <v>16</v>
      </c>
      <c r="AE25" s="59" t="b">
        <f>B20=AC25</f>
        <v>1</v>
      </c>
    </row>
    <row r="26" spans="1:31" x14ac:dyDescent="0.25">
      <c r="A26" s="78" t="s">
        <v>425</v>
      </c>
      <c r="B26" s="69"/>
      <c r="C26" s="69"/>
      <c r="D26" s="69"/>
      <c r="E26" s="69"/>
      <c r="F26" s="69"/>
      <c r="G26" s="69"/>
      <c r="AC26" s="64" t="s">
        <v>260</v>
      </c>
      <c r="AD26" s="64">
        <v>13</v>
      </c>
      <c r="AE26" s="64" t="b">
        <f>B21=AC26</f>
        <v>1</v>
      </c>
    </row>
    <row r="27" spans="1:31" x14ac:dyDescent="0.25">
      <c r="A27" s="78" t="s">
        <v>285</v>
      </c>
      <c r="B27" s="69" t="s">
        <v>285</v>
      </c>
      <c r="C27" s="69" t="s">
        <v>2102</v>
      </c>
      <c r="D27" s="69">
        <v>16</v>
      </c>
      <c r="E27" s="69">
        <v>0</v>
      </c>
      <c r="F27" s="69">
        <v>1012</v>
      </c>
      <c r="G27" s="69">
        <v>82</v>
      </c>
      <c r="AC27" s="46" t="s">
        <v>2114</v>
      </c>
      <c r="AD27" s="46">
        <v>3</v>
      </c>
      <c r="AE27" s="46" t="e">
        <f>#REF!=AC27</f>
        <v>#REF!</v>
      </c>
    </row>
    <row r="28" spans="1:31" x14ac:dyDescent="0.25">
      <c r="A28" s="78" t="s">
        <v>187</v>
      </c>
      <c r="B28" s="69"/>
      <c r="C28" s="69"/>
      <c r="D28" s="69"/>
      <c r="E28" s="69"/>
      <c r="F28" s="69"/>
      <c r="G28" s="69"/>
      <c r="AC28" s="60" t="s">
        <v>2114</v>
      </c>
      <c r="AD28" s="60">
        <v>5</v>
      </c>
      <c r="AE28" s="60" t="e">
        <f>#REF!=AC28</f>
        <v>#REF!</v>
      </c>
    </row>
    <row r="29" spans="1:31" x14ac:dyDescent="0.25">
      <c r="A29" s="78" t="s">
        <v>218</v>
      </c>
      <c r="B29" s="69"/>
      <c r="C29" s="69"/>
      <c r="D29" s="69"/>
      <c r="E29" s="69"/>
      <c r="F29" s="69"/>
      <c r="G29" s="69"/>
      <c r="AC29" s="42" t="s">
        <v>435</v>
      </c>
      <c r="AD29" s="42">
        <v>1</v>
      </c>
      <c r="AE29" s="42" t="b">
        <f>B23=AC29</f>
        <v>1</v>
      </c>
    </row>
    <row r="30" spans="1:31" x14ac:dyDescent="0.25">
      <c r="A30" s="78" t="s">
        <v>240</v>
      </c>
      <c r="B30" s="69"/>
      <c r="C30" s="69"/>
      <c r="D30" s="69"/>
      <c r="E30" s="69"/>
      <c r="F30" s="69"/>
      <c r="G30" s="69"/>
      <c r="AC30" s="40" t="s">
        <v>285</v>
      </c>
      <c r="AD30" s="40">
        <v>16</v>
      </c>
      <c r="AE30" s="40" t="b">
        <f>B27=AC30</f>
        <v>1</v>
      </c>
    </row>
    <row r="31" spans="1:31" x14ac:dyDescent="0.25">
      <c r="A31" s="78" t="s">
        <v>270</v>
      </c>
      <c r="B31" s="69"/>
      <c r="C31" s="69"/>
      <c r="D31" s="69"/>
      <c r="E31" s="69"/>
      <c r="F31" s="69"/>
      <c r="G31" s="69"/>
      <c r="AC31" s="46" t="s">
        <v>796</v>
      </c>
      <c r="AD31" s="46">
        <v>11</v>
      </c>
      <c r="AE31" s="46" t="e">
        <f>#REF!=AC31</f>
        <v>#REF!</v>
      </c>
    </row>
    <row r="32" spans="1:31" x14ac:dyDescent="0.25">
      <c r="A32" s="78" t="s">
        <v>287</v>
      </c>
      <c r="B32" s="69"/>
      <c r="C32" s="69"/>
      <c r="D32" s="69"/>
      <c r="E32" s="69"/>
      <c r="F32" s="69"/>
      <c r="G32" s="69"/>
      <c r="AC32" s="61" t="s">
        <v>796</v>
      </c>
      <c r="AD32" s="61">
        <v>15</v>
      </c>
      <c r="AE32" s="61" t="b">
        <f>B36=AC32</f>
        <v>0</v>
      </c>
    </row>
    <row r="33" spans="1:31" x14ac:dyDescent="0.25">
      <c r="A33" s="78" t="s">
        <v>412</v>
      </c>
      <c r="B33" s="69" t="s">
        <v>412</v>
      </c>
      <c r="C33" s="69" t="s">
        <v>571</v>
      </c>
      <c r="D33" s="69">
        <v>16</v>
      </c>
      <c r="E33" s="69">
        <v>0</v>
      </c>
      <c r="F33" s="69">
        <v>636</v>
      </c>
      <c r="G33" s="69">
        <v>68</v>
      </c>
      <c r="H33" s="75" t="s">
        <v>412</v>
      </c>
      <c r="I33" s="75" t="s">
        <v>571</v>
      </c>
      <c r="J33" s="75">
        <v>16</v>
      </c>
      <c r="K33" s="75">
        <v>0</v>
      </c>
      <c r="L33" s="76">
        <v>0</v>
      </c>
      <c r="M33" s="75">
        <v>636</v>
      </c>
      <c r="N33" s="77">
        <v>0.60740000000000005</v>
      </c>
      <c r="O33" s="75">
        <v>68</v>
      </c>
      <c r="P33" s="77">
        <v>0.14749999999999999</v>
      </c>
      <c r="Q33" s="75" t="s">
        <v>412</v>
      </c>
      <c r="R33" s="75" t="s">
        <v>110</v>
      </c>
      <c r="S33" s="75">
        <v>16</v>
      </c>
      <c r="T33" s="75">
        <v>146</v>
      </c>
      <c r="U33" s="77">
        <v>0.13789999999999999</v>
      </c>
      <c r="V33" s="75">
        <v>0</v>
      </c>
      <c r="W33" s="76">
        <v>0</v>
      </c>
      <c r="X33" s="75">
        <v>335</v>
      </c>
      <c r="Y33" s="77">
        <v>0.7631</v>
      </c>
      <c r="AC33" s="45" t="s">
        <v>412</v>
      </c>
      <c r="AD33" s="45">
        <v>13</v>
      </c>
      <c r="AE33" s="45" t="b">
        <f>B33=AC33</f>
        <v>1</v>
      </c>
    </row>
    <row r="34" spans="1:31" x14ac:dyDescent="0.25">
      <c r="A34" s="78" t="s">
        <v>98</v>
      </c>
      <c r="B34" s="69"/>
      <c r="C34" s="69"/>
      <c r="D34" s="69"/>
      <c r="E34" s="69"/>
      <c r="F34" s="69"/>
      <c r="G34" s="69"/>
      <c r="AC34" s="44" t="s">
        <v>412</v>
      </c>
      <c r="AD34" s="44">
        <v>16</v>
      </c>
      <c r="AE34" s="44" t="b">
        <f>H33=AC34</f>
        <v>1</v>
      </c>
    </row>
    <row r="35" spans="1:31" x14ac:dyDescent="0.25">
      <c r="A35" s="78" t="s">
        <v>346</v>
      </c>
      <c r="B35" s="69" t="s">
        <v>346</v>
      </c>
      <c r="C35" s="69" t="s">
        <v>100</v>
      </c>
      <c r="D35" s="69">
        <v>16</v>
      </c>
      <c r="E35" s="69">
        <v>247</v>
      </c>
      <c r="F35" s="69">
        <v>0</v>
      </c>
      <c r="G35" s="69">
        <v>67</v>
      </c>
      <c r="AC35" s="59" t="s">
        <v>412</v>
      </c>
      <c r="AD35" s="59">
        <v>16</v>
      </c>
      <c r="AE35" s="59" t="b">
        <f>Q33=AC35</f>
        <v>1</v>
      </c>
    </row>
    <row r="36" spans="1:31" x14ac:dyDescent="0.25">
      <c r="A36" s="78" t="s">
        <v>374</v>
      </c>
      <c r="B36" s="69"/>
      <c r="C36" s="69"/>
      <c r="D36" s="69"/>
      <c r="E36" s="69"/>
      <c r="F36" s="69"/>
      <c r="G36" s="69"/>
      <c r="AC36" s="47" t="s">
        <v>346</v>
      </c>
      <c r="AD36" s="47">
        <v>16</v>
      </c>
      <c r="AE36" s="47" t="b">
        <f>B35=AC36</f>
        <v>1</v>
      </c>
    </row>
    <row r="37" spans="1:31" x14ac:dyDescent="0.25">
      <c r="A37" s="78" t="s">
        <v>18</v>
      </c>
      <c r="B37" s="69" t="s">
        <v>18</v>
      </c>
      <c r="C37" s="69" t="s">
        <v>20</v>
      </c>
      <c r="D37" s="69">
        <v>7</v>
      </c>
      <c r="E37" s="69">
        <v>314</v>
      </c>
      <c r="F37" s="69">
        <v>0</v>
      </c>
      <c r="G37" s="69">
        <v>0</v>
      </c>
      <c r="AC37" s="46" t="s">
        <v>18</v>
      </c>
      <c r="AD37" s="46">
        <v>7</v>
      </c>
      <c r="AE37" s="46" t="b">
        <f>B37=AC37</f>
        <v>1</v>
      </c>
    </row>
    <row r="38" spans="1:31" x14ac:dyDescent="0.25">
      <c r="A38" s="78" t="s">
        <v>398</v>
      </c>
      <c r="B38" s="69" t="s">
        <v>398</v>
      </c>
      <c r="C38" s="69" t="s">
        <v>562</v>
      </c>
      <c r="D38" s="69">
        <v>2</v>
      </c>
      <c r="E38" s="69">
        <v>134</v>
      </c>
      <c r="F38" s="69">
        <v>0</v>
      </c>
      <c r="G38" s="69">
        <v>5</v>
      </c>
      <c r="AC38" s="61" t="s">
        <v>702</v>
      </c>
      <c r="AD38" s="61">
        <v>4</v>
      </c>
      <c r="AE38" s="61" t="b">
        <f>B42=AC38</f>
        <v>0</v>
      </c>
    </row>
    <row r="39" spans="1:31" x14ac:dyDescent="0.25">
      <c r="A39" s="78" t="s">
        <v>379</v>
      </c>
      <c r="B39" s="69"/>
      <c r="C39" s="69"/>
      <c r="D39" s="69"/>
      <c r="E39" s="69"/>
      <c r="F39" s="69"/>
      <c r="G39" s="69"/>
      <c r="AC39" s="59" t="s">
        <v>702</v>
      </c>
      <c r="AD39" s="59">
        <v>2</v>
      </c>
      <c r="AE39" s="59" t="e">
        <f>#REF!=AC39</f>
        <v>#REF!</v>
      </c>
    </row>
    <row r="40" spans="1:31" x14ac:dyDescent="0.25">
      <c r="A40" s="78" t="s">
        <v>41</v>
      </c>
      <c r="B40" s="69"/>
      <c r="C40" s="69"/>
      <c r="D40" s="69"/>
      <c r="E40" s="69"/>
      <c r="F40" s="69"/>
      <c r="G40" s="69"/>
      <c r="AC40" s="53" t="s">
        <v>2117</v>
      </c>
      <c r="AD40" s="53">
        <v>4</v>
      </c>
      <c r="AE40" s="53" t="e">
        <f>#REF!=AC40</f>
        <v>#REF!</v>
      </c>
    </row>
    <row r="41" spans="1:31" x14ac:dyDescent="0.25">
      <c r="A41" s="78" t="s">
        <v>136</v>
      </c>
      <c r="B41" s="69"/>
      <c r="C41" s="69"/>
      <c r="D41" s="69"/>
      <c r="E41" s="69"/>
      <c r="F41" s="69"/>
      <c r="G41" s="69"/>
      <c r="AC41" s="62" t="s">
        <v>2117</v>
      </c>
      <c r="AD41" s="62">
        <v>2</v>
      </c>
      <c r="AE41" s="62" t="e">
        <f>#REF!=AC41</f>
        <v>#REF!</v>
      </c>
    </row>
    <row r="42" spans="1:31" x14ac:dyDescent="0.25">
      <c r="A42" s="78" t="s">
        <v>167</v>
      </c>
      <c r="B42" s="69"/>
      <c r="C42" s="69"/>
      <c r="D42" s="69"/>
      <c r="E42" s="69"/>
      <c r="F42" s="69"/>
      <c r="G42" s="69"/>
      <c r="AC42" s="47" t="s">
        <v>398</v>
      </c>
      <c r="AD42" s="47">
        <v>2</v>
      </c>
      <c r="AE42" s="47" t="b">
        <f>B38=AC42</f>
        <v>1</v>
      </c>
    </row>
    <row r="43" spans="1:31" x14ac:dyDescent="0.25">
      <c r="A43" s="78" t="s">
        <v>178</v>
      </c>
      <c r="B43" s="69" t="s">
        <v>178</v>
      </c>
      <c r="C43" s="69" t="s">
        <v>29</v>
      </c>
      <c r="D43" s="69">
        <v>9</v>
      </c>
      <c r="E43" s="69">
        <v>230</v>
      </c>
      <c r="F43" s="69">
        <v>0</v>
      </c>
      <c r="G43" s="69">
        <v>2</v>
      </c>
      <c r="AC43" s="48" t="s">
        <v>1657</v>
      </c>
      <c r="AD43" s="48">
        <v>12</v>
      </c>
      <c r="AE43" s="48" t="e">
        <f>#REF!=AC43</f>
        <v>#REF!</v>
      </c>
    </row>
    <row r="44" spans="1:31" x14ac:dyDescent="0.25">
      <c r="A44" s="78" t="s">
        <v>233</v>
      </c>
      <c r="B44" s="69" t="s">
        <v>233</v>
      </c>
      <c r="C44" s="69" t="s">
        <v>50</v>
      </c>
      <c r="D44" s="69">
        <f>7+6</f>
        <v>13</v>
      </c>
      <c r="E44" s="69"/>
      <c r="F44" s="69">
        <f>205+97</f>
        <v>302</v>
      </c>
      <c r="G44" s="69">
        <f>60+62</f>
        <v>122</v>
      </c>
      <c r="H44" s="75" t="s">
        <v>233</v>
      </c>
      <c r="I44" s="75" t="s">
        <v>23</v>
      </c>
      <c r="J44" s="75">
        <v>16</v>
      </c>
      <c r="K44" s="75">
        <v>0</v>
      </c>
      <c r="L44" s="76">
        <v>0</v>
      </c>
      <c r="M44" s="75">
        <v>573</v>
      </c>
      <c r="N44" s="77">
        <v>0.51390000000000002</v>
      </c>
      <c r="O44" s="75">
        <v>67</v>
      </c>
      <c r="P44" s="77">
        <v>0.14960000000000001</v>
      </c>
      <c r="Q44" s="75" t="s">
        <v>233</v>
      </c>
      <c r="R44" s="75" t="s">
        <v>50</v>
      </c>
      <c r="S44" s="75">
        <v>7</v>
      </c>
      <c r="T44" s="75">
        <v>0</v>
      </c>
      <c r="U44" s="76">
        <v>0</v>
      </c>
      <c r="V44" s="75">
        <v>97</v>
      </c>
      <c r="W44" s="77">
        <v>8.4199999999999997E-2</v>
      </c>
      <c r="X44" s="75">
        <v>60</v>
      </c>
      <c r="Y44" s="77">
        <v>0.129</v>
      </c>
      <c r="AC44" s="47" t="s">
        <v>1657</v>
      </c>
      <c r="AD44" s="47">
        <v>1</v>
      </c>
      <c r="AE44" s="47" t="e">
        <f>#REF!=AC44</f>
        <v>#REF!</v>
      </c>
    </row>
    <row r="45" spans="1:31" x14ac:dyDescent="0.25">
      <c r="A45" s="78" t="s">
        <v>309</v>
      </c>
      <c r="B45" s="69"/>
      <c r="C45" s="69"/>
      <c r="D45" s="69"/>
      <c r="E45" s="69"/>
      <c r="F45" s="69"/>
      <c r="G45" s="69"/>
      <c r="Q45" s="75" t="s">
        <v>233</v>
      </c>
      <c r="R45" s="75" t="s">
        <v>50</v>
      </c>
      <c r="S45" s="75">
        <v>6</v>
      </c>
      <c r="T45" s="75">
        <v>0</v>
      </c>
      <c r="U45" s="76">
        <v>0</v>
      </c>
      <c r="V45" s="75">
        <v>205</v>
      </c>
      <c r="W45" s="77">
        <v>0.17799999999999999</v>
      </c>
      <c r="X45" s="75">
        <v>62</v>
      </c>
      <c r="Y45" s="77">
        <v>0.1255</v>
      </c>
      <c r="AC45" s="43" t="s">
        <v>467</v>
      </c>
      <c r="AD45" s="43">
        <v>13</v>
      </c>
      <c r="AE45" s="43" t="e">
        <f>#REF!=AC45</f>
        <v>#REF!</v>
      </c>
    </row>
    <row r="46" spans="1:31" x14ac:dyDescent="0.25">
      <c r="A46" s="78" t="s">
        <v>383</v>
      </c>
      <c r="B46" s="69" t="s">
        <v>383</v>
      </c>
      <c r="C46" s="69" t="s">
        <v>20</v>
      </c>
      <c r="D46" s="69">
        <v>16</v>
      </c>
      <c r="E46" s="69">
        <v>487</v>
      </c>
      <c r="F46" s="69">
        <v>0</v>
      </c>
      <c r="G46" s="69">
        <v>83</v>
      </c>
      <c r="AC46" s="62" t="s">
        <v>467</v>
      </c>
      <c r="AD46" s="62">
        <v>16</v>
      </c>
      <c r="AE46" s="62" t="b">
        <f>B50=AC46</f>
        <v>0</v>
      </c>
    </row>
    <row r="47" spans="1:31" x14ac:dyDescent="0.25">
      <c r="A47" s="78" t="s">
        <v>290</v>
      </c>
      <c r="B47" s="69" t="s">
        <v>290</v>
      </c>
      <c r="C47" s="69" t="s">
        <v>20</v>
      </c>
      <c r="D47" s="69">
        <f>6+9</f>
        <v>15</v>
      </c>
      <c r="E47" s="69">
        <f>58+340</f>
        <v>398</v>
      </c>
      <c r="F47" s="69">
        <v>0</v>
      </c>
      <c r="G47" s="69">
        <v>10</v>
      </c>
      <c r="H47" s="75" t="s">
        <v>290</v>
      </c>
      <c r="I47" s="75" t="s">
        <v>20</v>
      </c>
      <c r="J47" s="75">
        <v>9</v>
      </c>
      <c r="K47" s="75">
        <v>340</v>
      </c>
      <c r="L47" s="77">
        <v>0.3211</v>
      </c>
      <c r="M47" s="75">
        <v>0</v>
      </c>
      <c r="N47" s="76">
        <v>0</v>
      </c>
      <c r="O47" s="75">
        <v>0</v>
      </c>
      <c r="P47" s="76">
        <v>0</v>
      </c>
      <c r="S47">
        <f>7+6</f>
        <v>13</v>
      </c>
      <c r="V47">
        <f>205+97</f>
        <v>302</v>
      </c>
      <c r="X47">
        <f>60+62</f>
        <v>122</v>
      </c>
      <c r="AC47" s="53" t="s">
        <v>1102</v>
      </c>
      <c r="AD47" s="53">
        <v>2</v>
      </c>
      <c r="AE47" s="53" t="b">
        <f>B51=AC47</f>
        <v>0</v>
      </c>
    </row>
    <row r="48" spans="1:31" x14ac:dyDescent="0.25">
      <c r="A48" s="78" t="s">
        <v>431</v>
      </c>
      <c r="B48" s="69"/>
      <c r="C48" s="69"/>
      <c r="D48" s="69"/>
      <c r="E48" s="69"/>
      <c r="F48" s="69"/>
      <c r="G48" s="69"/>
      <c r="AC48" s="40" t="s">
        <v>1102</v>
      </c>
      <c r="AD48" s="40">
        <v>7</v>
      </c>
      <c r="AE48" s="40" t="b">
        <f>B52=AC48</f>
        <v>0</v>
      </c>
    </row>
    <row r="49" spans="1:31" x14ac:dyDescent="0.25">
      <c r="A49" s="78" t="s">
        <v>176</v>
      </c>
      <c r="B49" s="69" t="s">
        <v>176</v>
      </c>
      <c r="C49" s="69" t="s">
        <v>29</v>
      </c>
      <c r="D49" s="69">
        <v>11</v>
      </c>
      <c r="E49" s="69">
        <v>384</v>
      </c>
      <c r="F49" s="69">
        <v>0</v>
      </c>
      <c r="G49" s="69">
        <v>57</v>
      </c>
      <c r="AC49" s="44" t="s">
        <v>1837</v>
      </c>
      <c r="AD49" s="44">
        <v>5</v>
      </c>
      <c r="AE49" s="44" t="e">
        <f>#REF!=AC49</f>
        <v>#REF!</v>
      </c>
    </row>
    <row r="50" spans="1:31" x14ac:dyDescent="0.25">
      <c r="A50" s="78" t="s">
        <v>94</v>
      </c>
      <c r="B50" s="69"/>
      <c r="C50" s="69"/>
      <c r="D50" s="69"/>
      <c r="E50" s="69"/>
      <c r="F50" s="69"/>
      <c r="G50" s="69"/>
      <c r="AC50" s="47" t="s">
        <v>1837</v>
      </c>
      <c r="AD50" s="47">
        <v>9</v>
      </c>
      <c r="AE50" s="47" t="b">
        <f>B54=AC50</f>
        <v>0</v>
      </c>
    </row>
    <row r="51" spans="1:31" x14ac:dyDescent="0.25">
      <c r="A51" s="78" t="s">
        <v>247</v>
      </c>
      <c r="B51" s="69"/>
      <c r="C51" s="69"/>
      <c r="D51" s="69"/>
      <c r="E51" s="69"/>
      <c r="F51" s="69"/>
      <c r="G51" s="69"/>
      <c r="AC51" s="62" t="s">
        <v>178</v>
      </c>
      <c r="AD51" s="62">
        <v>9</v>
      </c>
      <c r="AE51" s="62" t="b">
        <f>B43=AC51</f>
        <v>1</v>
      </c>
    </row>
    <row r="52" spans="1:31" x14ac:dyDescent="0.25">
      <c r="A52" s="78" t="s">
        <v>393</v>
      </c>
      <c r="B52" s="69"/>
      <c r="C52" s="69"/>
      <c r="D52" s="69"/>
      <c r="E52" s="69"/>
      <c r="F52" s="69"/>
      <c r="G52" s="69"/>
      <c r="AC52" s="66" t="s">
        <v>233</v>
      </c>
      <c r="AD52" s="66">
        <v>16</v>
      </c>
      <c r="AE52" s="66" t="b">
        <f>B44=AC52</f>
        <v>1</v>
      </c>
    </row>
    <row r="53" spans="1:31" x14ac:dyDescent="0.25">
      <c r="A53" s="78" t="s">
        <v>310</v>
      </c>
      <c r="B53" s="69" t="s">
        <v>310</v>
      </c>
      <c r="C53" s="69" t="s">
        <v>29</v>
      </c>
      <c r="D53" s="69">
        <v>16</v>
      </c>
      <c r="E53" s="69">
        <v>531</v>
      </c>
      <c r="F53" s="69">
        <v>0</v>
      </c>
      <c r="G53" s="69">
        <v>124</v>
      </c>
      <c r="AC53" s="67" t="s">
        <v>233</v>
      </c>
      <c r="AD53" s="67">
        <v>16</v>
      </c>
      <c r="AE53" s="67" t="b">
        <f>H44=AC53</f>
        <v>1</v>
      </c>
    </row>
    <row r="54" spans="1:31" x14ac:dyDescent="0.25">
      <c r="A54" s="78" t="s">
        <v>149</v>
      </c>
      <c r="B54" s="69"/>
      <c r="C54" s="69"/>
      <c r="D54" s="69"/>
      <c r="E54" s="69"/>
      <c r="F54" s="69"/>
      <c r="G54" s="69"/>
      <c r="AC54" s="60" t="s">
        <v>233</v>
      </c>
      <c r="AD54" s="60">
        <v>7</v>
      </c>
      <c r="AE54" s="60" t="b">
        <f>Q44=AC54</f>
        <v>1</v>
      </c>
    </row>
    <row r="55" spans="1:31" x14ac:dyDescent="0.25">
      <c r="A55" s="78" t="s">
        <v>256</v>
      </c>
      <c r="B55" s="69" t="s">
        <v>256</v>
      </c>
      <c r="C55" s="69" t="s">
        <v>574</v>
      </c>
      <c r="D55" s="69">
        <v>9</v>
      </c>
      <c r="E55" s="69">
        <v>0</v>
      </c>
      <c r="F55" s="69">
        <f>119+16</f>
        <v>135</v>
      </c>
      <c r="G55" s="69">
        <v>23</v>
      </c>
      <c r="H55" s="75" t="s">
        <v>256</v>
      </c>
      <c r="I55" s="75" t="s">
        <v>23</v>
      </c>
      <c r="J55" s="75">
        <v>1</v>
      </c>
      <c r="K55" s="75">
        <v>0</v>
      </c>
      <c r="L55" s="76">
        <v>0</v>
      </c>
      <c r="M55" s="75">
        <v>16</v>
      </c>
      <c r="N55" s="77">
        <v>1.54E-2</v>
      </c>
      <c r="O55" s="75">
        <v>2</v>
      </c>
      <c r="P55" s="77">
        <v>4.4999999999999997E-3</v>
      </c>
      <c r="AC55" s="62" t="s">
        <v>233</v>
      </c>
      <c r="AD55" s="62">
        <v>6</v>
      </c>
      <c r="AE55" s="62" t="b">
        <f>Q45=AC55</f>
        <v>1</v>
      </c>
    </row>
    <row r="56" spans="1:31" x14ac:dyDescent="0.25">
      <c r="A56" s="78" t="s">
        <v>399</v>
      </c>
      <c r="B56" s="69" t="s">
        <v>399</v>
      </c>
      <c r="C56" s="69" t="s">
        <v>23</v>
      </c>
      <c r="D56" s="69">
        <v>15</v>
      </c>
      <c r="E56" s="69">
        <v>0</v>
      </c>
      <c r="F56" s="69">
        <v>364</v>
      </c>
      <c r="G56" s="69">
        <v>23</v>
      </c>
      <c r="AC56" s="44" t="s">
        <v>847</v>
      </c>
      <c r="AD56" s="44">
        <v>7</v>
      </c>
      <c r="AE56" s="44" t="e">
        <f>#REF!=AC56</f>
        <v>#REF!</v>
      </c>
    </row>
    <row r="57" spans="1:31" x14ac:dyDescent="0.25">
      <c r="A57" s="78" t="s">
        <v>96</v>
      </c>
      <c r="B57" s="69"/>
      <c r="C57" s="69"/>
      <c r="D57" s="69"/>
      <c r="E57" s="69"/>
      <c r="F57" s="69"/>
      <c r="G57" s="69"/>
      <c r="AC57" s="49" t="s">
        <v>847</v>
      </c>
      <c r="AD57" s="49">
        <v>7</v>
      </c>
      <c r="AE57" s="49" t="e">
        <f>#REF!=AC57</f>
        <v>#REF!</v>
      </c>
    </row>
    <row r="58" spans="1:31" x14ac:dyDescent="0.25">
      <c r="A58" s="78" t="s">
        <v>175</v>
      </c>
      <c r="B58" s="69"/>
      <c r="C58" s="69"/>
      <c r="D58" s="69"/>
      <c r="E58" s="69"/>
      <c r="F58" s="69"/>
      <c r="G58" s="69"/>
      <c r="AC58" s="43" t="s">
        <v>2107</v>
      </c>
      <c r="AD58" s="43">
        <v>4</v>
      </c>
      <c r="AE58" s="43" t="e">
        <f>#REF!=AC58</f>
        <v>#REF!</v>
      </c>
    </row>
    <row r="59" spans="1:31" x14ac:dyDescent="0.25">
      <c r="A59" s="78" t="s">
        <v>141</v>
      </c>
      <c r="B59" s="69" t="s">
        <v>141</v>
      </c>
      <c r="C59" s="69" t="s">
        <v>562</v>
      </c>
      <c r="D59" s="69">
        <v>16</v>
      </c>
      <c r="E59" s="69">
        <v>991</v>
      </c>
      <c r="F59" s="69">
        <v>0</v>
      </c>
      <c r="G59" s="69">
        <v>79</v>
      </c>
      <c r="AC59" s="40" t="s">
        <v>2107</v>
      </c>
      <c r="AD59" s="40">
        <v>3</v>
      </c>
      <c r="AE59" s="40" t="e">
        <f>#REF!=AC59</f>
        <v>#REF!</v>
      </c>
    </row>
    <row r="60" spans="1:31" x14ac:dyDescent="0.25">
      <c r="A60" s="78" t="s">
        <v>179</v>
      </c>
      <c r="B60" s="69"/>
      <c r="C60" s="69"/>
      <c r="D60" s="69"/>
      <c r="E60" s="69"/>
      <c r="F60" s="69"/>
      <c r="G60" s="69"/>
      <c r="AC60" s="61" t="s">
        <v>383</v>
      </c>
      <c r="AD60" s="61">
        <v>16</v>
      </c>
      <c r="AE60" s="61" t="b">
        <f>B46=AC60</f>
        <v>1</v>
      </c>
    </row>
    <row r="61" spans="1:31" x14ac:dyDescent="0.25">
      <c r="A61" s="78" t="s">
        <v>371</v>
      </c>
      <c r="B61" s="69" t="s">
        <v>371</v>
      </c>
      <c r="C61" s="69" t="s">
        <v>77</v>
      </c>
      <c r="D61" s="69">
        <v>16</v>
      </c>
      <c r="E61" s="69">
        <v>0</v>
      </c>
      <c r="F61" s="69">
        <v>837</v>
      </c>
      <c r="G61" s="69">
        <v>151</v>
      </c>
      <c r="AC61" s="53" t="s">
        <v>290</v>
      </c>
      <c r="AD61" s="53">
        <v>6</v>
      </c>
      <c r="AE61" s="53" t="b">
        <f>B47=AC61</f>
        <v>1</v>
      </c>
    </row>
    <row r="62" spans="1:31" x14ac:dyDescent="0.25">
      <c r="A62" s="78" t="s">
        <v>363</v>
      </c>
      <c r="B62" s="69" t="s">
        <v>363</v>
      </c>
      <c r="C62" s="69" t="s">
        <v>113</v>
      </c>
      <c r="D62" s="69">
        <v>15</v>
      </c>
      <c r="E62" s="69">
        <v>0</v>
      </c>
      <c r="F62" s="69">
        <v>614</v>
      </c>
      <c r="G62" s="69">
        <v>221</v>
      </c>
      <c r="AC62" s="59" t="s">
        <v>290</v>
      </c>
      <c r="AD62" s="59">
        <v>9</v>
      </c>
      <c r="AE62" s="59" t="b">
        <f>H47=AC62</f>
        <v>1</v>
      </c>
    </row>
    <row r="63" spans="1:31" x14ac:dyDescent="0.25">
      <c r="A63" s="78" t="s">
        <v>302</v>
      </c>
      <c r="B63" s="69" t="s">
        <v>302</v>
      </c>
      <c r="C63" s="69" t="s">
        <v>23</v>
      </c>
      <c r="D63" s="69">
        <v>4</v>
      </c>
      <c r="E63" s="69">
        <v>0</v>
      </c>
      <c r="F63" s="69">
        <v>104</v>
      </c>
      <c r="G63" s="69">
        <v>13</v>
      </c>
      <c r="AC63" s="41" t="s">
        <v>1244</v>
      </c>
      <c r="AD63" s="41">
        <v>12</v>
      </c>
      <c r="AE63" s="41" t="e">
        <f>#REF!=AC63</f>
        <v>#REF!</v>
      </c>
    </row>
    <row r="64" spans="1:31" x14ac:dyDescent="0.25">
      <c r="A64" s="78" t="s">
        <v>337</v>
      </c>
      <c r="B64" s="69"/>
      <c r="C64" s="69"/>
      <c r="D64" s="69"/>
      <c r="E64" s="69"/>
      <c r="F64" s="69"/>
      <c r="G64" s="69"/>
      <c r="AC64" s="59" t="s">
        <v>1244</v>
      </c>
      <c r="AD64" s="59">
        <v>3</v>
      </c>
      <c r="AE64" s="59" t="e">
        <f>#REF!=AC64</f>
        <v>#REF!</v>
      </c>
    </row>
    <row r="65" spans="1:31" x14ac:dyDescent="0.25">
      <c r="A65" s="78" t="s">
        <v>223</v>
      </c>
      <c r="B65" s="69"/>
      <c r="C65" s="69"/>
      <c r="D65" s="69"/>
      <c r="E65" s="69"/>
      <c r="F65" s="69"/>
      <c r="G65" s="69"/>
      <c r="AC65" s="45" t="s">
        <v>176</v>
      </c>
      <c r="AD65" s="45">
        <v>11</v>
      </c>
      <c r="AE65" s="45" t="b">
        <f>B49=AC65</f>
        <v>1</v>
      </c>
    </row>
    <row r="66" spans="1:31" x14ac:dyDescent="0.25">
      <c r="A66" s="78" t="s">
        <v>351</v>
      </c>
      <c r="B66" s="69" t="s">
        <v>351</v>
      </c>
      <c r="C66" s="69" t="s">
        <v>11</v>
      </c>
      <c r="D66" s="69">
        <v>13</v>
      </c>
      <c r="E66" s="69">
        <v>0</v>
      </c>
      <c r="F66" s="69">
        <v>731</v>
      </c>
      <c r="G66" s="69">
        <v>46</v>
      </c>
      <c r="AC66" s="62" t="s">
        <v>2123</v>
      </c>
      <c r="AD66" s="62">
        <v>16</v>
      </c>
      <c r="AE66" s="62" t="b">
        <f>B53=AC66</f>
        <v>0</v>
      </c>
    </row>
    <row r="67" spans="1:31" x14ac:dyDescent="0.25">
      <c r="A67" s="78" t="s">
        <v>235</v>
      </c>
      <c r="B67" s="69" t="s">
        <v>235</v>
      </c>
      <c r="C67" s="69" t="s">
        <v>574</v>
      </c>
      <c r="D67" s="69">
        <v>15</v>
      </c>
      <c r="E67" s="69">
        <v>0</v>
      </c>
      <c r="F67" s="69">
        <v>548</v>
      </c>
      <c r="G67" s="69">
        <v>158</v>
      </c>
      <c r="AC67" s="56" t="s">
        <v>256</v>
      </c>
      <c r="AD67" s="56">
        <v>8</v>
      </c>
      <c r="AE67" s="56" t="b">
        <f>B55=AC67</f>
        <v>1</v>
      </c>
    </row>
    <row r="68" spans="1:31" x14ac:dyDescent="0.25">
      <c r="A68" s="78" t="s">
        <v>17</v>
      </c>
      <c r="B68" s="69" t="s">
        <v>17</v>
      </c>
      <c r="C68" s="69" t="s">
        <v>11</v>
      </c>
      <c r="D68" s="69">
        <v>15</v>
      </c>
      <c r="E68" s="69">
        <v>0</v>
      </c>
      <c r="F68" s="69">
        <v>959</v>
      </c>
      <c r="G68" s="69">
        <v>0</v>
      </c>
      <c r="AC68" s="61" t="s">
        <v>256</v>
      </c>
      <c r="AD68" s="61">
        <v>1</v>
      </c>
      <c r="AE68" s="61" t="b">
        <f>H55=AC68</f>
        <v>1</v>
      </c>
    </row>
    <row r="69" spans="1:31" x14ac:dyDescent="0.25">
      <c r="A69" s="78" t="s">
        <v>35</v>
      </c>
      <c r="B69" s="69" t="s">
        <v>35</v>
      </c>
      <c r="C69" s="69" t="s">
        <v>556</v>
      </c>
      <c r="D69" s="69">
        <v>16</v>
      </c>
      <c r="E69" s="69">
        <v>1055</v>
      </c>
      <c r="F69" s="69">
        <v>0</v>
      </c>
      <c r="G69" s="69">
        <v>65</v>
      </c>
      <c r="AC69" s="55" t="s">
        <v>399</v>
      </c>
      <c r="AD69" s="55">
        <v>15</v>
      </c>
      <c r="AE69" s="55" t="b">
        <f>B56=AC69</f>
        <v>1</v>
      </c>
    </row>
    <row r="70" spans="1:31" x14ac:dyDescent="0.25">
      <c r="A70" s="78" t="s">
        <v>54</v>
      </c>
      <c r="B70" s="69" t="s">
        <v>54</v>
      </c>
      <c r="C70" s="69" t="s">
        <v>574</v>
      </c>
      <c r="D70" s="69">
        <v>13</v>
      </c>
      <c r="E70" s="69">
        <v>0</v>
      </c>
      <c r="F70" s="69">
        <v>226</v>
      </c>
      <c r="G70" s="69">
        <v>206</v>
      </c>
      <c r="AC70" s="50" t="s">
        <v>2029</v>
      </c>
      <c r="AD70" s="50">
        <v>3</v>
      </c>
      <c r="AE70" s="50" t="b">
        <f>B74=AC70</f>
        <v>0</v>
      </c>
    </row>
    <row r="71" spans="1:31" x14ac:dyDescent="0.25">
      <c r="A71" s="78" t="s">
        <v>321</v>
      </c>
      <c r="B71" s="69"/>
      <c r="C71" s="69"/>
      <c r="D71" s="69"/>
      <c r="E71" s="69"/>
      <c r="F71" s="69"/>
      <c r="G71" s="69"/>
      <c r="AC71" s="57" t="s">
        <v>2029</v>
      </c>
      <c r="AD71" s="57">
        <v>10</v>
      </c>
      <c r="AE71" s="57" t="b">
        <f>B75=AC71</f>
        <v>0</v>
      </c>
    </row>
    <row r="72" spans="1:31" x14ac:dyDescent="0.25">
      <c r="A72" s="78" t="s">
        <v>369</v>
      </c>
      <c r="B72" s="69"/>
      <c r="C72" s="69"/>
      <c r="D72" s="69"/>
      <c r="E72" s="69"/>
      <c r="F72" s="69"/>
      <c r="G72" s="69"/>
      <c r="AC72" s="58" t="s">
        <v>141</v>
      </c>
      <c r="AD72" s="58">
        <v>16</v>
      </c>
      <c r="AE72" s="58" t="b">
        <f>B59=AC72</f>
        <v>1</v>
      </c>
    </row>
    <row r="73" spans="1:31" x14ac:dyDescent="0.25">
      <c r="A73" s="78" t="s">
        <v>196</v>
      </c>
      <c r="B73" s="69" t="s">
        <v>196</v>
      </c>
      <c r="C73" s="69" t="s">
        <v>29</v>
      </c>
      <c r="D73" s="69">
        <v>16</v>
      </c>
      <c r="E73" s="69">
        <v>1085</v>
      </c>
      <c r="F73" s="69">
        <v>0</v>
      </c>
      <c r="G73" s="69">
        <v>2</v>
      </c>
      <c r="AC73" s="45" t="s">
        <v>371</v>
      </c>
      <c r="AD73" s="45">
        <v>16</v>
      </c>
      <c r="AE73" s="45" t="b">
        <f>B61=AC73</f>
        <v>1</v>
      </c>
    </row>
    <row r="74" spans="1:31" x14ac:dyDescent="0.25">
      <c r="A74" s="78" t="s">
        <v>295</v>
      </c>
      <c r="B74" s="69"/>
      <c r="C74" s="69"/>
      <c r="D74" s="69"/>
      <c r="E74" s="69"/>
      <c r="F74" s="69"/>
      <c r="G74" s="69"/>
      <c r="AC74" s="47" t="s">
        <v>363</v>
      </c>
      <c r="AD74" s="47">
        <v>15</v>
      </c>
      <c r="AE74" s="47" t="b">
        <f>B62=AC74</f>
        <v>1</v>
      </c>
    </row>
    <row r="75" spans="1:31" x14ac:dyDescent="0.25">
      <c r="A75" s="78" t="s">
        <v>280</v>
      </c>
      <c r="B75" s="69"/>
      <c r="C75" s="69"/>
      <c r="D75" s="69"/>
      <c r="E75" s="69"/>
      <c r="F75" s="69"/>
      <c r="G75" s="69"/>
      <c r="AC75" s="59" t="s">
        <v>302</v>
      </c>
      <c r="AD75" s="59">
        <v>4</v>
      </c>
      <c r="AE75" s="59" t="b">
        <f>B63=AC75</f>
        <v>1</v>
      </c>
    </row>
    <row r="76" spans="1:31" x14ac:dyDescent="0.25">
      <c r="A76" s="78" t="s">
        <v>335</v>
      </c>
      <c r="B76" s="69" t="s">
        <v>335</v>
      </c>
      <c r="C76" s="69" t="s">
        <v>20</v>
      </c>
      <c r="D76" s="69">
        <v>13</v>
      </c>
      <c r="E76" s="69">
        <v>101</v>
      </c>
      <c r="F76" s="69">
        <v>0</v>
      </c>
      <c r="G76" s="69">
        <v>134</v>
      </c>
      <c r="AC76" s="44" t="s">
        <v>2103</v>
      </c>
      <c r="AD76" s="44">
        <v>2</v>
      </c>
      <c r="AE76" s="44" t="b">
        <f>B80=AC76</f>
        <v>0</v>
      </c>
    </row>
    <row r="77" spans="1:31" x14ac:dyDescent="0.25">
      <c r="A77" s="78" t="s">
        <v>388</v>
      </c>
      <c r="B77" s="69" t="s">
        <v>388</v>
      </c>
      <c r="C77" s="69" t="s">
        <v>11</v>
      </c>
      <c r="D77" s="69">
        <v>9</v>
      </c>
      <c r="E77" s="69">
        <v>0</v>
      </c>
      <c r="F77" s="69">
        <v>591</v>
      </c>
      <c r="G77" s="69">
        <v>67</v>
      </c>
      <c r="AC77" s="55" t="s">
        <v>2103</v>
      </c>
      <c r="AD77" s="55">
        <v>6</v>
      </c>
      <c r="AE77" s="55" t="e">
        <f>#REF!=AC77</f>
        <v>#REF!</v>
      </c>
    </row>
    <row r="78" spans="1:31" x14ac:dyDescent="0.25">
      <c r="A78" s="78" t="s">
        <v>375</v>
      </c>
      <c r="B78" s="69" t="s">
        <v>375</v>
      </c>
      <c r="C78" s="69" t="s">
        <v>23</v>
      </c>
      <c r="D78" s="69">
        <v>16</v>
      </c>
      <c r="E78" s="69">
        <v>0</v>
      </c>
      <c r="F78" s="69">
        <v>664</v>
      </c>
      <c r="G78" s="69">
        <v>49</v>
      </c>
      <c r="AC78" s="41" t="s">
        <v>351</v>
      </c>
      <c r="AD78" s="41">
        <v>13</v>
      </c>
      <c r="AE78" s="41" t="b">
        <f>B66=AC78</f>
        <v>1</v>
      </c>
    </row>
    <row r="79" spans="1:31" x14ac:dyDescent="0.25">
      <c r="A79" s="78" t="s">
        <v>195</v>
      </c>
      <c r="B79" s="69"/>
      <c r="C79" s="69"/>
      <c r="D79" s="69"/>
      <c r="E79" s="69"/>
      <c r="F79" s="69"/>
      <c r="G79" s="69"/>
      <c r="AC79" s="53" t="s">
        <v>235</v>
      </c>
      <c r="AD79" s="53">
        <v>15</v>
      </c>
      <c r="AE79" s="53" t="b">
        <f>B67=AC79</f>
        <v>1</v>
      </c>
    </row>
    <row r="80" spans="1:31" x14ac:dyDescent="0.25">
      <c r="A80" s="78" t="s">
        <v>238</v>
      </c>
      <c r="B80" s="69"/>
      <c r="C80" s="69"/>
      <c r="D80" s="69"/>
      <c r="E80" s="69"/>
      <c r="F80" s="69"/>
      <c r="G80" s="69"/>
      <c r="AC80" s="68" t="s">
        <v>17</v>
      </c>
      <c r="AD80" s="68">
        <v>15</v>
      </c>
      <c r="AE80" s="68" t="b">
        <f>B68=AC80</f>
        <v>1</v>
      </c>
    </row>
    <row r="81" spans="1:31" x14ac:dyDescent="0.25">
      <c r="A81" s="78" t="s">
        <v>350</v>
      </c>
      <c r="B81" s="69" t="s">
        <v>350</v>
      </c>
      <c r="C81" s="69" t="s">
        <v>110</v>
      </c>
      <c r="D81" s="69">
        <v>14</v>
      </c>
      <c r="E81" s="69">
        <v>701</v>
      </c>
      <c r="F81" s="69">
        <v>0</v>
      </c>
      <c r="G81" s="69">
        <v>57</v>
      </c>
      <c r="AC81" s="53" t="s">
        <v>2118</v>
      </c>
      <c r="AD81" s="53">
        <v>16</v>
      </c>
      <c r="AE81" s="53" t="b">
        <f>B69=AC81</f>
        <v>0</v>
      </c>
    </row>
    <row r="82" spans="1:31" x14ac:dyDescent="0.25">
      <c r="A82" s="78" t="s">
        <v>197</v>
      </c>
      <c r="B82" s="69" t="s">
        <v>197</v>
      </c>
      <c r="C82" s="69" t="s">
        <v>198</v>
      </c>
      <c r="D82" s="69">
        <v>16</v>
      </c>
      <c r="E82" s="69">
        <v>0</v>
      </c>
      <c r="F82" s="69">
        <v>0</v>
      </c>
      <c r="G82" s="69">
        <v>173</v>
      </c>
      <c r="AC82" s="47" t="s">
        <v>54</v>
      </c>
      <c r="AD82" s="47">
        <v>13</v>
      </c>
      <c r="AE82" s="47" t="b">
        <f>B70=AC82</f>
        <v>1</v>
      </c>
    </row>
    <row r="83" spans="1:31" x14ac:dyDescent="0.25">
      <c r="A83" s="78" t="s">
        <v>170</v>
      </c>
      <c r="B83" s="69" t="s">
        <v>170</v>
      </c>
      <c r="C83" s="69" t="s">
        <v>11</v>
      </c>
      <c r="D83" s="69">
        <v>3</v>
      </c>
      <c r="E83" s="69">
        <v>0</v>
      </c>
      <c r="F83" s="69">
        <v>84</v>
      </c>
      <c r="G83" s="69">
        <v>33</v>
      </c>
      <c r="H83" s="50" t="s">
        <v>170</v>
      </c>
      <c r="I83" s="50" t="s">
        <v>11</v>
      </c>
      <c r="J83" s="50">
        <v>3</v>
      </c>
      <c r="K83" s="50">
        <v>0</v>
      </c>
      <c r="L83" s="52">
        <v>0</v>
      </c>
      <c r="M83" s="50">
        <v>2</v>
      </c>
      <c r="N83" s="51">
        <v>1.8E-3</v>
      </c>
      <c r="O83" s="50">
        <v>20</v>
      </c>
      <c r="P83" s="51">
        <v>4.4400000000000002E-2</v>
      </c>
      <c r="AC83" s="45" t="s">
        <v>2100</v>
      </c>
      <c r="AD83" s="45">
        <v>16</v>
      </c>
      <c r="AE83" s="45" t="b">
        <f>B87=AC83</f>
        <v>0</v>
      </c>
    </row>
    <row r="84" spans="1:31" x14ac:dyDescent="0.25">
      <c r="A84" s="78" t="s">
        <v>80</v>
      </c>
      <c r="B84" s="69"/>
      <c r="C84" s="69"/>
      <c r="D84" s="69"/>
      <c r="E84" s="69"/>
      <c r="F84" s="69"/>
      <c r="G84" s="69"/>
      <c r="AC84" s="45" t="s">
        <v>1814</v>
      </c>
      <c r="AD84" s="45">
        <v>16</v>
      </c>
      <c r="AE84" s="45" t="e">
        <f>#REF!=AC84</f>
        <v>#REF!</v>
      </c>
    </row>
    <row r="85" spans="1:31" x14ac:dyDescent="0.25">
      <c r="A85" s="78" t="s">
        <v>271</v>
      </c>
      <c r="B85" s="69"/>
      <c r="C85" s="69"/>
      <c r="D85" s="69"/>
      <c r="E85" s="69"/>
      <c r="F85" s="69"/>
      <c r="G85" s="69"/>
      <c r="AC85" s="48" t="s">
        <v>196</v>
      </c>
      <c r="AD85" s="48">
        <v>16</v>
      </c>
      <c r="AE85" s="48" t="b">
        <f>B73=AC85</f>
        <v>1</v>
      </c>
    </row>
    <row r="86" spans="1:31" x14ac:dyDescent="0.25">
      <c r="A86" s="78" t="s">
        <v>400</v>
      </c>
      <c r="B86" s="69" t="s">
        <v>400</v>
      </c>
      <c r="C86" s="69" t="s">
        <v>562</v>
      </c>
      <c r="D86" s="69">
        <v>15</v>
      </c>
      <c r="E86" s="69">
        <v>787</v>
      </c>
      <c r="F86" s="69">
        <v>0</v>
      </c>
      <c r="G86" s="69">
        <v>82</v>
      </c>
      <c r="AC86" s="54" t="s">
        <v>335</v>
      </c>
      <c r="AD86" s="54">
        <v>13</v>
      </c>
      <c r="AE86" s="54" t="b">
        <f>B76=AC86</f>
        <v>1</v>
      </c>
    </row>
    <row r="87" spans="1:31" x14ac:dyDescent="0.25">
      <c r="A87" s="78" t="s">
        <v>430</v>
      </c>
      <c r="B87" s="69"/>
      <c r="C87" s="69"/>
      <c r="D87" s="69"/>
      <c r="E87" s="69"/>
      <c r="F87" s="69"/>
      <c r="G87" s="69"/>
      <c r="AC87" s="47" t="s">
        <v>2120</v>
      </c>
      <c r="AD87" s="47">
        <v>4</v>
      </c>
      <c r="AE87" s="47" t="e">
        <f>#REF!=AC87</f>
        <v>#REF!</v>
      </c>
    </row>
    <row r="88" spans="1:31" x14ac:dyDescent="0.25">
      <c r="A88" s="78" t="s">
        <v>252</v>
      </c>
      <c r="B88" s="69" t="s">
        <v>252</v>
      </c>
      <c r="C88" s="69" t="s">
        <v>20</v>
      </c>
      <c r="D88" s="69">
        <v>5</v>
      </c>
      <c r="E88" s="69">
        <v>166</v>
      </c>
      <c r="F88" s="69">
        <v>0</v>
      </c>
      <c r="G88" s="69">
        <v>0</v>
      </c>
      <c r="AC88" s="58" t="s">
        <v>2120</v>
      </c>
      <c r="AD88" s="58">
        <v>2</v>
      </c>
      <c r="AE88" s="58" t="b">
        <f>B92=AC88</f>
        <v>0</v>
      </c>
    </row>
    <row r="89" spans="1:31" x14ac:dyDescent="0.25">
      <c r="A89" s="78" t="s">
        <v>250</v>
      </c>
      <c r="B89" s="69"/>
      <c r="C89" s="69"/>
      <c r="D89" s="69"/>
      <c r="E89" s="69"/>
      <c r="F89" s="69"/>
      <c r="G89" s="69"/>
      <c r="AC89" s="42" t="s">
        <v>388</v>
      </c>
      <c r="AD89" s="42">
        <v>9</v>
      </c>
      <c r="AE89" s="42" t="b">
        <f>B77=AC89</f>
        <v>1</v>
      </c>
    </row>
    <row r="90" spans="1:31" x14ac:dyDescent="0.25">
      <c r="A90" s="78" t="s">
        <v>101</v>
      </c>
      <c r="B90" s="69" t="s">
        <v>101</v>
      </c>
      <c r="C90" s="69" t="s">
        <v>556</v>
      </c>
      <c r="D90" s="69">
        <v>13</v>
      </c>
      <c r="E90" s="69">
        <v>76</v>
      </c>
      <c r="F90" s="69">
        <v>0</v>
      </c>
      <c r="G90" s="69">
        <v>61</v>
      </c>
      <c r="AC90" s="41" t="s">
        <v>375</v>
      </c>
      <c r="AD90" s="41">
        <v>16</v>
      </c>
      <c r="AE90" s="41" t="b">
        <f>B78=AC90</f>
        <v>1</v>
      </c>
    </row>
    <row r="91" spans="1:31" x14ac:dyDescent="0.25">
      <c r="A91" s="78" t="s">
        <v>138</v>
      </c>
      <c r="B91" s="69" t="s">
        <v>138</v>
      </c>
      <c r="C91" s="69" t="s">
        <v>556</v>
      </c>
      <c r="D91" s="69">
        <v>16</v>
      </c>
      <c r="E91" s="69">
        <v>1022</v>
      </c>
      <c r="F91" s="69">
        <v>0</v>
      </c>
      <c r="G91" s="69">
        <v>75</v>
      </c>
      <c r="AC91" s="60" t="s">
        <v>350</v>
      </c>
      <c r="AD91" s="60">
        <v>14</v>
      </c>
      <c r="AE91" s="60" t="b">
        <f>B81=AC91</f>
        <v>1</v>
      </c>
    </row>
    <row r="92" spans="1:31" x14ac:dyDescent="0.25">
      <c r="A92" s="78" t="s">
        <v>189</v>
      </c>
      <c r="B92" s="69"/>
      <c r="C92" s="69"/>
      <c r="D92" s="69"/>
      <c r="E92" s="69"/>
      <c r="F92" s="69"/>
      <c r="G92" s="69"/>
      <c r="AC92" s="56" t="s">
        <v>477</v>
      </c>
      <c r="AD92" s="56">
        <v>4</v>
      </c>
      <c r="AE92" s="56" t="b">
        <f>B96=AC92</f>
        <v>0</v>
      </c>
    </row>
    <row r="93" spans="1:31" x14ac:dyDescent="0.25">
      <c r="A93" s="78" t="s">
        <v>328</v>
      </c>
      <c r="B93" s="69" t="s">
        <v>328</v>
      </c>
      <c r="C93" s="69" t="s">
        <v>77</v>
      </c>
      <c r="D93" s="69">
        <v>10</v>
      </c>
      <c r="E93" s="69">
        <v>0</v>
      </c>
      <c r="F93" s="69">
        <v>744</v>
      </c>
      <c r="G93" s="69">
        <v>64</v>
      </c>
      <c r="AC93" s="48" t="s">
        <v>477</v>
      </c>
      <c r="AD93" s="48">
        <v>9</v>
      </c>
      <c r="AE93" s="48" t="b">
        <f>B97=AC93</f>
        <v>0</v>
      </c>
    </row>
    <row r="94" spans="1:31" x14ac:dyDescent="0.25">
      <c r="A94" s="78" t="s">
        <v>342</v>
      </c>
      <c r="B94" s="69"/>
      <c r="C94" s="69"/>
      <c r="D94" s="69"/>
      <c r="E94" s="69"/>
      <c r="F94" s="69"/>
      <c r="G94" s="69"/>
      <c r="AC94" s="65" t="s">
        <v>479</v>
      </c>
      <c r="AD94" s="65">
        <v>9</v>
      </c>
      <c r="AE94" s="65" t="e">
        <f>#REF!=AC94</f>
        <v>#REF!</v>
      </c>
    </row>
    <row r="95" spans="1:31" x14ac:dyDescent="0.25">
      <c r="A95" s="78" t="s">
        <v>118</v>
      </c>
      <c r="B95" s="69"/>
      <c r="C95" s="69"/>
      <c r="D95" s="69"/>
      <c r="E95" s="69"/>
      <c r="F95" s="69"/>
      <c r="G95" s="69"/>
      <c r="AC95" s="47" t="s">
        <v>479</v>
      </c>
      <c r="AD95" s="47">
        <v>1</v>
      </c>
      <c r="AE95" s="47" t="e">
        <f>#REF!=AC95</f>
        <v>#REF!</v>
      </c>
    </row>
    <row r="96" spans="1:31" x14ac:dyDescent="0.25">
      <c r="A96" s="78" t="s">
        <v>21</v>
      </c>
      <c r="B96" s="69"/>
      <c r="C96" s="69"/>
      <c r="D96" s="69"/>
      <c r="E96" s="69"/>
      <c r="F96" s="69"/>
      <c r="G96" s="69"/>
      <c r="AC96" s="61" t="s">
        <v>197</v>
      </c>
      <c r="AD96" s="61">
        <v>16</v>
      </c>
      <c r="AE96" s="61" t="b">
        <f>B82=AC96</f>
        <v>1</v>
      </c>
    </row>
    <row r="97" spans="1:31" x14ac:dyDescent="0.25">
      <c r="A97" s="78" t="s">
        <v>156</v>
      </c>
      <c r="B97" s="69"/>
      <c r="C97" s="69"/>
      <c r="D97" s="69"/>
      <c r="E97" s="69"/>
      <c r="F97" s="69"/>
      <c r="G97" s="69"/>
      <c r="AC97" s="54" t="s">
        <v>170</v>
      </c>
      <c r="AD97" s="54">
        <v>3</v>
      </c>
      <c r="AE97" s="54" t="b">
        <f>B83=AC97</f>
        <v>1</v>
      </c>
    </row>
    <row r="98" spans="1:31" x14ac:dyDescent="0.25">
      <c r="A98" s="78" t="s">
        <v>133</v>
      </c>
      <c r="B98" s="69" t="s">
        <v>133</v>
      </c>
      <c r="C98" s="69" t="s">
        <v>110</v>
      </c>
      <c r="D98" s="69">
        <v>16</v>
      </c>
      <c r="E98" s="69">
        <v>167</v>
      </c>
      <c r="F98" s="69">
        <v>0</v>
      </c>
      <c r="G98" s="69">
        <v>160</v>
      </c>
      <c r="AC98" s="50" t="s">
        <v>170</v>
      </c>
      <c r="AD98" s="50">
        <v>3</v>
      </c>
      <c r="AE98" s="50" t="b">
        <f>H83=AC98</f>
        <v>1</v>
      </c>
    </row>
    <row r="99" spans="1:31" x14ac:dyDescent="0.25">
      <c r="A99" s="78" t="s">
        <v>352</v>
      </c>
      <c r="B99" s="69" t="s">
        <v>352</v>
      </c>
      <c r="C99" s="69" t="s">
        <v>45</v>
      </c>
      <c r="D99" s="69">
        <v>2</v>
      </c>
      <c r="E99" s="69">
        <v>33</v>
      </c>
      <c r="F99" s="69">
        <v>0</v>
      </c>
      <c r="G99" s="69">
        <v>0</v>
      </c>
      <c r="AC99" s="45" t="s">
        <v>400</v>
      </c>
      <c r="AD99" s="45">
        <v>15</v>
      </c>
      <c r="AE99" s="45" t="b">
        <f>B86=AC99</f>
        <v>1</v>
      </c>
    </row>
    <row r="100" spans="1:31" x14ac:dyDescent="0.25">
      <c r="A100" s="78" t="s">
        <v>429</v>
      </c>
      <c r="B100" s="69"/>
      <c r="C100" s="69"/>
      <c r="D100" s="69"/>
      <c r="E100" s="69"/>
      <c r="F100" s="69"/>
      <c r="G100" s="69"/>
      <c r="AC100" s="53" t="s">
        <v>252</v>
      </c>
      <c r="AD100" s="53">
        <v>5</v>
      </c>
      <c r="AE100" s="53" t="b">
        <f>B88=AC100</f>
        <v>1</v>
      </c>
    </row>
    <row r="101" spans="1:31" x14ac:dyDescent="0.25">
      <c r="A101" s="78" t="s">
        <v>194</v>
      </c>
      <c r="B101" s="69" t="s">
        <v>194</v>
      </c>
      <c r="C101" s="69" t="s">
        <v>574</v>
      </c>
      <c r="D101" s="69">
        <v>15</v>
      </c>
      <c r="E101" s="69">
        <v>0</v>
      </c>
      <c r="F101" s="69">
        <v>584</v>
      </c>
      <c r="G101" s="69">
        <v>73</v>
      </c>
      <c r="AC101" s="66" t="s">
        <v>101</v>
      </c>
      <c r="AD101" s="66">
        <v>13</v>
      </c>
      <c r="AE101" s="66" t="b">
        <f>B90=AC101</f>
        <v>1</v>
      </c>
    </row>
    <row r="102" spans="1:31" x14ac:dyDescent="0.25">
      <c r="A102" s="78" t="s">
        <v>61</v>
      </c>
      <c r="B102" s="69" t="s">
        <v>61</v>
      </c>
      <c r="C102" s="69" t="s">
        <v>20</v>
      </c>
      <c r="D102" s="69">
        <v>10</v>
      </c>
      <c r="E102" s="69">
        <v>394</v>
      </c>
      <c r="F102" s="69">
        <v>0</v>
      </c>
      <c r="G102" s="69">
        <v>0</v>
      </c>
      <c r="AC102" s="67" t="s">
        <v>138</v>
      </c>
      <c r="AD102" s="67">
        <v>16</v>
      </c>
      <c r="AE102" s="67" t="b">
        <f>B91=AC102</f>
        <v>1</v>
      </c>
    </row>
    <row r="103" spans="1:31" x14ac:dyDescent="0.25">
      <c r="A103" s="78" t="s">
        <v>329</v>
      </c>
      <c r="B103" s="69"/>
      <c r="C103" s="69"/>
      <c r="D103" s="69"/>
      <c r="E103" s="69"/>
      <c r="F103" s="69"/>
      <c r="G103" s="69"/>
      <c r="AC103" s="62" t="s">
        <v>328</v>
      </c>
      <c r="AD103" s="62">
        <v>10</v>
      </c>
      <c r="AE103" s="62" t="b">
        <f>B93=AC103</f>
        <v>1</v>
      </c>
    </row>
    <row r="104" spans="1:31" x14ac:dyDescent="0.25">
      <c r="A104" s="78" t="s">
        <v>384</v>
      </c>
      <c r="B104" s="69"/>
      <c r="C104" s="69"/>
      <c r="D104" s="69"/>
      <c r="E104" s="69"/>
      <c r="F104" s="69"/>
      <c r="G104" s="69"/>
      <c r="AC104" s="66" t="s">
        <v>133</v>
      </c>
      <c r="AD104" s="66">
        <v>16</v>
      </c>
      <c r="AE104" s="66" t="b">
        <f>B98=AC104</f>
        <v>1</v>
      </c>
    </row>
    <row r="105" spans="1:31" x14ac:dyDescent="0.25">
      <c r="A105" s="78" t="s">
        <v>386</v>
      </c>
      <c r="B105" s="69" t="s">
        <v>386</v>
      </c>
      <c r="C105" s="69" t="s">
        <v>100</v>
      </c>
      <c r="D105" s="69">
        <v>7</v>
      </c>
      <c r="E105" s="69">
        <v>488</v>
      </c>
      <c r="F105" s="69">
        <v>0</v>
      </c>
      <c r="G105" s="69">
        <v>0</v>
      </c>
      <c r="AC105" s="61" t="s">
        <v>352</v>
      </c>
      <c r="AD105" s="61">
        <v>2</v>
      </c>
      <c r="AE105" s="61" t="b">
        <f>B99=AC105</f>
        <v>1</v>
      </c>
    </row>
    <row r="106" spans="1:31" x14ac:dyDescent="0.25">
      <c r="A106" s="78" t="s">
        <v>410</v>
      </c>
      <c r="B106" s="69" t="s">
        <v>410</v>
      </c>
      <c r="C106" s="69" t="s">
        <v>113</v>
      </c>
      <c r="D106" s="69">
        <v>13</v>
      </c>
      <c r="E106" s="69">
        <v>8</v>
      </c>
      <c r="F106" s="69">
        <v>555</v>
      </c>
      <c r="G106" s="69">
        <v>127</v>
      </c>
      <c r="AC106" s="62" t="s">
        <v>194</v>
      </c>
      <c r="AD106" s="62">
        <v>15</v>
      </c>
      <c r="AE106" s="62" t="b">
        <f>B101=AC106</f>
        <v>1</v>
      </c>
    </row>
    <row r="107" spans="1:31" x14ac:dyDescent="0.25">
      <c r="A107" s="78" t="s">
        <v>368</v>
      </c>
      <c r="B107" s="69"/>
      <c r="C107" s="69"/>
      <c r="D107" s="69"/>
      <c r="E107" s="69"/>
      <c r="F107" s="69"/>
      <c r="G107" s="69"/>
      <c r="AC107" s="49" t="s">
        <v>61</v>
      </c>
      <c r="AD107" s="49">
        <v>10</v>
      </c>
      <c r="AE107" s="49" t="b">
        <f>B102=AC107</f>
        <v>1</v>
      </c>
    </row>
    <row r="108" spans="1:31" x14ac:dyDescent="0.25">
      <c r="A108" s="78" t="s">
        <v>230</v>
      </c>
      <c r="B108" s="69"/>
      <c r="C108" s="69"/>
      <c r="D108" s="69"/>
      <c r="E108" s="69"/>
      <c r="F108" s="69"/>
      <c r="G108" s="69"/>
      <c r="AC108" s="53" t="s">
        <v>386</v>
      </c>
      <c r="AD108" s="53">
        <v>7</v>
      </c>
      <c r="AE108" s="53" t="b">
        <f>B105=AC108</f>
        <v>1</v>
      </c>
    </row>
    <row r="109" spans="1:31" x14ac:dyDescent="0.25">
      <c r="A109" s="78" t="s">
        <v>376</v>
      </c>
      <c r="B109" s="69" t="s">
        <v>376</v>
      </c>
      <c r="C109" s="69" t="s">
        <v>11</v>
      </c>
      <c r="D109" s="69">
        <v>15</v>
      </c>
      <c r="E109" s="69">
        <v>0</v>
      </c>
      <c r="F109" s="69">
        <v>921</v>
      </c>
      <c r="G109" s="69">
        <v>90</v>
      </c>
      <c r="AC109" s="66" t="s">
        <v>410</v>
      </c>
      <c r="AD109" s="66">
        <v>13</v>
      </c>
      <c r="AE109" s="66" t="b">
        <f>B106=AC109</f>
        <v>1</v>
      </c>
    </row>
    <row r="110" spans="1:31" x14ac:dyDescent="0.25">
      <c r="A110" s="78" t="s">
        <v>392</v>
      </c>
      <c r="B110" s="69"/>
      <c r="C110" s="69"/>
      <c r="D110" s="69"/>
      <c r="E110" s="69"/>
      <c r="F110" s="69"/>
      <c r="G110" s="69"/>
      <c r="AC110" s="56" t="s">
        <v>376</v>
      </c>
      <c r="AD110" s="56">
        <v>15</v>
      </c>
      <c r="AE110" s="56" t="b">
        <f>B109=AC110</f>
        <v>1</v>
      </c>
    </row>
    <row r="111" spans="1:31" x14ac:dyDescent="0.25">
      <c r="A111" s="78" t="s">
        <v>103</v>
      </c>
      <c r="B111" s="69" t="s">
        <v>103</v>
      </c>
      <c r="C111" s="69" t="s">
        <v>574</v>
      </c>
      <c r="D111" s="69">
        <f>8+7</f>
        <v>15</v>
      </c>
      <c r="E111" s="69">
        <v>0</v>
      </c>
      <c r="F111" s="69">
        <f>542+438</f>
        <v>980</v>
      </c>
      <c r="G111" s="69">
        <f>6+24</f>
        <v>30</v>
      </c>
      <c r="H111" s="75" t="s">
        <v>103</v>
      </c>
      <c r="I111" s="75" t="s">
        <v>574</v>
      </c>
      <c r="J111" s="75">
        <v>7</v>
      </c>
      <c r="K111" s="75">
        <v>0</v>
      </c>
      <c r="L111" s="76">
        <v>0</v>
      </c>
      <c r="M111" s="75">
        <v>438</v>
      </c>
      <c r="N111" s="77">
        <v>0.4199</v>
      </c>
      <c r="O111" s="75">
        <v>24</v>
      </c>
      <c r="P111" s="77">
        <v>5.3600000000000002E-2</v>
      </c>
      <c r="AC111" s="56" t="s">
        <v>103</v>
      </c>
      <c r="AD111" s="56">
        <v>8</v>
      </c>
      <c r="AE111" s="56" t="b">
        <f>B111=AC111</f>
        <v>1</v>
      </c>
    </row>
    <row r="112" spans="1:31" x14ac:dyDescent="0.25">
      <c r="A112" s="78" t="s">
        <v>353</v>
      </c>
      <c r="B112" s="69"/>
      <c r="C112" s="69"/>
      <c r="D112" s="69"/>
      <c r="E112" s="69"/>
      <c r="F112" s="69"/>
      <c r="G112" s="69"/>
      <c r="AC112" s="59" t="s">
        <v>103</v>
      </c>
      <c r="AD112" s="59">
        <v>7</v>
      </c>
      <c r="AE112" s="59" t="b">
        <f>H111=AC112</f>
        <v>1</v>
      </c>
    </row>
    <row r="113" spans="1:31" x14ac:dyDescent="0.25">
      <c r="A113" s="78" t="s">
        <v>236</v>
      </c>
      <c r="B113" s="69" t="s">
        <v>236</v>
      </c>
      <c r="C113" s="69" t="s">
        <v>574</v>
      </c>
      <c r="D113" s="69">
        <v>14</v>
      </c>
      <c r="E113" s="69">
        <v>0</v>
      </c>
      <c r="F113" s="69">
        <v>474</v>
      </c>
      <c r="G113" s="69">
        <v>32</v>
      </c>
      <c r="AC113" s="67" t="s">
        <v>2061</v>
      </c>
      <c r="AD113" s="67">
        <v>7</v>
      </c>
      <c r="AE113" s="67" t="e">
        <f>#REF!=AC113</f>
        <v>#REF!</v>
      </c>
    </row>
    <row r="114" spans="1:31" x14ac:dyDescent="0.25">
      <c r="A114" s="78" t="s">
        <v>403</v>
      </c>
      <c r="B114" s="69"/>
      <c r="C114" s="69"/>
      <c r="D114" s="69"/>
      <c r="E114" s="69"/>
      <c r="F114" s="69"/>
      <c r="G114" s="69"/>
      <c r="AC114" s="61" t="s">
        <v>2061</v>
      </c>
      <c r="AD114" s="61">
        <v>9</v>
      </c>
      <c r="AE114" s="61" t="e">
        <f>#REF!=AC114</f>
        <v>#REF!</v>
      </c>
    </row>
    <row r="115" spans="1:31" x14ac:dyDescent="0.25">
      <c r="A115" s="78" t="s">
        <v>214</v>
      </c>
      <c r="B115" s="69"/>
      <c r="C115" s="69"/>
      <c r="D115" s="69"/>
      <c r="E115" s="69"/>
      <c r="F115" s="69"/>
      <c r="G115" s="69"/>
      <c r="AC115" s="45" t="s">
        <v>236</v>
      </c>
      <c r="AD115" s="45">
        <v>14</v>
      </c>
      <c r="AE115" s="45" t="b">
        <f>B113=AC115</f>
        <v>1</v>
      </c>
    </row>
    <row r="116" spans="1:31" x14ac:dyDescent="0.25">
      <c r="A116" s="78" t="s">
        <v>365</v>
      </c>
      <c r="B116" s="69"/>
      <c r="C116" s="69"/>
      <c r="D116" s="69"/>
      <c r="E116" s="69"/>
      <c r="F116" s="69"/>
      <c r="G116" s="69"/>
      <c r="AC116" s="60" t="s">
        <v>219</v>
      </c>
      <c r="AD116" s="60">
        <v>9</v>
      </c>
      <c r="AE116" s="60" t="b">
        <f>B118=AC116</f>
        <v>1</v>
      </c>
    </row>
    <row r="117" spans="1:31" x14ac:dyDescent="0.25">
      <c r="A117" s="78" t="s">
        <v>30</v>
      </c>
      <c r="B117" s="69"/>
      <c r="C117" s="69"/>
      <c r="D117" s="69"/>
      <c r="E117" s="69"/>
      <c r="F117" s="69"/>
      <c r="G117" s="69"/>
      <c r="AC117" s="45" t="s">
        <v>1009</v>
      </c>
      <c r="AD117" s="45">
        <v>2</v>
      </c>
      <c r="AE117" s="45" t="b">
        <f>B121=AC117</f>
        <v>0</v>
      </c>
    </row>
    <row r="118" spans="1:31" x14ac:dyDescent="0.25">
      <c r="A118" s="78" t="s">
        <v>219</v>
      </c>
      <c r="B118" s="69" t="s">
        <v>219</v>
      </c>
      <c r="C118" s="69" t="s">
        <v>574</v>
      </c>
      <c r="D118" s="69">
        <v>9</v>
      </c>
      <c r="E118" s="69">
        <v>0</v>
      </c>
      <c r="F118" s="69">
        <v>371</v>
      </c>
      <c r="G118" s="69">
        <v>7</v>
      </c>
      <c r="AC118" s="61" t="s">
        <v>1009</v>
      </c>
      <c r="AD118" s="61">
        <v>4</v>
      </c>
      <c r="AE118" s="61" t="b">
        <f>B122=AC118</f>
        <v>0</v>
      </c>
    </row>
    <row r="119" spans="1:31" x14ac:dyDescent="0.25">
      <c r="A119" s="78" t="s">
        <v>414</v>
      </c>
      <c r="B119" s="69"/>
      <c r="C119" s="69"/>
      <c r="D119" s="69"/>
      <c r="E119" s="69"/>
      <c r="F119" s="69"/>
      <c r="G119" s="69"/>
      <c r="AC119" s="65" t="s">
        <v>554</v>
      </c>
      <c r="AD119" s="65">
        <v>4</v>
      </c>
      <c r="AE119" s="65" t="e">
        <f>#REF!=AC119</f>
        <v>#REF!</v>
      </c>
    </row>
    <row r="120" spans="1:31" x14ac:dyDescent="0.25">
      <c r="A120" s="78" t="s">
        <v>248</v>
      </c>
      <c r="B120" s="69"/>
      <c r="C120" s="69"/>
      <c r="D120" s="69"/>
      <c r="E120" s="69"/>
      <c r="F120" s="69"/>
      <c r="G120" s="69"/>
      <c r="AC120" s="62" t="s">
        <v>554</v>
      </c>
      <c r="AD120" s="62">
        <v>2</v>
      </c>
      <c r="AE120" s="62" t="e">
        <f>#REF!=AC120</f>
        <v>#REF!</v>
      </c>
    </row>
    <row r="121" spans="1:31" x14ac:dyDescent="0.25">
      <c r="A121" s="78" t="s">
        <v>267</v>
      </c>
      <c r="B121" s="69"/>
      <c r="C121" s="69"/>
      <c r="D121" s="69"/>
      <c r="E121" s="69"/>
      <c r="F121" s="69"/>
      <c r="G121" s="69"/>
      <c r="AC121" s="56" t="s">
        <v>2110</v>
      </c>
      <c r="AD121" s="56">
        <v>16</v>
      </c>
      <c r="AE121" s="56" t="e">
        <f>#REF!=AC121</f>
        <v>#REF!</v>
      </c>
    </row>
    <row r="122" spans="1:31" x14ac:dyDescent="0.25">
      <c r="A122" s="78" t="s">
        <v>76</v>
      </c>
      <c r="B122" s="69"/>
      <c r="C122" s="69"/>
      <c r="D122" s="69"/>
      <c r="E122" s="69"/>
      <c r="F122" s="69"/>
      <c r="G122" s="69"/>
      <c r="AC122" s="53" t="s">
        <v>868</v>
      </c>
      <c r="AD122" s="53">
        <v>16</v>
      </c>
      <c r="AE122" s="53" t="e">
        <f>#REF!=AC122</f>
        <v>#REF!</v>
      </c>
    </row>
    <row r="123" spans="1:31" x14ac:dyDescent="0.25">
      <c r="A123" s="78" t="s">
        <v>220</v>
      </c>
      <c r="B123" s="69" t="s">
        <v>220</v>
      </c>
      <c r="C123" s="69" t="s">
        <v>50</v>
      </c>
      <c r="D123" s="69">
        <v>9</v>
      </c>
      <c r="E123" s="69">
        <v>0</v>
      </c>
      <c r="F123" s="69">
        <f>176+33</f>
        <v>209</v>
      </c>
      <c r="G123" s="69">
        <v>13</v>
      </c>
      <c r="H123" s="75" t="s">
        <v>220</v>
      </c>
      <c r="I123" s="75" t="s">
        <v>50</v>
      </c>
      <c r="J123" s="75">
        <v>2</v>
      </c>
      <c r="K123" s="75">
        <v>0</v>
      </c>
      <c r="L123" s="76">
        <v>0</v>
      </c>
      <c r="M123" s="75">
        <v>33</v>
      </c>
      <c r="N123" s="77">
        <v>3.0599999999999999E-2</v>
      </c>
      <c r="O123" s="75">
        <v>0</v>
      </c>
      <c r="P123" s="76">
        <v>0</v>
      </c>
      <c r="AC123" s="56" t="s">
        <v>877</v>
      </c>
      <c r="AD123" s="56">
        <v>1</v>
      </c>
      <c r="AE123" s="56" t="e">
        <f>#REF!=AC123</f>
        <v>#REF!</v>
      </c>
    </row>
    <row r="124" spans="1:31" x14ac:dyDescent="0.25">
      <c r="A124" s="78" t="s">
        <v>263</v>
      </c>
      <c r="B124" s="69"/>
      <c r="C124" s="69"/>
      <c r="D124" s="69"/>
      <c r="E124" s="69"/>
      <c r="F124" s="69"/>
      <c r="G124" s="69"/>
      <c r="AC124" s="40" t="s">
        <v>877</v>
      </c>
      <c r="AD124" s="40">
        <v>5</v>
      </c>
      <c r="AE124" s="40" t="e">
        <f>#REF!=AC124</f>
        <v>#REF!</v>
      </c>
    </row>
    <row r="125" spans="1:31" x14ac:dyDescent="0.25">
      <c r="A125" s="78" t="s">
        <v>408</v>
      </c>
      <c r="B125" s="69" t="s">
        <v>408</v>
      </c>
      <c r="C125" s="69" t="s">
        <v>556</v>
      </c>
      <c r="D125" s="69">
        <v>16</v>
      </c>
      <c r="E125" s="69">
        <v>646</v>
      </c>
      <c r="F125" s="69">
        <v>0</v>
      </c>
      <c r="G125" s="69">
        <v>78</v>
      </c>
      <c r="AC125" s="40" t="s">
        <v>220</v>
      </c>
      <c r="AD125" s="40">
        <v>7</v>
      </c>
      <c r="AE125" s="40" t="b">
        <f>B123=AC125</f>
        <v>1</v>
      </c>
    </row>
    <row r="126" spans="1:31" x14ac:dyDescent="0.25">
      <c r="A126" s="78" t="s">
        <v>111</v>
      </c>
      <c r="B126" s="69" t="s">
        <v>111</v>
      </c>
      <c r="C126" s="69" t="s">
        <v>113</v>
      </c>
      <c r="D126" s="69">
        <v>16</v>
      </c>
      <c r="E126" s="69">
        <v>0</v>
      </c>
      <c r="F126" s="69">
        <v>1070</v>
      </c>
      <c r="G126" s="69">
        <v>140</v>
      </c>
      <c r="AC126" s="59" t="s">
        <v>220</v>
      </c>
      <c r="AD126" s="59">
        <v>2</v>
      </c>
      <c r="AE126" s="59" t="b">
        <f>H123=AC126</f>
        <v>1</v>
      </c>
    </row>
    <row r="127" spans="1:31" x14ac:dyDescent="0.25">
      <c r="A127" s="78" t="s">
        <v>147</v>
      </c>
      <c r="B127" s="69"/>
      <c r="C127" s="69"/>
      <c r="D127" s="69"/>
      <c r="E127" s="69"/>
      <c r="F127" s="69"/>
      <c r="G127" s="69"/>
      <c r="AC127" s="46" t="s">
        <v>1332</v>
      </c>
      <c r="AD127" s="46">
        <v>8</v>
      </c>
      <c r="AE127" s="46" t="b">
        <f>B140=AC127</f>
        <v>0</v>
      </c>
    </row>
    <row r="128" spans="1:31" x14ac:dyDescent="0.25">
      <c r="A128" s="78" t="s">
        <v>177</v>
      </c>
      <c r="B128" s="69" t="s">
        <v>177</v>
      </c>
      <c r="C128" s="69" t="s">
        <v>50</v>
      </c>
      <c r="D128" s="69">
        <v>16</v>
      </c>
      <c r="E128" s="69">
        <v>0</v>
      </c>
      <c r="F128" s="69">
        <v>765</v>
      </c>
      <c r="G128" s="69">
        <v>85</v>
      </c>
      <c r="AC128" s="40" t="s">
        <v>1332</v>
      </c>
      <c r="AD128" s="40">
        <v>8</v>
      </c>
      <c r="AE128" s="40" t="b">
        <f>B141=AC128</f>
        <v>0</v>
      </c>
    </row>
    <row r="129" spans="1:31" x14ac:dyDescent="0.25">
      <c r="A129" s="78" t="s">
        <v>9</v>
      </c>
      <c r="B129" s="69"/>
      <c r="C129" s="69"/>
      <c r="D129" s="69"/>
      <c r="E129" s="69"/>
      <c r="F129" s="69"/>
      <c r="G129" s="69"/>
      <c r="AC129" s="45" t="s">
        <v>408</v>
      </c>
      <c r="AD129" s="45">
        <v>16</v>
      </c>
      <c r="AE129" s="45" t="b">
        <f>B125=AC129</f>
        <v>1</v>
      </c>
    </row>
    <row r="130" spans="1:31" x14ac:dyDescent="0.25">
      <c r="A130" s="78" t="s">
        <v>39</v>
      </c>
      <c r="B130" s="69" t="s">
        <v>39</v>
      </c>
      <c r="C130" s="69" t="s">
        <v>11</v>
      </c>
      <c r="D130" s="69">
        <v>9</v>
      </c>
      <c r="E130" s="69">
        <v>0</v>
      </c>
      <c r="F130" s="69">
        <f>108+25</f>
        <v>133</v>
      </c>
      <c r="G130" s="69">
        <f>44+10+1</f>
        <v>55</v>
      </c>
      <c r="H130" s="75" t="s">
        <v>39</v>
      </c>
      <c r="I130" s="75" t="s">
        <v>11</v>
      </c>
      <c r="J130" s="75">
        <v>2</v>
      </c>
      <c r="K130" s="75">
        <v>0</v>
      </c>
      <c r="L130" s="76">
        <v>0</v>
      </c>
      <c r="M130" s="75">
        <v>25</v>
      </c>
      <c r="N130" s="77">
        <v>2.4299999999999999E-2</v>
      </c>
      <c r="O130" s="75">
        <v>10</v>
      </c>
      <c r="P130" s="77">
        <v>2.4E-2</v>
      </c>
      <c r="Q130" s="75" t="s">
        <v>39</v>
      </c>
      <c r="R130" s="75" t="s">
        <v>11</v>
      </c>
      <c r="S130" s="75">
        <v>5</v>
      </c>
      <c r="T130" s="75">
        <v>0</v>
      </c>
      <c r="U130" s="76">
        <v>0</v>
      </c>
      <c r="V130" s="75">
        <v>0</v>
      </c>
      <c r="W130" s="76">
        <v>0</v>
      </c>
      <c r="X130" s="75">
        <v>44</v>
      </c>
      <c r="Y130" s="77">
        <v>0.1002</v>
      </c>
      <c r="AC130" s="54" t="s">
        <v>111</v>
      </c>
      <c r="AD130" s="54">
        <v>16</v>
      </c>
      <c r="AE130" s="54" t="b">
        <f>B126=AC130</f>
        <v>1</v>
      </c>
    </row>
    <row r="131" spans="1:31" x14ac:dyDescent="0.25">
      <c r="A131" s="78" t="s">
        <v>71</v>
      </c>
      <c r="B131" s="69"/>
      <c r="C131" s="69"/>
      <c r="D131" s="69"/>
      <c r="E131" s="69"/>
      <c r="F131" s="69"/>
      <c r="G131" s="69"/>
      <c r="AC131" s="57" t="s">
        <v>177</v>
      </c>
      <c r="AD131" s="57">
        <v>16</v>
      </c>
      <c r="AE131" s="57" t="b">
        <f>B128=AC131</f>
        <v>1</v>
      </c>
    </row>
    <row r="132" spans="1:31" x14ac:dyDescent="0.25">
      <c r="A132" s="78" t="s">
        <v>107</v>
      </c>
      <c r="B132" s="69" t="s">
        <v>107</v>
      </c>
      <c r="C132" s="69" t="s">
        <v>562</v>
      </c>
      <c r="D132" s="69">
        <v>5</v>
      </c>
      <c r="E132" s="69">
        <v>183</v>
      </c>
      <c r="F132" s="69">
        <v>0</v>
      </c>
      <c r="G132" s="69">
        <v>16</v>
      </c>
      <c r="V132">
        <f>108+25</f>
        <v>133</v>
      </c>
      <c r="X132">
        <f>44+10+1</f>
        <v>55</v>
      </c>
      <c r="AC132" s="55" t="s">
        <v>39</v>
      </c>
      <c r="AD132" s="55">
        <v>2</v>
      </c>
      <c r="AE132" s="55" t="b">
        <f>B130=AC132</f>
        <v>1</v>
      </c>
    </row>
    <row r="133" spans="1:31" x14ac:dyDescent="0.25">
      <c r="A133" s="78" t="s">
        <v>366</v>
      </c>
      <c r="B133" s="69" t="s">
        <v>366</v>
      </c>
      <c r="C133" s="69" t="s">
        <v>20</v>
      </c>
      <c r="D133" s="69">
        <v>13</v>
      </c>
      <c r="E133" s="69">
        <v>565</v>
      </c>
      <c r="F133" s="69">
        <v>0</v>
      </c>
      <c r="G133" s="69">
        <v>0</v>
      </c>
      <c r="AC133" s="41" t="s">
        <v>39</v>
      </c>
      <c r="AD133" s="41">
        <v>2</v>
      </c>
      <c r="AE133" s="41" t="b">
        <f>H130=AC133</f>
        <v>1</v>
      </c>
    </row>
    <row r="134" spans="1:31" x14ac:dyDescent="0.25">
      <c r="A134" s="78" t="s">
        <v>119</v>
      </c>
      <c r="B134" s="69" t="s">
        <v>119</v>
      </c>
      <c r="C134" s="69" t="s">
        <v>562</v>
      </c>
      <c r="D134" s="69">
        <v>1</v>
      </c>
      <c r="E134" s="69">
        <v>63</v>
      </c>
      <c r="F134" s="69">
        <v>0</v>
      </c>
      <c r="G134" s="69">
        <v>4</v>
      </c>
      <c r="AC134" s="40" t="s">
        <v>39</v>
      </c>
      <c r="AD134" s="40">
        <v>5</v>
      </c>
      <c r="AE134" s="40" t="b">
        <f>Q130=AC134</f>
        <v>1</v>
      </c>
    </row>
    <row r="135" spans="1:31" x14ac:dyDescent="0.25">
      <c r="A135" s="78" t="s">
        <v>192</v>
      </c>
      <c r="B135" s="69" t="s">
        <v>192</v>
      </c>
      <c r="C135" s="69" t="s">
        <v>50</v>
      </c>
      <c r="D135" s="69">
        <v>4</v>
      </c>
      <c r="E135" s="69">
        <v>0</v>
      </c>
      <c r="F135" s="69">
        <v>42</v>
      </c>
      <c r="G135" s="69">
        <v>21</v>
      </c>
      <c r="AC135" s="55" t="s">
        <v>1002</v>
      </c>
      <c r="AD135" s="55">
        <v>4</v>
      </c>
      <c r="AE135" s="55" t="e">
        <f>#REF!=AC135</f>
        <v>#REF!</v>
      </c>
    </row>
    <row r="136" spans="1:31" x14ac:dyDescent="0.25">
      <c r="A136" s="78" t="s">
        <v>296</v>
      </c>
      <c r="B136" s="69" t="s">
        <v>296</v>
      </c>
      <c r="C136" s="69" t="s">
        <v>556</v>
      </c>
      <c r="D136" s="69">
        <v>16</v>
      </c>
      <c r="E136" s="69">
        <v>1033</v>
      </c>
      <c r="F136" s="69">
        <v>0</v>
      </c>
      <c r="G136" s="69">
        <v>71</v>
      </c>
      <c r="AC136" s="41" t="s">
        <v>1002</v>
      </c>
      <c r="AD136" s="41">
        <v>3</v>
      </c>
      <c r="AE136" s="41" t="e">
        <f>#REF!=AC136</f>
        <v>#REF!</v>
      </c>
    </row>
    <row r="137" spans="1:31" x14ac:dyDescent="0.25">
      <c r="A137" s="78" t="s">
        <v>317</v>
      </c>
      <c r="B137" s="69" t="s">
        <v>317</v>
      </c>
      <c r="C137" s="69" t="s">
        <v>77</v>
      </c>
      <c r="D137" s="69">
        <v>6</v>
      </c>
      <c r="E137" s="69">
        <v>0</v>
      </c>
      <c r="F137" s="69">
        <v>354</v>
      </c>
      <c r="G137" s="69">
        <v>75</v>
      </c>
      <c r="AC137" s="56" t="s">
        <v>107</v>
      </c>
      <c r="AD137" s="56">
        <v>5</v>
      </c>
      <c r="AE137" s="56" t="b">
        <f t="shared" ref="AE137:AE143" si="0">B132=AC137</f>
        <v>1</v>
      </c>
    </row>
    <row r="138" spans="1:31" x14ac:dyDescent="0.25">
      <c r="A138" s="78" t="s">
        <v>327</v>
      </c>
      <c r="B138" s="69" t="s">
        <v>327</v>
      </c>
      <c r="C138" s="69" t="s">
        <v>110</v>
      </c>
      <c r="D138" s="69">
        <v>12</v>
      </c>
      <c r="E138" s="69">
        <v>566</v>
      </c>
      <c r="F138" s="69">
        <v>0</v>
      </c>
      <c r="G138" s="69">
        <v>0</v>
      </c>
      <c r="AC138" s="43" t="s">
        <v>366</v>
      </c>
      <c r="AD138" s="43">
        <v>13</v>
      </c>
      <c r="AE138" s="43" t="b">
        <f t="shared" si="0"/>
        <v>1</v>
      </c>
    </row>
    <row r="139" spans="1:31" x14ac:dyDescent="0.25">
      <c r="A139" s="78" t="s">
        <v>137</v>
      </c>
      <c r="B139" s="69"/>
      <c r="C139" s="69"/>
      <c r="D139" s="69"/>
      <c r="E139" s="69"/>
      <c r="F139" s="69"/>
      <c r="G139" s="69"/>
      <c r="AC139" s="67" t="s">
        <v>119</v>
      </c>
      <c r="AD139" s="67">
        <v>1</v>
      </c>
      <c r="AE139" s="67" t="b">
        <f t="shared" si="0"/>
        <v>1</v>
      </c>
    </row>
    <row r="140" spans="1:31" x14ac:dyDescent="0.25">
      <c r="A140" s="78" t="s">
        <v>324</v>
      </c>
      <c r="B140" s="69"/>
      <c r="C140" s="69"/>
      <c r="D140" s="69"/>
      <c r="E140" s="69"/>
      <c r="F140" s="69"/>
      <c r="G140" s="69"/>
      <c r="AC140" s="54" t="s">
        <v>192</v>
      </c>
      <c r="AD140" s="54">
        <v>4</v>
      </c>
      <c r="AE140" s="54" t="b">
        <f t="shared" si="0"/>
        <v>1</v>
      </c>
    </row>
    <row r="141" spans="1:31" x14ac:dyDescent="0.25">
      <c r="A141" s="78" t="s">
        <v>73</v>
      </c>
      <c r="B141" s="69"/>
      <c r="C141" s="69"/>
      <c r="D141" s="69"/>
      <c r="E141" s="69"/>
      <c r="F141" s="69"/>
      <c r="G141" s="69"/>
      <c r="AC141" s="65" t="s">
        <v>296</v>
      </c>
      <c r="AD141" s="65">
        <v>16</v>
      </c>
      <c r="AE141" s="65" t="b">
        <f t="shared" si="0"/>
        <v>1</v>
      </c>
    </row>
    <row r="142" spans="1:31" x14ac:dyDescent="0.25">
      <c r="A142" s="78" t="s">
        <v>75</v>
      </c>
      <c r="B142" s="69"/>
      <c r="C142" s="69"/>
      <c r="D142" s="69"/>
      <c r="E142" s="69"/>
      <c r="F142" s="69"/>
      <c r="G142" s="69"/>
      <c r="AC142" s="56" t="s">
        <v>317</v>
      </c>
      <c r="AD142" s="56">
        <v>6</v>
      </c>
      <c r="AE142" s="56" t="b">
        <f t="shared" si="0"/>
        <v>1</v>
      </c>
    </row>
    <row r="143" spans="1:31" x14ac:dyDescent="0.25">
      <c r="A143" s="78" t="s">
        <v>135</v>
      </c>
      <c r="B143" s="69" t="s">
        <v>135</v>
      </c>
      <c r="C143" s="69" t="s">
        <v>113</v>
      </c>
      <c r="D143" s="69">
        <v>2</v>
      </c>
      <c r="E143" s="69">
        <v>0</v>
      </c>
      <c r="F143" s="69">
        <v>0</v>
      </c>
      <c r="G143" s="69">
        <v>24</v>
      </c>
      <c r="AC143" s="61" t="s">
        <v>2133</v>
      </c>
      <c r="AD143" s="61">
        <v>12</v>
      </c>
      <c r="AE143" s="61" t="b">
        <f t="shared" si="0"/>
        <v>0</v>
      </c>
    </row>
    <row r="144" spans="1:31" x14ac:dyDescent="0.25">
      <c r="A144" s="78" t="s">
        <v>199</v>
      </c>
      <c r="B144" s="69"/>
      <c r="C144" s="69"/>
      <c r="D144" s="69"/>
      <c r="E144" s="69"/>
      <c r="F144" s="69"/>
      <c r="G144" s="69"/>
      <c r="AC144" s="53" t="s">
        <v>2116</v>
      </c>
      <c r="AD144" s="53">
        <v>2</v>
      </c>
      <c r="AE144" s="53" t="e">
        <f>#REF!=AC144</f>
        <v>#REF!</v>
      </c>
    </row>
    <row r="145" spans="1:31" x14ac:dyDescent="0.25">
      <c r="A145" s="78" t="s">
        <v>224</v>
      </c>
      <c r="B145" s="69" t="s">
        <v>224</v>
      </c>
      <c r="C145" s="69" t="s">
        <v>11</v>
      </c>
      <c r="D145" s="69">
        <v>8</v>
      </c>
      <c r="E145" s="69">
        <v>0</v>
      </c>
      <c r="F145" s="69">
        <v>134</v>
      </c>
      <c r="G145" s="69">
        <v>48</v>
      </c>
      <c r="AC145" s="59" t="s">
        <v>2116</v>
      </c>
      <c r="AD145" s="59">
        <v>7</v>
      </c>
      <c r="AE145" s="59" t="b">
        <f>B158=AC145</f>
        <v>0</v>
      </c>
    </row>
    <row r="146" spans="1:31" x14ac:dyDescent="0.25">
      <c r="A146" s="78" t="s">
        <v>108</v>
      </c>
      <c r="B146" s="69"/>
      <c r="C146" s="69"/>
      <c r="D146" s="69"/>
      <c r="E146" s="69"/>
      <c r="F146" s="69"/>
      <c r="G146" s="69"/>
      <c r="AC146" s="61" t="s">
        <v>135</v>
      </c>
      <c r="AD146" s="61">
        <v>2</v>
      </c>
      <c r="AE146" s="61" t="b">
        <f>B143=AC146</f>
        <v>1</v>
      </c>
    </row>
    <row r="147" spans="1:31" x14ac:dyDescent="0.25">
      <c r="A147" s="78" t="s">
        <v>205</v>
      </c>
      <c r="B147" s="69" t="s">
        <v>205</v>
      </c>
      <c r="C147" s="69" t="s">
        <v>29</v>
      </c>
      <c r="D147" s="69">
        <v>13</v>
      </c>
      <c r="E147" s="69">
        <v>303</v>
      </c>
      <c r="F147" s="69">
        <v>0</v>
      </c>
      <c r="G147" s="69">
        <v>4</v>
      </c>
      <c r="H147" s="75" t="s">
        <v>205</v>
      </c>
      <c r="I147" s="75" t="s">
        <v>29</v>
      </c>
      <c r="J147" s="75">
        <v>1</v>
      </c>
      <c r="K147" s="75">
        <v>1</v>
      </c>
      <c r="L147" s="77">
        <v>1.1000000000000001E-3</v>
      </c>
      <c r="M147" s="75">
        <v>0</v>
      </c>
      <c r="N147" s="76">
        <v>0</v>
      </c>
      <c r="O147" s="75">
        <v>0</v>
      </c>
      <c r="P147" s="76">
        <v>0</v>
      </c>
      <c r="AC147" s="64" t="s">
        <v>2128</v>
      </c>
      <c r="AD147" s="64">
        <v>7</v>
      </c>
      <c r="AE147" s="64" t="b">
        <f>B160=AC147</f>
        <v>0</v>
      </c>
    </row>
    <row r="148" spans="1:31" x14ac:dyDescent="0.25">
      <c r="A148" s="78" t="s">
        <v>320</v>
      </c>
      <c r="B148" s="69" t="s">
        <v>320</v>
      </c>
      <c r="C148" s="69" t="s">
        <v>562</v>
      </c>
      <c r="D148" s="69">
        <v>11</v>
      </c>
      <c r="E148" s="69">
        <v>687</v>
      </c>
      <c r="F148" s="69">
        <v>0</v>
      </c>
      <c r="G148" s="69">
        <v>39</v>
      </c>
      <c r="AC148" s="40" t="s">
        <v>2128</v>
      </c>
      <c r="AD148" s="40">
        <v>3</v>
      </c>
      <c r="AE148" s="40" t="e">
        <f>#REF!=AC148</f>
        <v>#REF!</v>
      </c>
    </row>
    <row r="149" spans="1:31" x14ac:dyDescent="0.25">
      <c r="A149" s="78" t="s">
        <v>406</v>
      </c>
      <c r="B149" s="69" t="s">
        <v>406</v>
      </c>
      <c r="C149" s="69" t="s">
        <v>11</v>
      </c>
      <c r="D149" s="69">
        <v>13</v>
      </c>
      <c r="E149" s="69">
        <v>0</v>
      </c>
      <c r="F149" s="69">
        <v>59</v>
      </c>
      <c r="G149" s="69">
        <v>252</v>
      </c>
      <c r="AC149" s="54" t="s">
        <v>224</v>
      </c>
      <c r="AD149" s="54">
        <v>8</v>
      </c>
      <c r="AE149" s="54" t="b">
        <f>B145=AC149</f>
        <v>1</v>
      </c>
    </row>
    <row r="150" spans="1:31" x14ac:dyDescent="0.25">
      <c r="A150" s="78" t="s">
        <v>226</v>
      </c>
      <c r="B150" s="69"/>
      <c r="C150" s="69"/>
      <c r="D150" s="69"/>
      <c r="E150" s="69"/>
      <c r="F150" s="69"/>
      <c r="G150" s="69"/>
      <c r="AC150" s="42" t="s">
        <v>2101</v>
      </c>
      <c r="AD150" s="42">
        <v>1</v>
      </c>
      <c r="AE150" s="42" t="e">
        <f>#REF!=AC150</f>
        <v>#REF!</v>
      </c>
    </row>
    <row r="151" spans="1:31" x14ac:dyDescent="0.25">
      <c r="A151" s="78" t="s">
        <v>313</v>
      </c>
      <c r="B151" s="69"/>
      <c r="C151" s="69"/>
      <c r="D151" s="69"/>
      <c r="E151" s="69"/>
      <c r="F151" s="69"/>
      <c r="G151" s="69"/>
      <c r="AC151" s="40" t="s">
        <v>2101</v>
      </c>
      <c r="AD151" s="40">
        <v>4</v>
      </c>
      <c r="AE151" s="40" t="b">
        <f>B164=AC151</f>
        <v>0</v>
      </c>
    </row>
    <row r="152" spans="1:31" x14ac:dyDescent="0.25">
      <c r="A152" s="78" t="s">
        <v>382</v>
      </c>
      <c r="B152" s="69"/>
      <c r="C152" s="69"/>
      <c r="D152" s="69"/>
      <c r="E152" s="69"/>
      <c r="F152" s="69"/>
      <c r="G152" s="69"/>
      <c r="AC152" s="44" t="s">
        <v>1232</v>
      </c>
      <c r="AD152" s="44">
        <v>3</v>
      </c>
      <c r="AE152" s="44" t="e">
        <f>#REF!=AC152</f>
        <v>#REF!</v>
      </c>
    </row>
    <row r="153" spans="1:31" x14ac:dyDescent="0.25">
      <c r="A153" s="78" t="s">
        <v>46</v>
      </c>
      <c r="B153" s="69" t="s">
        <v>46</v>
      </c>
      <c r="C153" s="69" t="s">
        <v>20</v>
      </c>
      <c r="D153" s="69">
        <v>13</v>
      </c>
      <c r="E153" s="69">
        <v>99</v>
      </c>
      <c r="F153" s="69">
        <v>1</v>
      </c>
      <c r="G153" s="69">
        <v>100</v>
      </c>
      <c r="AC153" s="46" t="s">
        <v>1232</v>
      </c>
      <c r="AD153" s="46">
        <v>4</v>
      </c>
      <c r="AE153" s="46" t="e">
        <f>#REF!=AC153</f>
        <v>#REF!</v>
      </c>
    </row>
    <row r="154" spans="1:31" x14ac:dyDescent="0.25">
      <c r="A154" s="78" t="s">
        <v>367</v>
      </c>
      <c r="B154" s="69" t="s">
        <v>367</v>
      </c>
      <c r="C154" s="69" t="s">
        <v>29</v>
      </c>
      <c r="D154" s="69">
        <v>16</v>
      </c>
      <c r="E154" s="69">
        <v>795</v>
      </c>
      <c r="F154" s="69">
        <v>0</v>
      </c>
      <c r="G154" s="69">
        <v>0</v>
      </c>
      <c r="AC154" s="41" t="s">
        <v>1232</v>
      </c>
      <c r="AD154" s="41">
        <v>2</v>
      </c>
      <c r="AE154" s="41" t="b">
        <f>B167=AC154</f>
        <v>0</v>
      </c>
    </row>
    <row r="155" spans="1:31" x14ac:dyDescent="0.25">
      <c r="A155" s="78" t="s">
        <v>391</v>
      </c>
      <c r="B155" s="69" t="s">
        <v>391</v>
      </c>
      <c r="C155" s="69" t="s">
        <v>113</v>
      </c>
      <c r="D155" s="69">
        <v>11</v>
      </c>
      <c r="E155" s="69">
        <v>0</v>
      </c>
      <c r="F155" s="69">
        <v>721</v>
      </c>
      <c r="G155" s="69">
        <v>32</v>
      </c>
      <c r="AC155" s="65" t="s">
        <v>205</v>
      </c>
      <c r="AD155" s="65">
        <v>12</v>
      </c>
      <c r="AE155" s="65" t="b">
        <f>B147=AC155</f>
        <v>1</v>
      </c>
    </row>
    <row r="156" spans="1:31" x14ac:dyDescent="0.25">
      <c r="A156" s="78" t="s">
        <v>415</v>
      </c>
      <c r="B156" s="69" t="s">
        <v>415</v>
      </c>
      <c r="C156" s="69" t="s">
        <v>20</v>
      </c>
      <c r="D156" s="69">
        <v>10</v>
      </c>
      <c r="E156" s="69">
        <v>51</v>
      </c>
      <c r="F156" s="69">
        <v>0</v>
      </c>
      <c r="G156" s="69">
        <v>150</v>
      </c>
      <c r="AC156" s="60" t="s">
        <v>205</v>
      </c>
      <c r="AD156" s="60">
        <v>1</v>
      </c>
      <c r="AE156" s="60" t="b">
        <f>H147=AC156</f>
        <v>1</v>
      </c>
    </row>
    <row r="157" spans="1:31" x14ac:dyDescent="0.25">
      <c r="A157" s="78" t="s">
        <v>298</v>
      </c>
      <c r="B157" s="69" t="s">
        <v>298</v>
      </c>
      <c r="C157" s="69" t="s">
        <v>574</v>
      </c>
      <c r="D157" s="69">
        <v>16</v>
      </c>
      <c r="E157" s="69">
        <v>0</v>
      </c>
      <c r="F157" s="69">
        <v>1003</v>
      </c>
      <c r="G157" s="69">
        <v>48</v>
      </c>
      <c r="AC157" s="57" t="s">
        <v>320</v>
      </c>
      <c r="AD157" s="57">
        <v>11</v>
      </c>
      <c r="AE157" s="57" t="b">
        <f>B148=AC157</f>
        <v>1</v>
      </c>
    </row>
    <row r="158" spans="1:31" x14ac:dyDescent="0.25">
      <c r="A158" s="78" t="s">
        <v>326</v>
      </c>
      <c r="B158" s="69"/>
      <c r="C158" s="69"/>
      <c r="D158" s="69"/>
      <c r="E158" s="69"/>
      <c r="F158" s="69"/>
      <c r="G158" s="69"/>
      <c r="AC158" s="46" t="s">
        <v>406</v>
      </c>
      <c r="AD158" s="46">
        <v>13</v>
      </c>
      <c r="AE158" s="46" t="b">
        <f>B149=AC158</f>
        <v>1</v>
      </c>
    </row>
    <row r="159" spans="1:31" x14ac:dyDescent="0.25">
      <c r="A159" s="78" t="s">
        <v>433</v>
      </c>
      <c r="B159" s="69"/>
      <c r="C159" s="69"/>
      <c r="D159" s="69"/>
      <c r="E159" s="69"/>
      <c r="F159" s="69"/>
      <c r="G159" s="69"/>
      <c r="AC159" s="67" t="s">
        <v>1343</v>
      </c>
      <c r="AD159" s="67">
        <v>10</v>
      </c>
      <c r="AE159" s="67" t="e">
        <f>#REF!=AC159</f>
        <v>#REF!</v>
      </c>
    </row>
    <row r="160" spans="1:31" x14ac:dyDescent="0.25">
      <c r="A160" s="78" t="s">
        <v>174</v>
      </c>
      <c r="B160" s="69"/>
      <c r="C160" s="69"/>
      <c r="D160" s="69"/>
      <c r="E160" s="69"/>
      <c r="F160" s="69"/>
      <c r="G160" s="69"/>
      <c r="AC160" s="61" t="s">
        <v>1343</v>
      </c>
      <c r="AD160" s="61">
        <v>2</v>
      </c>
      <c r="AE160" s="61" t="e">
        <f>#REF!=AC160</f>
        <v>#REF!</v>
      </c>
    </row>
    <row r="161" spans="1:31" x14ac:dyDescent="0.25">
      <c r="A161" s="78" t="s">
        <v>114</v>
      </c>
      <c r="B161" s="69" t="s">
        <v>114</v>
      </c>
      <c r="C161" s="69" t="s">
        <v>20</v>
      </c>
      <c r="D161" s="69">
        <v>11</v>
      </c>
      <c r="E161" s="69">
        <f>13+46</f>
        <v>59</v>
      </c>
      <c r="F161" s="69">
        <v>0</v>
      </c>
      <c r="G161" s="69">
        <v>36</v>
      </c>
      <c r="H161" s="75" t="s">
        <v>114</v>
      </c>
      <c r="I161" s="75" t="s">
        <v>20</v>
      </c>
      <c r="J161" s="75">
        <v>9</v>
      </c>
      <c r="K161" s="75">
        <v>46</v>
      </c>
      <c r="L161" s="77">
        <v>4.4999999999999998E-2</v>
      </c>
      <c r="M161" s="75">
        <v>0</v>
      </c>
      <c r="N161" s="76">
        <v>0</v>
      </c>
      <c r="O161" s="75">
        <v>33</v>
      </c>
      <c r="P161" s="77">
        <v>7.3700000000000002E-2</v>
      </c>
      <c r="AC161" s="64" t="s">
        <v>46</v>
      </c>
      <c r="AD161" s="64">
        <v>13</v>
      </c>
      <c r="AE161" s="64" t="b">
        <f>B153=AC161</f>
        <v>1</v>
      </c>
    </row>
    <row r="162" spans="1:31" x14ac:dyDescent="0.25">
      <c r="A162" s="78" t="s">
        <v>154</v>
      </c>
      <c r="B162" s="69"/>
      <c r="C162" s="69"/>
      <c r="D162" s="69"/>
      <c r="E162" s="69"/>
      <c r="F162" s="69"/>
      <c r="G162" s="69"/>
      <c r="AC162" s="60" t="s">
        <v>367</v>
      </c>
      <c r="AD162" s="60">
        <v>16</v>
      </c>
      <c r="AE162" s="60" t="b">
        <f>B154=AC162</f>
        <v>1</v>
      </c>
    </row>
    <row r="163" spans="1:31" x14ac:dyDescent="0.25">
      <c r="A163" s="78" t="s">
        <v>262</v>
      </c>
      <c r="B163" s="69" t="s">
        <v>262</v>
      </c>
      <c r="C163" s="69" t="s">
        <v>562</v>
      </c>
      <c r="D163" s="69">
        <v>8</v>
      </c>
      <c r="E163" s="69">
        <v>430</v>
      </c>
      <c r="F163" s="69">
        <v>0</v>
      </c>
      <c r="G163" s="69">
        <v>24</v>
      </c>
      <c r="AC163" s="40" t="s">
        <v>391</v>
      </c>
      <c r="AD163" s="40">
        <v>11</v>
      </c>
      <c r="AE163" s="40" t="b">
        <f>B155=AC163</f>
        <v>1</v>
      </c>
    </row>
    <row r="164" spans="1:31" x14ac:dyDescent="0.25">
      <c r="A164" s="78" t="s">
        <v>268</v>
      </c>
      <c r="B164" s="69"/>
      <c r="C164" s="69"/>
      <c r="D164" s="69"/>
      <c r="E164" s="69"/>
      <c r="F164" s="69"/>
      <c r="G164" s="69"/>
      <c r="AC164" s="45" t="s">
        <v>415</v>
      </c>
      <c r="AD164" s="45">
        <v>10</v>
      </c>
      <c r="AE164" s="45" t="b">
        <f>B156=AC164</f>
        <v>1</v>
      </c>
    </row>
    <row r="165" spans="1:31" x14ac:dyDescent="0.25">
      <c r="A165" s="78" t="s">
        <v>237</v>
      </c>
      <c r="B165" s="69" t="s">
        <v>237</v>
      </c>
      <c r="C165" s="69" t="s">
        <v>45</v>
      </c>
      <c r="D165" s="69">
        <v>8</v>
      </c>
      <c r="E165" s="69">
        <v>161</v>
      </c>
      <c r="F165" s="69">
        <v>0</v>
      </c>
      <c r="G165" s="69">
        <v>0</v>
      </c>
      <c r="AC165" s="45" t="s">
        <v>298</v>
      </c>
      <c r="AD165" s="45">
        <v>16</v>
      </c>
      <c r="AE165" s="45" t="b">
        <f>B157=AC165</f>
        <v>1</v>
      </c>
    </row>
    <row r="166" spans="1:31" x14ac:dyDescent="0.25">
      <c r="A166" s="78" t="s">
        <v>227</v>
      </c>
      <c r="B166" s="69" t="s">
        <v>227</v>
      </c>
      <c r="C166" s="69" t="s">
        <v>556</v>
      </c>
      <c r="D166" s="69">
        <v>6</v>
      </c>
      <c r="E166" s="69">
        <v>407</v>
      </c>
      <c r="F166" s="69">
        <v>0</v>
      </c>
      <c r="G166" s="69">
        <v>33</v>
      </c>
      <c r="AC166" s="53" t="s">
        <v>114</v>
      </c>
      <c r="AD166" s="53">
        <v>2</v>
      </c>
      <c r="AE166" s="53" t="b">
        <f>B161=AC166</f>
        <v>1</v>
      </c>
    </row>
    <row r="167" spans="1:31" x14ac:dyDescent="0.25">
      <c r="A167" s="78" t="s">
        <v>343</v>
      </c>
      <c r="B167" s="69"/>
      <c r="C167" s="69"/>
      <c r="D167" s="69"/>
      <c r="E167" s="69"/>
      <c r="F167" s="69"/>
      <c r="G167" s="69"/>
      <c r="AC167" s="67" t="s">
        <v>114</v>
      </c>
      <c r="AD167" s="67">
        <v>9</v>
      </c>
      <c r="AE167" s="67" t="b">
        <f>H161=AC167</f>
        <v>1</v>
      </c>
    </row>
    <row r="168" spans="1:31" x14ac:dyDescent="0.25">
      <c r="A168" s="78" t="s">
        <v>396</v>
      </c>
      <c r="B168" s="69" t="s">
        <v>396</v>
      </c>
      <c r="C168" s="69" t="s">
        <v>562</v>
      </c>
      <c r="D168" s="69">
        <v>15</v>
      </c>
      <c r="E168" s="69">
        <v>970</v>
      </c>
      <c r="F168" s="69">
        <v>0</v>
      </c>
      <c r="G168" s="69">
        <v>64</v>
      </c>
      <c r="AC168" s="55" t="s">
        <v>262</v>
      </c>
      <c r="AD168" s="55">
        <v>8</v>
      </c>
      <c r="AE168" s="55" t="b">
        <f>B163=AC168</f>
        <v>1</v>
      </c>
    </row>
    <row r="169" spans="1:31" x14ac:dyDescent="0.25">
      <c r="A169" s="78" t="s">
        <v>123</v>
      </c>
      <c r="B169" s="69" t="s">
        <v>123</v>
      </c>
      <c r="C169" s="69" t="s">
        <v>23</v>
      </c>
      <c r="D169" s="69">
        <v>10</v>
      </c>
      <c r="E169" s="69">
        <v>0</v>
      </c>
      <c r="F169" s="69">
        <f>114+82</f>
        <v>196</v>
      </c>
      <c r="G169" s="69">
        <f>1+26</f>
        <v>27</v>
      </c>
      <c r="H169" s="75" t="s">
        <v>123</v>
      </c>
      <c r="I169" s="75" t="s">
        <v>23</v>
      </c>
      <c r="J169" s="75">
        <v>5</v>
      </c>
      <c r="K169" s="75">
        <v>0</v>
      </c>
      <c r="L169" s="76">
        <v>0</v>
      </c>
      <c r="M169" s="75">
        <v>82</v>
      </c>
      <c r="N169" s="77">
        <v>7.6200000000000004E-2</v>
      </c>
      <c r="O169" s="75">
        <v>26</v>
      </c>
      <c r="P169" s="77">
        <v>5.5800000000000002E-2</v>
      </c>
      <c r="AC169" s="41" t="s">
        <v>2115</v>
      </c>
      <c r="AD169" s="41">
        <v>7</v>
      </c>
      <c r="AE169" s="41" t="b">
        <f>B182=AC169</f>
        <v>0</v>
      </c>
    </row>
    <row r="170" spans="1:31" x14ac:dyDescent="0.25">
      <c r="A170" s="78" t="s">
        <v>286</v>
      </c>
      <c r="B170" s="69" t="s">
        <v>286</v>
      </c>
      <c r="C170" s="69" t="s">
        <v>11</v>
      </c>
      <c r="D170" s="69">
        <v>9</v>
      </c>
      <c r="E170" s="69">
        <v>0</v>
      </c>
      <c r="F170" s="69">
        <v>56</v>
      </c>
      <c r="G170" s="69">
        <v>124</v>
      </c>
      <c r="AC170" s="59" t="s">
        <v>2115</v>
      </c>
      <c r="AD170" s="59">
        <v>7</v>
      </c>
      <c r="AE170" s="59" t="b">
        <f>B183=AC170</f>
        <v>0</v>
      </c>
    </row>
    <row r="171" spans="1:31" x14ac:dyDescent="0.25">
      <c r="A171" s="78" t="s">
        <v>60</v>
      </c>
      <c r="B171" s="69" t="s">
        <v>60</v>
      </c>
      <c r="C171" s="69" t="s">
        <v>20</v>
      </c>
      <c r="D171" s="69">
        <v>12</v>
      </c>
      <c r="E171" s="69">
        <v>781</v>
      </c>
      <c r="F171" s="69">
        <v>0</v>
      </c>
      <c r="G171" s="69">
        <v>5</v>
      </c>
      <c r="AC171" s="45" t="s">
        <v>237</v>
      </c>
      <c r="AD171" s="45">
        <v>8</v>
      </c>
      <c r="AE171" s="45" t="b">
        <f>B165=AC171</f>
        <v>1</v>
      </c>
    </row>
    <row r="172" spans="1:31" x14ac:dyDescent="0.25">
      <c r="A172" s="78" t="s">
        <v>385</v>
      </c>
      <c r="B172" s="69" t="s">
        <v>385</v>
      </c>
      <c r="C172" s="69" t="s">
        <v>110</v>
      </c>
      <c r="D172" s="69">
        <v>16</v>
      </c>
      <c r="E172" s="69">
        <v>570</v>
      </c>
      <c r="F172" s="69">
        <v>0</v>
      </c>
      <c r="G172" s="69">
        <v>133</v>
      </c>
      <c r="AC172" s="64" t="s">
        <v>227</v>
      </c>
      <c r="AD172" s="64">
        <v>6</v>
      </c>
      <c r="AE172" s="64" t="b">
        <f>B166=AC172</f>
        <v>1</v>
      </c>
    </row>
    <row r="173" spans="1:31" x14ac:dyDescent="0.25">
      <c r="A173" s="78" t="s">
        <v>341</v>
      </c>
      <c r="B173" s="69" t="s">
        <v>341</v>
      </c>
      <c r="C173" s="69" t="s">
        <v>11</v>
      </c>
      <c r="D173" s="69">
        <v>16</v>
      </c>
      <c r="E173" s="69">
        <v>0</v>
      </c>
      <c r="F173" s="69">
        <v>897</v>
      </c>
      <c r="G173" s="69">
        <v>3</v>
      </c>
      <c r="AC173" s="41" t="s">
        <v>396</v>
      </c>
      <c r="AD173" s="41">
        <v>15</v>
      </c>
      <c r="AE173" s="41" t="b">
        <f>B168=AC173</f>
        <v>1</v>
      </c>
    </row>
    <row r="174" spans="1:31" x14ac:dyDescent="0.25">
      <c r="A174" s="78" t="s">
        <v>319</v>
      </c>
      <c r="B174" s="69"/>
      <c r="C174" s="69"/>
      <c r="D174" s="69"/>
      <c r="E174" s="69"/>
      <c r="F174" s="69"/>
      <c r="G174" s="69"/>
      <c r="AC174" s="43" t="s">
        <v>123</v>
      </c>
      <c r="AD174" s="43">
        <v>5</v>
      </c>
      <c r="AE174" s="43" t="b">
        <f>B169=AC174</f>
        <v>1</v>
      </c>
    </row>
    <row r="175" spans="1:31" x14ac:dyDescent="0.25">
      <c r="A175" s="78" t="s">
        <v>208</v>
      </c>
      <c r="B175" s="69"/>
      <c r="C175" s="69"/>
      <c r="D175" s="69"/>
      <c r="E175" s="69"/>
      <c r="F175" s="69"/>
      <c r="G175" s="69"/>
      <c r="AC175" s="47" t="s">
        <v>123</v>
      </c>
      <c r="AD175" s="47">
        <v>5</v>
      </c>
      <c r="AE175" s="47" t="b">
        <f>H169=AC175</f>
        <v>1</v>
      </c>
    </row>
    <row r="176" spans="1:31" x14ac:dyDescent="0.25">
      <c r="A176" s="78" t="s">
        <v>221</v>
      </c>
      <c r="B176" s="69" t="s">
        <v>221</v>
      </c>
      <c r="C176" s="69" t="s">
        <v>556</v>
      </c>
      <c r="D176" s="69">
        <v>4</v>
      </c>
      <c r="E176" s="69">
        <v>221</v>
      </c>
      <c r="F176" s="69">
        <v>0</v>
      </c>
      <c r="G176" s="69">
        <v>13</v>
      </c>
      <c r="AC176" s="66" t="s">
        <v>286</v>
      </c>
      <c r="AD176" s="66">
        <v>9</v>
      </c>
      <c r="AE176" s="66" t="b">
        <f>B170=AC176</f>
        <v>1</v>
      </c>
    </row>
    <row r="177" spans="1:31" x14ac:dyDescent="0.25">
      <c r="A177" s="78" t="s">
        <v>273</v>
      </c>
      <c r="B177" s="69"/>
      <c r="C177" s="69"/>
      <c r="D177" s="69"/>
      <c r="E177" s="69"/>
      <c r="F177" s="69"/>
      <c r="G177" s="69"/>
      <c r="AC177" s="45" t="s">
        <v>2130</v>
      </c>
      <c r="AD177" s="45">
        <v>12</v>
      </c>
      <c r="AE177" s="45" t="b">
        <f>B171=AC177</f>
        <v>0</v>
      </c>
    </row>
    <row r="178" spans="1:31" x14ac:dyDescent="0.25">
      <c r="A178" s="78" t="s">
        <v>164</v>
      </c>
      <c r="B178" s="69" t="s">
        <v>164</v>
      </c>
      <c r="C178" s="69" t="s">
        <v>23</v>
      </c>
      <c r="D178" s="69">
        <v>3</v>
      </c>
      <c r="E178" s="69">
        <v>0</v>
      </c>
      <c r="F178" s="69">
        <f>27+13</f>
        <v>40</v>
      </c>
      <c r="G178" s="69">
        <v>7</v>
      </c>
      <c r="H178" s="75" t="s">
        <v>164</v>
      </c>
      <c r="I178" s="75" t="s">
        <v>23</v>
      </c>
      <c r="J178" s="75">
        <v>1</v>
      </c>
      <c r="K178" s="75">
        <v>0</v>
      </c>
      <c r="L178" s="76">
        <v>0</v>
      </c>
      <c r="M178" s="75">
        <v>13</v>
      </c>
      <c r="N178" s="77">
        <v>1.2E-2</v>
      </c>
      <c r="O178" s="75">
        <v>0</v>
      </c>
      <c r="P178" s="76">
        <v>0</v>
      </c>
      <c r="AC178" s="42" t="s">
        <v>385</v>
      </c>
      <c r="AD178" s="42">
        <v>16</v>
      </c>
      <c r="AE178" s="42" t="b">
        <f>B172=AC178</f>
        <v>1</v>
      </c>
    </row>
    <row r="179" spans="1:31" x14ac:dyDescent="0.25">
      <c r="A179" s="78" t="s">
        <v>143</v>
      </c>
      <c r="B179" s="69"/>
      <c r="C179" s="69"/>
      <c r="D179" s="69"/>
      <c r="E179" s="69"/>
      <c r="F179" s="69"/>
      <c r="G179" s="69"/>
      <c r="AC179" s="59" t="s">
        <v>341</v>
      </c>
      <c r="AD179" s="59">
        <v>16</v>
      </c>
      <c r="AE179" s="59" t="b">
        <f>B173=AC179</f>
        <v>1</v>
      </c>
    </row>
    <row r="180" spans="1:31" x14ac:dyDescent="0.25">
      <c r="A180" s="78" t="s">
        <v>378</v>
      </c>
      <c r="B180" s="69" t="s">
        <v>378</v>
      </c>
      <c r="C180" s="69" t="s">
        <v>574</v>
      </c>
      <c r="D180" s="69">
        <v>3</v>
      </c>
      <c r="E180" s="69">
        <v>0</v>
      </c>
      <c r="F180" s="69">
        <v>142</v>
      </c>
      <c r="G180" s="69">
        <v>8</v>
      </c>
      <c r="AC180" s="54" t="s">
        <v>221</v>
      </c>
      <c r="AD180" s="54">
        <v>4</v>
      </c>
      <c r="AE180" s="54" t="b">
        <f>B176=AC180</f>
        <v>1</v>
      </c>
    </row>
    <row r="181" spans="1:31" x14ac:dyDescent="0.25">
      <c r="A181" s="78" t="s">
        <v>24</v>
      </c>
      <c r="B181" s="69"/>
      <c r="C181" s="69"/>
      <c r="D181" s="69"/>
      <c r="E181" s="69"/>
      <c r="F181" s="69"/>
      <c r="G181" s="69"/>
      <c r="AC181" s="42" t="s">
        <v>164</v>
      </c>
      <c r="AD181" s="42">
        <v>2</v>
      </c>
      <c r="AE181" s="42" t="b">
        <f>B178=AC181</f>
        <v>1</v>
      </c>
    </row>
    <row r="182" spans="1:31" x14ac:dyDescent="0.25">
      <c r="A182" s="78" t="s">
        <v>115</v>
      </c>
      <c r="B182" s="69"/>
      <c r="C182" s="69"/>
      <c r="D182" s="69"/>
      <c r="E182" s="69"/>
      <c r="F182" s="69"/>
      <c r="G182" s="69"/>
      <c r="AC182" s="59" t="s">
        <v>164</v>
      </c>
      <c r="AD182" s="59">
        <v>1</v>
      </c>
      <c r="AE182" s="59" t="b">
        <f>H178=AC182</f>
        <v>1</v>
      </c>
    </row>
    <row r="183" spans="1:31" x14ac:dyDescent="0.25">
      <c r="A183" s="78" t="s">
        <v>253</v>
      </c>
      <c r="B183" s="69"/>
      <c r="C183" s="69"/>
      <c r="D183" s="69"/>
      <c r="E183" s="69"/>
      <c r="F183" s="69"/>
      <c r="G183" s="69"/>
      <c r="AC183" s="58" t="s">
        <v>378</v>
      </c>
      <c r="AD183" s="58">
        <v>3</v>
      </c>
      <c r="AE183" s="58" t="b">
        <f>B180=AC183</f>
        <v>1</v>
      </c>
    </row>
    <row r="184" spans="1:31" x14ac:dyDescent="0.25">
      <c r="A184" s="78" t="s">
        <v>203</v>
      </c>
      <c r="B184" s="69" t="s">
        <v>203</v>
      </c>
      <c r="C184" s="69" t="s">
        <v>23</v>
      </c>
      <c r="D184" s="69">
        <v>15</v>
      </c>
      <c r="E184" s="69">
        <v>0</v>
      </c>
      <c r="F184" s="69">
        <v>322</v>
      </c>
      <c r="G184" s="69">
        <v>249</v>
      </c>
      <c r="AC184" s="43" t="s">
        <v>2108</v>
      </c>
      <c r="AD184" s="43">
        <v>1</v>
      </c>
      <c r="AE184" s="43" t="e">
        <f>#REF!=AC184</f>
        <v>#REF!</v>
      </c>
    </row>
    <row r="185" spans="1:31" x14ac:dyDescent="0.25">
      <c r="A185" s="78" t="s">
        <v>183</v>
      </c>
      <c r="B185" s="69"/>
      <c r="C185" s="69"/>
      <c r="D185" s="69"/>
      <c r="E185" s="69"/>
      <c r="F185" s="69"/>
      <c r="G185" s="69"/>
      <c r="AC185" s="62" t="s">
        <v>2108</v>
      </c>
      <c r="AD185" s="62">
        <v>5</v>
      </c>
      <c r="AE185" s="62" t="e">
        <f>#REF!=AC185</f>
        <v>#REF!</v>
      </c>
    </row>
    <row r="186" spans="1:31" x14ac:dyDescent="0.25">
      <c r="A186" s="78" t="s">
        <v>210</v>
      </c>
      <c r="B186" s="69"/>
      <c r="C186" s="69"/>
      <c r="D186" s="69"/>
      <c r="E186" s="69"/>
      <c r="F186" s="69"/>
      <c r="G186" s="69"/>
      <c r="AC186" s="49" t="s">
        <v>203</v>
      </c>
      <c r="AD186" s="49">
        <v>15</v>
      </c>
      <c r="AE186" s="49" t="b">
        <f>B184=AC186</f>
        <v>1</v>
      </c>
    </row>
    <row r="187" spans="1:31" x14ac:dyDescent="0.25">
      <c r="A187" s="78" t="s">
        <v>409</v>
      </c>
      <c r="B187" s="69" t="s">
        <v>409</v>
      </c>
      <c r="C187" s="69" t="s">
        <v>29</v>
      </c>
      <c r="D187" s="69">
        <v>3</v>
      </c>
      <c r="E187" s="69">
        <v>97</v>
      </c>
      <c r="F187" s="69">
        <v>0</v>
      </c>
      <c r="G187" s="69">
        <v>2</v>
      </c>
      <c r="AC187" s="45" t="s">
        <v>409</v>
      </c>
      <c r="AD187" s="45">
        <v>3</v>
      </c>
      <c r="AE187" s="45" t="b">
        <f t="shared" ref="AE187:AE192" si="1">B187=AC187</f>
        <v>1</v>
      </c>
    </row>
    <row r="188" spans="1:31" x14ac:dyDescent="0.25">
      <c r="A188" s="78" t="s">
        <v>172</v>
      </c>
      <c r="B188" s="69" t="s">
        <v>172</v>
      </c>
      <c r="C188" s="69" t="s">
        <v>110</v>
      </c>
      <c r="D188" s="69">
        <v>16</v>
      </c>
      <c r="E188" s="69">
        <v>253</v>
      </c>
      <c r="F188" s="69">
        <v>0</v>
      </c>
      <c r="G188" s="69">
        <v>213</v>
      </c>
      <c r="AC188" s="60" t="s">
        <v>172</v>
      </c>
      <c r="AD188" s="60">
        <v>16</v>
      </c>
      <c r="AE188" s="60" t="b">
        <f t="shared" si="1"/>
        <v>1</v>
      </c>
    </row>
    <row r="189" spans="1:31" x14ac:dyDescent="0.25">
      <c r="A189" s="78" t="s">
        <v>426</v>
      </c>
      <c r="B189" s="69" t="s">
        <v>426</v>
      </c>
      <c r="C189" s="69" t="s">
        <v>29</v>
      </c>
      <c r="D189" s="69">
        <v>3</v>
      </c>
      <c r="E189" s="69">
        <v>80</v>
      </c>
      <c r="F189" s="69">
        <v>0</v>
      </c>
      <c r="G189" s="69">
        <v>0</v>
      </c>
      <c r="AC189" s="55" t="s">
        <v>426</v>
      </c>
      <c r="AD189" s="55">
        <v>3</v>
      </c>
      <c r="AE189" s="55" t="b">
        <f t="shared" si="1"/>
        <v>1</v>
      </c>
    </row>
    <row r="190" spans="1:31" x14ac:dyDescent="0.25">
      <c r="A190" s="78" t="s">
        <v>165</v>
      </c>
      <c r="B190" s="69" t="s">
        <v>165</v>
      </c>
      <c r="C190" s="69" t="s">
        <v>29</v>
      </c>
      <c r="D190" s="69">
        <v>15</v>
      </c>
      <c r="E190" s="69">
        <v>640</v>
      </c>
      <c r="F190" s="69">
        <v>0</v>
      </c>
      <c r="G190" s="69">
        <v>1</v>
      </c>
      <c r="AC190" s="65" t="s">
        <v>165</v>
      </c>
      <c r="AD190" s="65">
        <v>15</v>
      </c>
      <c r="AE190" s="65" t="b">
        <f t="shared" si="1"/>
        <v>1</v>
      </c>
    </row>
    <row r="191" spans="1:31" x14ac:dyDescent="0.25">
      <c r="A191" s="78" t="s">
        <v>43</v>
      </c>
      <c r="B191" s="69" t="s">
        <v>43</v>
      </c>
      <c r="C191" s="69" t="s">
        <v>45</v>
      </c>
      <c r="D191" s="69">
        <v>7</v>
      </c>
      <c r="E191" s="69">
        <v>412</v>
      </c>
      <c r="F191" s="69">
        <v>0</v>
      </c>
      <c r="G191" s="69">
        <v>0</v>
      </c>
      <c r="AC191" s="55" t="s">
        <v>43</v>
      </c>
      <c r="AD191" s="55">
        <v>7</v>
      </c>
      <c r="AE191" s="55" t="b">
        <f t="shared" si="1"/>
        <v>1</v>
      </c>
    </row>
    <row r="192" spans="1:31" x14ac:dyDescent="0.25">
      <c r="A192" s="78" t="s">
        <v>128</v>
      </c>
      <c r="B192" s="69" t="s">
        <v>128</v>
      </c>
      <c r="C192" s="69" t="s">
        <v>113</v>
      </c>
      <c r="D192" s="69">
        <v>9</v>
      </c>
      <c r="E192" s="69">
        <v>0</v>
      </c>
      <c r="F192" s="69">
        <v>54</v>
      </c>
      <c r="G192" s="69">
        <v>210</v>
      </c>
      <c r="AC192" s="44" t="s">
        <v>128</v>
      </c>
      <c r="AD192" s="44">
        <v>9</v>
      </c>
      <c r="AE192" s="44" t="b">
        <f t="shared" si="1"/>
        <v>1</v>
      </c>
    </row>
    <row r="193" spans="1:31" x14ac:dyDescent="0.25">
      <c r="A193" s="78" t="s">
        <v>150</v>
      </c>
      <c r="B193" s="69"/>
      <c r="C193" s="69"/>
      <c r="D193" s="69"/>
      <c r="E193" s="69"/>
      <c r="F193" s="69"/>
      <c r="G193" s="69"/>
      <c r="AC193" s="55" t="s">
        <v>1726</v>
      </c>
      <c r="AD193" s="55">
        <v>2</v>
      </c>
      <c r="AE193" s="55" t="e">
        <f>#REF!=AC193</f>
        <v>#REF!</v>
      </c>
    </row>
    <row r="194" spans="1:31" x14ac:dyDescent="0.25">
      <c r="A194" s="78" t="s">
        <v>347</v>
      </c>
      <c r="B194" s="69"/>
      <c r="C194" s="69"/>
      <c r="D194" s="69"/>
      <c r="E194" s="69"/>
      <c r="F194" s="69"/>
      <c r="G194" s="69"/>
      <c r="AC194" s="68" t="s">
        <v>1726</v>
      </c>
      <c r="AD194" s="68">
        <v>2</v>
      </c>
      <c r="AE194" s="68" t="b">
        <f>B207=AC194</f>
        <v>0</v>
      </c>
    </row>
    <row r="195" spans="1:31" x14ac:dyDescent="0.25">
      <c r="A195" s="78" t="s">
        <v>364</v>
      </c>
      <c r="B195" s="69"/>
      <c r="C195" s="69"/>
      <c r="D195" s="69"/>
      <c r="E195" s="69"/>
      <c r="F195" s="69"/>
      <c r="G195" s="69"/>
      <c r="AC195" s="45" t="s">
        <v>2099</v>
      </c>
      <c r="AD195" s="45">
        <v>3</v>
      </c>
      <c r="AE195" s="45" t="b">
        <f>B208=AC195</f>
        <v>0</v>
      </c>
    </row>
    <row r="196" spans="1:31" x14ac:dyDescent="0.25">
      <c r="A196" s="78" t="s">
        <v>390</v>
      </c>
      <c r="B196" s="69"/>
      <c r="C196" s="69"/>
      <c r="D196" s="69"/>
      <c r="E196" s="69"/>
      <c r="F196" s="69"/>
      <c r="G196" s="69"/>
      <c r="AC196" s="42" t="s">
        <v>2099</v>
      </c>
      <c r="AD196" s="42">
        <v>1</v>
      </c>
      <c r="AE196" s="42" t="e">
        <f>#REF!=AC196</f>
        <v>#REF!</v>
      </c>
    </row>
    <row r="197" spans="1:31" x14ac:dyDescent="0.25">
      <c r="A197" s="78" t="s">
        <v>402</v>
      </c>
      <c r="B197" s="69" t="s">
        <v>402</v>
      </c>
      <c r="C197" s="69" t="s">
        <v>556</v>
      </c>
      <c r="D197" s="69">
        <v>10</v>
      </c>
      <c r="E197" s="69">
        <v>255</v>
      </c>
      <c r="F197" s="69">
        <v>0</v>
      </c>
      <c r="G197" s="69">
        <v>30</v>
      </c>
      <c r="AC197" s="68" t="s">
        <v>402</v>
      </c>
      <c r="AD197" s="68">
        <v>10</v>
      </c>
      <c r="AE197" s="68" t="b">
        <f>B197=AC197</f>
        <v>1</v>
      </c>
    </row>
    <row r="198" spans="1:31" x14ac:dyDescent="0.25">
      <c r="A198" s="78" t="s">
        <v>206</v>
      </c>
      <c r="B198" s="69" t="s">
        <v>206</v>
      </c>
      <c r="C198" s="69" t="s">
        <v>113</v>
      </c>
      <c r="D198" s="69">
        <v>16</v>
      </c>
      <c r="E198" s="69">
        <v>0</v>
      </c>
      <c r="F198" s="69">
        <v>817</v>
      </c>
      <c r="G198" s="69">
        <v>230</v>
      </c>
      <c r="AC198" s="53" t="s">
        <v>206</v>
      </c>
      <c r="AD198" s="53">
        <v>16</v>
      </c>
      <c r="AE198" s="53" t="b">
        <f>B198=AC198</f>
        <v>1</v>
      </c>
    </row>
    <row r="199" spans="1:31" x14ac:dyDescent="0.25">
      <c r="A199" s="78" t="s">
        <v>88</v>
      </c>
      <c r="B199" s="69"/>
      <c r="C199" s="69"/>
      <c r="D199" s="69"/>
      <c r="E199" s="69"/>
      <c r="F199" s="69"/>
      <c r="G199" s="69"/>
      <c r="AC199" s="45" t="s">
        <v>545</v>
      </c>
      <c r="AD199" s="45">
        <v>13</v>
      </c>
      <c r="AE199" s="45" t="e">
        <f>#REF!=AC199</f>
        <v>#REF!</v>
      </c>
    </row>
    <row r="200" spans="1:31" x14ac:dyDescent="0.25">
      <c r="A200" s="78" t="s">
        <v>145</v>
      </c>
      <c r="B200" s="69"/>
      <c r="C200" s="69"/>
      <c r="D200" s="69"/>
      <c r="E200" s="69"/>
      <c r="F200" s="69"/>
      <c r="G200" s="69"/>
      <c r="AC200" s="59" t="s">
        <v>545</v>
      </c>
      <c r="AD200" s="59">
        <v>2</v>
      </c>
      <c r="AE200" s="59" t="e">
        <f>#REF!=AC200</f>
        <v>#REF!</v>
      </c>
    </row>
    <row r="201" spans="1:31" x14ac:dyDescent="0.25">
      <c r="A201" s="78" t="s">
        <v>276</v>
      </c>
      <c r="B201" s="69" t="s">
        <v>276</v>
      </c>
      <c r="C201" s="69" t="s">
        <v>574</v>
      </c>
      <c r="D201" s="69">
        <v>8</v>
      </c>
      <c r="E201" s="69">
        <v>0</v>
      </c>
      <c r="F201" s="69">
        <v>58</v>
      </c>
      <c r="G201" s="69">
        <v>168</v>
      </c>
      <c r="AC201" s="40" t="s">
        <v>276</v>
      </c>
      <c r="AD201" s="40">
        <v>8</v>
      </c>
      <c r="AE201" s="40" t="b">
        <f>B201=AC201</f>
        <v>1</v>
      </c>
    </row>
    <row r="202" spans="1:31" x14ac:dyDescent="0.25">
      <c r="A202" s="78" t="s">
        <v>277</v>
      </c>
      <c r="B202" s="69"/>
      <c r="C202" s="69"/>
      <c r="D202" s="69"/>
      <c r="E202" s="69"/>
      <c r="F202" s="69"/>
      <c r="G202" s="69"/>
      <c r="AC202" s="60" t="s">
        <v>1460</v>
      </c>
      <c r="AD202" s="60">
        <v>16</v>
      </c>
      <c r="AE202" s="60" t="e">
        <f>#REF!=AC202</f>
        <v>#REF!</v>
      </c>
    </row>
    <row r="203" spans="1:31" x14ac:dyDescent="0.25">
      <c r="A203" s="78" t="s">
        <v>125</v>
      </c>
      <c r="B203" s="69"/>
      <c r="C203" s="69"/>
      <c r="D203" s="69"/>
      <c r="E203" s="69"/>
      <c r="F203" s="69"/>
      <c r="G203" s="69"/>
      <c r="AC203" s="40" t="s">
        <v>1460</v>
      </c>
      <c r="AD203" s="40">
        <v>15</v>
      </c>
      <c r="AE203" s="40" t="e">
        <f>#REF!=AC203</f>
        <v>#REF!</v>
      </c>
    </row>
    <row r="204" spans="1:31" x14ac:dyDescent="0.25">
      <c r="A204" s="78" t="s">
        <v>158</v>
      </c>
      <c r="B204" s="69" t="s">
        <v>158</v>
      </c>
      <c r="C204" s="69" t="s">
        <v>20</v>
      </c>
      <c r="D204" s="69">
        <v>15</v>
      </c>
      <c r="E204" s="69">
        <v>283</v>
      </c>
      <c r="F204" s="69">
        <v>0</v>
      </c>
      <c r="G204" s="69">
        <v>164</v>
      </c>
      <c r="AC204" s="55" t="s">
        <v>992</v>
      </c>
      <c r="AD204" s="55">
        <v>12</v>
      </c>
      <c r="AE204" s="55" t="e">
        <f>#REF!=AC204</f>
        <v>#REF!</v>
      </c>
    </row>
    <row r="205" spans="1:31" x14ac:dyDescent="0.25">
      <c r="A205" s="78" t="s">
        <v>159</v>
      </c>
      <c r="B205" s="69" t="s">
        <v>159</v>
      </c>
      <c r="C205" s="69" t="s">
        <v>45</v>
      </c>
      <c r="D205" s="69">
        <v>2</v>
      </c>
      <c r="E205" s="69">
        <v>15</v>
      </c>
      <c r="F205" s="69">
        <v>0</v>
      </c>
      <c r="G205" s="69">
        <v>0</v>
      </c>
      <c r="AC205" s="47" t="s">
        <v>992</v>
      </c>
      <c r="AD205" s="47">
        <v>15</v>
      </c>
      <c r="AE205" s="47" t="b">
        <f>B218=AC205</f>
        <v>0</v>
      </c>
    </row>
    <row r="206" spans="1:31" x14ac:dyDescent="0.25">
      <c r="A206" s="78" t="s">
        <v>212</v>
      </c>
      <c r="B206" s="69" t="s">
        <v>212</v>
      </c>
      <c r="C206" s="69" t="s">
        <v>20</v>
      </c>
      <c r="D206" s="69">
        <v>4</v>
      </c>
      <c r="E206" s="69">
        <v>49</v>
      </c>
      <c r="F206" s="69">
        <v>0</v>
      </c>
      <c r="G206" s="69">
        <v>61</v>
      </c>
      <c r="AC206" s="65" t="s">
        <v>158</v>
      </c>
      <c r="AD206" s="65">
        <v>15</v>
      </c>
      <c r="AE206" s="65" t="b">
        <f>B204=AC206</f>
        <v>1</v>
      </c>
    </row>
    <row r="207" spans="1:31" x14ac:dyDescent="0.25">
      <c r="A207" s="78" t="s">
        <v>37</v>
      </c>
      <c r="B207" s="69"/>
      <c r="C207" s="69"/>
      <c r="D207" s="69"/>
      <c r="E207" s="69"/>
      <c r="F207" s="69"/>
      <c r="G207" s="69"/>
      <c r="AC207" s="40" t="s">
        <v>159</v>
      </c>
      <c r="AD207" s="40">
        <v>2</v>
      </c>
      <c r="AE207" s="40" t="b">
        <f>B205=AC207</f>
        <v>1</v>
      </c>
    </row>
    <row r="208" spans="1:31" x14ac:dyDescent="0.25">
      <c r="A208" s="78" t="s">
        <v>181</v>
      </c>
      <c r="B208" s="69"/>
      <c r="C208" s="69"/>
      <c r="D208" s="69"/>
      <c r="E208" s="69"/>
      <c r="F208" s="69"/>
      <c r="G208" s="69"/>
      <c r="AC208" s="40" t="s">
        <v>212</v>
      </c>
      <c r="AD208" s="40">
        <v>4</v>
      </c>
      <c r="AE208" s="40" t="b">
        <f>B206=AC208</f>
        <v>1</v>
      </c>
    </row>
    <row r="209" spans="1:33" x14ac:dyDescent="0.25">
      <c r="A209" s="78" t="s">
        <v>201</v>
      </c>
      <c r="B209" s="69" t="s">
        <v>201</v>
      </c>
      <c r="C209" s="69" t="s">
        <v>50</v>
      </c>
      <c r="D209" s="69">
        <v>2</v>
      </c>
      <c r="E209" s="69">
        <v>0</v>
      </c>
      <c r="F209" s="69">
        <v>17</v>
      </c>
      <c r="G209" s="69">
        <v>2</v>
      </c>
      <c r="AC209" s="57" t="s">
        <v>201</v>
      </c>
      <c r="AD209" s="57">
        <v>2</v>
      </c>
      <c r="AE209" s="57" t="b">
        <f>B209=AC209</f>
        <v>1</v>
      </c>
      <c r="AF209" s="65"/>
      <c r="AG209" s="65"/>
    </row>
    <row r="210" spans="1:33" x14ac:dyDescent="0.25">
      <c r="A210" s="78" t="s">
        <v>333</v>
      </c>
      <c r="B210" s="69" t="s">
        <v>333</v>
      </c>
      <c r="C210" s="69" t="s">
        <v>110</v>
      </c>
      <c r="D210" s="69">
        <v>13</v>
      </c>
      <c r="E210" s="69">
        <v>314</v>
      </c>
      <c r="F210" s="69">
        <v>0</v>
      </c>
      <c r="G210" s="69">
        <v>112</v>
      </c>
      <c r="AC210" s="68" t="s">
        <v>333</v>
      </c>
      <c r="AD210" s="68">
        <v>13</v>
      </c>
      <c r="AE210" s="68" t="b">
        <f>B210=AC210</f>
        <v>1</v>
      </c>
      <c r="AF210" s="65"/>
      <c r="AG210" s="65"/>
    </row>
    <row r="211" spans="1:33" x14ac:dyDescent="0.25">
      <c r="A211" s="78" t="s">
        <v>416</v>
      </c>
      <c r="B211" s="69"/>
      <c r="C211" s="69"/>
      <c r="D211" s="69"/>
      <c r="E211" s="69"/>
      <c r="F211" s="69"/>
      <c r="G211" s="69"/>
      <c r="AC211" s="55" t="s">
        <v>2109</v>
      </c>
      <c r="AD211" s="55">
        <v>2</v>
      </c>
      <c r="AE211" s="55" t="b">
        <f>B224=AC211</f>
        <v>0</v>
      </c>
      <c r="AF211" s="65"/>
      <c r="AG211" s="65"/>
    </row>
    <row r="212" spans="1:33" x14ac:dyDescent="0.25">
      <c r="A212" s="78" t="s">
        <v>417</v>
      </c>
      <c r="B212" s="69" t="s">
        <v>417</v>
      </c>
      <c r="C212" s="69" t="s">
        <v>23</v>
      </c>
      <c r="D212" s="69">
        <v>10</v>
      </c>
      <c r="E212" s="69">
        <v>0</v>
      </c>
      <c r="F212" s="69">
        <f>39+46</f>
        <v>85</v>
      </c>
      <c r="G212" s="69">
        <v>12</v>
      </c>
      <c r="H212" s="75" t="s">
        <v>417</v>
      </c>
      <c r="I212" s="75" t="s">
        <v>23</v>
      </c>
      <c r="J212" s="75">
        <v>5</v>
      </c>
      <c r="K212" s="75">
        <v>0</v>
      </c>
      <c r="L212" s="76">
        <v>0</v>
      </c>
      <c r="M212" s="75">
        <v>46</v>
      </c>
      <c r="N212" s="77">
        <v>3.9899999999999998E-2</v>
      </c>
      <c r="O212" s="75">
        <v>8</v>
      </c>
      <c r="P212" s="77">
        <v>1.72E-2</v>
      </c>
      <c r="AC212" s="62" t="s">
        <v>2109</v>
      </c>
      <c r="AD212" s="62">
        <v>2</v>
      </c>
      <c r="AE212" s="62" t="b">
        <f>B225=AC212</f>
        <v>0</v>
      </c>
      <c r="AF212" s="65"/>
      <c r="AG212" s="65"/>
    </row>
    <row r="213" spans="1:33" x14ac:dyDescent="0.25">
      <c r="A213" s="78" t="s">
        <v>58</v>
      </c>
      <c r="B213" s="69"/>
      <c r="C213" s="69"/>
      <c r="D213" s="69"/>
      <c r="E213" s="69"/>
      <c r="F213" s="69"/>
      <c r="G213" s="69"/>
      <c r="AC213" s="67" t="s">
        <v>417</v>
      </c>
      <c r="AD213" s="67">
        <v>5</v>
      </c>
      <c r="AE213" s="67" t="b">
        <f>B212=AC213</f>
        <v>1</v>
      </c>
      <c r="AF213" s="65"/>
      <c r="AG213" s="65"/>
    </row>
    <row r="214" spans="1:33" x14ac:dyDescent="0.25">
      <c r="A214" s="78" t="s">
        <v>239</v>
      </c>
      <c r="B214" s="69"/>
      <c r="C214" s="69"/>
      <c r="D214" s="69"/>
      <c r="E214" s="69"/>
      <c r="F214" s="69"/>
      <c r="G214" s="69"/>
      <c r="AC214" s="60" t="s">
        <v>417</v>
      </c>
      <c r="AD214" s="60">
        <v>5</v>
      </c>
      <c r="AE214" s="60" t="b">
        <f>H212=AC214</f>
        <v>1</v>
      </c>
      <c r="AF214" s="65"/>
      <c r="AG214" s="65"/>
    </row>
    <row r="215" spans="1:33" x14ac:dyDescent="0.25">
      <c r="A215" s="78" t="s">
        <v>301</v>
      </c>
      <c r="B215" s="69" t="s">
        <v>301</v>
      </c>
      <c r="C215" s="69" t="s">
        <v>574</v>
      </c>
      <c r="D215" s="69">
        <v>1</v>
      </c>
      <c r="E215" s="69">
        <v>0</v>
      </c>
      <c r="F215" s="69">
        <v>0</v>
      </c>
      <c r="G215" s="69">
        <v>24</v>
      </c>
      <c r="AC215" s="61" t="s">
        <v>301</v>
      </c>
      <c r="AD215" s="61">
        <v>1</v>
      </c>
      <c r="AE215" s="61" t="b">
        <f>B215=AC215</f>
        <v>1</v>
      </c>
      <c r="AF215" s="65"/>
      <c r="AG215" s="65"/>
    </row>
    <row r="216" spans="1:33" x14ac:dyDescent="0.25">
      <c r="A216" s="78" t="s">
        <v>334</v>
      </c>
      <c r="B216" s="69"/>
      <c r="C216" s="69"/>
      <c r="D216" s="69"/>
      <c r="E216" s="69"/>
      <c r="F216" s="69"/>
      <c r="G216" s="69"/>
      <c r="AC216" s="48" t="s">
        <v>6</v>
      </c>
      <c r="AD216" s="48">
        <v>4</v>
      </c>
      <c r="AE216" s="48" t="b">
        <f>B217=AC216</f>
        <v>1</v>
      </c>
      <c r="AF216" s="65"/>
      <c r="AG216" s="65"/>
    </row>
    <row r="217" spans="1:33" x14ac:dyDescent="0.25">
      <c r="A217" s="78" t="s">
        <v>6</v>
      </c>
      <c r="B217" s="69" t="s">
        <v>6</v>
      </c>
      <c r="C217" s="69" t="s">
        <v>562</v>
      </c>
      <c r="D217" s="69">
        <v>4</v>
      </c>
      <c r="E217" s="69">
        <v>268</v>
      </c>
      <c r="F217" s="69">
        <v>0</v>
      </c>
      <c r="G217" s="69">
        <v>4</v>
      </c>
      <c r="AC217" s="62" t="s">
        <v>311</v>
      </c>
      <c r="AD217" s="62">
        <v>14</v>
      </c>
      <c r="AE217" s="62" t="b">
        <f>B223=AC217</f>
        <v>1</v>
      </c>
      <c r="AF217" s="65"/>
      <c r="AG217" s="65"/>
    </row>
    <row r="218" spans="1:33" x14ac:dyDescent="0.25">
      <c r="A218" s="78" t="s">
        <v>279</v>
      </c>
      <c r="B218" s="69"/>
      <c r="C218" s="69"/>
      <c r="D218" s="69"/>
      <c r="E218" s="69"/>
      <c r="F218" s="69"/>
      <c r="G218" s="69"/>
      <c r="AC218" s="55" t="s">
        <v>2096</v>
      </c>
      <c r="AD218" s="55">
        <v>2</v>
      </c>
      <c r="AE218" s="55" t="e">
        <f>#REF!=AC218</f>
        <v>#REF!</v>
      </c>
      <c r="AF218" s="65"/>
      <c r="AG218" s="65"/>
    </row>
    <row r="219" spans="1:33" x14ac:dyDescent="0.25">
      <c r="A219" s="78" t="s">
        <v>228</v>
      </c>
      <c r="B219" s="69"/>
      <c r="C219" s="69"/>
      <c r="D219" s="69"/>
      <c r="E219" s="69"/>
      <c r="F219" s="69"/>
      <c r="G219" s="69"/>
      <c r="AC219" s="62" t="s">
        <v>2096</v>
      </c>
      <c r="AD219" s="62">
        <v>1</v>
      </c>
      <c r="AE219" s="62" t="b">
        <f>B232=AC219</f>
        <v>0</v>
      </c>
      <c r="AF219" s="65"/>
      <c r="AG219" s="65"/>
    </row>
    <row r="220" spans="1:33" x14ac:dyDescent="0.25">
      <c r="A220" s="78" t="s">
        <v>261</v>
      </c>
      <c r="B220" s="69"/>
      <c r="C220" s="69"/>
      <c r="D220" s="69"/>
      <c r="E220" s="69"/>
      <c r="F220" s="69"/>
      <c r="G220" s="69"/>
      <c r="AC220" s="49" t="s">
        <v>1164</v>
      </c>
      <c r="AD220" s="49">
        <v>3</v>
      </c>
      <c r="AE220" s="49" t="b">
        <f>B233=AC220</f>
        <v>0</v>
      </c>
      <c r="AF220" s="65"/>
      <c r="AG220" s="65"/>
    </row>
    <row r="221" spans="1:33" x14ac:dyDescent="0.25">
      <c r="A221" s="78" t="s">
        <v>266</v>
      </c>
      <c r="B221" s="69"/>
      <c r="C221" s="69"/>
      <c r="D221" s="69"/>
      <c r="E221" s="69"/>
      <c r="F221" s="69"/>
      <c r="G221" s="69"/>
      <c r="AC221" s="57" t="s">
        <v>1164</v>
      </c>
      <c r="AD221" s="57">
        <v>1</v>
      </c>
      <c r="AE221" s="57" t="b">
        <f>B234=AC221</f>
        <v>0</v>
      </c>
      <c r="AF221" s="65"/>
      <c r="AG221" s="65"/>
    </row>
    <row r="222" spans="1:33" x14ac:dyDescent="0.25">
      <c r="A222" s="78" t="s">
        <v>380</v>
      </c>
      <c r="B222" s="69"/>
      <c r="C222" s="69"/>
      <c r="D222" s="69"/>
      <c r="E222" s="69"/>
      <c r="F222" s="69"/>
      <c r="G222" s="69"/>
      <c r="AC222" s="45" t="s">
        <v>1164</v>
      </c>
      <c r="AD222" s="45">
        <v>1</v>
      </c>
      <c r="AE222" s="45" t="e">
        <f>#REF!=AC222</f>
        <v>#REF!</v>
      </c>
      <c r="AF222" s="65"/>
      <c r="AG222" s="65"/>
    </row>
    <row r="223" spans="1:33" x14ac:dyDescent="0.25">
      <c r="A223" s="78" t="s">
        <v>311</v>
      </c>
      <c r="B223" s="69" t="s">
        <v>311</v>
      </c>
      <c r="C223" s="69" t="s">
        <v>29</v>
      </c>
      <c r="D223" s="69">
        <v>14</v>
      </c>
      <c r="E223" s="69">
        <v>703</v>
      </c>
      <c r="F223" s="69">
        <v>0</v>
      </c>
      <c r="G223" s="69">
        <v>52</v>
      </c>
      <c r="AC223" s="49" t="s">
        <v>90</v>
      </c>
      <c r="AD223" s="49">
        <v>16</v>
      </c>
      <c r="AE223" s="49" t="b">
        <f>B226=AC223</f>
        <v>1</v>
      </c>
      <c r="AF223" s="65"/>
      <c r="AG223" s="65"/>
    </row>
    <row r="224" spans="1:33" x14ac:dyDescent="0.25">
      <c r="A224" s="78" t="s">
        <v>168</v>
      </c>
      <c r="B224" s="69"/>
      <c r="C224" s="69"/>
      <c r="D224" s="69"/>
      <c r="E224" s="69"/>
      <c r="F224" s="69"/>
      <c r="G224" s="69"/>
      <c r="AC224" s="66" t="s">
        <v>2111</v>
      </c>
      <c r="AD224" s="66">
        <v>1</v>
      </c>
      <c r="AE224" s="66" t="b">
        <f>B237=AC224</f>
        <v>0</v>
      </c>
      <c r="AF224" s="65"/>
      <c r="AG224" s="65"/>
    </row>
    <row r="225" spans="1:33" x14ac:dyDescent="0.25">
      <c r="A225" s="78" t="s">
        <v>146</v>
      </c>
      <c r="B225" s="69"/>
      <c r="C225" s="69"/>
      <c r="D225" s="69"/>
      <c r="E225" s="69"/>
      <c r="F225" s="69"/>
      <c r="G225" s="69"/>
      <c r="AC225" s="54" t="s">
        <v>2111</v>
      </c>
      <c r="AD225" s="54">
        <v>1</v>
      </c>
      <c r="AE225" s="54" t="b">
        <f>B238=AC225</f>
        <v>0</v>
      </c>
      <c r="AF225" s="65"/>
      <c r="AG225" s="65"/>
    </row>
    <row r="226" spans="1:33" x14ac:dyDescent="0.25">
      <c r="A226" s="78" t="s">
        <v>90</v>
      </c>
      <c r="B226" s="69" t="s">
        <v>90</v>
      </c>
      <c r="C226" s="69" t="s">
        <v>20</v>
      </c>
      <c r="D226" s="69">
        <v>16</v>
      </c>
      <c r="E226" s="69">
        <v>238</v>
      </c>
      <c r="F226" s="69">
        <v>0</v>
      </c>
      <c r="G226" s="69">
        <v>209</v>
      </c>
      <c r="AC226" s="64" t="s">
        <v>2129</v>
      </c>
      <c r="AD226" s="64">
        <v>3</v>
      </c>
      <c r="AE226" s="64" t="e">
        <f>#REF!=AC226</f>
        <v>#REF!</v>
      </c>
      <c r="AF226" s="65"/>
      <c r="AG226" s="65"/>
    </row>
    <row r="227" spans="1:33" x14ac:dyDescent="0.25">
      <c r="A227" s="78" t="s">
        <v>395</v>
      </c>
      <c r="B227" s="69" t="s">
        <v>395</v>
      </c>
      <c r="C227" s="69" t="s">
        <v>556</v>
      </c>
      <c r="D227" s="69">
        <v>15</v>
      </c>
      <c r="E227" s="69">
        <v>924</v>
      </c>
      <c r="F227" s="69">
        <v>0</v>
      </c>
      <c r="G227" s="69">
        <v>68</v>
      </c>
      <c r="AC227" s="61" t="s">
        <v>2129</v>
      </c>
      <c r="AD227" s="61">
        <v>2</v>
      </c>
      <c r="AE227" s="61" t="e">
        <f>#REF!=AC227</f>
        <v>#REF!</v>
      </c>
      <c r="AF227" s="65"/>
      <c r="AG227" s="65"/>
    </row>
    <row r="228" spans="1:33" x14ac:dyDescent="0.25">
      <c r="A228" s="78" t="s">
        <v>339</v>
      </c>
      <c r="B228" s="69"/>
      <c r="C228" s="69"/>
      <c r="D228" s="69"/>
      <c r="E228" s="69"/>
      <c r="F228" s="69"/>
      <c r="G228" s="69"/>
      <c r="AC228" s="44" t="s">
        <v>395</v>
      </c>
      <c r="AD228" s="44">
        <v>15</v>
      </c>
      <c r="AE228" s="44" t="b">
        <f>B227=AC228</f>
        <v>1</v>
      </c>
      <c r="AF228" s="65"/>
      <c r="AG228" s="65"/>
    </row>
    <row r="229" spans="1:33" x14ac:dyDescent="0.25">
      <c r="A229" s="78" t="s">
        <v>12</v>
      </c>
      <c r="B229" s="69" t="s">
        <v>12</v>
      </c>
      <c r="C229" s="69" t="s">
        <v>11</v>
      </c>
      <c r="D229" s="69">
        <v>16</v>
      </c>
      <c r="E229" s="69">
        <v>0</v>
      </c>
      <c r="F229" s="69">
        <v>1081</v>
      </c>
      <c r="G229" s="69">
        <v>141</v>
      </c>
      <c r="AC229" s="42" t="s">
        <v>12</v>
      </c>
      <c r="AD229" s="42">
        <v>16</v>
      </c>
      <c r="AE229" s="42" t="b">
        <f>B229=AC229</f>
        <v>1</v>
      </c>
      <c r="AF229" s="65"/>
      <c r="AG229" s="65"/>
    </row>
    <row r="230" spans="1:33" x14ac:dyDescent="0.25">
      <c r="A230" s="78" t="s">
        <v>258</v>
      </c>
      <c r="B230" s="69"/>
      <c r="C230" s="69"/>
      <c r="D230" s="69"/>
      <c r="E230" s="69"/>
      <c r="F230" s="69"/>
      <c r="G230" s="69"/>
      <c r="AC230" s="43" t="s">
        <v>639</v>
      </c>
      <c r="AD230" s="43">
        <v>11</v>
      </c>
      <c r="AE230" s="43" t="e">
        <f>#REF!=AC230</f>
        <v>#REF!</v>
      </c>
      <c r="AF230" s="65"/>
      <c r="AG230" s="65"/>
    </row>
    <row r="231" spans="1:33" x14ac:dyDescent="0.25">
      <c r="A231" s="78" t="s">
        <v>432</v>
      </c>
      <c r="B231" s="69" t="s">
        <v>432</v>
      </c>
      <c r="C231" s="69" t="s">
        <v>29</v>
      </c>
      <c r="D231" s="69">
        <v>13</v>
      </c>
      <c r="E231" s="69">
        <v>634</v>
      </c>
      <c r="F231" s="69">
        <v>0</v>
      </c>
      <c r="G231" s="69">
        <v>0</v>
      </c>
      <c r="AC231" s="58" t="s">
        <v>639</v>
      </c>
      <c r="AD231" s="58">
        <v>3</v>
      </c>
      <c r="AE231" s="58" t="e">
        <f>#REF!=AC231</f>
        <v>#REF!</v>
      </c>
      <c r="AF231" s="65"/>
      <c r="AG231" s="65"/>
    </row>
    <row r="232" spans="1:33" x14ac:dyDescent="0.25">
      <c r="A232" s="78" t="s">
        <v>372</v>
      </c>
      <c r="B232" s="69"/>
      <c r="C232" s="69"/>
      <c r="D232" s="69"/>
      <c r="E232" s="69"/>
      <c r="F232" s="69"/>
      <c r="G232" s="69"/>
      <c r="AC232" s="65" t="s">
        <v>432</v>
      </c>
      <c r="AD232" s="65">
        <v>13</v>
      </c>
      <c r="AE232" s="65" t="b">
        <f>B231=AC232</f>
        <v>1</v>
      </c>
      <c r="AF232" s="65"/>
      <c r="AG232" s="65"/>
    </row>
    <row r="233" spans="1:33" x14ac:dyDescent="0.25">
      <c r="A233" s="78" t="s">
        <v>355</v>
      </c>
      <c r="B233" s="69"/>
      <c r="C233" s="69"/>
      <c r="D233" s="69"/>
      <c r="E233" s="69"/>
      <c r="F233" s="69"/>
      <c r="G233" s="69"/>
      <c r="AC233" s="58" t="s">
        <v>955</v>
      </c>
      <c r="AD233" s="58">
        <v>3</v>
      </c>
      <c r="AE233" s="58" t="e">
        <f>#REF!=AC233</f>
        <v>#REF!</v>
      </c>
      <c r="AF233" s="65"/>
      <c r="AG233" s="65"/>
    </row>
    <row r="234" spans="1:33" x14ac:dyDescent="0.25">
      <c r="A234" s="78" t="s">
        <v>152</v>
      </c>
      <c r="B234" s="69"/>
      <c r="C234" s="69"/>
      <c r="D234" s="69"/>
      <c r="E234" s="69"/>
      <c r="F234" s="69"/>
      <c r="G234" s="69"/>
      <c r="AC234" s="62" t="s">
        <v>955</v>
      </c>
      <c r="AD234" s="62">
        <v>5</v>
      </c>
      <c r="AE234" s="62" t="e">
        <f>#REF!=AC234</f>
        <v>#REF!</v>
      </c>
      <c r="AF234" s="65"/>
      <c r="AG234" s="65"/>
    </row>
    <row r="235" spans="1:33" x14ac:dyDescent="0.25">
      <c r="A235" s="78" t="s">
        <v>291</v>
      </c>
      <c r="B235" s="69" t="s">
        <v>291</v>
      </c>
      <c r="C235" s="69" t="s">
        <v>113</v>
      </c>
      <c r="D235" s="69">
        <v>16</v>
      </c>
      <c r="E235" s="69">
        <v>0</v>
      </c>
      <c r="F235" s="69">
        <v>393</v>
      </c>
      <c r="G235" s="69">
        <v>332</v>
      </c>
      <c r="AC235" s="61" t="s">
        <v>291</v>
      </c>
      <c r="AD235" s="61">
        <v>16</v>
      </c>
      <c r="AE235" s="61" t="b">
        <f>B235=AC235</f>
        <v>1</v>
      </c>
      <c r="AF235" s="65"/>
      <c r="AG235" s="65"/>
    </row>
    <row r="236" spans="1:33" x14ac:dyDescent="0.25">
      <c r="A236" s="78" t="s">
        <v>305</v>
      </c>
      <c r="B236" s="69"/>
      <c r="C236" s="69"/>
      <c r="D236" s="69"/>
      <c r="E236" s="69"/>
      <c r="F236" s="69"/>
      <c r="G236" s="69"/>
      <c r="AC236" s="67" t="s">
        <v>51</v>
      </c>
      <c r="AD236" s="67">
        <v>2</v>
      </c>
      <c r="AE236" s="67" t="b">
        <f>B239=AC236</f>
        <v>1</v>
      </c>
      <c r="AF236" s="65"/>
      <c r="AG236" s="65"/>
    </row>
    <row r="237" spans="1:33" x14ac:dyDescent="0.25">
      <c r="A237" s="78" t="s">
        <v>358</v>
      </c>
      <c r="B237" s="69"/>
      <c r="C237" s="69"/>
      <c r="D237" s="69"/>
      <c r="E237" s="69"/>
      <c r="F237" s="69"/>
      <c r="G237" s="69"/>
      <c r="AC237" s="40" t="s">
        <v>51</v>
      </c>
      <c r="AD237" s="40">
        <v>5</v>
      </c>
      <c r="AE237" s="40" t="b">
        <f>H239=AC237</f>
        <v>1</v>
      </c>
      <c r="AF237" s="65"/>
      <c r="AG237" s="65"/>
    </row>
    <row r="238" spans="1:33" x14ac:dyDescent="0.25">
      <c r="A238" s="78" t="s">
        <v>373</v>
      </c>
      <c r="B238" s="69"/>
      <c r="C238" s="69"/>
      <c r="D238" s="69"/>
      <c r="E238" s="69"/>
      <c r="F238" s="69"/>
      <c r="G238" s="69"/>
      <c r="AC238" s="59" t="s">
        <v>1540</v>
      </c>
      <c r="AD238" s="59">
        <v>4</v>
      </c>
      <c r="AE238" s="59" t="b">
        <f>B251=AC238</f>
        <v>0</v>
      </c>
      <c r="AF238" s="65"/>
      <c r="AG238" s="65"/>
    </row>
    <row r="239" spans="1:33" x14ac:dyDescent="0.25">
      <c r="A239" s="78" t="s">
        <v>51</v>
      </c>
      <c r="B239" s="69" t="s">
        <v>51</v>
      </c>
      <c r="C239" s="69" t="s">
        <v>574</v>
      </c>
      <c r="D239" s="69">
        <v>7</v>
      </c>
      <c r="E239" s="69">
        <v>0</v>
      </c>
      <c r="F239" s="69">
        <v>0</v>
      </c>
      <c r="G239" s="69">
        <f>16+65</f>
        <v>81</v>
      </c>
      <c r="H239" s="75" t="s">
        <v>51</v>
      </c>
      <c r="I239" s="75" t="s">
        <v>574</v>
      </c>
      <c r="J239" s="75">
        <v>5</v>
      </c>
      <c r="K239" s="75">
        <v>0</v>
      </c>
      <c r="L239" s="76">
        <v>0</v>
      </c>
      <c r="M239" s="75">
        <v>0</v>
      </c>
      <c r="N239" s="76">
        <v>0</v>
      </c>
      <c r="O239" s="75">
        <v>65</v>
      </c>
      <c r="P239" s="77">
        <v>0.1363</v>
      </c>
      <c r="AC239" s="40" t="s">
        <v>1540</v>
      </c>
      <c r="AD239" s="40">
        <v>6</v>
      </c>
      <c r="AE239" s="40" t="e">
        <f>#REF!=AC239</f>
        <v>#REF!</v>
      </c>
      <c r="AF239" s="65"/>
      <c r="AG239" s="65"/>
    </row>
    <row r="240" spans="1:33" x14ac:dyDescent="0.25">
      <c r="A240" s="78" t="s">
        <v>300</v>
      </c>
      <c r="B240" s="69"/>
      <c r="C240" s="69"/>
      <c r="D240" s="69"/>
      <c r="E240" s="69"/>
      <c r="F240" s="69"/>
      <c r="G240" s="69"/>
      <c r="AC240" s="54" t="s">
        <v>312</v>
      </c>
      <c r="AD240" s="54">
        <v>2</v>
      </c>
      <c r="AE240" s="54" t="b">
        <f>B242=AC240</f>
        <v>1</v>
      </c>
      <c r="AF240" s="65"/>
      <c r="AG240" s="65"/>
    </row>
    <row r="241" spans="1:33" x14ac:dyDescent="0.25">
      <c r="A241" s="78" t="s">
        <v>105</v>
      </c>
      <c r="B241" s="69"/>
      <c r="C241" s="69"/>
      <c r="D241" s="69"/>
      <c r="E241" s="69"/>
      <c r="F241" s="69"/>
      <c r="G241" s="69"/>
      <c r="AC241" s="45" t="s">
        <v>381</v>
      </c>
      <c r="AD241" s="45">
        <v>8</v>
      </c>
      <c r="AE241" s="45" t="b">
        <f>B243=AC241</f>
        <v>1</v>
      </c>
      <c r="AF241" s="65"/>
      <c r="AG241" s="65"/>
    </row>
    <row r="242" spans="1:33" x14ac:dyDescent="0.25">
      <c r="A242" s="78" t="s">
        <v>312</v>
      </c>
      <c r="B242" s="69" t="s">
        <v>312</v>
      </c>
      <c r="C242" s="69" t="s">
        <v>574</v>
      </c>
      <c r="D242" s="69">
        <v>2</v>
      </c>
      <c r="E242" s="69">
        <v>0</v>
      </c>
      <c r="F242" s="69">
        <v>0</v>
      </c>
      <c r="G242" s="69">
        <v>23</v>
      </c>
      <c r="AC242" s="62" t="s">
        <v>140</v>
      </c>
      <c r="AD242" s="62">
        <v>1</v>
      </c>
      <c r="AE242" s="62" t="b">
        <f>B244=AC242</f>
        <v>1</v>
      </c>
      <c r="AF242" s="65"/>
      <c r="AG242" s="65"/>
    </row>
    <row r="243" spans="1:33" x14ac:dyDescent="0.25">
      <c r="A243" s="78" t="s">
        <v>381</v>
      </c>
      <c r="B243" s="69" t="s">
        <v>381</v>
      </c>
      <c r="C243" s="69" t="s">
        <v>113</v>
      </c>
      <c r="D243" s="69">
        <v>8</v>
      </c>
      <c r="E243" s="69">
        <v>0</v>
      </c>
      <c r="F243" s="69">
        <v>5</v>
      </c>
      <c r="G243" s="69">
        <v>126</v>
      </c>
      <c r="AC243" s="49" t="s">
        <v>419</v>
      </c>
      <c r="AD243" s="49">
        <v>15</v>
      </c>
      <c r="AE243" s="49" t="b">
        <f>B245=AC243</f>
        <v>1</v>
      </c>
      <c r="AF243" s="65"/>
      <c r="AG243" s="65"/>
    </row>
    <row r="244" spans="1:33" x14ac:dyDescent="0.25">
      <c r="A244" s="78" t="s">
        <v>140</v>
      </c>
      <c r="B244" s="69" t="s">
        <v>140</v>
      </c>
      <c r="C244" s="69" t="s">
        <v>50</v>
      </c>
      <c r="D244" s="69">
        <v>1</v>
      </c>
      <c r="E244" s="69">
        <v>0</v>
      </c>
      <c r="F244" s="69">
        <v>25</v>
      </c>
      <c r="G244" s="69">
        <v>2</v>
      </c>
      <c r="AC244" s="61" t="s">
        <v>331</v>
      </c>
      <c r="AD244" s="61">
        <v>15</v>
      </c>
      <c r="AE244" s="61" t="b">
        <f>B246=AC244</f>
        <v>1</v>
      </c>
      <c r="AF244" s="65"/>
      <c r="AG244" s="65"/>
    </row>
    <row r="245" spans="1:33" x14ac:dyDescent="0.25">
      <c r="A245" s="78" t="s">
        <v>419</v>
      </c>
      <c r="B245" s="69" t="s">
        <v>419</v>
      </c>
      <c r="C245" s="69" t="s">
        <v>113</v>
      </c>
      <c r="D245" s="69">
        <v>15</v>
      </c>
      <c r="E245" s="69">
        <v>0</v>
      </c>
      <c r="F245" s="69">
        <v>912</v>
      </c>
      <c r="G245" s="69">
        <v>35</v>
      </c>
      <c r="AC245" s="46" t="s">
        <v>1160</v>
      </c>
      <c r="AD245" s="46">
        <v>3</v>
      </c>
      <c r="AE245" s="46" t="e">
        <f>#REF!=AC245</f>
        <v>#REF!</v>
      </c>
      <c r="AF245" s="65"/>
      <c r="AG245" s="65"/>
    </row>
    <row r="246" spans="1:33" x14ac:dyDescent="0.25">
      <c r="A246" s="78" t="s">
        <v>331</v>
      </c>
      <c r="B246" s="69" t="s">
        <v>331</v>
      </c>
      <c r="C246" s="69" t="s">
        <v>50</v>
      </c>
      <c r="D246" s="69">
        <v>15</v>
      </c>
      <c r="E246" s="69">
        <v>0</v>
      </c>
      <c r="F246" s="69">
        <v>761</v>
      </c>
      <c r="G246" s="69">
        <v>33</v>
      </c>
      <c r="AC246" s="40" t="s">
        <v>1160</v>
      </c>
      <c r="AD246" s="40">
        <v>7</v>
      </c>
      <c r="AE246" s="40" t="e">
        <f>#REF!=AC246</f>
        <v>#REF!</v>
      </c>
      <c r="AF246" s="65"/>
      <c r="AG246" s="65"/>
    </row>
    <row r="247" spans="1:33" x14ac:dyDescent="0.25">
      <c r="A247" s="78" t="s">
        <v>303</v>
      </c>
      <c r="B247" s="69" t="s">
        <v>303</v>
      </c>
      <c r="C247" s="69" t="s">
        <v>574</v>
      </c>
      <c r="D247" s="69">
        <v>9</v>
      </c>
      <c r="E247" s="69">
        <v>0</v>
      </c>
      <c r="F247" s="69">
        <f>242+170</f>
        <v>412</v>
      </c>
      <c r="G247" s="69">
        <f>13+20</f>
        <v>33</v>
      </c>
      <c r="H247" s="75" t="s">
        <v>303</v>
      </c>
      <c r="I247" s="75" t="s">
        <v>574</v>
      </c>
      <c r="J247" s="75">
        <v>4</v>
      </c>
      <c r="K247" s="75">
        <v>0</v>
      </c>
      <c r="L247" s="76">
        <v>0</v>
      </c>
      <c r="M247" s="75">
        <v>170</v>
      </c>
      <c r="N247" s="77">
        <v>0.158</v>
      </c>
      <c r="O247" s="75">
        <v>13</v>
      </c>
      <c r="P247" s="77">
        <v>2.7900000000000001E-2</v>
      </c>
      <c r="AC247" s="45" t="s">
        <v>303</v>
      </c>
      <c r="AD247" s="45">
        <v>4</v>
      </c>
      <c r="AE247" s="45" t="b">
        <f>B247=AC247</f>
        <v>1</v>
      </c>
      <c r="AF247" s="65"/>
      <c r="AG247" s="65"/>
    </row>
    <row r="248" spans="1:33" x14ac:dyDescent="0.25">
      <c r="A248" s="78" t="s">
        <v>272</v>
      </c>
      <c r="B248" s="69"/>
      <c r="C248" s="69"/>
      <c r="D248" s="69"/>
      <c r="E248" s="69"/>
      <c r="F248" s="69"/>
      <c r="G248" s="69"/>
      <c r="AC248" s="47" t="s">
        <v>303</v>
      </c>
      <c r="AD248" s="47">
        <v>4</v>
      </c>
      <c r="AE248" s="47" t="b">
        <f>H247=AC248</f>
        <v>1</v>
      </c>
      <c r="AF248" s="65"/>
      <c r="AG248" s="65"/>
    </row>
    <row r="249" spans="1:33" x14ac:dyDescent="0.25">
      <c r="A249" s="78" t="s">
        <v>265</v>
      </c>
      <c r="B249" s="69" t="s">
        <v>265</v>
      </c>
      <c r="C249" s="69" t="s">
        <v>50</v>
      </c>
      <c r="D249" s="69">
        <v>16</v>
      </c>
      <c r="E249" s="69">
        <v>0</v>
      </c>
      <c r="F249" s="69">
        <v>703</v>
      </c>
      <c r="G249" s="69">
        <v>80</v>
      </c>
      <c r="AC249" s="43" t="s">
        <v>265</v>
      </c>
      <c r="AD249" s="43">
        <v>16</v>
      </c>
      <c r="AE249" s="43" t="b">
        <f>B249=AC249</f>
        <v>1</v>
      </c>
      <c r="AF249" s="65"/>
      <c r="AG249" s="65"/>
    </row>
    <row r="250" spans="1:33" x14ac:dyDescent="0.25">
      <c r="A250" s="78" t="s">
        <v>34</v>
      </c>
      <c r="B250" s="69"/>
      <c r="C250" s="69"/>
      <c r="D250" s="69"/>
      <c r="E250" s="69"/>
      <c r="F250" s="69"/>
      <c r="G250" s="69"/>
      <c r="AC250" s="45" t="s">
        <v>377</v>
      </c>
      <c r="AD250" s="45">
        <v>15</v>
      </c>
      <c r="AE250" s="45" t="b">
        <f>B252=AC250</f>
        <v>1</v>
      </c>
      <c r="AF250" s="65"/>
      <c r="AG250" s="65"/>
    </row>
    <row r="251" spans="1:33" x14ac:dyDescent="0.25">
      <c r="A251" s="78" t="s">
        <v>215</v>
      </c>
      <c r="B251" s="69"/>
      <c r="C251" s="69"/>
      <c r="D251" s="69"/>
      <c r="E251" s="69"/>
      <c r="F251" s="69"/>
      <c r="G251" s="69"/>
      <c r="AC251" s="58" t="s">
        <v>420</v>
      </c>
      <c r="AD251" s="58">
        <v>5</v>
      </c>
      <c r="AE251" s="58" t="b">
        <f>B255=AC251</f>
        <v>1</v>
      </c>
      <c r="AF251" s="65"/>
      <c r="AG251" s="65"/>
    </row>
    <row r="252" spans="1:33" x14ac:dyDescent="0.25">
      <c r="A252" s="78" t="s">
        <v>377</v>
      </c>
      <c r="B252" s="69" t="s">
        <v>377</v>
      </c>
      <c r="C252" s="69" t="s">
        <v>20</v>
      </c>
      <c r="D252" s="69">
        <v>15</v>
      </c>
      <c r="E252" s="69">
        <v>11</v>
      </c>
      <c r="F252" s="69">
        <v>0</v>
      </c>
      <c r="G252" s="69">
        <v>269</v>
      </c>
      <c r="AC252" s="50" t="s">
        <v>420</v>
      </c>
      <c r="AD252" s="50">
        <v>1</v>
      </c>
      <c r="AE252" s="50" t="b">
        <f>H255=AC252</f>
        <v>1</v>
      </c>
      <c r="AF252" s="65"/>
      <c r="AG252" s="65"/>
    </row>
    <row r="253" spans="1:33" x14ac:dyDescent="0.25">
      <c r="A253" s="78" t="s">
        <v>293</v>
      </c>
      <c r="B253" s="69"/>
      <c r="C253" s="69"/>
      <c r="D253" s="69"/>
      <c r="E253" s="69"/>
      <c r="F253" s="69"/>
      <c r="G253" s="69"/>
      <c r="AC253" s="46" t="s">
        <v>421</v>
      </c>
      <c r="AD253" s="46">
        <v>16</v>
      </c>
      <c r="AE253" s="46" t="b">
        <f>B256=AC253</f>
        <v>1</v>
      </c>
      <c r="AF253" s="65"/>
      <c r="AG253" s="65"/>
    </row>
    <row r="254" spans="1:33" x14ac:dyDescent="0.25">
      <c r="A254" s="78" t="s">
        <v>56</v>
      </c>
      <c r="B254" s="69"/>
      <c r="C254" s="69"/>
      <c r="D254" s="69"/>
      <c r="E254" s="69"/>
      <c r="F254" s="69"/>
      <c r="G254" s="69"/>
      <c r="AC254" s="67" t="s">
        <v>48</v>
      </c>
      <c r="AD254" s="67">
        <v>5</v>
      </c>
      <c r="AE254" s="67" t="b">
        <f>B257=AC254</f>
        <v>1</v>
      </c>
      <c r="AF254" s="65"/>
      <c r="AG254" s="65"/>
    </row>
    <row r="255" spans="1:33" x14ac:dyDescent="0.25">
      <c r="A255" s="78" t="s">
        <v>420</v>
      </c>
      <c r="B255" s="69" t="s">
        <v>420</v>
      </c>
      <c r="C255" s="69" t="s">
        <v>11</v>
      </c>
      <c r="D255" s="69">
        <v>6</v>
      </c>
      <c r="E255" s="69">
        <v>0</v>
      </c>
      <c r="F255" s="69">
        <v>219</v>
      </c>
      <c r="G255" s="69">
        <v>72</v>
      </c>
      <c r="H255" s="75" t="s">
        <v>420</v>
      </c>
      <c r="I255" s="75" t="s">
        <v>11</v>
      </c>
      <c r="J255" s="75">
        <v>1</v>
      </c>
      <c r="K255" s="75">
        <v>0</v>
      </c>
      <c r="L255" s="76">
        <v>0</v>
      </c>
      <c r="M255" s="75">
        <v>1</v>
      </c>
      <c r="N255" s="77">
        <v>8.9999999999999998E-4</v>
      </c>
      <c r="O255" s="75">
        <v>12</v>
      </c>
      <c r="P255" s="77">
        <v>2.6700000000000002E-2</v>
      </c>
      <c r="AC255" s="49" t="s">
        <v>229</v>
      </c>
      <c r="AD255" s="49">
        <v>16</v>
      </c>
      <c r="AE255" s="49" t="b">
        <f>B258=AC255</f>
        <v>1</v>
      </c>
      <c r="AF255" s="65"/>
      <c r="AG255" s="65"/>
    </row>
    <row r="256" spans="1:33" x14ac:dyDescent="0.25">
      <c r="A256" s="78" t="s">
        <v>421</v>
      </c>
      <c r="B256" s="69" t="s">
        <v>421</v>
      </c>
      <c r="C256" s="69" t="s">
        <v>571</v>
      </c>
      <c r="D256" s="69">
        <v>16</v>
      </c>
      <c r="E256" s="69">
        <v>0</v>
      </c>
      <c r="F256" s="69">
        <v>647</v>
      </c>
      <c r="G256" s="69">
        <v>79</v>
      </c>
      <c r="AC256" s="50" t="s">
        <v>282</v>
      </c>
      <c r="AD256" s="50">
        <v>16</v>
      </c>
      <c r="AE256" s="50" t="b">
        <f>B259=AC256</f>
        <v>1</v>
      </c>
      <c r="AF256" s="65"/>
      <c r="AG256" s="65"/>
    </row>
    <row r="257" spans="1:33" x14ac:dyDescent="0.25">
      <c r="A257" s="78" t="s">
        <v>48</v>
      </c>
      <c r="B257" s="69" t="s">
        <v>48</v>
      </c>
      <c r="C257" s="69" t="s">
        <v>50</v>
      </c>
      <c r="D257" s="69">
        <v>5</v>
      </c>
      <c r="E257" s="69">
        <v>0</v>
      </c>
      <c r="F257" s="69">
        <v>63</v>
      </c>
      <c r="G257" s="69">
        <v>7</v>
      </c>
      <c r="AC257" s="61" t="s">
        <v>1748</v>
      </c>
      <c r="AD257" s="61">
        <v>3</v>
      </c>
      <c r="AE257" s="61" t="b">
        <f>B270=AC257</f>
        <v>0</v>
      </c>
      <c r="AF257" s="65"/>
      <c r="AG257" s="65"/>
    </row>
    <row r="258" spans="1:33" x14ac:dyDescent="0.25">
      <c r="A258" s="78" t="s">
        <v>229</v>
      </c>
      <c r="B258" s="69" t="s">
        <v>229</v>
      </c>
      <c r="C258" s="69" t="s">
        <v>100</v>
      </c>
      <c r="D258" s="69">
        <v>16</v>
      </c>
      <c r="E258" s="69">
        <v>99</v>
      </c>
      <c r="F258" s="69">
        <v>0</v>
      </c>
      <c r="G258" s="69">
        <v>70</v>
      </c>
      <c r="AC258" s="68" t="s">
        <v>1748</v>
      </c>
      <c r="AD258" s="68">
        <v>13</v>
      </c>
      <c r="AE258" s="68" t="e">
        <f>#REF!=AC258</f>
        <v>#REF!</v>
      </c>
      <c r="AF258" s="65"/>
      <c r="AG258" s="65"/>
    </row>
    <row r="259" spans="1:33" x14ac:dyDescent="0.25">
      <c r="A259" s="78" t="s">
        <v>282</v>
      </c>
      <c r="B259" s="69" t="s">
        <v>282</v>
      </c>
      <c r="C259" s="69" t="s">
        <v>113</v>
      </c>
      <c r="D259" s="69">
        <v>16</v>
      </c>
      <c r="E259" s="69">
        <v>0</v>
      </c>
      <c r="F259" s="69">
        <v>1070</v>
      </c>
      <c r="G259" s="69">
        <v>135</v>
      </c>
      <c r="AC259" s="57" t="s">
        <v>244</v>
      </c>
      <c r="AD259" s="57">
        <v>7</v>
      </c>
      <c r="AE259" s="57" t="b">
        <f>B262=AC259</f>
        <v>1</v>
      </c>
      <c r="AF259" s="65"/>
      <c r="AG259" s="65"/>
    </row>
    <row r="260" spans="1:33" x14ac:dyDescent="0.25">
      <c r="A260" s="78" t="s">
        <v>299</v>
      </c>
      <c r="B260" s="69"/>
      <c r="C260" s="69"/>
      <c r="D260" s="69"/>
      <c r="E260" s="69"/>
      <c r="F260" s="69"/>
      <c r="G260" s="69"/>
      <c r="AC260" s="50" t="s">
        <v>27</v>
      </c>
      <c r="AD260" s="50">
        <v>15</v>
      </c>
      <c r="AE260" s="50" t="b">
        <f>B263=AC260</f>
        <v>1</v>
      </c>
      <c r="AF260" s="65"/>
      <c r="AG260" s="65"/>
    </row>
    <row r="261" spans="1:33" x14ac:dyDescent="0.25">
      <c r="A261" s="78" t="s">
        <v>184</v>
      </c>
      <c r="B261" s="69"/>
      <c r="C261" s="69"/>
      <c r="D261" s="69"/>
      <c r="E261" s="69"/>
      <c r="F261" s="69"/>
      <c r="G261" s="69"/>
      <c r="AC261" s="66" t="s">
        <v>422</v>
      </c>
      <c r="AD261" s="66">
        <v>16</v>
      </c>
      <c r="AE261" s="66" t="b">
        <f>B264=AC261</f>
        <v>1</v>
      </c>
      <c r="AF261" s="65"/>
      <c r="AG261" s="65"/>
    </row>
    <row r="262" spans="1:33" x14ac:dyDescent="0.25">
      <c r="A262" s="78" t="s">
        <v>244</v>
      </c>
      <c r="B262" s="69" t="s">
        <v>244</v>
      </c>
      <c r="C262" s="69" t="s">
        <v>29</v>
      </c>
      <c r="D262" s="69">
        <v>7</v>
      </c>
      <c r="E262" s="69">
        <v>76</v>
      </c>
      <c r="F262" s="69">
        <v>0</v>
      </c>
      <c r="G262" s="69">
        <v>9</v>
      </c>
      <c r="AC262" s="40" t="s">
        <v>25</v>
      </c>
      <c r="AD262" s="40">
        <v>7</v>
      </c>
      <c r="AE262" s="40" t="b">
        <f>B265=AC262</f>
        <v>1</v>
      </c>
      <c r="AF262" s="65"/>
      <c r="AG262" s="65"/>
    </row>
    <row r="263" spans="1:33" x14ac:dyDescent="0.25">
      <c r="A263" s="78" t="s">
        <v>27</v>
      </c>
      <c r="B263" s="69" t="s">
        <v>27</v>
      </c>
      <c r="C263" s="69" t="s">
        <v>29</v>
      </c>
      <c r="D263" s="69">
        <v>15</v>
      </c>
      <c r="E263" s="69">
        <v>731</v>
      </c>
      <c r="F263" s="69">
        <v>0</v>
      </c>
      <c r="G263" s="69">
        <v>91</v>
      </c>
      <c r="AC263" s="45" t="s">
        <v>349</v>
      </c>
      <c r="AD263" s="45">
        <v>9</v>
      </c>
      <c r="AE263" s="45" t="b">
        <f>B267=AC263</f>
        <v>1</v>
      </c>
      <c r="AF263" s="65"/>
      <c r="AG263" s="65"/>
    </row>
    <row r="264" spans="1:33" x14ac:dyDescent="0.25">
      <c r="A264" s="78" t="s">
        <v>422</v>
      </c>
      <c r="B264" s="69" t="s">
        <v>422</v>
      </c>
      <c r="C264" s="69" t="s">
        <v>29</v>
      </c>
      <c r="D264" s="69">
        <v>16</v>
      </c>
      <c r="E264" s="69">
        <v>746</v>
      </c>
      <c r="F264" s="69">
        <v>0</v>
      </c>
      <c r="G264" s="69">
        <v>3</v>
      </c>
      <c r="AC264" s="41" t="s">
        <v>332</v>
      </c>
      <c r="AD264" s="41">
        <v>10</v>
      </c>
      <c r="AE264" s="41" t="b">
        <f>B268=AC264</f>
        <v>1</v>
      </c>
      <c r="AF264" s="65"/>
      <c r="AG264" s="65"/>
    </row>
    <row r="265" spans="1:33" x14ac:dyDescent="0.25">
      <c r="A265" s="78" t="s">
        <v>25</v>
      </c>
      <c r="B265" s="69" t="s">
        <v>25</v>
      </c>
      <c r="C265" s="69" t="s">
        <v>556</v>
      </c>
      <c r="D265" s="69">
        <v>7</v>
      </c>
      <c r="E265" s="69">
        <v>398</v>
      </c>
      <c r="F265" s="69">
        <v>0</v>
      </c>
      <c r="G265" s="69">
        <v>9</v>
      </c>
      <c r="AC265" s="45" t="s">
        <v>216</v>
      </c>
      <c r="AD265" s="45">
        <v>15</v>
      </c>
      <c r="AE265" s="45" t="b">
        <f>B271=AC265</f>
        <v>1</v>
      </c>
      <c r="AF265" s="65"/>
      <c r="AG265" s="65"/>
    </row>
    <row r="266" spans="1:33" x14ac:dyDescent="0.25">
      <c r="A266" s="78" t="s">
        <v>186</v>
      </c>
      <c r="B266" s="69"/>
      <c r="C266" s="69"/>
      <c r="D266" s="69"/>
      <c r="E266" s="69"/>
      <c r="F266" s="69"/>
      <c r="G266" s="69"/>
      <c r="AC266" s="58" t="s">
        <v>423</v>
      </c>
      <c r="AD266" s="58">
        <v>16</v>
      </c>
      <c r="AE266" s="58" t="b">
        <f>B272=AC266</f>
        <v>1</v>
      </c>
      <c r="AF266" s="65"/>
      <c r="AG266" s="65"/>
    </row>
    <row r="267" spans="1:33" x14ac:dyDescent="0.25">
      <c r="A267" s="78" t="s">
        <v>349</v>
      </c>
      <c r="B267" s="69" t="s">
        <v>349</v>
      </c>
      <c r="C267" s="69" t="s">
        <v>11</v>
      </c>
      <c r="D267" s="69">
        <v>9</v>
      </c>
      <c r="E267" s="69">
        <v>0</v>
      </c>
      <c r="F267" s="69">
        <v>76</v>
      </c>
      <c r="G267" s="69">
        <v>68</v>
      </c>
      <c r="AC267" s="66" t="s">
        <v>2112</v>
      </c>
      <c r="AD267" s="66">
        <v>16</v>
      </c>
      <c r="AE267" s="66" t="b">
        <f>B274=AC267</f>
        <v>0</v>
      </c>
      <c r="AF267" s="65"/>
      <c r="AG267" s="65"/>
    </row>
    <row r="268" spans="1:33" x14ac:dyDescent="0.25">
      <c r="A268" s="78" t="s">
        <v>332</v>
      </c>
      <c r="B268" s="69" t="s">
        <v>332</v>
      </c>
      <c r="C268" s="69" t="s">
        <v>20</v>
      </c>
      <c r="D268" s="69">
        <v>10</v>
      </c>
      <c r="E268" s="69">
        <v>423</v>
      </c>
      <c r="F268" s="69">
        <v>0</v>
      </c>
      <c r="G268" s="69">
        <v>0</v>
      </c>
      <c r="AC268" s="67" t="s">
        <v>2121</v>
      </c>
      <c r="AD268" s="67">
        <v>16</v>
      </c>
      <c r="AE268" s="67" t="b">
        <f>B275=AC268</f>
        <v>0</v>
      </c>
      <c r="AF268" s="43"/>
      <c r="AG268" s="43"/>
    </row>
    <row r="269" spans="1:33" x14ac:dyDescent="0.25">
      <c r="A269" s="78" t="s">
        <v>434</v>
      </c>
      <c r="B269" s="69"/>
      <c r="C269" s="69"/>
      <c r="D269" s="69"/>
      <c r="E269" s="69"/>
      <c r="F269" s="69"/>
      <c r="G269" s="69"/>
      <c r="AC269" s="61" t="s">
        <v>2126</v>
      </c>
      <c r="AD269" s="61">
        <v>1</v>
      </c>
      <c r="AE269" s="61" t="b">
        <f>B282=AC269</f>
        <v>0</v>
      </c>
      <c r="AF269" s="43"/>
      <c r="AG269" s="43"/>
    </row>
    <row r="270" spans="1:33" x14ac:dyDescent="0.25">
      <c r="A270" s="78" t="s">
        <v>63</v>
      </c>
      <c r="B270" s="69"/>
      <c r="C270" s="69"/>
      <c r="D270" s="69"/>
      <c r="E270" s="69"/>
      <c r="F270" s="69"/>
      <c r="G270" s="69"/>
      <c r="AC270" s="59" t="s">
        <v>2126</v>
      </c>
      <c r="AD270" s="59">
        <v>3</v>
      </c>
      <c r="AE270" s="59" t="e">
        <f>#REF!=AC270</f>
        <v>#REF!</v>
      </c>
      <c r="AF270" s="43"/>
      <c r="AG270" s="43"/>
    </row>
    <row r="271" spans="1:33" x14ac:dyDescent="0.25">
      <c r="A271" s="78" t="s">
        <v>216</v>
      </c>
      <c r="B271" s="69" t="s">
        <v>216</v>
      </c>
      <c r="C271" s="69" t="s">
        <v>113</v>
      </c>
      <c r="D271" s="69">
        <v>15</v>
      </c>
      <c r="E271" s="69">
        <v>0</v>
      </c>
      <c r="F271" s="69">
        <v>929</v>
      </c>
      <c r="G271" s="69">
        <v>201</v>
      </c>
      <c r="AC271" s="49" t="s">
        <v>127</v>
      </c>
      <c r="AD271" s="49">
        <v>8</v>
      </c>
      <c r="AE271" s="49" t="b">
        <f>B279=AC271</f>
        <v>1</v>
      </c>
      <c r="AF271" s="43"/>
      <c r="AG271" s="43"/>
    </row>
    <row r="272" spans="1:33" x14ac:dyDescent="0.25">
      <c r="A272" s="78" t="s">
        <v>423</v>
      </c>
      <c r="B272" s="69" t="s">
        <v>423</v>
      </c>
      <c r="C272" s="69" t="s">
        <v>574</v>
      </c>
      <c r="D272" s="69">
        <v>16</v>
      </c>
      <c r="E272" s="69">
        <v>0</v>
      </c>
      <c r="F272" s="69">
        <v>144</v>
      </c>
      <c r="G272" s="69">
        <v>231</v>
      </c>
      <c r="AC272" s="45" t="s">
        <v>275</v>
      </c>
      <c r="AD272" s="45">
        <v>10</v>
      </c>
      <c r="AE272" s="45" t="b">
        <f>B281=AC272</f>
        <v>1</v>
      </c>
      <c r="AF272" s="43"/>
      <c r="AG272" s="43"/>
    </row>
    <row r="273" spans="1:33" x14ac:dyDescent="0.25">
      <c r="A273" s="78" t="s">
        <v>66</v>
      </c>
      <c r="B273" s="69"/>
      <c r="C273" s="69"/>
      <c r="D273" s="69"/>
      <c r="E273" s="69"/>
      <c r="F273" s="69"/>
      <c r="G273" s="69"/>
      <c r="AC273" s="62" t="s">
        <v>283</v>
      </c>
      <c r="AD273" s="62">
        <v>11</v>
      </c>
      <c r="AE273" s="62" t="b">
        <f>B283=AC273</f>
        <v>1</v>
      </c>
      <c r="AF273" s="43"/>
      <c r="AG273" s="43"/>
    </row>
    <row r="274" spans="1:33" x14ac:dyDescent="0.25">
      <c r="A274" s="78" t="s">
        <v>148</v>
      </c>
      <c r="B274" s="69" t="s">
        <v>148</v>
      </c>
      <c r="C274" s="69" t="s">
        <v>100</v>
      </c>
      <c r="D274" s="69">
        <v>16</v>
      </c>
      <c r="E274" s="69">
        <v>1058</v>
      </c>
      <c r="F274" s="69">
        <v>0</v>
      </c>
      <c r="G274" s="69">
        <v>79</v>
      </c>
      <c r="AC274" s="61" t="s">
        <v>308</v>
      </c>
      <c r="AD274" s="61">
        <v>5</v>
      </c>
      <c r="AE274" s="61" t="b">
        <f>B284=AC274</f>
        <v>1</v>
      </c>
      <c r="AF274" s="43"/>
      <c r="AG274" s="43"/>
    </row>
    <row r="275" spans="1:33" x14ac:dyDescent="0.25">
      <c r="A275" s="78" t="s">
        <v>242</v>
      </c>
      <c r="B275" s="69" t="s">
        <v>242</v>
      </c>
      <c r="C275" s="69" t="s">
        <v>110</v>
      </c>
      <c r="D275" s="69">
        <v>16</v>
      </c>
      <c r="E275" s="69">
        <v>886</v>
      </c>
      <c r="F275" s="69">
        <v>0</v>
      </c>
      <c r="G275" s="69">
        <v>14</v>
      </c>
      <c r="AC275" s="49" t="s">
        <v>823</v>
      </c>
      <c r="AD275" s="49">
        <v>5</v>
      </c>
      <c r="AE275" s="49" t="b">
        <f>B288=AC275</f>
        <v>0</v>
      </c>
      <c r="AF275" s="43"/>
      <c r="AG275" s="43"/>
    </row>
    <row r="276" spans="1:33" x14ac:dyDescent="0.25">
      <c r="A276" s="78" t="s">
        <v>424</v>
      </c>
      <c r="B276" s="69"/>
      <c r="C276" s="69"/>
      <c r="D276" s="69"/>
      <c r="E276" s="69"/>
      <c r="F276" s="69"/>
      <c r="G276" s="69"/>
      <c r="AC276" s="41" t="s">
        <v>823</v>
      </c>
      <c r="AD276" s="41">
        <v>4</v>
      </c>
      <c r="AE276" s="41" t="b">
        <f>B289=AC276</f>
        <v>0</v>
      </c>
      <c r="AF276" s="43"/>
      <c r="AG276" s="43"/>
    </row>
    <row r="277" spans="1:33" x14ac:dyDescent="0.25">
      <c r="A277" s="78" t="s">
        <v>315</v>
      </c>
      <c r="B277" s="69"/>
      <c r="C277" s="69"/>
      <c r="D277" s="69"/>
      <c r="E277" s="69"/>
      <c r="F277" s="69"/>
      <c r="G277" s="69"/>
      <c r="AC277" s="44" t="s">
        <v>116</v>
      </c>
      <c r="AD277" s="44">
        <v>3</v>
      </c>
      <c r="AE277" s="44" t="b">
        <f>B285=AC277</f>
        <v>1</v>
      </c>
      <c r="AF277" s="43"/>
      <c r="AG277" s="43"/>
    </row>
    <row r="278" spans="1:33" x14ac:dyDescent="0.25">
      <c r="A278" s="78" t="s">
        <v>78</v>
      </c>
      <c r="B278" s="69"/>
      <c r="C278" s="69"/>
      <c r="D278" s="69"/>
      <c r="E278" s="69"/>
      <c r="F278" s="69"/>
      <c r="G278" s="69"/>
      <c r="AC278" s="40" t="s">
        <v>155</v>
      </c>
      <c r="AD278" s="40">
        <v>14</v>
      </c>
      <c r="AE278" s="40" t="b">
        <f>B286=AC278</f>
        <v>1</v>
      </c>
      <c r="AF278" s="43"/>
      <c r="AG278" s="43"/>
    </row>
    <row r="279" spans="1:33" x14ac:dyDescent="0.25">
      <c r="A279" s="78" t="s">
        <v>127</v>
      </c>
      <c r="B279" s="69" t="s">
        <v>127</v>
      </c>
      <c r="C279" s="69" t="s">
        <v>110</v>
      </c>
      <c r="D279" s="69">
        <v>8</v>
      </c>
      <c r="E279" s="69">
        <v>428</v>
      </c>
      <c r="F279" s="69">
        <v>0</v>
      </c>
      <c r="G279" s="69">
        <v>0</v>
      </c>
      <c r="AC279" s="62" t="s">
        <v>2124</v>
      </c>
      <c r="AD279" s="62">
        <v>14</v>
      </c>
      <c r="AE279" s="62" t="b">
        <f>B287=AC279</f>
        <v>0</v>
      </c>
      <c r="AF279" s="43"/>
      <c r="AG279" s="43"/>
    </row>
    <row r="280" spans="1:33" x14ac:dyDescent="0.25">
      <c r="A280" s="78" t="s">
        <v>428</v>
      </c>
      <c r="B280" s="69"/>
      <c r="C280" s="69"/>
      <c r="D280" s="69"/>
      <c r="E280" s="69"/>
      <c r="F280" s="69"/>
      <c r="G280" s="69"/>
      <c r="AC280" s="64" t="s">
        <v>131</v>
      </c>
      <c r="AD280" s="64">
        <v>14</v>
      </c>
      <c r="AE280" s="64" t="b">
        <f>B292=AC280</f>
        <v>1</v>
      </c>
      <c r="AF280" s="43"/>
      <c r="AG280" s="43"/>
    </row>
    <row r="281" spans="1:33" x14ac:dyDescent="0.25">
      <c r="A281" s="78" t="s">
        <v>275</v>
      </c>
      <c r="B281" s="69" t="s">
        <v>275</v>
      </c>
      <c r="C281" s="69" t="s">
        <v>77</v>
      </c>
      <c r="D281" s="69">
        <v>10</v>
      </c>
      <c r="E281" s="69">
        <v>0</v>
      </c>
      <c r="F281" s="69">
        <v>560</v>
      </c>
      <c r="G281" s="69">
        <v>37</v>
      </c>
      <c r="AC281" s="62" t="s">
        <v>259</v>
      </c>
      <c r="AD281" s="62">
        <v>15</v>
      </c>
      <c r="AE281" s="62" t="b">
        <f>B293=AC281</f>
        <v>1</v>
      </c>
      <c r="AF281" s="43"/>
      <c r="AG281" s="43"/>
    </row>
    <row r="282" spans="1:33" x14ac:dyDescent="0.25">
      <c r="A282" s="78" t="s">
        <v>160</v>
      </c>
      <c r="B282" s="69"/>
      <c r="C282" s="69"/>
      <c r="D282" s="69"/>
      <c r="E282" s="69"/>
      <c r="F282" s="69"/>
      <c r="G282" s="69"/>
      <c r="AC282" s="60" t="s">
        <v>2122</v>
      </c>
      <c r="AD282" s="60">
        <v>7</v>
      </c>
      <c r="AE282" s="60" t="e">
        <f>#REF!=AC282</f>
        <v>#REF!</v>
      </c>
      <c r="AF282" s="43"/>
      <c r="AG282" s="43"/>
    </row>
    <row r="283" spans="1:33" x14ac:dyDescent="0.25">
      <c r="A283" s="78" t="s">
        <v>283</v>
      </c>
      <c r="B283" s="69" t="s">
        <v>283</v>
      </c>
      <c r="C283" s="69" t="s">
        <v>110</v>
      </c>
      <c r="D283" s="69">
        <v>11</v>
      </c>
      <c r="E283" s="69">
        <v>443</v>
      </c>
      <c r="F283" s="69">
        <v>0</v>
      </c>
      <c r="G283" s="69">
        <v>46</v>
      </c>
      <c r="AC283" s="61" t="s">
        <v>2122</v>
      </c>
      <c r="AD283" s="61">
        <v>2</v>
      </c>
      <c r="AE283" s="61" t="b">
        <f>B296=AC283</f>
        <v>0</v>
      </c>
      <c r="AF283" s="43"/>
      <c r="AG283" s="43"/>
    </row>
    <row r="284" spans="1:33" x14ac:dyDescent="0.25">
      <c r="A284" s="78" t="s">
        <v>308</v>
      </c>
      <c r="B284" s="69" t="s">
        <v>308</v>
      </c>
      <c r="C284" s="69" t="s">
        <v>556</v>
      </c>
      <c r="D284" s="69">
        <v>5</v>
      </c>
      <c r="E284" s="69">
        <v>10</v>
      </c>
      <c r="F284" s="69">
        <v>0</v>
      </c>
      <c r="G284" s="69">
        <v>28</v>
      </c>
      <c r="AC284" s="45" t="s">
        <v>162</v>
      </c>
      <c r="AD284" s="45">
        <v>7</v>
      </c>
      <c r="AE284" s="45" t="b">
        <f>B294=AC284</f>
        <v>1</v>
      </c>
      <c r="AF284" s="43"/>
      <c r="AG284" s="43"/>
    </row>
    <row r="285" spans="1:33" x14ac:dyDescent="0.25">
      <c r="A285" s="78" t="s">
        <v>116</v>
      </c>
      <c r="B285" s="69" t="s">
        <v>116</v>
      </c>
      <c r="C285" s="69" t="s">
        <v>11</v>
      </c>
      <c r="D285" s="69">
        <v>3</v>
      </c>
      <c r="E285" s="69">
        <v>0</v>
      </c>
      <c r="F285" s="69">
        <v>54</v>
      </c>
      <c r="G285" s="69">
        <v>18</v>
      </c>
      <c r="AC285" s="41" t="s">
        <v>162</v>
      </c>
      <c r="AD285" s="41">
        <v>1</v>
      </c>
      <c r="AE285" s="41" t="b">
        <f>H294=AC285</f>
        <v>1</v>
      </c>
      <c r="AF285" s="43"/>
      <c r="AG285" s="43"/>
    </row>
    <row r="286" spans="1:33" x14ac:dyDescent="0.25">
      <c r="A286" s="78" t="s">
        <v>155</v>
      </c>
      <c r="B286" s="69" t="s">
        <v>155</v>
      </c>
      <c r="C286" s="69" t="s">
        <v>23</v>
      </c>
      <c r="D286" s="69">
        <v>14</v>
      </c>
      <c r="E286" s="69">
        <v>0</v>
      </c>
      <c r="F286" s="69">
        <v>585</v>
      </c>
      <c r="G286" s="69">
        <v>71</v>
      </c>
      <c r="AF286" s="43"/>
      <c r="AG286" s="43"/>
    </row>
    <row r="287" spans="1:33" x14ac:dyDescent="0.25">
      <c r="A287" s="78" t="s">
        <v>330</v>
      </c>
      <c r="B287" s="69" t="s">
        <v>330</v>
      </c>
      <c r="C287" s="69" t="s">
        <v>11</v>
      </c>
      <c r="D287" s="69">
        <v>14</v>
      </c>
      <c r="E287" s="69">
        <v>0</v>
      </c>
      <c r="F287" s="69">
        <v>786</v>
      </c>
      <c r="G287" s="69">
        <v>16</v>
      </c>
      <c r="AC287" s="45"/>
      <c r="AD287" s="45"/>
      <c r="AE287" s="45"/>
      <c r="AF287" s="43"/>
      <c r="AG287" s="43"/>
    </row>
    <row r="288" spans="1:33" x14ac:dyDescent="0.25">
      <c r="A288" s="78" t="s">
        <v>121</v>
      </c>
      <c r="B288" s="69"/>
      <c r="C288" s="69"/>
      <c r="D288" s="69"/>
      <c r="E288" s="69"/>
      <c r="F288" s="69"/>
      <c r="G288" s="69"/>
      <c r="AC288" s="48"/>
      <c r="AD288" s="48"/>
      <c r="AE288" s="48"/>
      <c r="AF288" s="43"/>
      <c r="AG288" s="43"/>
    </row>
    <row r="289" spans="1:33" x14ac:dyDescent="0.25">
      <c r="A289" s="78" t="s">
        <v>361</v>
      </c>
      <c r="B289" s="69"/>
      <c r="C289" s="69"/>
      <c r="D289" s="69"/>
      <c r="E289" s="69"/>
      <c r="F289" s="69"/>
      <c r="G289" s="69"/>
      <c r="AC289" s="54"/>
      <c r="AD289" s="54"/>
      <c r="AE289" s="54"/>
      <c r="AF289" s="43"/>
      <c r="AG289" s="43"/>
    </row>
    <row r="290" spans="1:33" x14ac:dyDescent="0.25">
      <c r="A290" s="78" t="s">
        <v>14</v>
      </c>
      <c r="B290" s="69"/>
      <c r="C290" s="69"/>
      <c r="D290" s="69"/>
      <c r="E290" s="69"/>
      <c r="F290" s="69"/>
      <c r="G290" s="69"/>
      <c r="AC290" s="49"/>
      <c r="AD290" s="49"/>
      <c r="AE290" s="49"/>
      <c r="AF290" s="43"/>
      <c r="AG290" s="43"/>
    </row>
    <row r="291" spans="1:33" x14ac:dyDescent="0.25">
      <c r="A291" s="78" t="s">
        <v>69</v>
      </c>
      <c r="B291" s="69"/>
      <c r="C291" s="69"/>
      <c r="D291" s="69"/>
      <c r="E291" s="69"/>
      <c r="F291" s="69"/>
      <c r="G291" s="69"/>
      <c r="AC291" s="42"/>
      <c r="AD291" s="42"/>
      <c r="AE291" s="42"/>
      <c r="AF291" s="43"/>
      <c r="AG291" s="43"/>
    </row>
    <row r="292" spans="1:33" x14ac:dyDescent="0.25">
      <c r="A292" s="78" t="s">
        <v>131</v>
      </c>
      <c r="B292" s="69" t="s">
        <v>131</v>
      </c>
      <c r="C292" s="69" t="s">
        <v>110</v>
      </c>
      <c r="D292" s="69">
        <v>14</v>
      </c>
      <c r="E292" s="69">
        <v>849</v>
      </c>
      <c r="F292" s="69">
        <v>0</v>
      </c>
      <c r="G292" s="69">
        <v>137</v>
      </c>
      <c r="AC292" s="60"/>
      <c r="AD292" s="60"/>
      <c r="AE292" s="60"/>
      <c r="AF292" s="43"/>
      <c r="AG292" s="43"/>
    </row>
    <row r="293" spans="1:33" x14ac:dyDescent="0.25">
      <c r="A293" s="78" t="s">
        <v>259</v>
      </c>
      <c r="B293" s="69" t="s">
        <v>259</v>
      </c>
      <c r="C293" s="69" t="s">
        <v>65</v>
      </c>
      <c r="D293" s="69">
        <v>15</v>
      </c>
      <c r="E293" s="69">
        <v>210</v>
      </c>
      <c r="F293" s="69">
        <v>0</v>
      </c>
      <c r="G293" s="69">
        <v>130</v>
      </c>
      <c r="AC293" s="49"/>
      <c r="AD293" s="49"/>
      <c r="AE293" s="49"/>
      <c r="AF293" s="43"/>
      <c r="AG293" s="43"/>
    </row>
    <row r="294" spans="1:33" x14ac:dyDescent="0.25">
      <c r="A294" s="78" t="s">
        <v>162</v>
      </c>
      <c r="B294" s="69" t="s">
        <v>162</v>
      </c>
      <c r="C294" s="69" t="s">
        <v>574</v>
      </c>
      <c r="D294" s="69">
        <v>8</v>
      </c>
      <c r="E294" s="69">
        <v>0</v>
      </c>
      <c r="F294" s="69">
        <f>12+27</f>
        <v>39</v>
      </c>
      <c r="G294" s="69">
        <v>151</v>
      </c>
      <c r="H294" s="75" t="s">
        <v>162</v>
      </c>
      <c r="I294" s="75" t="s">
        <v>574</v>
      </c>
      <c r="J294" s="75">
        <v>1</v>
      </c>
      <c r="K294" s="75">
        <v>0</v>
      </c>
      <c r="L294" s="76">
        <v>0</v>
      </c>
      <c r="M294" s="75">
        <v>27</v>
      </c>
      <c r="N294" s="77">
        <v>2.63E-2</v>
      </c>
      <c r="O294" s="75">
        <v>21</v>
      </c>
      <c r="P294" s="77">
        <v>5.0500000000000003E-2</v>
      </c>
      <c r="AC294" s="45"/>
      <c r="AD294" s="45"/>
      <c r="AE294" s="45"/>
      <c r="AF294" s="43"/>
      <c r="AG294" s="43"/>
    </row>
    <row r="295" spans="1:33" x14ac:dyDescent="0.25">
      <c r="A295" s="78" t="s">
        <v>304</v>
      </c>
      <c r="B295" s="69"/>
      <c r="C295" s="69"/>
      <c r="D295" s="69"/>
      <c r="E295" s="69"/>
      <c r="F295" s="69"/>
      <c r="G295" s="69"/>
      <c r="AC295" s="62"/>
      <c r="AD295" s="62"/>
      <c r="AE295" s="62"/>
      <c r="AF295" s="43"/>
      <c r="AG295" s="43"/>
    </row>
    <row r="296" spans="1:33" x14ac:dyDescent="0.25">
      <c r="B296" s="61"/>
      <c r="C296" s="61"/>
      <c r="D296" s="61"/>
      <c r="E296" s="61"/>
      <c r="F296" s="61"/>
      <c r="G296" s="61"/>
      <c r="AC296" s="54"/>
      <c r="AD296" s="54"/>
      <c r="AE296" s="54"/>
      <c r="AF296" s="43"/>
      <c r="AG296" s="43"/>
    </row>
    <row r="297" spans="1:33" x14ac:dyDescent="0.25">
      <c r="AC297" s="50"/>
      <c r="AD297" s="50"/>
      <c r="AE297" s="50"/>
      <c r="AF297" s="43"/>
      <c r="AG297" s="43"/>
    </row>
    <row r="298" spans="1:33" x14ac:dyDescent="0.25">
      <c r="AC298" s="50"/>
      <c r="AD298" s="50"/>
      <c r="AE298" s="50"/>
      <c r="AF298" s="43"/>
      <c r="AG298" s="43"/>
    </row>
    <row r="299" spans="1:33" x14ac:dyDescent="0.25">
      <c r="B299" s="64"/>
      <c r="C299" s="64"/>
      <c r="D299" s="64"/>
      <c r="E299" s="64"/>
      <c r="F299" s="64"/>
      <c r="G299" s="64"/>
      <c r="AC299" s="64"/>
      <c r="AD299" s="64"/>
      <c r="AE299" s="64"/>
      <c r="AF299" s="43"/>
      <c r="AG299" s="43"/>
    </row>
    <row r="300" spans="1:33" x14ac:dyDescent="0.25">
      <c r="B300" s="62"/>
      <c r="C300" s="62"/>
      <c r="D300" s="62"/>
      <c r="E300" s="62"/>
      <c r="F300" s="62"/>
      <c r="G300" s="62"/>
      <c r="AC300" s="62"/>
      <c r="AD300" s="62"/>
      <c r="AE300" s="62"/>
      <c r="AF300" s="43"/>
      <c r="AG300" s="43"/>
    </row>
    <row r="301" spans="1:33" x14ac:dyDescent="0.25">
      <c r="B301" s="53"/>
      <c r="C301" s="53"/>
      <c r="D301" s="53"/>
      <c r="E301" s="53"/>
      <c r="F301" s="53"/>
      <c r="G301" s="53"/>
      <c r="AC301" s="53"/>
      <c r="AD301" s="53"/>
      <c r="AE301" s="53"/>
      <c r="AF301" s="43"/>
      <c r="AG301" s="43"/>
    </row>
    <row r="302" spans="1:33" x14ac:dyDescent="0.25">
      <c r="B302" s="53"/>
      <c r="C302" s="53"/>
      <c r="D302" s="53"/>
      <c r="E302" s="53"/>
      <c r="F302" s="53"/>
      <c r="G302" s="53"/>
      <c r="AC302" s="53"/>
      <c r="AD302" s="53"/>
      <c r="AE302" s="53"/>
      <c r="AF302" s="43"/>
      <c r="AG302" s="43"/>
    </row>
    <row r="303" spans="1:33" x14ac:dyDescent="0.25">
      <c r="B303" s="47"/>
      <c r="C303" s="47"/>
      <c r="D303" s="47"/>
      <c r="E303" s="47"/>
      <c r="F303" s="47"/>
      <c r="G303" s="47"/>
      <c r="AC303" s="47"/>
      <c r="AD303" s="47"/>
      <c r="AE303" s="47"/>
      <c r="AF303" s="43"/>
      <c r="AG303" s="43"/>
    </row>
    <row r="304" spans="1:33" x14ac:dyDescent="0.25">
      <c r="B304" s="65"/>
      <c r="C304" s="65"/>
      <c r="D304" s="65"/>
      <c r="E304" s="65"/>
      <c r="F304" s="65"/>
      <c r="G304" s="65"/>
      <c r="AC304" s="65"/>
      <c r="AD304" s="65"/>
      <c r="AE304" s="65"/>
      <c r="AF304" s="43"/>
      <c r="AG304" s="43"/>
    </row>
    <row r="305" spans="2:33" x14ac:dyDescent="0.25">
      <c r="B305" s="41"/>
      <c r="C305" s="41"/>
      <c r="D305" s="41"/>
      <c r="E305" s="41"/>
      <c r="F305" s="41"/>
      <c r="G305" s="41"/>
      <c r="AC305" s="41"/>
      <c r="AD305" s="41"/>
      <c r="AE305" s="41"/>
      <c r="AF305" s="43"/>
      <c r="AG305" s="43"/>
    </row>
    <row r="306" spans="2:33" x14ac:dyDescent="0.25">
      <c r="B306" s="57"/>
      <c r="C306" s="57"/>
      <c r="D306" s="57"/>
      <c r="E306" s="57"/>
      <c r="F306" s="57"/>
      <c r="G306" s="57"/>
      <c r="AC306" s="57"/>
      <c r="AD306" s="57"/>
      <c r="AE306" s="57"/>
      <c r="AF306" s="43"/>
      <c r="AG306" s="43"/>
    </row>
    <row r="307" spans="2:33" x14ac:dyDescent="0.25">
      <c r="B307" s="46"/>
      <c r="C307" s="46"/>
      <c r="D307" s="46"/>
      <c r="E307" s="46"/>
      <c r="F307" s="46"/>
      <c r="G307" s="46"/>
      <c r="AC307" s="46"/>
      <c r="AD307" s="46"/>
      <c r="AE307" s="46"/>
      <c r="AF307" s="43"/>
      <c r="AG307" s="43"/>
    </row>
    <row r="308" spans="2:33" x14ac:dyDescent="0.25">
      <c r="B308" s="40"/>
      <c r="C308" s="40"/>
      <c r="D308" s="40"/>
      <c r="E308" s="40"/>
      <c r="F308" s="40"/>
      <c r="G308" s="40"/>
      <c r="AC308" s="40"/>
      <c r="AD308" s="40"/>
      <c r="AE308" s="40"/>
      <c r="AF308" s="43"/>
      <c r="AG308" s="43"/>
    </row>
    <row r="309" spans="2:33" x14ac:dyDescent="0.25">
      <c r="B309" s="49"/>
      <c r="C309" s="49"/>
      <c r="D309" s="49"/>
      <c r="E309" s="49"/>
      <c r="F309" s="49"/>
      <c r="G309" s="49"/>
      <c r="AC309" s="49"/>
      <c r="AD309" s="49"/>
      <c r="AE309" s="49"/>
      <c r="AF309" s="43"/>
      <c r="AG309" s="43"/>
    </row>
    <row r="310" spans="2:33" x14ac:dyDescent="0.25">
      <c r="B310" s="62"/>
      <c r="C310" s="62"/>
      <c r="D310" s="62"/>
      <c r="E310" s="62"/>
      <c r="F310" s="62"/>
      <c r="G310" s="62"/>
      <c r="AC310" s="62"/>
      <c r="AD310" s="62"/>
      <c r="AE310" s="62"/>
      <c r="AF310" s="43"/>
      <c r="AG310" s="43"/>
    </row>
    <row r="311" spans="2:33" x14ac:dyDescent="0.25">
      <c r="B311" s="47"/>
      <c r="C311" s="47"/>
      <c r="D311" s="47"/>
      <c r="E311" s="47"/>
      <c r="F311" s="47"/>
      <c r="G311" s="47"/>
      <c r="AC311" s="47"/>
      <c r="AD311" s="47"/>
      <c r="AE311" s="47"/>
      <c r="AF311" s="43"/>
      <c r="AG311" s="43"/>
    </row>
    <row r="312" spans="2:33" x14ac:dyDescent="0.25">
      <c r="B312" s="40"/>
      <c r="C312" s="40"/>
      <c r="D312" s="40"/>
      <c r="E312" s="40"/>
      <c r="F312" s="40"/>
      <c r="G312" s="40"/>
      <c r="AC312" s="40"/>
      <c r="AD312" s="40"/>
      <c r="AE312" s="40"/>
      <c r="AF312" s="43"/>
      <c r="AG312" s="43"/>
    </row>
    <row r="313" spans="2:33" x14ac:dyDescent="0.25">
      <c r="B313" s="65"/>
      <c r="C313" s="65"/>
      <c r="D313" s="65"/>
      <c r="E313" s="65"/>
      <c r="F313" s="65"/>
      <c r="G313" s="65"/>
      <c r="AC313" s="65"/>
      <c r="AD313" s="65"/>
      <c r="AE313" s="65"/>
      <c r="AF313" s="43"/>
      <c r="AG313" s="43"/>
    </row>
    <row r="314" spans="2:33" x14ac:dyDescent="0.25">
      <c r="B314" s="55"/>
      <c r="C314" s="55"/>
      <c r="D314" s="55"/>
      <c r="E314" s="55"/>
      <c r="F314" s="55"/>
      <c r="G314" s="55"/>
      <c r="AC314" s="55"/>
      <c r="AD314" s="55"/>
      <c r="AE314" s="55"/>
      <c r="AF314" s="43"/>
      <c r="AG314" s="43"/>
    </row>
    <row r="315" spans="2:33" x14ac:dyDescent="0.25">
      <c r="B315" s="42"/>
      <c r="C315" s="42"/>
      <c r="D315" s="42"/>
      <c r="E315" s="42"/>
      <c r="F315" s="42"/>
      <c r="G315" s="42"/>
      <c r="AC315" s="42"/>
      <c r="AD315" s="42"/>
      <c r="AE315" s="42"/>
      <c r="AF315" s="43"/>
      <c r="AG315" s="43"/>
    </row>
    <row r="316" spans="2:33" x14ac:dyDescent="0.25">
      <c r="B316" s="62"/>
      <c r="C316" s="62"/>
      <c r="D316" s="62"/>
      <c r="E316" s="62"/>
      <c r="F316" s="62"/>
      <c r="G316" s="62"/>
      <c r="AC316" s="62"/>
      <c r="AD316" s="62"/>
      <c r="AE316" s="62"/>
      <c r="AF316" s="43"/>
      <c r="AG316" s="43"/>
    </row>
    <row r="317" spans="2:33" x14ac:dyDescent="0.25">
      <c r="B317" s="58"/>
      <c r="C317" s="58"/>
      <c r="D317" s="58"/>
      <c r="E317" s="58"/>
      <c r="F317" s="58"/>
      <c r="G317" s="58"/>
      <c r="AC317" s="58"/>
      <c r="AD317" s="58"/>
      <c r="AE317" s="58"/>
      <c r="AF317" s="43"/>
      <c r="AG317" s="43"/>
    </row>
    <row r="318" spans="2:33" x14ac:dyDescent="0.25">
      <c r="B318" s="62"/>
      <c r="C318" s="62"/>
      <c r="D318" s="62"/>
      <c r="E318" s="62"/>
      <c r="F318" s="62"/>
      <c r="G318" s="62"/>
      <c r="AC318" s="62"/>
      <c r="AD318" s="62"/>
      <c r="AE318" s="62"/>
      <c r="AF318" s="43"/>
      <c r="AG318" s="43"/>
    </row>
    <row r="319" spans="2:33" x14ac:dyDescent="0.25">
      <c r="B319" s="59"/>
      <c r="C319" s="59"/>
      <c r="D319" s="59"/>
      <c r="E319" s="59"/>
      <c r="F319" s="59"/>
      <c r="G319" s="59"/>
      <c r="AC319" s="59"/>
      <c r="AD319" s="59"/>
      <c r="AE319" s="59"/>
      <c r="AF319" s="43"/>
      <c r="AG319" s="43"/>
    </row>
    <row r="320" spans="2:33" x14ac:dyDescent="0.25">
      <c r="B320" s="47"/>
      <c r="C320" s="47"/>
      <c r="D320" s="47"/>
      <c r="E320" s="47"/>
      <c r="F320" s="47"/>
      <c r="G320" s="47"/>
      <c r="AC320" s="47"/>
      <c r="AD320" s="47"/>
      <c r="AE320" s="47"/>
      <c r="AF320" s="43"/>
      <c r="AG320" s="43"/>
    </row>
    <row r="321" spans="2:33" x14ac:dyDescent="0.25">
      <c r="B321" s="54"/>
      <c r="C321" s="54"/>
      <c r="D321" s="54"/>
      <c r="E321" s="54"/>
      <c r="F321" s="54"/>
      <c r="G321" s="54"/>
      <c r="AC321" s="54"/>
      <c r="AD321" s="54"/>
      <c r="AE321" s="54"/>
      <c r="AF321" s="43"/>
      <c r="AG321" s="43"/>
    </row>
    <row r="322" spans="2:33" x14ac:dyDescent="0.25">
      <c r="B322" s="48"/>
      <c r="C322" s="48"/>
      <c r="D322" s="48"/>
      <c r="E322" s="48"/>
      <c r="F322" s="48"/>
      <c r="G322" s="48"/>
      <c r="AC322" s="48"/>
      <c r="AD322" s="48"/>
      <c r="AE322" s="48"/>
      <c r="AF322" s="43"/>
      <c r="AG322" s="43"/>
    </row>
    <row r="323" spans="2:33" x14ac:dyDescent="0.25">
      <c r="B323" s="48"/>
      <c r="C323" s="48"/>
      <c r="D323" s="48"/>
      <c r="E323" s="48"/>
      <c r="F323" s="48"/>
      <c r="G323" s="48"/>
      <c r="AC323" s="48"/>
      <c r="AD323" s="48"/>
      <c r="AE323" s="48"/>
      <c r="AF323" s="43"/>
      <c r="AG323" s="43"/>
    </row>
    <row r="324" spans="2:33" x14ac:dyDescent="0.25">
      <c r="B324" s="55"/>
      <c r="C324" s="55"/>
      <c r="D324" s="55"/>
      <c r="E324" s="55"/>
      <c r="F324" s="55"/>
      <c r="G324" s="55"/>
      <c r="AC324" s="55"/>
      <c r="AD324" s="55"/>
      <c r="AE324" s="55"/>
      <c r="AF324" s="43"/>
      <c r="AG324" s="43"/>
    </row>
    <row r="325" spans="2:33" x14ac:dyDescent="0.25">
      <c r="B325" s="47"/>
      <c r="C325" s="47"/>
      <c r="D325" s="47"/>
      <c r="E325" s="47"/>
      <c r="F325" s="47"/>
      <c r="G325" s="47"/>
      <c r="AC325" s="47"/>
      <c r="AD325" s="47"/>
      <c r="AE325" s="47"/>
      <c r="AF325" s="43"/>
      <c r="AG325" s="43"/>
    </row>
    <row r="326" spans="2:33" x14ac:dyDescent="0.25">
      <c r="B326" s="59"/>
      <c r="C326" s="59"/>
      <c r="D326" s="59"/>
      <c r="E326" s="59"/>
      <c r="F326" s="59"/>
      <c r="G326" s="59"/>
      <c r="AC326" s="59"/>
      <c r="AD326" s="59"/>
      <c r="AE326" s="59"/>
      <c r="AF326" s="43"/>
      <c r="AG326" s="43"/>
    </row>
    <row r="327" spans="2:33" x14ac:dyDescent="0.25">
      <c r="B327" s="40"/>
      <c r="C327" s="40"/>
      <c r="D327" s="40"/>
      <c r="E327" s="40"/>
      <c r="F327" s="40"/>
      <c r="G327" s="40"/>
      <c r="AC327" s="40"/>
      <c r="AD327" s="40"/>
      <c r="AE327" s="40"/>
      <c r="AF327" s="43"/>
      <c r="AG327" s="43"/>
    </row>
    <row r="328" spans="2:33" x14ac:dyDescent="0.25">
      <c r="B328" s="45"/>
      <c r="C328" s="45"/>
      <c r="D328" s="45"/>
      <c r="E328" s="45"/>
      <c r="F328" s="45"/>
      <c r="G328" s="45"/>
      <c r="AC328" s="45"/>
      <c r="AD328" s="45"/>
      <c r="AE328" s="45"/>
      <c r="AF328" s="43"/>
      <c r="AG328" s="43"/>
    </row>
    <row r="329" spans="2:33" x14ac:dyDescent="0.25">
      <c r="B329" s="44"/>
      <c r="C329" s="44"/>
      <c r="D329" s="44"/>
      <c r="E329" s="44"/>
      <c r="F329" s="44"/>
      <c r="G329" s="44"/>
      <c r="AC329" s="44"/>
      <c r="AD329" s="44"/>
      <c r="AE329" s="44"/>
      <c r="AF329" s="43"/>
      <c r="AG329" s="43"/>
    </row>
    <row r="330" spans="2:33" x14ac:dyDescent="0.25">
      <c r="B330" s="67"/>
      <c r="C330" s="67"/>
      <c r="D330" s="67"/>
      <c r="E330" s="67"/>
      <c r="F330" s="67"/>
      <c r="G330" s="67"/>
      <c r="AC330" s="67"/>
      <c r="AD330" s="67"/>
      <c r="AE330" s="67"/>
      <c r="AF330" s="43"/>
      <c r="AG330" s="43"/>
    </row>
    <row r="331" spans="2:33" x14ac:dyDescent="0.25">
      <c r="B331" s="42"/>
      <c r="C331" s="42"/>
      <c r="D331" s="42"/>
      <c r="E331" s="42"/>
      <c r="F331" s="42"/>
      <c r="G331" s="42"/>
      <c r="AC331" s="42"/>
      <c r="AD331" s="42"/>
      <c r="AE331" s="42"/>
      <c r="AF331" s="43"/>
      <c r="AG331" s="43"/>
    </row>
    <row r="332" spans="2:33" x14ac:dyDescent="0.25">
      <c r="B332" s="45"/>
      <c r="C332" s="45"/>
      <c r="D332" s="45"/>
      <c r="E332" s="45"/>
      <c r="F332" s="45"/>
      <c r="G332" s="45"/>
      <c r="AC332" s="45"/>
      <c r="AD332" s="45"/>
      <c r="AE332" s="45"/>
      <c r="AF332" s="43"/>
      <c r="AG332" s="43"/>
    </row>
    <row r="333" spans="2:33" x14ac:dyDescent="0.25">
      <c r="B333" s="62"/>
      <c r="C333" s="62"/>
      <c r="D333" s="62"/>
      <c r="E333" s="62"/>
      <c r="F333" s="62"/>
      <c r="G333" s="62"/>
      <c r="AC333" s="62"/>
      <c r="AD333" s="62"/>
      <c r="AE333" s="62"/>
      <c r="AF333" s="43"/>
      <c r="AG333" s="43"/>
    </row>
    <row r="334" spans="2:33" x14ac:dyDescent="0.25">
      <c r="B334" s="62"/>
      <c r="C334" s="62"/>
      <c r="D334" s="62"/>
      <c r="E334" s="62"/>
      <c r="F334" s="62"/>
      <c r="G334" s="62"/>
      <c r="AC334" s="62"/>
      <c r="AD334" s="62"/>
      <c r="AE334" s="62"/>
      <c r="AF334" s="43"/>
      <c r="AG334" s="43"/>
    </row>
    <row r="335" spans="2:33" x14ac:dyDescent="0.25">
      <c r="B335" s="41"/>
      <c r="C335" s="41"/>
      <c r="D335" s="41"/>
      <c r="E335" s="41"/>
      <c r="F335" s="41"/>
      <c r="G335" s="41"/>
      <c r="AC335" s="41"/>
      <c r="AD335" s="41"/>
      <c r="AE335" s="41"/>
      <c r="AF335" s="43"/>
      <c r="AG335" s="43"/>
    </row>
    <row r="336" spans="2:33" x14ac:dyDescent="0.25">
      <c r="B336" s="59"/>
      <c r="C336" s="59"/>
      <c r="D336" s="59"/>
      <c r="E336" s="59"/>
      <c r="F336" s="59"/>
      <c r="G336" s="59"/>
      <c r="AC336" s="59"/>
      <c r="AD336" s="59"/>
      <c r="AE336" s="59"/>
      <c r="AF336" s="55"/>
      <c r="AG336" s="55"/>
    </row>
    <row r="337" spans="2:33" x14ac:dyDescent="0.25">
      <c r="B337" s="54"/>
      <c r="C337" s="54"/>
      <c r="D337" s="54"/>
      <c r="E337" s="54"/>
      <c r="F337" s="54"/>
      <c r="G337" s="54"/>
      <c r="AC337" s="54"/>
      <c r="AD337" s="54"/>
      <c r="AE337" s="54"/>
      <c r="AF337" s="55"/>
      <c r="AG337" s="55"/>
    </row>
    <row r="338" spans="2:33" x14ac:dyDescent="0.25">
      <c r="B338" s="49"/>
      <c r="C338" s="49"/>
      <c r="D338" s="49"/>
      <c r="E338" s="49"/>
      <c r="F338" s="49"/>
      <c r="G338" s="49"/>
      <c r="AC338" s="49"/>
      <c r="AD338" s="49"/>
      <c r="AE338" s="49"/>
      <c r="AF338" s="55"/>
      <c r="AG338" s="55"/>
    </row>
    <row r="339" spans="2:33" x14ac:dyDescent="0.25">
      <c r="B339" s="44"/>
      <c r="C339" s="44"/>
      <c r="D339" s="44"/>
      <c r="E339" s="44"/>
      <c r="F339" s="44"/>
      <c r="G339" s="44"/>
      <c r="AC339" s="44"/>
      <c r="AD339" s="44"/>
      <c r="AE339" s="44"/>
      <c r="AF339" s="55"/>
      <c r="AG339" s="55"/>
    </row>
    <row r="340" spans="2:33" x14ac:dyDescent="0.25">
      <c r="B340" s="42"/>
      <c r="C340" s="42"/>
      <c r="D340" s="42"/>
      <c r="E340" s="42"/>
      <c r="F340" s="42"/>
      <c r="G340" s="42"/>
      <c r="AC340" s="42"/>
      <c r="AD340" s="42"/>
      <c r="AE340" s="42"/>
      <c r="AF340" s="55"/>
      <c r="AG340" s="55"/>
    </row>
    <row r="341" spans="2:33" x14ac:dyDescent="0.25">
      <c r="B341" s="67"/>
      <c r="C341" s="67"/>
      <c r="D341" s="67"/>
      <c r="E341" s="67"/>
      <c r="F341" s="67"/>
      <c r="G341" s="67"/>
      <c r="AC341" s="67"/>
      <c r="AD341" s="67"/>
      <c r="AE341" s="67"/>
      <c r="AF341" s="55"/>
      <c r="AG341" s="55"/>
    </row>
    <row r="342" spans="2:33" x14ac:dyDescent="0.25">
      <c r="B342" s="48"/>
      <c r="C342" s="48"/>
      <c r="D342" s="48"/>
      <c r="E342" s="48"/>
      <c r="F342" s="48"/>
      <c r="G342" s="48"/>
      <c r="AC342" s="48"/>
      <c r="AD342" s="48"/>
      <c r="AE342" s="48"/>
      <c r="AF342" s="55"/>
      <c r="AG342" s="55"/>
    </row>
    <row r="343" spans="2:33" x14ac:dyDescent="0.25">
      <c r="B343" s="66"/>
      <c r="C343" s="66"/>
      <c r="D343" s="66"/>
      <c r="E343" s="66"/>
      <c r="F343" s="66"/>
      <c r="G343" s="66"/>
      <c r="AC343" s="66"/>
      <c r="AD343" s="66"/>
      <c r="AE343" s="66"/>
      <c r="AF343" s="55"/>
      <c r="AG343" s="55"/>
    </row>
    <row r="344" spans="2:33" x14ac:dyDescent="0.25">
      <c r="B344" s="40"/>
      <c r="C344" s="40"/>
      <c r="D344" s="40"/>
      <c r="E344" s="40"/>
      <c r="F344" s="40"/>
      <c r="G344" s="40"/>
      <c r="AC344" s="40"/>
      <c r="AD344" s="40"/>
      <c r="AE344" s="40"/>
      <c r="AF344" s="55"/>
      <c r="AG344" s="55"/>
    </row>
    <row r="345" spans="2:33" x14ac:dyDescent="0.25">
      <c r="B345" s="67"/>
      <c r="C345" s="67"/>
      <c r="D345" s="67"/>
      <c r="E345" s="67"/>
      <c r="F345" s="67"/>
      <c r="G345" s="67"/>
      <c r="AC345" s="67"/>
      <c r="AD345" s="67"/>
      <c r="AE345" s="67"/>
      <c r="AF345" s="55"/>
      <c r="AG345" s="55"/>
    </row>
    <row r="346" spans="2:33" x14ac:dyDescent="0.25">
      <c r="B346" s="64"/>
      <c r="C346" s="64"/>
      <c r="D346" s="64"/>
      <c r="E346" s="64"/>
      <c r="F346" s="64"/>
      <c r="G346" s="64"/>
      <c r="AC346" s="64"/>
      <c r="AD346" s="64"/>
      <c r="AE346" s="64"/>
      <c r="AF346" s="55"/>
      <c r="AG346" s="55"/>
    </row>
    <row r="347" spans="2:33" x14ac:dyDescent="0.25">
      <c r="B347" s="54"/>
      <c r="C347" s="54"/>
      <c r="D347" s="54"/>
      <c r="E347" s="54"/>
      <c r="F347" s="54"/>
      <c r="G347" s="54"/>
      <c r="AC347" s="54"/>
      <c r="AD347" s="54"/>
      <c r="AE347" s="54"/>
      <c r="AF347" s="55"/>
      <c r="AG347" s="55"/>
    </row>
    <row r="348" spans="2:33" x14ac:dyDescent="0.25">
      <c r="B348" s="54"/>
      <c r="C348" s="54"/>
      <c r="D348" s="54"/>
      <c r="E348" s="54"/>
      <c r="F348" s="54"/>
      <c r="G348" s="54"/>
      <c r="AC348" s="54"/>
      <c r="AD348" s="54"/>
      <c r="AE348" s="54"/>
      <c r="AF348" s="55"/>
      <c r="AG348" s="55"/>
    </row>
    <row r="349" spans="2:33" x14ac:dyDescent="0.25">
      <c r="B349" s="55"/>
      <c r="C349" s="55"/>
      <c r="D349" s="55"/>
      <c r="E349" s="55"/>
      <c r="F349" s="55"/>
      <c r="G349" s="55"/>
      <c r="AC349" s="55"/>
      <c r="AD349" s="55"/>
      <c r="AE349" s="55"/>
      <c r="AF349" s="55"/>
      <c r="AG349" s="55"/>
    </row>
    <row r="350" spans="2:33" x14ac:dyDescent="0.25">
      <c r="B350" s="40"/>
      <c r="C350" s="40"/>
      <c r="D350" s="40"/>
      <c r="E350" s="40"/>
      <c r="F350" s="40"/>
      <c r="G350" s="40"/>
      <c r="AC350" s="40"/>
      <c r="AD350" s="40"/>
      <c r="AE350" s="40"/>
      <c r="AF350" s="55"/>
      <c r="AG350" s="55"/>
    </row>
    <row r="351" spans="2:33" x14ac:dyDescent="0.25">
      <c r="B351" s="68"/>
      <c r="C351" s="68"/>
      <c r="D351" s="68"/>
      <c r="E351" s="68"/>
      <c r="F351" s="68"/>
      <c r="G351" s="68"/>
      <c r="AC351" s="68"/>
      <c r="AD351" s="68"/>
      <c r="AE351" s="68"/>
      <c r="AF351" s="55"/>
      <c r="AG351" s="55"/>
    </row>
    <row r="352" spans="2:33" x14ac:dyDescent="0.25">
      <c r="B352" s="41"/>
      <c r="C352" s="41"/>
      <c r="D352" s="41"/>
      <c r="E352" s="41"/>
      <c r="F352" s="41"/>
      <c r="G352" s="41"/>
      <c r="AC352" s="41"/>
      <c r="AD352" s="41"/>
      <c r="AE352" s="41"/>
      <c r="AF352" s="55"/>
      <c r="AG352" s="55"/>
    </row>
    <row r="353" spans="2:33" x14ac:dyDescent="0.25">
      <c r="B353" s="60"/>
      <c r="C353" s="60"/>
      <c r="D353" s="60"/>
      <c r="E353" s="60"/>
      <c r="F353" s="60"/>
      <c r="G353" s="60"/>
      <c r="AC353" s="60"/>
      <c r="AD353" s="60"/>
      <c r="AE353" s="60"/>
      <c r="AF353" s="55"/>
      <c r="AG353" s="55"/>
    </row>
    <row r="354" spans="2:33" x14ac:dyDescent="0.25">
      <c r="B354" s="48"/>
      <c r="C354" s="48"/>
      <c r="D354" s="48"/>
      <c r="E354" s="48"/>
      <c r="F354" s="48"/>
      <c r="G354" s="48"/>
      <c r="AC354" s="48"/>
      <c r="AD354" s="48"/>
      <c r="AE354" s="48"/>
      <c r="AF354" s="55"/>
      <c r="AG354" s="55"/>
    </row>
    <row r="355" spans="2:33" x14ac:dyDescent="0.25">
      <c r="B355" s="68"/>
      <c r="C355" s="68"/>
      <c r="D355" s="68"/>
      <c r="E355" s="68"/>
      <c r="F355" s="68"/>
      <c r="G355" s="68"/>
      <c r="AC355" s="68"/>
      <c r="AD355" s="68"/>
      <c r="AE355" s="68"/>
      <c r="AF355" s="55"/>
      <c r="AG355" s="55"/>
    </row>
    <row r="356" spans="2:33" x14ac:dyDescent="0.25">
      <c r="B356" s="47"/>
      <c r="C356" s="47"/>
      <c r="D356" s="47"/>
      <c r="E356" s="47"/>
      <c r="F356" s="47"/>
      <c r="G356" s="47"/>
      <c r="AC356" s="47"/>
      <c r="AD356" s="47"/>
      <c r="AE356" s="47"/>
      <c r="AF356" s="55"/>
      <c r="AG356" s="55"/>
    </row>
    <row r="357" spans="2:33" x14ac:dyDescent="0.25">
      <c r="B357" s="41"/>
      <c r="C357" s="41"/>
      <c r="D357" s="41"/>
      <c r="E357" s="41"/>
      <c r="F357" s="41"/>
      <c r="G357" s="41"/>
      <c r="AC357" s="41"/>
      <c r="AD357" s="41"/>
      <c r="AE357" s="41"/>
      <c r="AF357" s="55"/>
      <c r="AG357" s="55"/>
    </row>
    <row r="358" spans="2:33" x14ac:dyDescent="0.25">
      <c r="B358" s="62"/>
      <c r="C358" s="62"/>
      <c r="D358" s="62"/>
      <c r="E358" s="62"/>
      <c r="F358" s="62"/>
      <c r="G358" s="62"/>
      <c r="AC358" s="62"/>
      <c r="AD358" s="62"/>
      <c r="AE358" s="62"/>
      <c r="AF358" s="55"/>
      <c r="AG358" s="55"/>
    </row>
    <row r="359" spans="2:33" x14ac:dyDescent="0.25">
      <c r="B359" s="58"/>
      <c r="C359" s="58"/>
      <c r="D359" s="58"/>
      <c r="E359" s="58"/>
      <c r="F359" s="58"/>
      <c r="G359" s="58"/>
      <c r="AC359" s="58"/>
      <c r="AD359" s="58"/>
      <c r="AE359" s="58"/>
      <c r="AF359" s="55"/>
      <c r="AG359" s="55"/>
    </row>
    <row r="360" spans="2:33" x14ac:dyDescent="0.25">
      <c r="B360" s="57"/>
      <c r="C360" s="57"/>
      <c r="D360" s="57"/>
      <c r="E360" s="57"/>
      <c r="F360" s="57"/>
      <c r="G360" s="57"/>
      <c r="AC360" s="57"/>
      <c r="AD360" s="57"/>
      <c r="AE360" s="57"/>
      <c r="AF360" s="55"/>
      <c r="AG360" s="55"/>
    </row>
    <row r="361" spans="2:33" x14ac:dyDescent="0.25">
      <c r="B361" s="40"/>
      <c r="C361" s="40"/>
      <c r="D361" s="40"/>
      <c r="E361" s="40"/>
      <c r="F361" s="40"/>
      <c r="G361" s="40"/>
      <c r="AC361" s="40"/>
      <c r="AD361" s="40"/>
      <c r="AE361" s="40"/>
      <c r="AF361" s="55"/>
      <c r="AG361" s="55"/>
    </row>
    <row r="362" spans="2:33" x14ac:dyDescent="0.25">
      <c r="B362" s="50"/>
      <c r="C362" s="50"/>
      <c r="D362" s="50"/>
      <c r="E362" s="50"/>
      <c r="F362" s="50"/>
      <c r="G362" s="50"/>
      <c r="AC362" s="50"/>
      <c r="AD362" s="50"/>
      <c r="AE362" s="50"/>
      <c r="AF362" s="55"/>
      <c r="AG362" s="55"/>
    </row>
    <row r="363" spans="2:33" x14ac:dyDescent="0.25">
      <c r="B363" s="60"/>
      <c r="C363" s="60"/>
      <c r="D363" s="60"/>
      <c r="E363" s="60"/>
      <c r="F363" s="60"/>
      <c r="G363" s="60"/>
      <c r="AC363" s="60"/>
      <c r="AD363" s="60"/>
      <c r="AE363" s="60"/>
      <c r="AF363" s="55"/>
      <c r="AG363" s="55"/>
    </row>
    <row r="364" spans="2:33" x14ac:dyDescent="0.25">
      <c r="B364" s="66"/>
      <c r="C364" s="66"/>
      <c r="D364" s="66"/>
      <c r="E364" s="66"/>
      <c r="F364" s="66"/>
      <c r="G364" s="66"/>
      <c r="AC364" s="66"/>
      <c r="AD364" s="66"/>
      <c r="AE364" s="66"/>
      <c r="AF364" s="55"/>
      <c r="AG364" s="55"/>
    </row>
    <row r="365" spans="2:33" x14ac:dyDescent="0.25">
      <c r="B365" s="62"/>
      <c r="C365" s="62"/>
      <c r="D365" s="62"/>
      <c r="E365" s="62"/>
      <c r="F365" s="62"/>
      <c r="G365" s="62"/>
      <c r="AC365" s="62"/>
      <c r="AD365" s="62"/>
      <c r="AE365" s="62"/>
      <c r="AF365" s="55"/>
      <c r="AG365" s="55"/>
    </row>
    <row r="366" spans="2:33" x14ac:dyDescent="0.25">
      <c r="B366" s="56"/>
      <c r="C366" s="56"/>
      <c r="D366" s="56"/>
      <c r="E366" s="56"/>
      <c r="F366" s="56"/>
      <c r="G366" s="56"/>
      <c r="AC366" s="56"/>
      <c r="AD366" s="56"/>
      <c r="AE366" s="56"/>
      <c r="AF366" s="55"/>
      <c r="AG366" s="55"/>
    </row>
    <row r="367" spans="2:33" x14ac:dyDescent="0.25">
      <c r="B367" s="47"/>
      <c r="C367" s="47"/>
      <c r="D367" s="47"/>
      <c r="E367" s="47"/>
      <c r="F367" s="47"/>
      <c r="G367" s="47"/>
      <c r="AC367" s="47"/>
      <c r="AD367" s="47"/>
      <c r="AE367" s="47"/>
      <c r="AF367" s="55"/>
      <c r="AG367" s="55"/>
    </row>
    <row r="368" spans="2:33" x14ac:dyDescent="0.25">
      <c r="B368" s="43"/>
      <c r="C368" s="43"/>
      <c r="D368" s="43"/>
      <c r="E368" s="43"/>
      <c r="F368" s="43"/>
      <c r="G368" s="43"/>
      <c r="AC368" s="43"/>
      <c r="AD368" s="43"/>
      <c r="AE368" s="43"/>
      <c r="AF368" s="55"/>
      <c r="AG368" s="55"/>
    </row>
    <row r="369" spans="2:33" x14ac:dyDescent="0.25">
      <c r="B369" s="62"/>
      <c r="C369" s="62"/>
      <c r="D369" s="62"/>
      <c r="E369" s="62"/>
      <c r="F369" s="62"/>
      <c r="G369" s="62"/>
      <c r="AC369" s="62"/>
      <c r="AD369" s="62"/>
      <c r="AE369" s="62"/>
      <c r="AF369" s="55"/>
      <c r="AG369" s="55"/>
    </row>
    <row r="370" spans="2:33" x14ac:dyDescent="0.25">
      <c r="B370" s="62"/>
      <c r="C370" s="62"/>
      <c r="D370" s="62"/>
      <c r="E370" s="62"/>
      <c r="F370" s="62"/>
      <c r="G370" s="62"/>
      <c r="AC370" s="62"/>
      <c r="AD370" s="62"/>
      <c r="AE370" s="62"/>
      <c r="AF370" s="55"/>
      <c r="AG370" s="55"/>
    </row>
    <row r="371" spans="2:33" x14ac:dyDescent="0.25">
      <c r="B371" s="49"/>
      <c r="C371" s="49"/>
      <c r="D371" s="49"/>
      <c r="E371" s="49"/>
      <c r="F371" s="49"/>
      <c r="G371" s="49"/>
      <c r="AC371" s="49"/>
      <c r="AD371" s="49"/>
      <c r="AE371" s="49"/>
      <c r="AF371" s="55"/>
      <c r="AG371" s="55"/>
    </row>
    <row r="372" spans="2:33" x14ac:dyDescent="0.25">
      <c r="B372" s="40"/>
      <c r="C372" s="40"/>
      <c r="D372" s="40"/>
      <c r="E372" s="40"/>
      <c r="F372" s="40"/>
      <c r="G372" s="40"/>
      <c r="AC372" s="40"/>
      <c r="AD372" s="40"/>
      <c r="AE372" s="40"/>
      <c r="AF372" s="55"/>
      <c r="AG372" s="55"/>
    </row>
    <row r="373" spans="2:33" x14ac:dyDescent="0.25">
      <c r="B373" s="49"/>
      <c r="C373" s="49"/>
      <c r="D373" s="49"/>
      <c r="E373" s="49"/>
      <c r="F373" s="49"/>
      <c r="G373" s="49"/>
      <c r="AC373" s="49"/>
      <c r="AD373" s="49"/>
      <c r="AE373" s="49"/>
      <c r="AF373" s="55"/>
      <c r="AG373" s="55"/>
    </row>
    <row r="374" spans="2:33" x14ac:dyDescent="0.25">
      <c r="B374" s="46"/>
      <c r="C374" s="46"/>
      <c r="D374" s="46"/>
      <c r="E374" s="46"/>
      <c r="F374" s="46"/>
      <c r="G374" s="46"/>
      <c r="AC374" s="46"/>
      <c r="AD374" s="46"/>
      <c r="AE374" s="46"/>
      <c r="AF374" s="55"/>
      <c r="AG374" s="55"/>
    </row>
    <row r="375" spans="2:33" x14ac:dyDescent="0.25">
      <c r="B375" s="43"/>
      <c r="C375" s="43"/>
      <c r="D375" s="43"/>
      <c r="E375" s="43"/>
      <c r="F375" s="43"/>
      <c r="G375" s="43"/>
      <c r="AC375" s="43"/>
      <c r="AD375" s="43"/>
      <c r="AE375" s="43"/>
      <c r="AF375" s="55"/>
      <c r="AG375" s="55"/>
    </row>
    <row r="376" spans="2:33" x14ac:dyDescent="0.25">
      <c r="B376" s="42"/>
      <c r="C376" s="42"/>
      <c r="D376" s="42"/>
      <c r="E376" s="42"/>
      <c r="F376" s="42"/>
      <c r="G376" s="42"/>
      <c r="AC376" s="42"/>
      <c r="AD376" s="42"/>
      <c r="AE376" s="42"/>
      <c r="AF376" s="55"/>
      <c r="AG376" s="55"/>
    </row>
    <row r="377" spans="2:33" x14ac:dyDescent="0.25">
      <c r="B377" s="47"/>
      <c r="C377" s="47"/>
      <c r="D377" s="47"/>
      <c r="E377" s="47"/>
      <c r="F377" s="47"/>
      <c r="G377" s="47"/>
      <c r="AC377" s="47"/>
      <c r="AD377" s="47"/>
      <c r="AE377" s="47"/>
      <c r="AF377" s="55"/>
      <c r="AG377" s="55"/>
    </row>
    <row r="378" spans="2:33" x14ac:dyDescent="0.25">
      <c r="B378" s="41"/>
      <c r="C378" s="41"/>
      <c r="D378" s="41"/>
      <c r="E378" s="41"/>
      <c r="F378" s="41"/>
      <c r="G378" s="41"/>
      <c r="AC378" s="41"/>
      <c r="AD378" s="41"/>
      <c r="AE378" s="41"/>
      <c r="AF378" s="55"/>
      <c r="AG378" s="55"/>
    </row>
    <row r="379" spans="2:33" x14ac:dyDescent="0.25">
      <c r="B379" s="62"/>
      <c r="C379" s="62"/>
      <c r="D379" s="62"/>
      <c r="E379" s="62"/>
      <c r="F379" s="62"/>
      <c r="G379" s="62"/>
      <c r="AC379" s="62"/>
      <c r="AD379" s="62"/>
      <c r="AE379" s="62"/>
      <c r="AF379" s="55"/>
      <c r="AG379" s="55"/>
    </row>
    <row r="380" spans="2:33" x14ac:dyDescent="0.25">
      <c r="B380" s="66"/>
      <c r="C380" s="66"/>
      <c r="D380" s="66"/>
      <c r="E380" s="66"/>
      <c r="F380" s="66"/>
      <c r="G380" s="66"/>
      <c r="AC380" s="66"/>
      <c r="AD380" s="66"/>
      <c r="AE380" s="66"/>
      <c r="AF380" s="55"/>
      <c r="AG380" s="55"/>
    </row>
    <row r="381" spans="2:33" x14ac:dyDescent="0.25">
      <c r="B381" s="47"/>
      <c r="C381" s="47"/>
      <c r="D381" s="47"/>
      <c r="E381" s="47"/>
      <c r="F381" s="47"/>
      <c r="G381" s="47"/>
      <c r="AC381" s="47"/>
      <c r="AD381" s="47"/>
      <c r="AE381" s="47"/>
      <c r="AF381" s="55"/>
      <c r="AG381" s="55"/>
    </row>
    <row r="382" spans="2:33" x14ac:dyDescent="0.25">
      <c r="B382" s="45"/>
      <c r="C382" s="45"/>
      <c r="D382" s="45"/>
      <c r="E382" s="45"/>
      <c r="F382" s="45"/>
      <c r="G382" s="45"/>
      <c r="AC382" s="45"/>
      <c r="AD382" s="45"/>
      <c r="AE382" s="45"/>
      <c r="AF382" s="55"/>
      <c r="AG382" s="55"/>
    </row>
    <row r="383" spans="2:33" x14ac:dyDescent="0.25">
      <c r="B383" s="62"/>
      <c r="C383" s="62"/>
      <c r="D383" s="62"/>
      <c r="E383" s="62"/>
      <c r="F383" s="62"/>
      <c r="G383" s="62"/>
      <c r="AC383" s="62"/>
      <c r="AD383" s="62"/>
      <c r="AE383" s="62"/>
      <c r="AF383" s="55"/>
      <c r="AG383" s="55"/>
    </row>
    <row r="384" spans="2:33" x14ac:dyDescent="0.25">
      <c r="B384" s="56"/>
      <c r="C384" s="56"/>
      <c r="D384" s="56"/>
      <c r="E384" s="56"/>
      <c r="F384" s="56"/>
      <c r="G384" s="56"/>
      <c r="AC384" s="56"/>
      <c r="AD384" s="56"/>
      <c r="AE384" s="56"/>
      <c r="AF384" s="55"/>
      <c r="AG384" s="55"/>
    </row>
    <row r="385" spans="2:33" x14ac:dyDescent="0.25">
      <c r="B385" s="47"/>
      <c r="C385" s="47"/>
      <c r="D385" s="47"/>
      <c r="E385" s="47"/>
      <c r="F385" s="47"/>
      <c r="G385" s="47"/>
      <c r="AC385" s="47"/>
      <c r="AD385" s="47"/>
      <c r="AE385" s="47"/>
      <c r="AF385" s="55"/>
      <c r="AG385" s="55"/>
    </row>
    <row r="386" spans="2:33" x14ac:dyDescent="0.25">
      <c r="B386" s="62"/>
      <c r="C386" s="62"/>
      <c r="D386" s="62"/>
      <c r="E386" s="62"/>
      <c r="F386" s="62"/>
      <c r="G386" s="62"/>
      <c r="AC386" s="62"/>
      <c r="AD386" s="62"/>
      <c r="AE386" s="62"/>
      <c r="AF386" s="55"/>
      <c r="AG386" s="55"/>
    </row>
    <row r="387" spans="2:33" x14ac:dyDescent="0.25">
      <c r="B387" s="66"/>
      <c r="C387" s="66"/>
      <c r="D387" s="66"/>
      <c r="E387" s="66"/>
      <c r="F387" s="66"/>
      <c r="G387" s="66"/>
      <c r="AC387" s="66"/>
      <c r="AD387" s="66"/>
      <c r="AE387" s="66"/>
      <c r="AF387" s="55"/>
      <c r="AG387" s="55"/>
    </row>
    <row r="388" spans="2:33" x14ac:dyDescent="0.25">
      <c r="B388" s="61"/>
      <c r="C388" s="61"/>
      <c r="D388" s="61"/>
      <c r="E388" s="61"/>
      <c r="F388" s="61"/>
      <c r="G388" s="61"/>
      <c r="AC388" s="61"/>
      <c r="AD388" s="61"/>
      <c r="AE388" s="61"/>
      <c r="AF388" s="55"/>
      <c r="AG388" s="55"/>
    </row>
    <row r="389" spans="2:33" x14ac:dyDescent="0.25">
      <c r="B389" s="44"/>
      <c r="C389" s="44"/>
      <c r="D389" s="44"/>
      <c r="E389" s="44"/>
      <c r="F389" s="44"/>
      <c r="G389" s="44"/>
      <c r="AC389" s="44"/>
      <c r="AD389" s="44"/>
      <c r="AE389" s="44"/>
      <c r="AF389" s="55"/>
      <c r="AG389" s="55"/>
    </row>
    <row r="390" spans="2:33" x14ac:dyDescent="0.25">
      <c r="B390" s="67"/>
      <c r="C390" s="67"/>
      <c r="D390" s="67"/>
      <c r="E390" s="67"/>
      <c r="F390" s="67"/>
      <c r="G390" s="67"/>
      <c r="AC390" s="67"/>
      <c r="AD390" s="67"/>
      <c r="AE390" s="67"/>
      <c r="AF390" s="55"/>
      <c r="AG390" s="55"/>
    </row>
    <row r="391" spans="2:33" x14ac:dyDescent="0.25">
      <c r="B391" s="60"/>
      <c r="C391" s="60"/>
      <c r="D391" s="60"/>
      <c r="E391" s="60"/>
      <c r="F391" s="60"/>
      <c r="G391" s="60"/>
      <c r="AC391" s="60"/>
      <c r="AD391" s="60"/>
      <c r="AE391" s="60"/>
      <c r="AF391" s="55"/>
      <c r="AG391" s="55"/>
    </row>
    <row r="392" spans="2:33" x14ac:dyDescent="0.25">
      <c r="B392" s="41"/>
      <c r="C392" s="41"/>
      <c r="D392" s="41"/>
      <c r="E392" s="41"/>
      <c r="F392" s="41"/>
      <c r="G392" s="41"/>
      <c r="AC392" s="41"/>
      <c r="AD392" s="41"/>
      <c r="AE392" s="41"/>
      <c r="AF392" s="55"/>
      <c r="AG392" s="55"/>
    </row>
    <row r="393" spans="2:33" x14ac:dyDescent="0.25">
      <c r="B393" s="62"/>
      <c r="C393" s="62"/>
      <c r="D393" s="62"/>
      <c r="E393" s="62"/>
      <c r="F393" s="62"/>
      <c r="G393" s="62"/>
      <c r="AC393" s="62"/>
      <c r="AD393" s="62"/>
      <c r="AE393" s="62"/>
      <c r="AF393" s="55"/>
      <c r="AG393" s="55"/>
    </row>
    <row r="394" spans="2:33" x14ac:dyDescent="0.25">
      <c r="B394" s="40"/>
      <c r="C394" s="40"/>
      <c r="D394" s="40"/>
      <c r="E394" s="40"/>
      <c r="F394" s="40"/>
      <c r="G394" s="40"/>
      <c r="AC394" s="40"/>
      <c r="AD394" s="40"/>
      <c r="AE394" s="40"/>
      <c r="AF394" s="55"/>
      <c r="AG394" s="55"/>
    </row>
    <row r="395" spans="2:33" x14ac:dyDescent="0.25">
      <c r="B395" s="61"/>
      <c r="C395" s="61"/>
      <c r="D395" s="61"/>
      <c r="E395" s="61"/>
      <c r="F395" s="61"/>
      <c r="G395" s="61"/>
      <c r="AC395" s="61"/>
      <c r="AD395" s="61"/>
      <c r="AE395" s="61"/>
      <c r="AF395" s="55"/>
      <c r="AG395" s="55"/>
    </row>
    <row r="396" spans="2:33" x14ac:dyDescent="0.25">
      <c r="B396" s="47"/>
      <c r="C396" s="47"/>
      <c r="D396" s="47"/>
      <c r="E396" s="47"/>
      <c r="F396" s="47"/>
      <c r="G396" s="47"/>
      <c r="AC396" s="47"/>
      <c r="AD396" s="47"/>
      <c r="AE396" s="47"/>
      <c r="AF396" s="55"/>
      <c r="AG396" s="55"/>
    </row>
    <row r="397" spans="2:33" x14ac:dyDescent="0.25">
      <c r="B397" s="45"/>
      <c r="C397" s="45"/>
      <c r="D397" s="45"/>
      <c r="E397" s="45"/>
      <c r="F397" s="45"/>
      <c r="G397" s="45"/>
      <c r="AC397" s="45"/>
      <c r="AD397" s="45"/>
      <c r="AE397" s="45"/>
      <c r="AF397" s="55"/>
      <c r="AG397" s="55"/>
    </row>
    <row r="398" spans="2:33" x14ac:dyDescent="0.25">
      <c r="B398" s="47"/>
      <c r="C398" s="47"/>
      <c r="D398" s="47"/>
      <c r="E398" s="47"/>
      <c r="F398" s="47"/>
      <c r="G398" s="47"/>
      <c r="AC398" s="47"/>
      <c r="AD398" s="47"/>
      <c r="AE398" s="47"/>
      <c r="AF398" s="55"/>
      <c r="AG398" s="55"/>
    </row>
    <row r="399" spans="2:33" x14ac:dyDescent="0.25">
      <c r="B399" s="58"/>
      <c r="C399" s="58"/>
      <c r="D399" s="58"/>
      <c r="E399" s="58"/>
      <c r="F399" s="58"/>
      <c r="G399" s="58"/>
      <c r="AC399" s="58"/>
      <c r="AD399" s="58"/>
      <c r="AE399" s="58"/>
      <c r="AF399" s="55"/>
      <c r="AG399" s="55"/>
    </row>
    <row r="400" spans="2:33" x14ac:dyDescent="0.25">
      <c r="B400" s="68"/>
      <c r="C400" s="68"/>
      <c r="D400" s="68"/>
      <c r="E400" s="68"/>
      <c r="F400" s="68"/>
      <c r="G400" s="68"/>
      <c r="AC400" s="68"/>
      <c r="AD400" s="68"/>
      <c r="AE400" s="68"/>
      <c r="AF400" s="55"/>
      <c r="AG400" s="55"/>
    </row>
    <row r="401" spans="2:33" x14ac:dyDescent="0.25">
      <c r="B401" s="47"/>
      <c r="C401" s="47"/>
      <c r="D401" s="47"/>
      <c r="E401" s="47"/>
      <c r="F401" s="47"/>
      <c r="G401" s="47"/>
      <c r="AC401" s="47"/>
      <c r="AD401" s="47"/>
      <c r="AE401" s="47"/>
      <c r="AF401" s="55"/>
      <c r="AG401" s="55"/>
    </row>
    <row r="402" spans="2:33" x14ac:dyDescent="0.25">
      <c r="B402" s="48"/>
      <c r="C402" s="48"/>
      <c r="D402" s="48"/>
      <c r="E402" s="48"/>
      <c r="F402" s="48"/>
      <c r="G402" s="48"/>
      <c r="AC402" s="48"/>
      <c r="AD402" s="48"/>
      <c r="AE402" s="48"/>
      <c r="AF402" s="55"/>
      <c r="AG402" s="55"/>
    </row>
    <row r="403" spans="2:33" x14ac:dyDescent="0.25">
      <c r="B403" s="47"/>
      <c r="C403" s="47"/>
      <c r="D403" s="47"/>
      <c r="E403" s="47"/>
      <c r="F403" s="47"/>
      <c r="G403" s="47"/>
      <c r="AC403" s="47"/>
      <c r="AD403" s="47"/>
      <c r="AE403" s="47"/>
      <c r="AF403" s="55"/>
      <c r="AG403" s="55"/>
    </row>
    <row r="404" spans="2:33" x14ac:dyDescent="0.25">
      <c r="B404" s="41"/>
      <c r="C404" s="41"/>
      <c r="D404" s="41"/>
      <c r="E404" s="41"/>
      <c r="F404" s="41"/>
      <c r="G404" s="41"/>
      <c r="AC404" s="41"/>
      <c r="AD404" s="41"/>
      <c r="AE404" s="41"/>
      <c r="AF404" s="55"/>
      <c r="AG404" s="55"/>
    </row>
    <row r="405" spans="2:33" x14ac:dyDescent="0.25">
      <c r="B405" s="47"/>
      <c r="C405" s="47"/>
      <c r="D405" s="47"/>
      <c r="E405" s="47"/>
      <c r="F405" s="47"/>
      <c r="G405" s="47"/>
      <c r="AC405" s="47"/>
      <c r="AD405" s="47"/>
      <c r="AE405" s="47"/>
      <c r="AF405" s="55"/>
      <c r="AG405" s="55"/>
    </row>
    <row r="406" spans="2:33" x14ac:dyDescent="0.25">
      <c r="B406" s="46"/>
      <c r="C406" s="46"/>
      <c r="D406" s="46"/>
      <c r="E406" s="46"/>
      <c r="F406" s="46"/>
      <c r="G406" s="46"/>
      <c r="AC406" s="46"/>
      <c r="AD406" s="46"/>
      <c r="AE406" s="46"/>
      <c r="AF406" s="55"/>
      <c r="AG406" s="55"/>
    </row>
    <row r="407" spans="2:33" x14ac:dyDescent="0.25">
      <c r="B407" s="60"/>
      <c r="C407" s="60"/>
      <c r="D407" s="60"/>
      <c r="E407" s="60"/>
      <c r="F407" s="60"/>
      <c r="G407" s="60"/>
      <c r="AC407" s="60"/>
      <c r="AD407" s="60"/>
      <c r="AE407" s="60"/>
      <c r="AF407" s="49"/>
      <c r="AG407" s="49"/>
    </row>
    <row r="408" spans="2:33" x14ac:dyDescent="0.25">
      <c r="B408" s="61"/>
      <c r="C408" s="61"/>
      <c r="D408" s="61"/>
      <c r="E408" s="61"/>
      <c r="F408" s="61"/>
      <c r="G408" s="61"/>
      <c r="AC408" s="61"/>
      <c r="AD408" s="61"/>
      <c r="AE408" s="61"/>
      <c r="AF408" s="49"/>
      <c r="AG408" s="49"/>
    </row>
    <row r="409" spans="2:33" x14ac:dyDescent="0.25">
      <c r="B409" s="62"/>
      <c r="C409" s="62"/>
      <c r="D409" s="62"/>
      <c r="E409" s="62"/>
      <c r="F409" s="62"/>
      <c r="G409" s="62"/>
      <c r="AC409" s="62"/>
      <c r="AD409" s="62"/>
      <c r="AE409" s="62"/>
      <c r="AF409" s="49"/>
      <c r="AG409" s="49"/>
    </row>
    <row r="410" spans="2:33" x14ac:dyDescent="0.25">
      <c r="B410" s="54"/>
      <c r="C410" s="54"/>
      <c r="D410" s="54"/>
      <c r="E410" s="54"/>
      <c r="F410" s="54"/>
      <c r="G410" s="54"/>
      <c r="AC410" s="54"/>
      <c r="AD410" s="54"/>
      <c r="AE410" s="54"/>
      <c r="AF410" s="49"/>
      <c r="AG410" s="49"/>
    </row>
    <row r="411" spans="2:33" x14ac:dyDescent="0.25">
      <c r="B411" s="47"/>
      <c r="C411" s="47"/>
      <c r="D411" s="47"/>
      <c r="E411" s="47"/>
      <c r="F411" s="47"/>
      <c r="G411" s="47"/>
      <c r="AC411" s="47"/>
      <c r="AD411" s="47"/>
      <c r="AE411" s="47"/>
      <c r="AF411" s="49"/>
      <c r="AG411" s="49"/>
    </row>
    <row r="412" spans="2:33" x14ac:dyDescent="0.25">
      <c r="B412" s="45"/>
      <c r="C412" s="45"/>
      <c r="D412" s="45"/>
      <c r="E412" s="45"/>
      <c r="F412" s="45"/>
      <c r="G412" s="45"/>
      <c r="AC412" s="45"/>
      <c r="AD412" s="45"/>
      <c r="AE412" s="45"/>
      <c r="AF412" s="49"/>
      <c r="AG412" s="49"/>
    </row>
    <row r="413" spans="2:33" x14ac:dyDescent="0.25">
      <c r="B413" s="45"/>
      <c r="C413" s="45"/>
      <c r="D413" s="45"/>
      <c r="E413" s="45"/>
      <c r="F413" s="45"/>
      <c r="G413" s="45"/>
      <c r="AC413" s="45"/>
      <c r="AD413" s="45"/>
      <c r="AE413" s="45"/>
      <c r="AF413" s="49"/>
      <c r="AG413" s="49"/>
    </row>
    <row r="414" spans="2:33" x14ac:dyDescent="0.25">
      <c r="B414" s="41"/>
      <c r="C414" s="41"/>
      <c r="D414" s="41"/>
      <c r="E414" s="41"/>
      <c r="F414" s="41"/>
      <c r="G414" s="41"/>
      <c r="AC414" s="41"/>
      <c r="AD414" s="41"/>
      <c r="AE414" s="41"/>
      <c r="AF414" s="49"/>
      <c r="AG414" s="49"/>
    </row>
    <row r="415" spans="2:33" x14ac:dyDescent="0.25">
      <c r="B415" s="58"/>
      <c r="C415" s="58"/>
      <c r="D415" s="58"/>
      <c r="E415" s="58"/>
      <c r="F415" s="58"/>
      <c r="G415" s="58"/>
      <c r="AC415" s="58"/>
      <c r="AD415" s="58"/>
      <c r="AE415" s="58"/>
      <c r="AF415" s="49"/>
      <c r="AG415" s="49"/>
    </row>
    <row r="416" spans="2:33" x14ac:dyDescent="0.25">
      <c r="B416" s="41"/>
      <c r="C416" s="41"/>
      <c r="D416" s="41"/>
      <c r="E416" s="41"/>
      <c r="F416" s="41"/>
      <c r="G416" s="41"/>
      <c r="AC416" s="41"/>
      <c r="AD416" s="41"/>
      <c r="AE416" s="41"/>
      <c r="AF416" s="49"/>
      <c r="AG416" s="49"/>
    </row>
    <row r="417" spans="2:33" x14ac:dyDescent="0.25">
      <c r="B417" s="62"/>
      <c r="C417" s="62"/>
      <c r="D417" s="62"/>
      <c r="E417" s="62"/>
      <c r="F417" s="62"/>
      <c r="G417" s="62"/>
      <c r="AC417" s="62"/>
      <c r="AD417" s="62"/>
      <c r="AE417" s="62"/>
      <c r="AF417" s="49"/>
      <c r="AG417" s="49"/>
    </row>
    <row r="418" spans="2:33" x14ac:dyDescent="0.25">
      <c r="B418" s="47"/>
      <c r="C418" s="47"/>
      <c r="D418" s="47"/>
      <c r="E418" s="47"/>
      <c r="F418" s="47"/>
      <c r="G418" s="47"/>
      <c r="AC418" s="47"/>
      <c r="AD418" s="47"/>
      <c r="AE418" s="47"/>
      <c r="AF418" s="49"/>
      <c r="AG418" s="49"/>
    </row>
    <row r="419" spans="2:33" x14ac:dyDescent="0.25">
      <c r="B419" s="42"/>
      <c r="C419" s="42"/>
      <c r="D419" s="42"/>
      <c r="E419" s="42"/>
      <c r="F419" s="42"/>
      <c r="G419" s="42"/>
      <c r="AC419" s="42"/>
      <c r="AD419" s="42"/>
      <c r="AE419" s="42"/>
      <c r="AF419" s="49"/>
      <c r="AG419" s="49"/>
    </row>
    <row r="420" spans="2:33" x14ac:dyDescent="0.25">
      <c r="B420" s="68"/>
      <c r="C420" s="68"/>
      <c r="D420" s="68"/>
      <c r="E420" s="68"/>
      <c r="F420" s="68"/>
      <c r="G420" s="68"/>
      <c r="AC420" s="68"/>
      <c r="AD420" s="68"/>
      <c r="AE420" s="68"/>
      <c r="AF420" s="49"/>
      <c r="AG420" s="49"/>
    </row>
    <row r="421" spans="2:33" x14ac:dyDescent="0.25">
      <c r="B421" s="56"/>
      <c r="C421" s="56"/>
      <c r="D421" s="56"/>
      <c r="E421" s="56"/>
      <c r="F421" s="56"/>
      <c r="G421" s="56"/>
      <c r="AC421" s="56"/>
      <c r="AD421" s="56"/>
      <c r="AE421" s="56"/>
      <c r="AF421" s="49"/>
      <c r="AG421" s="49"/>
    </row>
    <row r="422" spans="2:33" x14ac:dyDescent="0.25">
      <c r="B422" s="56"/>
      <c r="C422" s="56"/>
      <c r="D422" s="56"/>
      <c r="E422" s="56"/>
      <c r="F422" s="56"/>
      <c r="G422" s="56"/>
      <c r="AC422" s="56"/>
      <c r="AD422" s="56"/>
      <c r="AE422" s="56"/>
      <c r="AF422" s="49"/>
      <c r="AG422" s="49"/>
    </row>
    <row r="423" spans="2:33" x14ac:dyDescent="0.25">
      <c r="B423" s="47"/>
      <c r="C423" s="47"/>
      <c r="D423" s="47"/>
      <c r="E423" s="47"/>
      <c r="F423" s="47"/>
      <c r="G423" s="47"/>
      <c r="AC423" s="47"/>
      <c r="AD423" s="47"/>
      <c r="AE423" s="47"/>
      <c r="AF423" s="49"/>
      <c r="AG423" s="49"/>
    </row>
    <row r="424" spans="2:33" x14ac:dyDescent="0.25">
      <c r="B424" s="42"/>
      <c r="C424" s="42"/>
      <c r="D424" s="42"/>
      <c r="E424" s="42"/>
      <c r="F424" s="42"/>
      <c r="G424" s="42"/>
      <c r="AC424" s="42"/>
      <c r="AD424" s="42"/>
      <c r="AE424" s="42"/>
      <c r="AF424" s="49"/>
      <c r="AG424" s="49"/>
    </row>
    <row r="425" spans="2:33" x14ac:dyDescent="0.25">
      <c r="B425" s="45"/>
      <c r="C425" s="45"/>
      <c r="D425" s="45"/>
      <c r="E425" s="45"/>
      <c r="F425" s="45"/>
      <c r="G425" s="45"/>
      <c r="AC425" s="45"/>
      <c r="AD425" s="45"/>
      <c r="AE425" s="45"/>
      <c r="AF425" s="49"/>
      <c r="AG425" s="49"/>
    </row>
    <row r="426" spans="2:33" x14ac:dyDescent="0.25">
      <c r="B426" s="57"/>
      <c r="C426" s="57"/>
      <c r="D426" s="57"/>
      <c r="E426" s="57"/>
      <c r="F426" s="57"/>
      <c r="G426" s="57"/>
      <c r="AC426" s="57"/>
      <c r="AD426" s="57"/>
      <c r="AE426" s="57"/>
      <c r="AF426" s="49"/>
      <c r="AG426" s="49"/>
    </row>
    <row r="427" spans="2:33" x14ac:dyDescent="0.25">
      <c r="B427" s="66"/>
      <c r="C427" s="66"/>
      <c r="D427" s="66"/>
      <c r="E427" s="66"/>
      <c r="F427" s="66"/>
      <c r="G427" s="66"/>
      <c r="AC427" s="66"/>
      <c r="AD427" s="66"/>
      <c r="AE427" s="66"/>
      <c r="AF427" s="49"/>
      <c r="AG427" s="49"/>
    </row>
    <row r="428" spans="2:33" x14ac:dyDescent="0.25">
      <c r="B428" s="61"/>
      <c r="C428" s="61"/>
      <c r="D428" s="61"/>
      <c r="E428" s="61"/>
      <c r="F428" s="61"/>
      <c r="G428" s="61"/>
      <c r="AC428" s="61"/>
      <c r="AD428" s="61"/>
      <c r="AE428" s="61"/>
      <c r="AF428" s="49"/>
      <c r="AG428" s="49"/>
    </row>
    <row r="429" spans="2:33" x14ac:dyDescent="0.25">
      <c r="B429" s="64"/>
      <c r="C429" s="64"/>
      <c r="D429" s="64"/>
      <c r="E429" s="64"/>
      <c r="F429" s="64"/>
      <c r="G429" s="64"/>
      <c r="AC429" s="64"/>
      <c r="AD429" s="64"/>
      <c r="AE429" s="64"/>
      <c r="AF429" s="49"/>
      <c r="AG429" s="49"/>
    </row>
    <row r="430" spans="2:33" x14ac:dyDescent="0.25">
      <c r="B430" s="47"/>
      <c r="C430" s="47"/>
      <c r="D430" s="47"/>
      <c r="E430" s="47"/>
      <c r="F430" s="47"/>
      <c r="G430" s="47"/>
      <c r="AC430" s="47"/>
      <c r="AD430" s="47"/>
      <c r="AE430" s="47"/>
      <c r="AF430" s="49"/>
      <c r="AG430" s="49"/>
    </row>
    <row r="431" spans="2:33" x14ac:dyDescent="0.25">
      <c r="B431" s="55"/>
      <c r="C431" s="55"/>
      <c r="D431" s="55"/>
      <c r="E431" s="55"/>
      <c r="F431" s="55"/>
      <c r="G431" s="55"/>
      <c r="AC431" s="55"/>
      <c r="AD431" s="55"/>
      <c r="AE431" s="55"/>
      <c r="AF431" s="49"/>
      <c r="AG431" s="49"/>
    </row>
    <row r="432" spans="2:33" x14ac:dyDescent="0.25">
      <c r="B432" s="42"/>
      <c r="C432" s="42"/>
      <c r="D432" s="42"/>
      <c r="E432" s="42"/>
      <c r="F432" s="42"/>
      <c r="G432" s="42"/>
      <c r="AC432" s="42"/>
      <c r="AD432" s="42"/>
      <c r="AE432" s="42"/>
      <c r="AF432" s="49"/>
      <c r="AG432" s="49"/>
    </row>
    <row r="433" spans="2:33" x14ac:dyDescent="0.25">
      <c r="B433" s="40"/>
      <c r="C433" s="40"/>
      <c r="D433" s="40"/>
      <c r="E433" s="40"/>
      <c r="F433" s="40"/>
      <c r="G433" s="40"/>
      <c r="AC433" s="40"/>
      <c r="AD433" s="40"/>
      <c r="AE433" s="40"/>
      <c r="AF433" s="49"/>
      <c r="AG433" s="49"/>
    </row>
    <row r="434" spans="2:33" x14ac:dyDescent="0.25">
      <c r="B434" s="68"/>
      <c r="C434" s="68"/>
      <c r="D434" s="68"/>
      <c r="E434" s="68"/>
      <c r="F434" s="68"/>
      <c r="G434" s="68"/>
      <c r="AC434" s="68"/>
      <c r="AD434" s="68"/>
      <c r="AE434" s="68"/>
      <c r="AF434" s="49"/>
      <c r="AG434" s="49"/>
    </row>
    <row r="435" spans="2:33" x14ac:dyDescent="0.25">
      <c r="B435" s="61"/>
      <c r="C435" s="61"/>
      <c r="D435" s="61"/>
      <c r="E435" s="61"/>
      <c r="F435" s="61"/>
      <c r="G435" s="61"/>
      <c r="AC435" s="61"/>
      <c r="AD435" s="61"/>
      <c r="AE435" s="61"/>
      <c r="AF435" s="49"/>
      <c r="AG435" s="49"/>
    </row>
    <row r="436" spans="2:33" x14ac:dyDescent="0.25">
      <c r="B436" s="43"/>
      <c r="C436" s="43"/>
      <c r="D436" s="43"/>
      <c r="E436" s="43"/>
      <c r="F436" s="43"/>
      <c r="G436" s="43"/>
      <c r="AC436" s="43"/>
      <c r="AD436" s="43"/>
      <c r="AE436" s="43"/>
      <c r="AF436" s="49"/>
      <c r="AG436" s="49"/>
    </row>
    <row r="437" spans="2:33" x14ac:dyDescent="0.25">
      <c r="B437" s="47"/>
      <c r="C437" s="47"/>
      <c r="D437" s="47"/>
      <c r="E437" s="47"/>
      <c r="F437" s="47"/>
      <c r="G437" s="47"/>
      <c r="AC437" s="47"/>
      <c r="AD437" s="47"/>
      <c r="AE437" s="47"/>
      <c r="AF437" s="49"/>
      <c r="AG437" s="49"/>
    </row>
    <row r="438" spans="2:33" x14ac:dyDescent="0.25">
      <c r="B438" s="54"/>
      <c r="C438" s="54"/>
      <c r="D438" s="54"/>
      <c r="E438" s="54"/>
      <c r="F438" s="54"/>
      <c r="G438" s="54"/>
      <c r="AC438" s="54"/>
      <c r="AD438" s="54"/>
      <c r="AE438" s="54"/>
      <c r="AF438" s="49"/>
      <c r="AG438" s="49"/>
    </row>
    <row r="439" spans="2:33" x14ac:dyDescent="0.25">
      <c r="B439" s="45"/>
      <c r="C439" s="45"/>
      <c r="D439" s="45"/>
      <c r="E439" s="45"/>
      <c r="F439" s="45"/>
      <c r="G439" s="45"/>
      <c r="AC439" s="45"/>
      <c r="AD439" s="45"/>
      <c r="AE439" s="45"/>
      <c r="AF439" s="49"/>
      <c r="AG439" s="49"/>
    </row>
    <row r="440" spans="2:33" x14ac:dyDescent="0.25">
      <c r="B440" s="48"/>
      <c r="C440" s="48"/>
      <c r="D440" s="48"/>
      <c r="E440" s="48"/>
      <c r="F440" s="48"/>
      <c r="G440" s="48"/>
      <c r="AC440" s="48"/>
      <c r="AD440" s="48"/>
      <c r="AE440" s="48"/>
      <c r="AF440" s="49"/>
      <c r="AG440" s="49"/>
    </row>
    <row r="441" spans="2:33" x14ac:dyDescent="0.25">
      <c r="B441" s="43"/>
      <c r="C441" s="43"/>
      <c r="D441" s="43"/>
      <c r="E441" s="43"/>
      <c r="F441" s="43"/>
      <c r="G441" s="43"/>
      <c r="AC441" s="43"/>
      <c r="AD441" s="43"/>
      <c r="AE441" s="43"/>
      <c r="AF441" s="49"/>
      <c r="AG441" s="49"/>
    </row>
    <row r="442" spans="2:33" x14ac:dyDescent="0.25">
      <c r="B442" s="46"/>
      <c r="C442" s="46"/>
      <c r="D442" s="46"/>
      <c r="E442" s="46"/>
      <c r="F442" s="46"/>
      <c r="G442" s="46"/>
      <c r="AC442" s="46"/>
      <c r="AD442" s="46"/>
      <c r="AE442" s="46"/>
      <c r="AF442" s="49"/>
      <c r="AG442" s="49"/>
    </row>
    <row r="443" spans="2:33" x14ac:dyDescent="0.25">
      <c r="B443" s="50"/>
      <c r="C443" s="50"/>
      <c r="D443" s="50"/>
      <c r="E443" s="50"/>
      <c r="F443" s="50"/>
      <c r="G443" s="50"/>
      <c r="AC443" s="50"/>
      <c r="AD443" s="50"/>
      <c r="AE443" s="50"/>
      <c r="AF443" s="49"/>
      <c r="AG443" s="49"/>
    </row>
    <row r="444" spans="2:33" x14ac:dyDescent="0.25">
      <c r="B444" s="66"/>
      <c r="C444" s="66"/>
      <c r="D444" s="66"/>
      <c r="E444" s="66"/>
      <c r="F444" s="66"/>
      <c r="G444" s="66"/>
      <c r="AC444" s="66"/>
      <c r="AD444" s="66"/>
      <c r="AE444" s="66"/>
      <c r="AF444" s="49"/>
      <c r="AG444" s="49"/>
    </row>
    <row r="445" spans="2:33" x14ac:dyDescent="0.25">
      <c r="B445" s="61"/>
      <c r="C445" s="61"/>
      <c r="D445" s="61"/>
      <c r="E445" s="61"/>
      <c r="F445" s="61"/>
      <c r="G445" s="61"/>
      <c r="AC445" s="61"/>
      <c r="AD445" s="61"/>
      <c r="AE445" s="61"/>
      <c r="AF445" s="49"/>
      <c r="AG445" s="49"/>
    </row>
    <row r="446" spans="2:33" x14ac:dyDescent="0.25">
      <c r="B446" s="46"/>
      <c r="C446" s="46"/>
      <c r="D446" s="46"/>
      <c r="E446" s="46"/>
      <c r="F446" s="46"/>
      <c r="G446" s="46"/>
      <c r="AC446" s="46"/>
      <c r="AD446" s="46"/>
      <c r="AE446" s="46"/>
      <c r="AF446" s="49"/>
      <c r="AG446" s="49"/>
    </row>
    <row r="447" spans="2:33" x14ac:dyDescent="0.25">
      <c r="B447" s="62"/>
      <c r="C447" s="62"/>
      <c r="D447" s="62"/>
      <c r="E447" s="62"/>
      <c r="F447" s="62"/>
      <c r="G447" s="62"/>
      <c r="AC447" s="62"/>
      <c r="AD447" s="62"/>
      <c r="AE447" s="62"/>
      <c r="AF447" s="49"/>
      <c r="AG447" s="49"/>
    </row>
    <row r="448" spans="2:33" x14ac:dyDescent="0.25">
      <c r="B448" s="62"/>
      <c r="C448" s="62"/>
      <c r="D448" s="62"/>
      <c r="E448" s="62"/>
      <c r="F448" s="62"/>
      <c r="G448" s="62"/>
      <c r="AC448" s="62"/>
      <c r="AD448" s="62"/>
      <c r="AE448" s="62"/>
      <c r="AF448" s="49"/>
      <c r="AG448" s="49"/>
    </row>
    <row r="449" spans="2:33" x14ac:dyDescent="0.25">
      <c r="B449" s="62"/>
      <c r="C449" s="62"/>
      <c r="D449" s="62"/>
      <c r="E449" s="62"/>
      <c r="F449" s="62"/>
      <c r="G449" s="62"/>
      <c r="AC449" s="62"/>
      <c r="AD449" s="62"/>
      <c r="AE449" s="62"/>
      <c r="AF449" s="49"/>
      <c r="AG449" s="49"/>
    </row>
    <row r="450" spans="2:33" x14ac:dyDescent="0.25">
      <c r="B450" s="54"/>
      <c r="C450" s="54"/>
      <c r="D450" s="54"/>
      <c r="E450" s="54"/>
      <c r="F450" s="54"/>
      <c r="G450" s="54"/>
      <c r="AC450" s="54"/>
      <c r="AD450" s="54"/>
      <c r="AE450" s="54"/>
      <c r="AF450" s="49"/>
      <c r="AG450" s="49"/>
    </row>
    <row r="451" spans="2:33" x14ac:dyDescent="0.25">
      <c r="B451" s="50"/>
      <c r="C451" s="50"/>
      <c r="D451" s="50"/>
      <c r="E451" s="50"/>
      <c r="F451" s="50"/>
      <c r="G451" s="50"/>
      <c r="AC451" s="50"/>
      <c r="AD451" s="50"/>
      <c r="AE451" s="50"/>
      <c r="AF451" s="49"/>
      <c r="AG451" s="49"/>
    </row>
    <row r="452" spans="2:33" x14ac:dyDescent="0.25">
      <c r="B452" s="53"/>
      <c r="C452" s="53"/>
      <c r="D452" s="53"/>
      <c r="E452" s="53"/>
      <c r="F452" s="53"/>
      <c r="G452" s="53"/>
      <c r="AC452" s="53"/>
      <c r="AD452" s="53"/>
      <c r="AE452" s="53"/>
      <c r="AF452" s="49"/>
      <c r="AG452" s="49"/>
    </row>
    <row r="453" spans="2:33" x14ac:dyDescent="0.25">
      <c r="B453" s="57"/>
      <c r="C453" s="57"/>
      <c r="D453" s="57"/>
      <c r="E453" s="57"/>
      <c r="F453" s="57"/>
      <c r="G453" s="57"/>
      <c r="AC453" s="57"/>
      <c r="AD453" s="57"/>
      <c r="AE453" s="57"/>
      <c r="AF453" s="49"/>
      <c r="AG453" s="49"/>
    </row>
    <row r="454" spans="2:33" x14ac:dyDescent="0.25">
      <c r="B454" s="55"/>
      <c r="C454" s="55"/>
      <c r="D454" s="55"/>
      <c r="E454" s="55"/>
      <c r="F454" s="55"/>
      <c r="G454" s="55"/>
      <c r="AC454" s="55"/>
      <c r="AD454" s="55"/>
      <c r="AE454" s="55"/>
      <c r="AF454" s="49"/>
      <c r="AG454" s="49"/>
    </row>
    <row r="455" spans="2:33" x14ac:dyDescent="0.25">
      <c r="B455" s="60"/>
      <c r="C455" s="60"/>
      <c r="D455" s="60"/>
      <c r="E455" s="60"/>
      <c r="F455" s="60"/>
      <c r="G455" s="60"/>
      <c r="AC455" s="60"/>
      <c r="AD455" s="60"/>
      <c r="AE455" s="60"/>
      <c r="AF455" s="49"/>
      <c r="AG455" s="49"/>
    </row>
    <row r="456" spans="2:33" x14ac:dyDescent="0.25">
      <c r="B456" s="57"/>
      <c r="C456" s="57"/>
      <c r="D456" s="57"/>
      <c r="E456" s="57"/>
      <c r="F456" s="57"/>
      <c r="G456" s="57"/>
      <c r="AC456" s="57"/>
      <c r="AD456" s="57"/>
      <c r="AE456" s="57"/>
      <c r="AF456" s="49"/>
      <c r="AG456" s="49"/>
    </row>
    <row r="457" spans="2:33" x14ac:dyDescent="0.25">
      <c r="B457" s="59"/>
      <c r="C457" s="59"/>
      <c r="D457" s="59"/>
      <c r="E457" s="59"/>
      <c r="F457" s="59"/>
      <c r="G457" s="59"/>
      <c r="AC457" s="59"/>
      <c r="AD457" s="59"/>
      <c r="AE457" s="59"/>
      <c r="AF457" s="49"/>
      <c r="AG457" s="49"/>
    </row>
    <row r="458" spans="2:33" x14ac:dyDescent="0.25">
      <c r="B458" s="54"/>
      <c r="C458" s="54"/>
      <c r="D458" s="54"/>
      <c r="E458" s="54"/>
      <c r="F458" s="54"/>
      <c r="G458" s="54"/>
      <c r="AC458" s="54"/>
      <c r="AD458" s="54"/>
      <c r="AE458" s="54"/>
      <c r="AF458" s="49"/>
      <c r="AG458" s="49"/>
    </row>
    <row r="459" spans="2:33" x14ac:dyDescent="0.25">
      <c r="B459" s="57"/>
      <c r="C459" s="57"/>
      <c r="D459" s="57"/>
      <c r="E459" s="57"/>
      <c r="F459" s="57"/>
      <c r="G459" s="57"/>
      <c r="AC459" s="57"/>
      <c r="AD459" s="57"/>
      <c r="AE459" s="57"/>
      <c r="AF459" s="49"/>
      <c r="AG459" s="49"/>
    </row>
    <row r="460" spans="2:33" x14ac:dyDescent="0.25">
      <c r="B460" s="50"/>
      <c r="C460" s="50"/>
      <c r="D460" s="50"/>
      <c r="E460" s="50"/>
      <c r="F460" s="50"/>
      <c r="G460" s="50"/>
      <c r="AC460" s="50"/>
      <c r="AD460" s="50"/>
      <c r="AE460" s="50"/>
      <c r="AF460" s="49"/>
      <c r="AG460" s="49"/>
    </row>
    <row r="461" spans="2:33" x14ac:dyDescent="0.25">
      <c r="B461" s="62"/>
      <c r="C461" s="62"/>
      <c r="D461" s="62"/>
      <c r="E461" s="62"/>
      <c r="F461" s="62"/>
      <c r="G461" s="62"/>
      <c r="AC461" s="62"/>
      <c r="AD461" s="62"/>
      <c r="AE461" s="62"/>
      <c r="AF461" s="49"/>
      <c r="AG461" s="49"/>
    </row>
    <row r="462" spans="2:33" x14ac:dyDescent="0.25">
      <c r="B462" s="46"/>
      <c r="C462" s="46"/>
      <c r="D462" s="46"/>
      <c r="E462" s="46"/>
      <c r="F462" s="46"/>
      <c r="G462" s="46"/>
      <c r="AC462" s="46"/>
      <c r="AD462" s="46"/>
      <c r="AE462" s="46"/>
      <c r="AF462" s="49"/>
      <c r="AG462" s="49"/>
    </row>
    <row r="463" spans="2:33" x14ac:dyDescent="0.25">
      <c r="B463" s="59"/>
      <c r="C463" s="59"/>
      <c r="D463" s="59"/>
      <c r="E463" s="59"/>
      <c r="F463" s="59"/>
      <c r="G463" s="59"/>
      <c r="AC463" s="59"/>
      <c r="AD463" s="59"/>
      <c r="AE463" s="59"/>
      <c r="AF463" s="49"/>
      <c r="AG463" s="49"/>
    </row>
    <row r="464" spans="2:33" x14ac:dyDescent="0.25">
      <c r="B464" s="61"/>
      <c r="C464" s="61"/>
      <c r="D464" s="61"/>
      <c r="E464" s="61"/>
      <c r="F464" s="61"/>
      <c r="G464" s="61"/>
      <c r="AC464" s="61"/>
      <c r="AD464" s="61"/>
      <c r="AE464" s="61"/>
      <c r="AF464" s="49"/>
      <c r="AG464" s="49"/>
    </row>
    <row r="465" spans="2:33" x14ac:dyDescent="0.25">
      <c r="B465" s="55"/>
      <c r="C465" s="55"/>
      <c r="D465" s="55"/>
      <c r="E465" s="55"/>
      <c r="F465" s="55"/>
      <c r="G465" s="55"/>
      <c r="AC465" s="55"/>
      <c r="AD465" s="55"/>
      <c r="AE465" s="55"/>
      <c r="AF465" s="56"/>
      <c r="AG465" s="56"/>
    </row>
    <row r="466" spans="2:33" x14ac:dyDescent="0.25">
      <c r="B466" s="60"/>
      <c r="C466" s="60"/>
      <c r="D466" s="60"/>
      <c r="E466" s="60"/>
      <c r="F466" s="60"/>
      <c r="G466" s="60"/>
      <c r="AC466" s="60"/>
      <c r="AD466" s="60"/>
      <c r="AE466" s="60"/>
      <c r="AF466" s="56"/>
      <c r="AG466" s="56"/>
    </row>
    <row r="467" spans="2:33" x14ac:dyDescent="0.25">
      <c r="B467" s="68"/>
      <c r="C467" s="68"/>
      <c r="D467" s="68"/>
      <c r="E467" s="68"/>
      <c r="F467" s="68"/>
      <c r="G467" s="68"/>
      <c r="AC467" s="68"/>
      <c r="AD467" s="68"/>
      <c r="AE467" s="68"/>
      <c r="AF467" s="56"/>
      <c r="AG467" s="56"/>
    </row>
    <row r="468" spans="2:33" x14ac:dyDescent="0.25">
      <c r="B468" s="40"/>
      <c r="C468" s="40"/>
      <c r="D468" s="40"/>
      <c r="E468" s="40"/>
      <c r="F468" s="40"/>
      <c r="G468" s="40"/>
      <c r="AC468" s="40"/>
      <c r="AD468" s="40"/>
      <c r="AE468" s="40"/>
      <c r="AF468" s="56"/>
      <c r="AG468" s="56"/>
    </row>
    <row r="469" spans="2:33" x14ac:dyDescent="0.25">
      <c r="B469" s="59"/>
      <c r="C469" s="59"/>
      <c r="D469" s="59"/>
      <c r="E469" s="59"/>
      <c r="F469" s="59"/>
      <c r="G469" s="59"/>
      <c r="AC469" s="59"/>
      <c r="AD469" s="59"/>
      <c r="AE469" s="59"/>
      <c r="AF469" s="56"/>
      <c r="AG469" s="56"/>
    </row>
    <row r="470" spans="2:33" x14ac:dyDescent="0.25">
      <c r="B470" s="61"/>
      <c r="C470" s="61"/>
      <c r="D470" s="61"/>
      <c r="E470" s="61"/>
      <c r="F470" s="61"/>
      <c r="G470" s="61"/>
      <c r="AC470" s="61"/>
      <c r="AD470" s="61"/>
      <c r="AE470" s="61"/>
      <c r="AF470" s="56"/>
      <c r="AG470" s="56"/>
    </row>
    <row r="471" spans="2:33" x14ac:dyDescent="0.25">
      <c r="B471" s="64"/>
      <c r="C471" s="64"/>
      <c r="D471" s="64"/>
      <c r="E471" s="64"/>
      <c r="F471" s="64"/>
      <c r="G471" s="64"/>
      <c r="AC471" s="64"/>
      <c r="AD471" s="64"/>
      <c r="AE471" s="64"/>
      <c r="AF471" s="56"/>
      <c r="AG471" s="56"/>
    </row>
    <row r="472" spans="2:33" x14ac:dyDescent="0.25">
      <c r="B472" s="61"/>
      <c r="C472" s="61"/>
      <c r="D472" s="61"/>
      <c r="E472" s="61"/>
      <c r="F472" s="61"/>
      <c r="G472" s="61"/>
      <c r="AC472" s="61"/>
      <c r="AD472" s="61"/>
      <c r="AE472" s="61"/>
      <c r="AF472" s="56"/>
      <c r="AG472" s="56"/>
    </row>
    <row r="473" spans="2:33" x14ac:dyDescent="0.25">
      <c r="B473" s="66"/>
      <c r="C473" s="66"/>
      <c r="D473" s="66"/>
      <c r="E473" s="66"/>
      <c r="F473" s="66"/>
      <c r="G473" s="66"/>
      <c r="AC473" s="66"/>
      <c r="AD473" s="66"/>
      <c r="AE473" s="66"/>
      <c r="AF473" s="56"/>
      <c r="AG473" s="56"/>
    </row>
    <row r="474" spans="2:33" x14ac:dyDescent="0.25">
      <c r="B474" s="40"/>
      <c r="C474" s="40"/>
      <c r="D474" s="40"/>
      <c r="E474" s="40"/>
      <c r="F474" s="40"/>
      <c r="G474" s="40"/>
      <c r="AC474" s="40"/>
      <c r="AD474" s="40"/>
      <c r="AE474" s="40"/>
      <c r="AF474" s="56"/>
      <c r="AG474" s="56"/>
    </row>
    <row r="475" spans="2:33" x14ac:dyDescent="0.25">
      <c r="B475" s="41"/>
      <c r="C475" s="41"/>
      <c r="D475" s="41"/>
      <c r="E475" s="41"/>
      <c r="F475" s="41"/>
      <c r="G475" s="41"/>
      <c r="AC475" s="41"/>
      <c r="AD475" s="41"/>
      <c r="AE475" s="41"/>
      <c r="AF475" s="56"/>
      <c r="AG475" s="56"/>
    </row>
    <row r="476" spans="2:33" x14ac:dyDescent="0.25">
      <c r="B476" s="33"/>
      <c r="C476" s="33"/>
      <c r="D476" s="33"/>
      <c r="E476" s="33"/>
      <c r="F476" s="33"/>
      <c r="G476" s="33"/>
      <c r="AC476" s="33"/>
      <c r="AD476" s="33"/>
      <c r="AE476" s="33"/>
      <c r="AF476" s="56"/>
      <c r="AG476" s="56"/>
    </row>
    <row r="477" spans="2:33" x14ac:dyDescent="0.25">
      <c r="B477" s="48"/>
      <c r="C477" s="48"/>
      <c r="D477" s="48"/>
      <c r="E477" s="48"/>
      <c r="F477" s="48"/>
      <c r="G477" s="48"/>
      <c r="AC477" s="48"/>
      <c r="AD477" s="48"/>
      <c r="AE477" s="48"/>
      <c r="AF477" s="56"/>
      <c r="AG477" s="56"/>
    </row>
    <row r="478" spans="2:33" x14ac:dyDescent="0.25">
      <c r="B478" s="58"/>
      <c r="C478" s="58"/>
      <c r="D478" s="58"/>
      <c r="E478" s="58"/>
      <c r="F478" s="58"/>
      <c r="G478" s="58"/>
      <c r="AC478" s="58"/>
      <c r="AD478" s="58"/>
      <c r="AE478" s="58"/>
      <c r="AF478" s="56"/>
      <c r="AG478" s="56"/>
    </row>
    <row r="479" spans="2:33" x14ac:dyDescent="0.25">
      <c r="B479" s="62"/>
      <c r="C479" s="62"/>
      <c r="D479" s="62"/>
      <c r="E479" s="62"/>
      <c r="F479" s="62"/>
      <c r="G479" s="62"/>
      <c r="AC479" s="62"/>
      <c r="AD479" s="62"/>
      <c r="AE479" s="62"/>
      <c r="AF479" s="56"/>
      <c r="AG479" s="56"/>
    </row>
    <row r="480" spans="2:33" x14ac:dyDescent="0.25">
      <c r="B480" s="64"/>
      <c r="C480" s="64"/>
      <c r="D480" s="64"/>
      <c r="E480" s="64"/>
      <c r="F480" s="64"/>
      <c r="G480" s="64"/>
      <c r="AC480" s="64"/>
      <c r="AD480" s="64"/>
      <c r="AE480" s="64"/>
      <c r="AF480" s="56"/>
      <c r="AG480" s="56"/>
    </row>
    <row r="481" spans="2:33" x14ac:dyDescent="0.25">
      <c r="B481" s="59"/>
      <c r="C481" s="59"/>
      <c r="D481" s="59"/>
      <c r="E481" s="59"/>
      <c r="F481" s="59"/>
      <c r="G481" s="59"/>
      <c r="AC481" s="59"/>
      <c r="AD481" s="59"/>
      <c r="AE481" s="59"/>
      <c r="AF481" s="56"/>
      <c r="AG481" s="56"/>
    </row>
    <row r="482" spans="2:33" x14ac:dyDescent="0.25">
      <c r="B482" s="49"/>
      <c r="C482" s="49"/>
      <c r="D482" s="49"/>
      <c r="E482" s="49"/>
      <c r="F482" s="49"/>
      <c r="G482" s="49"/>
      <c r="AC482" s="49"/>
      <c r="AD482" s="49"/>
      <c r="AE482" s="49"/>
      <c r="AF482" s="56"/>
      <c r="AG482" s="56"/>
    </row>
    <row r="483" spans="2:33" x14ac:dyDescent="0.25">
      <c r="B483" s="54"/>
      <c r="C483" s="54"/>
      <c r="D483" s="54"/>
      <c r="E483" s="54"/>
      <c r="F483" s="54"/>
      <c r="G483" s="54"/>
      <c r="AC483" s="54"/>
      <c r="AD483" s="54"/>
      <c r="AE483" s="54"/>
      <c r="AF483" s="56"/>
      <c r="AG483" s="56"/>
    </row>
    <row r="484" spans="2:33" x14ac:dyDescent="0.25">
      <c r="B484" s="46"/>
      <c r="C484" s="46"/>
      <c r="D484" s="46"/>
      <c r="E484" s="46"/>
      <c r="F484" s="46"/>
      <c r="G484" s="46"/>
      <c r="AC484" s="46"/>
      <c r="AD484" s="46"/>
      <c r="AE484" s="46"/>
      <c r="AF484" s="56"/>
      <c r="AG484" s="56"/>
    </row>
    <row r="485" spans="2:33" x14ac:dyDescent="0.25">
      <c r="B485" s="58"/>
      <c r="C485" s="58"/>
      <c r="D485" s="58"/>
      <c r="E485" s="58"/>
      <c r="F485" s="58"/>
      <c r="G485" s="58"/>
      <c r="AC485" s="58"/>
      <c r="AD485" s="58"/>
      <c r="AE485" s="58"/>
      <c r="AF485" s="56"/>
      <c r="AG485" s="56"/>
    </row>
    <row r="486" spans="2:33" x14ac:dyDescent="0.25">
      <c r="B486" s="40"/>
      <c r="C486" s="40"/>
      <c r="D486" s="40"/>
      <c r="E486" s="40"/>
      <c r="F486" s="40"/>
      <c r="G486" s="40"/>
      <c r="AC486" s="40"/>
      <c r="AD486" s="40"/>
      <c r="AE486" s="40"/>
      <c r="AF486" s="56"/>
      <c r="AG486" s="56"/>
    </row>
    <row r="487" spans="2:33" x14ac:dyDescent="0.25">
      <c r="B487" s="61"/>
      <c r="C487" s="61"/>
      <c r="D487" s="61"/>
      <c r="E487" s="61"/>
      <c r="F487" s="61"/>
      <c r="G487" s="61"/>
      <c r="AC487" s="61"/>
      <c r="AD487" s="61"/>
      <c r="AE487" s="61"/>
      <c r="AF487" s="56"/>
      <c r="AG487" s="56"/>
    </row>
    <row r="488" spans="2:33" x14ac:dyDescent="0.25">
      <c r="B488" s="61"/>
      <c r="C488" s="61"/>
      <c r="D488" s="61"/>
      <c r="E488" s="61"/>
      <c r="F488" s="61"/>
      <c r="G488" s="61"/>
      <c r="AC488" s="61"/>
      <c r="AD488" s="61"/>
      <c r="AE488" s="61"/>
      <c r="AF488" s="56"/>
      <c r="AG488" s="56"/>
    </row>
    <row r="489" spans="2:33" x14ac:dyDescent="0.25">
      <c r="B489" s="65"/>
      <c r="C489" s="65"/>
      <c r="D489" s="65"/>
      <c r="E489" s="65"/>
      <c r="F489" s="65"/>
      <c r="G489" s="65"/>
      <c r="AC489" s="65"/>
      <c r="AD489" s="65"/>
      <c r="AE489" s="65"/>
      <c r="AF489" s="56"/>
      <c r="AG489" s="56"/>
    </row>
    <row r="490" spans="2:33" x14ac:dyDescent="0.25">
      <c r="B490" s="65"/>
      <c r="C490" s="65"/>
      <c r="D490" s="65"/>
      <c r="E490" s="65"/>
      <c r="F490" s="65"/>
      <c r="G490" s="65"/>
      <c r="AC490" s="65"/>
      <c r="AD490" s="65"/>
      <c r="AE490" s="65"/>
      <c r="AF490" s="56"/>
      <c r="AG490" s="56"/>
    </row>
    <row r="491" spans="2:33" x14ac:dyDescent="0.25">
      <c r="B491" s="61"/>
      <c r="C491" s="61"/>
      <c r="D491" s="61"/>
      <c r="E491" s="61"/>
      <c r="F491" s="61"/>
      <c r="G491" s="61"/>
      <c r="AC491" s="61"/>
      <c r="AD491" s="61"/>
      <c r="AE491" s="61"/>
      <c r="AF491" s="56"/>
      <c r="AG491" s="56"/>
    </row>
    <row r="492" spans="2:33" x14ac:dyDescent="0.25">
      <c r="B492" s="48"/>
      <c r="C492" s="48"/>
      <c r="D492" s="48"/>
      <c r="E492" s="48"/>
      <c r="F492" s="48"/>
      <c r="G492" s="48"/>
      <c r="AC492" s="48"/>
      <c r="AD492" s="48"/>
      <c r="AE492" s="48"/>
      <c r="AF492" s="56"/>
      <c r="AG492" s="56"/>
    </row>
    <row r="493" spans="2:33" x14ac:dyDescent="0.25">
      <c r="B493" s="48"/>
      <c r="C493" s="48"/>
      <c r="D493" s="48"/>
      <c r="E493" s="48"/>
      <c r="F493" s="48"/>
      <c r="G493" s="48"/>
      <c r="AC493" s="48"/>
      <c r="AD493" s="48"/>
      <c r="AE493" s="48"/>
      <c r="AF493" s="56"/>
      <c r="AG493" s="56"/>
    </row>
    <row r="494" spans="2:33" x14ac:dyDescent="0.25">
      <c r="B494" s="44"/>
      <c r="C494" s="44"/>
      <c r="D494" s="44"/>
      <c r="E494" s="44"/>
      <c r="F494" s="44"/>
      <c r="G494" s="44"/>
      <c r="AC494" s="44"/>
      <c r="AD494" s="44"/>
      <c r="AE494" s="44"/>
      <c r="AF494" s="56"/>
      <c r="AG494" s="56"/>
    </row>
    <row r="495" spans="2:33" x14ac:dyDescent="0.25">
      <c r="B495" s="61"/>
      <c r="C495" s="61"/>
      <c r="D495" s="61"/>
      <c r="E495" s="61"/>
      <c r="F495" s="61"/>
      <c r="G495" s="61"/>
      <c r="AC495" s="61"/>
      <c r="AD495" s="61"/>
      <c r="AE495" s="61"/>
      <c r="AF495" s="56"/>
      <c r="AG495" s="56"/>
    </row>
    <row r="496" spans="2:33" x14ac:dyDescent="0.25">
      <c r="B496" s="64"/>
      <c r="C496" s="64"/>
      <c r="D496" s="64"/>
      <c r="E496" s="64"/>
      <c r="F496" s="64"/>
      <c r="G496" s="64"/>
      <c r="AC496" s="64"/>
      <c r="AD496" s="64"/>
      <c r="AE496" s="64"/>
      <c r="AF496" s="56"/>
      <c r="AG496" s="56"/>
    </row>
    <row r="497" spans="2:33" x14ac:dyDescent="0.25">
      <c r="B497" s="40"/>
      <c r="C497" s="40"/>
      <c r="D497" s="40"/>
      <c r="E497" s="40"/>
      <c r="F497" s="40"/>
      <c r="G497" s="40"/>
      <c r="AC497" s="40"/>
      <c r="AD497" s="40"/>
      <c r="AE497" s="40"/>
      <c r="AF497" s="56"/>
      <c r="AG497" s="56"/>
    </row>
    <row r="498" spans="2:33" x14ac:dyDescent="0.25">
      <c r="B498" s="61"/>
      <c r="C498" s="61"/>
      <c r="D498" s="61"/>
      <c r="E498" s="61"/>
      <c r="F498" s="61"/>
      <c r="G498" s="61"/>
      <c r="AC498" s="61"/>
      <c r="AD498" s="61"/>
      <c r="AE498" s="61"/>
      <c r="AF498" s="56"/>
      <c r="AG498" s="56"/>
    </row>
    <row r="499" spans="2:33" x14ac:dyDescent="0.25">
      <c r="B499" s="44"/>
      <c r="C499" s="44"/>
      <c r="D499" s="44"/>
      <c r="E499" s="44"/>
      <c r="F499" s="44"/>
      <c r="G499" s="44"/>
      <c r="AC499" s="44"/>
      <c r="AD499" s="44"/>
      <c r="AE499" s="44"/>
      <c r="AF499" s="56"/>
      <c r="AG499" s="56"/>
    </row>
    <row r="500" spans="2:33" x14ac:dyDescent="0.25">
      <c r="B500" s="43"/>
      <c r="C500" s="43"/>
      <c r="D500" s="43"/>
      <c r="E500" s="43"/>
      <c r="F500" s="43"/>
      <c r="G500" s="43"/>
      <c r="AC500" s="43"/>
      <c r="AD500" s="43"/>
      <c r="AE500" s="43"/>
      <c r="AF500" s="56"/>
      <c r="AG500" s="56"/>
    </row>
    <row r="501" spans="2:33" x14ac:dyDescent="0.25">
      <c r="B501" s="44"/>
      <c r="C501" s="44"/>
      <c r="D501" s="44"/>
      <c r="E501" s="44"/>
      <c r="F501" s="44"/>
      <c r="G501" s="44"/>
      <c r="AC501" s="44"/>
      <c r="AD501" s="44"/>
      <c r="AE501" s="44"/>
      <c r="AF501" s="56"/>
      <c r="AG501" s="56"/>
    </row>
    <row r="502" spans="2:33" x14ac:dyDescent="0.25">
      <c r="B502" s="53"/>
      <c r="C502" s="53"/>
      <c r="D502" s="53"/>
      <c r="E502" s="53"/>
      <c r="F502" s="53"/>
      <c r="G502" s="53"/>
      <c r="AC502" s="53"/>
      <c r="AD502" s="53"/>
      <c r="AE502" s="53"/>
      <c r="AF502" s="56"/>
      <c r="AG502" s="56"/>
    </row>
    <row r="503" spans="2:33" x14ac:dyDescent="0.25">
      <c r="B503" s="53"/>
      <c r="C503" s="53"/>
      <c r="D503" s="53"/>
      <c r="E503" s="53"/>
      <c r="F503" s="53"/>
      <c r="G503" s="53"/>
      <c r="AC503" s="53"/>
      <c r="AD503" s="53"/>
      <c r="AE503" s="53"/>
      <c r="AF503" s="56"/>
      <c r="AG503" s="56"/>
    </row>
    <row r="504" spans="2:33" x14ac:dyDescent="0.25">
      <c r="B504" s="57"/>
      <c r="C504" s="57"/>
      <c r="D504" s="57"/>
      <c r="E504" s="57"/>
      <c r="F504" s="57"/>
      <c r="G504" s="57"/>
      <c r="AC504" s="57"/>
      <c r="AD504" s="57"/>
      <c r="AE504" s="57"/>
      <c r="AF504" s="56"/>
      <c r="AG504" s="56"/>
    </row>
    <row r="505" spans="2:33" x14ac:dyDescent="0.25">
      <c r="B505" s="47"/>
      <c r="C505" s="47"/>
      <c r="D505" s="47"/>
      <c r="E505" s="47"/>
      <c r="F505" s="47"/>
      <c r="G505" s="47"/>
      <c r="AC505" s="47"/>
      <c r="AD505" s="47"/>
      <c r="AE505" s="47"/>
      <c r="AF505" s="56"/>
      <c r="AG505" s="56"/>
    </row>
    <row r="506" spans="2:33" x14ac:dyDescent="0.25">
      <c r="B506" s="48"/>
      <c r="C506" s="48"/>
      <c r="D506" s="48"/>
      <c r="E506" s="48"/>
      <c r="F506" s="48"/>
      <c r="G506" s="48"/>
      <c r="AC506" s="48"/>
      <c r="AD506" s="48"/>
      <c r="AE506" s="48"/>
      <c r="AF506" s="56"/>
      <c r="AG506" s="56"/>
    </row>
    <row r="507" spans="2:33" x14ac:dyDescent="0.25">
      <c r="B507" s="33"/>
      <c r="C507" s="33"/>
      <c r="D507" s="33"/>
      <c r="E507" s="33"/>
      <c r="F507" s="33"/>
      <c r="G507" s="33"/>
      <c r="AC507" s="33"/>
      <c r="AD507" s="33"/>
      <c r="AE507" s="33"/>
      <c r="AF507" s="56"/>
      <c r="AG507" s="56"/>
    </row>
    <row r="508" spans="2:33" x14ac:dyDescent="0.25">
      <c r="B508" s="55"/>
      <c r="C508" s="55"/>
      <c r="D508" s="55"/>
      <c r="E508" s="55"/>
      <c r="F508" s="55"/>
      <c r="G508" s="55"/>
      <c r="AC508" s="55"/>
      <c r="AD508" s="55"/>
      <c r="AE508" s="55"/>
      <c r="AF508" s="56"/>
      <c r="AG508" s="56"/>
    </row>
    <row r="509" spans="2:33" x14ac:dyDescent="0.25">
      <c r="B509" s="47"/>
      <c r="C509" s="47"/>
      <c r="D509" s="47"/>
      <c r="E509" s="47"/>
      <c r="F509" s="47"/>
      <c r="G509" s="47"/>
      <c r="AC509" s="47"/>
      <c r="AD509" s="47"/>
      <c r="AE509" s="47"/>
      <c r="AF509" s="56"/>
      <c r="AG509" s="56"/>
    </row>
    <row r="510" spans="2:33" x14ac:dyDescent="0.25">
      <c r="B510" s="48"/>
      <c r="C510" s="48"/>
      <c r="D510" s="48"/>
      <c r="E510" s="48"/>
      <c r="F510" s="48"/>
      <c r="G510" s="48"/>
      <c r="AC510" s="48"/>
      <c r="AD510" s="48"/>
      <c r="AE510" s="48"/>
      <c r="AF510" s="56"/>
      <c r="AG510" s="56"/>
    </row>
    <row r="511" spans="2:33" x14ac:dyDescent="0.25">
      <c r="B511" s="42"/>
      <c r="C511" s="42"/>
      <c r="D511" s="42"/>
      <c r="E511" s="42"/>
      <c r="F511" s="42"/>
      <c r="G511" s="42"/>
      <c r="AC511" s="42"/>
      <c r="AD511" s="42"/>
      <c r="AE511" s="42"/>
      <c r="AF511" s="56"/>
      <c r="AG511" s="56"/>
    </row>
    <row r="512" spans="2:33" x14ac:dyDescent="0.25">
      <c r="B512" s="53"/>
      <c r="C512" s="53"/>
      <c r="D512" s="53"/>
      <c r="E512" s="53"/>
      <c r="F512" s="53"/>
      <c r="G512" s="53"/>
      <c r="AC512" s="53"/>
      <c r="AD512" s="53"/>
      <c r="AE512" s="53"/>
      <c r="AF512" s="56"/>
      <c r="AG512" s="56"/>
    </row>
    <row r="513" spans="2:33" x14ac:dyDescent="0.25">
      <c r="B513" s="50"/>
      <c r="C513" s="50"/>
      <c r="D513" s="50"/>
      <c r="E513" s="50"/>
      <c r="F513" s="50"/>
      <c r="G513" s="50"/>
      <c r="AC513" s="50"/>
      <c r="AD513" s="50"/>
      <c r="AE513" s="50"/>
      <c r="AF513" s="56"/>
      <c r="AG513" s="56"/>
    </row>
    <row r="514" spans="2:33" x14ac:dyDescent="0.25">
      <c r="B514" s="62"/>
      <c r="C514" s="62"/>
      <c r="D514" s="62"/>
      <c r="E514" s="62"/>
      <c r="F514" s="62"/>
      <c r="G514" s="62"/>
      <c r="AC514" s="62"/>
      <c r="AD514" s="62"/>
      <c r="AE514" s="62"/>
      <c r="AF514" s="56"/>
      <c r="AG514" s="56"/>
    </row>
    <row r="515" spans="2:33" x14ac:dyDescent="0.25">
      <c r="B515" s="61"/>
      <c r="C515" s="61"/>
      <c r="D515" s="61"/>
      <c r="E515" s="61"/>
      <c r="F515" s="61"/>
      <c r="G515" s="61"/>
      <c r="AC515" s="61"/>
      <c r="AD515" s="61"/>
      <c r="AE515" s="61"/>
      <c r="AF515" s="56"/>
      <c r="AG515" s="56"/>
    </row>
    <row r="516" spans="2:33" x14ac:dyDescent="0.25">
      <c r="B516" s="66"/>
      <c r="C516" s="66"/>
      <c r="D516" s="66"/>
      <c r="E516" s="66"/>
      <c r="F516" s="66"/>
      <c r="G516" s="66"/>
      <c r="AC516" s="66"/>
      <c r="AD516" s="66"/>
      <c r="AE516" s="66"/>
      <c r="AF516" s="56"/>
      <c r="AG516" s="56"/>
    </row>
    <row r="517" spans="2:33" x14ac:dyDescent="0.25">
      <c r="B517" s="47"/>
      <c r="C517" s="47"/>
      <c r="D517" s="47"/>
      <c r="E517" s="47"/>
      <c r="F517" s="47"/>
      <c r="G517" s="47"/>
      <c r="AC517" s="47"/>
      <c r="AD517" s="47"/>
      <c r="AE517" s="47"/>
      <c r="AF517" s="56"/>
      <c r="AG517" s="56"/>
    </row>
    <row r="518" spans="2:33" x14ac:dyDescent="0.25">
      <c r="B518" s="56"/>
      <c r="C518" s="56"/>
      <c r="D518" s="56"/>
      <c r="E518" s="56"/>
      <c r="F518" s="56"/>
      <c r="G518" s="56"/>
      <c r="AC518" s="56"/>
      <c r="AD518" s="56"/>
      <c r="AE518" s="56"/>
      <c r="AF518" s="56"/>
      <c r="AG518" s="56"/>
    </row>
    <row r="519" spans="2:33" x14ac:dyDescent="0.25">
      <c r="B519" s="45"/>
      <c r="C519" s="45"/>
      <c r="D519" s="45"/>
      <c r="E519" s="45"/>
      <c r="F519" s="45"/>
      <c r="G519" s="45"/>
      <c r="AC519" s="45"/>
      <c r="AD519" s="45"/>
      <c r="AE519" s="45"/>
      <c r="AF519" s="56"/>
      <c r="AG519" s="56"/>
    </row>
    <row r="520" spans="2:33" x14ac:dyDescent="0.25">
      <c r="B520" s="56"/>
      <c r="C520" s="56"/>
      <c r="D520" s="56"/>
      <c r="E520" s="56"/>
      <c r="F520" s="56"/>
      <c r="G520" s="56"/>
      <c r="AC520" s="56"/>
      <c r="AD520" s="56"/>
      <c r="AE520" s="56"/>
      <c r="AF520" s="56"/>
      <c r="AG520" s="56"/>
    </row>
    <row r="521" spans="2:33" x14ac:dyDescent="0.25">
      <c r="B521" s="59"/>
      <c r="C521" s="59"/>
      <c r="D521" s="59"/>
      <c r="E521" s="59"/>
      <c r="F521" s="59"/>
      <c r="G521" s="59"/>
      <c r="AC521" s="59"/>
      <c r="AD521" s="59"/>
      <c r="AE521" s="59"/>
      <c r="AF521" s="56"/>
      <c r="AG521" s="56"/>
    </row>
    <row r="522" spans="2:33" x14ac:dyDescent="0.25">
      <c r="B522" s="48"/>
      <c r="C522" s="48"/>
      <c r="D522" s="48"/>
      <c r="E522" s="48"/>
      <c r="F522" s="48"/>
      <c r="G522" s="48"/>
      <c r="AC522" s="48"/>
      <c r="AD522" s="48"/>
      <c r="AE522" s="48"/>
      <c r="AF522" s="56"/>
      <c r="AG522" s="56"/>
    </row>
    <row r="523" spans="2:33" x14ac:dyDescent="0.25">
      <c r="B523" s="54"/>
      <c r="C523" s="54"/>
      <c r="D523" s="54"/>
      <c r="E523" s="54"/>
      <c r="F523" s="54"/>
      <c r="G523" s="54"/>
      <c r="AC523" s="54"/>
      <c r="AD523" s="54"/>
      <c r="AE523" s="54"/>
      <c r="AF523" s="56"/>
      <c r="AG523" s="56"/>
    </row>
    <row r="524" spans="2:33" x14ac:dyDescent="0.25">
      <c r="B524" s="42"/>
      <c r="C524" s="42"/>
      <c r="D524" s="42"/>
      <c r="E524" s="42"/>
      <c r="F524" s="42"/>
      <c r="G524" s="42"/>
      <c r="AC524" s="42"/>
      <c r="AD524" s="42"/>
      <c r="AE524" s="42"/>
      <c r="AF524" s="56"/>
      <c r="AG524" s="56"/>
    </row>
    <row r="525" spans="2:33" x14ac:dyDescent="0.25">
      <c r="B525" s="61"/>
      <c r="C525" s="61"/>
      <c r="D525" s="61"/>
      <c r="E525" s="61"/>
      <c r="F525" s="61"/>
      <c r="G525" s="61"/>
      <c r="AC525" s="61"/>
      <c r="AD525" s="61"/>
      <c r="AE525" s="61"/>
      <c r="AF525" s="56"/>
      <c r="AG525" s="56"/>
    </row>
    <row r="526" spans="2:33" x14ac:dyDescent="0.25">
      <c r="B526" s="68"/>
      <c r="C526" s="68"/>
      <c r="D526" s="68"/>
      <c r="E526" s="68"/>
      <c r="F526" s="68"/>
      <c r="G526" s="68"/>
      <c r="AC526" s="68"/>
      <c r="AD526" s="68"/>
      <c r="AE526" s="68"/>
      <c r="AF526" s="56"/>
      <c r="AG526" s="56"/>
    </row>
    <row r="527" spans="2:33" x14ac:dyDescent="0.25">
      <c r="B527" s="40"/>
      <c r="C527" s="40"/>
      <c r="D527" s="40"/>
      <c r="E527" s="40"/>
      <c r="F527" s="40"/>
      <c r="G527" s="40"/>
      <c r="AC527" s="40"/>
      <c r="AD527" s="40"/>
      <c r="AE527" s="40"/>
      <c r="AF527" s="56"/>
      <c r="AG527" s="56"/>
    </row>
    <row r="528" spans="2:33" x14ac:dyDescent="0.25">
      <c r="B528" s="64"/>
      <c r="C528" s="64"/>
      <c r="D528" s="64"/>
      <c r="E528" s="64"/>
      <c r="F528" s="64"/>
      <c r="G528" s="64"/>
      <c r="AC528" s="64"/>
      <c r="AD528" s="64"/>
      <c r="AE528" s="64"/>
      <c r="AF528" s="56"/>
      <c r="AG528" s="56"/>
    </row>
    <row r="529" spans="2:33" x14ac:dyDescent="0.25">
      <c r="B529" s="53"/>
      <c r="C529" s="53"/>
      <c r="D529" s="53"/>
      <c r="E529" s="53"/>
      <c r="F529" s="53"/>
      <c r="G529" s="53"/>
      <c r="AC529" s="53"/>
      <c r="AD529" s="53"/>
      <c r="AE529" s="53"/>
      <c r="AF529" s="56"/>
      <c r="AG529" s="56"/>
    </row>
    <row r="530" spans="2:33" x14ac:dyDescent="0.25">
      <c r="B530" s="54"/>
      <c r="C530" s="54"/>
      <c r="D530" s="54"/>
      <c r="E530" s="54"/>
      <c r="F530" s="54"/>
      <c r="G530" s="54"/>
      <c r="AC530" s="54"/>
      <c r="AD530" s="54"/>
      <c r="AE530" s="54"/>
      <c r="AF530" s="56"/>
      <c r="AG530" s="56"/>
    </row>
    <row r="531" spans="2:33" x14ac:dyDescent="0.25">
      <c r="B531" s="67"/>
      <c r="C531" s="67"/>
      <c r="D531" s="67"/>
      <c r="E531" s="67"/>
      <c r="F531" s="67"/>
      <c r="G531" s="67"/>
      <c r="AC531" s="67"/>
      <c r="AD531" s="67"/>
      <c r="AE531" s="67"/>
      <c r="AF531" s="66"/>
      <c r="AG531" s="66"/>
    </row>
    <row r="532" spans="2:33" x14ac:dyDescent="0.25">
      <c r="B532" s="55"/>
      <c r="C532" s="55"/>
      <c r="D532" s="55"/>
      <c r="E532" s="55"/>
      <c r="F532" s="55"/>
      <c r="G532" s="55"/>
      <c r="AC532" s="55"/>
      <c r="AD532" s="55"/>
      <c r="AE532" s="55"/>
      <c r="AF532" s="66"/>
      <c r="AG532" s="66"/>
    </row>
    <row r="533" spans="2:33" x14ac:dyDescent="0.25">
      <c r="B533" s="50"/>
      <c r="C533" s="50"/>
      <c r="D533" s="50"/>
      <c r="E533" s="50"/>
      <c r="F533" s="50"/>
      <c r="G533" s="50"/>
      <c r="AC533" s="50"/>
      <c r="AD533" s="50"/>
      <c r="AE533" s="50"/>
      <c r="AF533" s="66"/>
      <c r="AG533" s="66"/>
    </row>
    <row r="534" spans="2:33" x14ac:dyDescent="0.25">
      <c r="B534" s="61"/>
      <c r="C534" s="61"/>
      <c r="D534" s="61"/>
      <c r="E534" s="61"/>
      <c r="F534" s="61"/>
      <c r="G534" s="61"/>
      <c r="AC534" s="61"/>
      <c r="AD534" s="61"/>
      <c r="AE534" s="61"/>
      <c r="AF534" s="66"/>
      <c r="AG534" s="66"/>
    </row>
    <row r="535" spans="2:33" x14ac:dyDescent="0.25">
      <c r="B535" s="64"/>
      <c r="C535" s="64"/>
      <c r="D535" s="64"/>
      <c r="E535" s="64"/>
      <c r="F535" s="64"/>
      <c r="G535" s="64"/>
      <c r="AC535" s="64"/>
      <c r="AD535" s="64"/>
      <c r="AE535" s="64"/>
      <c r="AF535" s="66"/>
      <c r="AG535" s="66"/>
    </row>
    <row r="536" spans="2:33" x14ac:dyDescent="0.25">
      <c r="B536" s="68"/>
      <c r="C536" s="68"/>
      <c r="D536" s="68"/>
      <c r="E536" s="68"/>
      <c r="F536" s="68"/>
      <c r="G536" s="68"/>
      <c r="AC536" s="68"/>
      <c r="AD536" s="68"/>
      <c r="AE536" s="68"/>
      <c r="AF536" s="66"/>
      <c r="AG536" s="66"/>
    </row>
    <row r="537" spans="2:33" x14ac:dyDescent="0.25">
      <c r="B537" s="65"/>
      <c r="C537" s="65"/>
      <c r="D537" s="65"/>
      <c r="E537" s="65"/>
      <c r="F537" s="65"/>
      <c r="G537" s="65"/>
      <c r="AC537" s="65"/>
      <c r="AD537" s="65"/>
      <c r="AE537" s="65"/>
      <c r="AF537" s="66"/>
      <c r="AG537" s="66"/>
    </row>
    <row r="538" spans="2:33" x14ac:dyDescent="0.25">
      <c r="B538" s="61"/>
      <c r="C538" s="61"/>
      <c r="D538" s="61"/>
      <c r="E538" s="61"/>
      <c r="F538" s="61"/>
      <c r="G538" s="61"/>
      <c r="AC538" s="61"/>
      <c r="AD538" s="61"/>
      <c r="AE538" s="61"/>
      <c r="AF538" s="66"/>
      <c r="AG538" s="66"/>
    </row>
    <row r="539" spans="2:33" x14ac:dyDescent="0.25">
      <c r="B539" s="45"/>
      <c r="C539" s="45"/>
      <c r="D539" s="45"/>
      <c r="E539" s="45"/>
      <c r="F539" s="45"/>
      <c r="G539" s="45"/>
      <c r="AC539" s="45"/>
      <c r="AD539" s="45"/>
      <c r="AE539" s="45"/>
      <c r="AF539" s="66"/>
      <c r="AG539" s="66"/>
    </row>
    <row r="540" spans="2:33" x14ac:dyDescent="0.25">
      <c r="B540" s="61"/>
      <c r="C540" s="61"/>
      <c r="D540" s="61"/>
      <c r="E540" s="61"/>
      <c r="F540" s="61"/>
      <c r="G540" s="61"/>
      <c r="AC540" s="61"/>
      <c r="AD540" s="61"/>
      <c r="AE540" s="61"/>
      <c r="AF540" s="66"/>
      <c r="AG540" s="66"/>
    </row>
    <row r="541" spans="2:33" x14ac:dyDescent="0.25">
      <c r="B541" s="66"/>
      <c r="C541" s="66"/>
      <c r="D541" s="66"/>
      <c r="E541" s="66"/>
      <c r="F541" s="66"/>
      <c r="G541" s="66"/>
      <c r="AC541" s="66"/>
      <c r="AD541" s="66"/>
      <c r="AE541" s="66"/>
      <c r="AF541" s="66"/>
      <c r="AG541" s="66"/>
    </row>
    <row r="542" spans="2:33" x14ac:dyDescent="0.25">
      <c r="B542" s="64"/>
      <c r="C542" s="64"/>
      <c r="D542" s="64"/>
      <c r="E542" s="64"/>
      <c r="F542" s="64"/>
      <c r="G542" s="64"/>
      <c r="AC542" s="64"/>
      <c r="AD542" s="64"/>
      <c r="AE542" s="64"/>
      <c r="AF542" s="66"/>
      <c r="AG542" s="66"/>
    </row>
    <row r="543" spans="2:33" x14ac:dyDescent="0.25">
      <c r="B543" s="60"/>
      <c r="C543" s="60"/>
      <c r="D543" s="60"/>
      <c r="E543" s="60"/>
      <c r="F543" s="60"/>
      <c r="G543" s="60"/>
      <c r="AC543" s="60"/>
      <c r="AD543" s="60"/>
      <c r="AE543" s="60"/>
      <c r="AF543" s="66"/>
      <c r="AG543" s="66"/>
    </row>
    <row r="544" spans="2:33" x14ac:dyDescent="0.25">
      <c r="B544" s="45"/>
      <c r="C544" s="45"/>
      <c r="D544" s="45"/>
      <c r="E544" s="45"/>
      <c r="F544" s="45"/>
      <c r="G544" s="45"/>
      <c r="AC544" s="45"/>
      <c r="AD544" s="45"/>
      <c r="AE544" s="45"/>
      <c r="AF544" s="66"/>
      <c r="AG544" s="66"/>
    </row>
    <row r="545" spans="2:33" x14ac:dyDescent="0.25">
      <c r="B545" s="48"/>
      <c r="C545" s="48"/>
      <c r="D545" s="48"/>
      <c r="E545" s="48"/>
      <c r="F545" s="48"/>
      <c r="G545" s="48"/>
      <c r="AC545" s="48"/>
      <c r="AD545" s="48"/>
      <c r="AE545" s="48"/>
      <c r="AF545" s="66"/>
      <c r="AG545" s="66"/>
    </row>
    <row r="546" spans="2:33" x14ac:dyDescent="0.25">
      <c r="B546" s="42"/>
      <c r="C546" s="42"/>
      <c r="D546" s="42"/>
      <c r="E546" s="42"/>
      <c r="F546" s="42"/>
      <c r="G546" s="42"/>
      <c r="AC546" s="42"/>
      <c r="AD546" s="42"/>
      <c r="AE546" s="42"/>
      <c r="AF546" s="66"/>
      <c r="AG546" s="66"/>
    </row>
    <row r="547" spans="2:33" x14ac:dyDescent="0.25">
      <c r="B547" s="44"/>
      <c r="C547" s="44"/>
      <c r="D547" s="44"/>
      <c r="E547" s="44"/>
      <c r="F547" s="44"/>
      <c r="G547" s="44"/>
      <c r="AC547" s="44"/>
      <c r="AD547" s="44"/>
      <c r="AE547" s="44"/>
      <c r="AF547" s="66"/>
      <c r="AG547" s="66"/>
    </row>
    <row r="548" spans="2:33" x14ac:dyDescent="0.25">
      <c r="B548" s="59"/>
      <c r="C548" s="59"/>
      <c r="D548" s="59"/>
      <c r="E548" s="59"/>
      <c r="F548" s="59"/>
      <c r="G548" s="59"/>
      <c r="AC548" s="59"/>
      <c r="AD548" s="59"/>
      <c r="AE548" s="59"/>
      <c r="AF548" s="66"/>
      <c r="AG548" s="66"/>
    </row>
    <row r="549" spans="2:33" x14ac:dyDescent="0.25">
      <c r="B549" s="64"/>
      <c r="C549" s="64"/>
      <c r="D549" s="64"/>
      <c r="E549" s="64"/>
      <c r="F549" s="64"/>
      <c r="G549" s="64"/>
      <c r="AC549" s="64"/>
      <c r="AD549" s="64"/>
      <c r="AE549" s="64"/>
      <c r="AF549" s="66"/>
      <c r="AG549" s="66"/>
    </row>
    <row r="550" spans="2:33" x14ac:dyDescent="0.25">
      <c r="B550" s="49"/>
      <c r="C550" s="49"/>
      <c r="D550" s="49"/>
      <c r="E550" s="49"/>
      <c r="F550" s="49"/>
      <c r="G550" s="49"/>
      <c r="AC550" s="49"/>
      <c r="AD550" s="49"/>
      <c r="AE550" s="49"/>
      <c r="AF550" s="66"/>
      <c r="AG550" s="66"/>
    </row>
    <row r="551" spans="2:33" x14ac:dyDescent="0.25">
      <c r="B551" s="55"/>
      <c r="C551" s="55"/>
      <c r="D551" s="55"/>
      <c r="E551" s="55"/>
      <c r="F551" s="55"/>
      <c r="G551" s="55"/>
      <c r="AC551" s="55"/>
      <c r="AD551" s="55"/>
      <c r="AE551" s="55"/>
      <c r="AF551" s="66"/>
      <c r="AG551" s="66"/>
    </row>
    <row r="552" spans="2:33" x14ac:dyDescent="0.25">
      <c r="B552" s="67"/>
      <c r="C552" s="67"/>
      <c r="D552" s="67"/>
      <c r="E552" s="67"/>
      <c r="F552" s="67"/>
      <c r="G552" s="67"/>
      <c r="AC552" s="67"/>
      <c r="AD552" s="67"/>
      <c r="AE552" s="67"/>
      <c r="AF552" s="66"/>
      <c r="AG552" s="66"/>
    </row>
    <row r="553" spans="2:33" x14ac:dyDescent="0.25">
      <c r="B553" s="45"/>
      <c r="C553" s="45"/>
      <c r="D553" s="45"/>
      <c r="E553" s="45"/>
      <c r="F553" s="45"/>
      <c r="G553" s="45"/>
      <c r="AC553" s="45"/>
      <c r="AD553" s="45"/>
      <c r="AE553" s="45"/>
      <c r="AF553" s="66"/>
      <c r="AG553" s="66"/>
    </row>
    <row r="554" spans="2:33" x14ac:dyDescent="0.25">
      <c r="B554" s="40"/>
      <c r="C554" s="40"/>
      <c r="D554" s="40"/>
      <c r="E554" s="40"/>
      <c r="F554" s="40"/>
      <c r="G554" s="40"/>
      <c r="AC554" s="40"/>
      <c r="AD554" s="40"/>
      <c r="AE554" s="40"/>
      <c r="AF554" s="66"/>
      <c r="AG554" s="66"/>
    </row>
    <row r="555" spans="2:33" x14ac:dyDescent="0.25">
      <c r="B555" s="64"/>
      <c r="C555" s="64"/>
      <c r="D555" s="64"/>
      <c r="E555" s="64"/>
      <c r="F555" s="64"/>
      <c r="G555" s="64"/>
      <c r="AC555" s="64"/>
      <c r="AD555" s="64"/>
      <c r="AE555" s="64"/>
      <c r="AF555" s="66"/>
      <c r="AG555" s="66"/>
    </row>
    <row r="556" spans="2:33" x14ac:dyDescent="0.25">
      <c r="B556" s="61"/>
      <c r="C556" s="61"/>
      <c r="D556" s="61"/>
      <c r="E556" s="61"/>
      <c r="F556" s="61"/>
      <c r="G556" s="61"/>
      <c r="AC556" s="61"/>
      <c r="AD556" s="61"/>
      <c r="AE556" s="61"/>
      <c r="AF556" s="66"/>
      <c r="AG556" s="66"/>
    </row>
    <row r="557" spans="2:33" x14ac:dyDescent="0.25">
      <c r="B557" s="56"/>
      <c r="C557" s="56"/>
      <c r="D557" s="56"/>
      <c r="E557" s="56"/>
      <c r="F557" s="56"/>
      <c r="G557" s="56"/>
      <c r="AC557" s="56"/>
      <c r="AD557" s="56"/>
      <c r="AE557" s="56"/>
      <c r="AF557" s="66"/>
      <c r="AG557" s="66"/>
    </row>
    <row r="558" spans="2:33" x14ac:dyDescent="0.25">
      <c r="B558" s="43"/>
      <c r="C558" s="43"/>
      <c r="D558" s="43"/>
      <c r="E558" s="43"/>
      <c r="F558" s="43"/>
      <c r="G558" s="43"/>
      <c r="AC558" s="43"/>
      <c r="AD558" s="43"/>
      <c r="AE558" s="43"/>
      <c r="AF558" s="66"/>
      <c r="AG558" s="66"/>
    </row>
    <row r="559" spans="2:33" x14ac:dyDescent="0.25">
      <c r="B559" s="50"/>
      <c r="C559" s="50"/>
      <c r="D559" s="50"/>
      <c r="E559" s="50"/>
      <c r="F559" s="50"/>
      <c r="G559" s="50"/>
      <c r="AC559" s="50"/>
      <c r="AD559" s="50"/>
      <c r="AE559" s="50"/>
      <c r="AF559" s="66"/>
      <c r="AG559" s="66"/>
    </row>
    <row r="560" spans="2:33" x14ac:dyDescent="0.25">
      <c r="B560" s="43"/>
      <c r="C560" s="43"/>
      <c r="D560" s="43"/>
      <c r="E560" s="43"/>
      <c r="F560" s="43"/>
      <c r="G560" s="43"/>
      <c r="AC560" s="43"/>
      <c r="AD560" s="43"/>
      <c r="AE560" s="43"/>
      <c r="AF560" s="66"/>
      <c r="AG560" s="66"/>
    </row>
    <row r="561" spans="2:33" x14ac:dyDescent="0.25">
      <c r="B561" s="40"/>
      <c r="C561" s="40"/>
      <c r="D561" s="40"/>
      <c r="E561" s="40"/>
      <c r="F561" s="40"/>
      <c r="G561" s="40"/>
      <c r="AC561" s="40"/>
      <c r="AD561" s="40"/>
      <c r="AE561" s="40"/>
      <c r="AF561" s="66"/>
      <c r="AG561" s="66"/>
    </row>
    <row r="562" spans="2:33" x14ac:dyDescent="0.25">
      <c r="B562" s="56"/>
      <c r="C562" s="56"/>
      <c r="D562" s="56"/>
      <c r="E562" s="56"/>
      <c r="F562" s="56"/>
      <c r="G562" s="56"/>
      <c r="AC562" s="56"/>
      <c r="AD562" s="56"/>
      <c r="AE562" s="56"/>
      <c r="AF562" s="66"/>
      <c r="AG562" s="66"/>
    </row>
    <row r="563" spans="2:33" x14ac:dyDescent="0.25">
      <c r="B563" s="59"/>
      <c r="C563" s="59"/>
      <c r="D563" s="59"/>
      <c r="E563" s="59"/>
      <c r="F563" s="59"/>
      <c r="G563" s="59"/>
      <c r="AC563" s="59"/>
      <c r="AD563" s="59"/>
      <c r="AE563" s="59"/>
      <c r="AF563" s="66"/>
      <c r="AG563" s="66"/>
    </row>
    <row r="564" spans="2:33" x14ac:dyDescent="0.25">
      <c r="B564" s="45"/>
      <c r="C564" s="45"/>
      <c r="D564" s="45"/>
      <c r="E564" s="45"/>
      <c r="F564" s="45"/>
      <c r="G564" s="45"/>
      <c r="AC564" s="45"/>
      <c r="AD564" s="45"/>
      <c r="AE564" s="45"/>
      <c r="AF564" s="66"/>
      <c r="AG564" s="66"/>
    </row>
    <row r="565" spans="2:33" x14ac:dyDescent="0.25">
      <c r="B565" s="40"/>
      <c r="C565" s="40"/>
      <c r="D565" s="40"/>
      <c r="E565" s="40"/>
      <c r="F565" s="40"/>
      <c r="G565" s="40"/>
      <c r="AC565" s="40"/>
      <c r="AD565" s="40"/>
      <c r="AE565" s="40"/>
      <c r="AF565" s="66"/>
      <c r="AG565" s="66"/>
    </row>
    <row r="566" spans="2:33" x14ac:dyDescent="0.25">
      <c r="B566" s="40"/>
      <c r="C566" s="40"/>
      <c r="D566" s="40"/>
      <c r="E566" s="40"/>
      <c r="F566" s="40"/>
      <c r="G566" s="40"/>
      <c r="AC566" s="40"/>
      <c r="AD566" s="40"/>
      <c r="AE566" s="40"/>
      <c r="AF566" s="66"/>
      <c r="AG566" s="66"/>
    </row>
    <row r="567" spans="2:33" x14ac:dyDescent="0.25">
      <c r="B567" s="55"/>
      <c r="C567" s="55"/>
      <c r="D567" s="55"/>
      <c r="E567" s="55"/>
      <c r="F567" s="55"/>
      <c r="G567" s="55"/>
      <c r="AC567" s="55"/>
      <c r="AD567" s="55"/>
      <c r="AE567" s="55"/>
      <c r="AF567" s="66"/>
      <c r="AG567" s="66"/>
    </row>
    <row r="568" spans="2:33" x14ac:dyDescent="0.25">
      <c r="B568" s="60"/>
      <c r="C568" s="60"/>
      <c r="D568" s="60"/>
      <c r="E568" s="60"/>
      <c r="F568" s="60"/>
      <c r="G568" s="60"/>
      <c r="AC568" s="60"/>
      <c r="AD568" s="60"/>
      <c r="AE568" s="60"/>
      <c r="AF568" s="66"/>
      <c r="AG568" s="66"/>
    </row>
    <row r="569" spans="2:33" x14ac:dyDescent="0.25">
      <c r="B569" s="62"/>
      <c r="C569" s="62"/>
      <c r="D569" s="62"/>
      <c r="E569" s="62"/>
      <c r="F569" s="62"/>
      <c r="G569" s="62"/>
      <c r="AC569" s="62"/>
      <c r="AD569" s="62"/>
      <c r="AE569" s="62"/>
      <c r="AF569" s="66"/>
      <c r="AG569" s="66"/>
    </row>
    <row r="570" spans="2:33" x14ac:dyDescent="0.25">
      <c r="B570" s="58"/>
      <c r="C570" s="58"/>
      <c r="D570" s="58"/>
      <c r="E570" s="58"/>
      <c r="F570" s="58"/>
      <c r="G570" s="58"/>
      <c r="AC570" s="58"/>
      <c r="AD570" s="58"/>
      <c r="AE570" s="58"/>
      <c r="AF570" s="66"/>
      <c r="AG570" s="66"/>
    </row>
    <row r="571" spans="2:33" x14ac:dyDescent="0.25">
      <c r="B571" s="65"/>
      <c r="C571" s="65"/>
      <c r="D571" s="65"/>
      <c r="E571" s="65"/>
      <c r="F571" s="65"/>
      <c r="G571" s="65"/>
      <c r="AC571" s="65"/>
      <c r="AD571" s="65"/>
      <c r="AE571" s="65"/>
      <c r="AF571" s="66"/>
      <c r="AG571" s="66"/>
    </row>
    <row r="572" spans="2:33" x14ac:dyDescent="0.25">
      <c r="B572" s="56"/>
      <c r="C572" s="56"/>
      <c r="D572" s="56"/>
      <c r="E572" s="56"/>
      <c r="F572" s="56"/>
      <c r="G572" s="56"/>
      <c r="AC572" s="56"/>
      <c r="AD572" s="56"/>
      <c r="AE572" s="56"/>
      <c r="AF572" s="66"/>
      <c r="AG572" s="66"/>
    </row>
    <row r="573" spans="2:33" x14ac:dyDescent="0.25">
      <c r="B573" s="49"/>
      <c r="C573" s="49"/>
      <c r="D573" s="49"/>
      <c r="E573" s="49"/>
      <c r="F573" s="49"/>
      <c r="G573" s="49"/>
      <c r="AC573" s="49"/>
      <c r="AD573" s="49"/>
      <c r="AE573" s="49"/>
      <c r="AF573" s="66"/>
      <c r="AG573" s="66"/>
    </row>
    <row r="574" spans="2:33" x14ac:dyDescent="0.25">
      <c r="B574" s="58"/>
      <c r="C574" s="58"/>
      <c r="D574" s="58"/>
      <c r="E574" s="58"/>
      <c r="F574" s="58"/>
      <c r="G574" s="58"/>
      <c r="AC574" s="58"/>
      <c r="AD574" s="58"/>
      <c r="AE574" s="58"/>
      <c r="AF574" s="66"/>
      <c r="AG574" s="66"/>
    </row>
    <row r="575" spans="2:33" x14ac:dyDescent="0.25">
      <c r="B575" s="62"/>
      <c r="C575" s="62"/>
      <c r="D575" s="62"/>
      <c r="E575" s="62"/>
      <c r="F575" s="62"/>
      <c r="G575" s="62"/>
      <c r="AC575" s="62"/>
      <c r="AD575" s="62"/>
      <c r="AE575" s="62"/>
      <c r="AF575" s="66"/>
      <c r="AG575" s="66"/>
    </row>
    <row r="576" spans="2:33" x14ac:dyDescent="0.25">
      <c r="B576" s="45"/>
      <c r="C576" s="45"/>
      <c r="D576" s="45"/>
      <c r="E576" s="45"/>
      <c r="F576" s="45"/>
      <c r="G576" s="45"/>
      <c r="AC576" s="45"/>
      <c r="AD576" s="45"/>
      <c r="AE576" s="45"/>
      <c r="AF576" s="66"/>
      <c r="AG576" s="66"/>
    </row>
    <row r="577" spans="2:33" x14ac:dyDescent="0.25">
      <c r="B577" s="54"/>
      <c r="C577" s="54"/>
      <c r="D577" s="54"/>
      <c r="E577" s="54"/>
      <c r="F577" s="54"/>
      <c r="G577" s="54"/>
      <c r="AC577" s="54"/>
      <c r="AD577" s="54"/>
      <c r="AE577" s="54"/>
      <c r="AF577" s="66"/>
      <c r="AG577" s="66"/>
    </row>
    <row r="578" spans="2:33" x14ac:dyDescent="0.25">
      <c r="B578" s="64"/>
      <c r="C578" s="64"/>
      <c r="D578" s="64"/>
      <c r="E578" s="64"/>
      <c r="F578" s="64"/>
      <c r="G578" s="64"/>
      <c r="AC578" s="64"/>
      <c r="AD578" s="64"/>
      <c r="AE578" s="64"/>
      <c r="AF578" s="66"/>
      <c r="AG578" s="66"/>
    </row>
    <row r="579" spans="2:33" x14ac:dyDescent="0.25">
      <c r="B579" s="50"/>
      <c r="C579" s="50"/>
      <c r="D579" s="50"/>
      <c r="E579" s="50"/>
      <c r="F579" s="50"/>
      <c r="G579" s="50"/>
      <c r="AC579" s="50"/>
      <c r="AD579" s="50"/>
      <c r="AE579" s="50"/>
      <c r="AF579" s="66"/>
      <c r="AG579" s="66"/>
    </row>
    <row r="580" spans="2:33" x14ac:dyDescent="0.25">
      <c r="B580" s="58"/>
      <c r="C580" s="58"/>
      <c r="D580" s="58"/>
      <c r="E580" s="58"/>
      <c r="F580" s="58"/>
      <c r="G580" s="58"/>
      <c r="AC580" s="58"/>
      <c r="AD580" s="58"/>
      <c r="AE580" s="58"/>
      <c r="AF580" s="66"/>
      <c r="AG580" s="66"/>
    </row>
    <row r="581" spans="2:33" x14ac:dyDescent="0.25">
      <c r="B581" s="46"/>
      <c r="C581" s="46"/>
      <c r="D581" s="46"/>
      <c r="E581" s="46"/>
      <c r="F581" s="46"/>
      <c r="G581" s="46"/>
      <c r="AC581" s="46"/>
      <c r="AD581" s="46"/>
      <c r="AE581" s="46"/>
      <c r="AF581" s="66"/>
      <c r="AG581" s="66"/>
    </row>
    <row r="582" spans="2:33" x14ac:dyDescent="0.25">
      <c r="B582" s="59"/>
      <c r="C582" s="59"/>
      <c r="D582" s="59"/>
      <c r="E582" s="59"/>
      <c r="F582" s="59"/>
      <c r="G582" s="59"/>
      <c r="AC582" s="59"/>
      <c r="AD582" s="59"/>
      <c r="AE582" s="59"/>
      <c r="AF582" s="66"/>
      <c r="AG582" s="66"/>
    </row>
    <row r="583" spans="2:33" x14ac:dyDescent="0.25">
      <c r="B583" s="40"/>
      <c r="C583" s="40"/>
      <c r="D583" s="40"/>
      <c r="E583" s="40"/>
      <c r="F583" s="40"/>
      <c r="G583" s="40"/>
      <c r="AC583" s="40"/>
      <c r="AD583" s="40"/>
      <c r="AE583" s="40"/>
      <c r="AF583" s="66"/>
      <c r="AG583" s="66"/>
    </row>
    <row r="584" spans="2:33" x14ac:dyDescent="0.25">
      <c r="B584" s="49"/>
      <c r="C584" s="49"/>
      <c r="D584" s="49"/>
      <c r="E584" s="49"/>
      <c r="F584" s="49"/>
      <c r="G584" s="49"/>
      <c r="AC584" s="49"/>
      <c r="AD584" s="49"/>
      <c r="AE584" s="49"/>
      <c r="AF584" s="66"/>
      <c r="AG584" s="66"/>
    </row>
    <row r="585" spans="2:33" x14ac:dyDescent="0.25">
      <c r="B585" s="49"/>
      <c r="C585" s="49"/>
      <c r="D585" s="49"/>
      <c r="E585" s="49"/>
      <c r="F585" s="49"/>
      <c r="G585" s="49"/>
      <c r="AC585" s="49"/>
      <c r="AD585" s="49"/>
      <c r="AE585" s="49"/>
      <c r="AF585" s="66"/>
      <c r="AG585" s="66"/>
    </row>
    <row r="586" spans="2:33" x14ac:dyDescent="0.25">
      <c r="B586" s="66"/>
      <c r="C586" s="66"/>
      <c r="D586" s="66"/>
      <c r="E586" s="66"/>
      <c r="F586" s="66"/>
      <c r="G586" s="66"/>
      <c r="AC586" s="66"/>
      <c r="AD586" s="66"/>
      <c r="AE586" s="66"/>
      <c r="AF586" s="66"/>
      <c r="AG586" s="66"/>
    </row>
    <row r="587" spans="2:33" x14ac:dyDescent="0.25">
      <c r="B587" s="62"/>
      <c r="C587" s="62"/>
      <c r="D587" s="62"/>
      <c r="E587" s="62"/>
      <c r="F587" s="62"/>
      <c r="G587" s="62"/>
      <c r="AC587" s="62"/>
      <c r="AD587" s="62"/>
      <c r="AE587" s="62"/>
      <c r="AF587" s="66"/>
      <c r="AG587" s="66"/>
    </row>
    <row r="588" spans="2:33" x14ac:dyDescent="0.25">
      <c r="B588" s="54"/>
      <c r="C588" s="54"/>
      <c r="D588" s="54"/>
      <c r="E588" s="54"/>
      <c r="F588" s="54"/>
      <c r="G588" s="54"/>
      <c r="AC588" s="54"/>
      <c r="AD588" s="54"/>
      <c r="AE588" s="54"/>
      <c r="AF588" s="66"/>
      <c r="AG588" s="66"/>
    </row>
    <row r="589" spans="2:33" x14ac:dyDescent="0.25">
      <c r="B589" s="45"/>
      <c r="C589" s="45"/>
      <c r="D589" s="45"/>
      <c r="E589" s="45"/>
      <c r="F589" s="45"/>
      <c r="G589" s="45"/>
      <c r="AC589" s="45"/>
      <c r="AD589" s="45"/>
      <c r="AE589" s="45"/>
      <c r="AF589" s="66"/>
      <c r="AG589" s="66"/>
    </row>
    <row r="590" spans="2:33" x14ac:dyDescent="0.25">
      <c r="B590" s="45"/>
      <c r="C590" s="45"/>
      <c r="D590" s="45"/>
      <c r="E590" s="45"/>
      <c r="F590" s="45"/>
      <c r="G590" s="45"/>
      <c r="AC590" s="45"/>
      <c r="AD590" s="45"/>
      <c r="AE590" s="45"/>
      <c r="AF590" s="66"/>
      <c r="AG590" s="66"/>
    </row>
    <row r="591" spans="2:33" x14ac:dyDescent="0.25">
      <c r="B591" s="40"/>
      <c r="C591" s="40"/>
      <c r="D591" s="40"/>
      <c r="E591" s="40"/>
      <c r="F591" s="40"/>
      <c r="G591" s="40"/>
      <c r="AC591" s="40"/>
      <c r="AD591" s="40"/>
      <c r="AE591" s="40"/>
      <c r="AF591" s="46"/>
      <c r="AG591" s="46"/>
    </row>
    <row r="592" spans="2:33" x14ac:dyDescent="0.25">
      <c r="B592" s="67"/>
      <c r="C592" s="67"/>
      <c r="D592" s="67"/>
      <c r="E592" s="67"/>
      <c r="F592" s="67"/>
      <c r="G592" s="67"/>
      <c r="AC592" s="67"/>
      <c r="AD592" s="67"/>
      <c r="AE592" s="67"/>
      <c r="AF592" s="46"/>
      <c r="AG592" s="46"/>
    </row>
    <row r="593" spans="2:33" x14ac:dyDescent="0.25">
      <c r="B593" s="65"/>
      <c r="C593" s="65"/>
      <c r="D593" s="65"/>
      <c r="E593" s="65"/>
      <c r="F593" s="65"/>
      <c r="G593" s="65"/>
      <c r="AC593" s="65"/>
      <c r="AD593" s="65"/>
      <c r="AE593" s="65"/>
      <c r="AF593" s="46"/>
      <c r="AG593" s="46"/>
    </row>
    <row r="594" spans="2:33" x14ac:dyDescent="0.25">
      <c r="B594" s="55"/>
      <c r="C594" s="55"/>
      <c r="D594" s="55"/>
      <c r="E594" s="55"/>
      <c r="F594" s="55"/>
      <c r="G594" s="55"/>
      <c r="AC594" s="55"/>
      <c r="AD594" s="55"/>
      <c r="AE594" s="55"/>
      <c r="AF594" s="46"/>
      <c r="AG594" s="46"/>
    </row>
    <row r="595" spans="2:33" x14ac:dyDescent="0.25">
      <c r="B595" s="40"/>
      <c r="C595" s="40"/>
      <c r="D595" s="40"/>
      <c r="E595" s="40"/>
      <c r="F595" s="40"/>
      <c r="G595" s="40"/>
      <c r="AC595" s="40"/>
      <c r="AD595" s="40"/>
      <c r="AE595" s="40"/>
      <c r="AF595" s="46"/>
      <c r="AG595" s="46"/>
    </row>
    <row r="596" spans="2:33" x14ac:dyDescent="0.25">
      <c r="B596" s="56"/>
      <c r="C596" s="56"/>
      <c r="D596" s="56"/>
      <c r="E596" s="56"/>
      <c r="F596" s="56"/>
      <c r="G596" s="56"/>
      <c r="AC596" s="56"/>
      <c r="AD596" s="56"/>
      <c r="AE596" s="56"/>
      <c r="AF596" s="46"/>
      <c r="AG596" s="46"/>
    </row>
    <row r="597" spans="2:33" x14ac:dyDescent="0.25">
      <c r="B597" s="56"/>
      <c r="C597" s="56"/>
      <c r="D597" s="56"/>
      <c r="E597" s="56"/>
      <c r="F597" s="56"/>
      <c r="G597" s="56"/>
      <c r="AC597" s="56"/>
      <c r="AD597" s="56"/>
      <c r="AE597" s="56"/>
      <c r="AF597" s="46"/>
      <c r="AG597" s="46"/>
    </row>
    <row r="598" spans="2:33" x14ac:dyDescent="0.25">
      <c r="B598" s="61"/>
      <c r="C598" s="61"/>
      <c r="D598" s="61"/>
      <c r="E598" s="61"/>
      <c r="F598" s="61"/>
      <c r="G598" s="61"/>
      <c r="AC598" s="61"/>
      <c r="AD598" s="61"/>
      <c r="AE598" s="61"/>
      <c r="AF598" s="46"/>
      <c r="AG598" s="46"/>
    </row>
    <row r="599" spans="2:33" x14ac:dyDescent="0.25">
      <c r="B599" s="47"/>
      <c r="C599" s="47"/>
      <c r="D599" s="47"/>
      <c r="E599" s="47"/>
      <c r="F599" s="47"/>
      <c r="G599" s="47"/>
      <c r="AC599" s="47"/>
      <c r="AD599" s="47"/>
      <c r="AE599" s="47"/>
      <c r="AF599" s="46"/>
      <c r="AG599" s="46"/>
    </row>
    <row r="600" spans="2:33" x14ac:dyDescent="0.25">
      <c r="B600" s="64"/>
      <c r="C600" s="64"/>
      <c r="D600" s="64"/>
      <c r="E600" s="64"/>
      <c r="F600" s="64"/>
      <c r="G600" s="64"/>
      <c r="AC600" s="64"/>
      <c r="AD600" s="64"/>
      <c r="AE600" s="64"/>
      <c r="AF600" s="46"/>
      <c r="AG600" s="46"/>
    </row>
    <row r="601" spans="2:33" x14ac:dyDescent="0.25">
      <c r="B601" s="50"/>
      <c r="C601" s="50"/>
      <c r="D601" s="50"/>
      <c r="E601" s="50"/>
      <c r="F601" s="50"/>
      <c r="G601" s="50"/>
      <c r="AC601" s="50"/>
      <c r="AD601" s="50"/>
      <c r="AE601" s="50"/>
      <c r="AF601" s="46"/>
      <c r="AG601" s="46"/>
    </row>
    <row r="602" spans="2:33" x14ac:dyDescent="0.25">
      <c r="B602" s="66"/>
      <c r="C602" s="66"/>
      <c r="D602" s="66"/>
      <c r="E602" s="66"/>
      <c r="F602" s="66"/>
      <c r="G602" s="66"/>
      <c r="AC602" s="66"/>
      <c r="AD602" s="66"/>
      <c r="AE602" s="66"/>
      <c r="AF602" s="46"/>
      <c r="AG602" s="46"/>
    </row>
    <row r="603" spans="2:33" x14ac:dyDescent="0.25">
      <c r="B603" s="47"/>
      <c r="C603" s="47"/>
      <c r="D603" s="47"/>
      <c r="E603" s="47"/>
      <c r="F603" s="47"/>
      <c r="G603" s="47"/>
      <c r="AC603" s="47"/>
      <c r="AD603" s="47"/>
      <c r="AE603" s="47"/>
      <c r="AF603" s="46"/>
      <c r="AG603" s="46"/>
    </row>
    <row r="604" spans="2:33" x14ac:dyDescent="0.25">
      <c r="B604" s="60"/>
      <c r="C604" s="60"/>
      <c r="D604" s="60"/>
      <c r="E604" s="60"/>
      <c r="F604" s="60"/>
      <c r="G604" s="60"/>
      <c r="AC604" s="60"/>
      <c r="AD604" s="60"/>
      <c r="AE604" s="60"/>
      <c r="AF604" s="46"/>
      <c r="AG604" s="46"/>
    </row>
    <row r="605" spans="2:33" x14ac:dyDescent="0.25">
      <c r="B605" s="61"/>
      <c r="C605" s="61"/>
      <c r="D605" s="61"/>
      <c r="E605" s="61"/>
      <c r="F605" s="61"/>
      <c r="G605" s="61"/>
      <c r="AC605" s="61"/>
      <c r="AD605" s="61"/>
      <c r="AE605" s="61"/>
      <c r="AF605" s="46"/>
      <c r="AG605" s="46"/>
    </row>
    <row r="606" spans="2:33" x14ac:dyDescent="0.25">
      <c r="B606" s="45"/>
      <c r="C606" s="45"/>
      <c r="D606" s="45"/>
      <c r="E606" s="45"/>
      <c r="F606" s="45"/>
      <c r="G606" s="45"/>
      <c r="AC606" s="45"/>
      <c r="AD606" s="45"/>
      <c r="AE606" s="45"/>
      <c r="AF606" s="46"/>
      <c r="AG606" s="46"/>
    </row>
    <row r="607" spans="2:33" x14ac:dyDescent="0.25">
      <c r="B607" s="42"/>
      <c r="C607" s="42"/>
      <c r="D607" s="42"/>
      <c r="E607" s="42"/>
      <c r="F607" s="42"/>
      <c r="G607" s="42"/>
      <c r="AC607" s="42"/>
      <c r="AD607" s="42"/>
      <c r="AE607" s="42"/>
      <c r="AF607" s="46"/>
      <c r="AG607" s="46"/>
    </row>
    <row r="608" spans="2:33" x14ac:dyDescent="0.25">
      <c r="B608" s="48"/>
      <c r="C608" s="48"/>
      <c r="D608" s="48"/>
      <c r="E608" s="48"/>
      <c r="F608" s="48"/>
      <c r="G608" s="48"/>
      <c r="AC608" s="48"/>
      <c r="AD608" s="48"/>
      <c r="AE608" s="48"/>
      <c r="AF608" s="46"/>
      <c r="AG608" s="46"/>
    </row>
    <row r="609" spans="2:33" x14ac:dyDescent="0.25">
      <c r="B609" s="67"/>
      <c r="C609" s="67"/>
      <c r="D609" s="67"/>
      <c r="E609" s="67"/>
      <c r="F609" s="67"/>
      <c r="G609" s="67"/>
      <c r="AC609" s="67"/>
      <c r="AD609" s="67"/>
      <c r="AE609" s="67"/>
      <c r="AF609" s="46"/>
      <c r="AG609" s="46"/>
    </row>
    <row r="610" spans="2:33" x14ac:dyDescent="0.25">
      <c r="B610" s="40"/>
      <c r="C610" s="40"/>
      <c r="D610" s="40"/>
      <c r="E610" s="40"/>
      <c r="F610" s="40"/>
      <c r="G610" s="40"/>
      <c r="AC610" s="40"/>
      <c r="AD610" s="40"/>
      <c r="AE610" s="40"/>
      <c r="AF610" s="46"/>
      <c r="AG610" s="46"/>
    </row>
    <row r="611" spans="2:33" x14ac:dyDescent="0.25">
      <c r="B611" s="62"/>
      <c r="C611" s="62"/>
      <c r="D611" s="62"/>
      <c r="E611" s="62"/>
      <c r="F611" s="62"/>
      <c r="G611" s="62"/>
      <c r="AC611" s="62"/>
      <c r="AD611" s="62"/>
      <c r="AE611" s="62"/>
      <c r="AF611" s="46"/>
      <c r="AG611" s="46"/>
    </row>
    <row r="612" spans="2:33" x14ac:dyDescent="0.25">
      <c r="B612" s="58"/>
      <c r="C612" s="58"/>
      <c r="D612" s="58"/>
      <c r="E612" s="58"/>
      <c r="F612" s="58"/>
      <c r="G612" s="58"/>
      <c r="AC612" s="58"/>
      <c r="AD612" s="58"/>
      <c r="AE612" s="58"/>
      <c r="AF612" s="46"/>
      <c r="AG612" s="46"/>
    </row>
    <row r="613" spans="2:33" x14ac:dyDescent="0.25">
      <c r="B613" s="46"/>
      <c r="C613" s="46"/>
      <c r="D613" s="46"/>
      <c r="E613" s="46"/>
      <c r="F613" s="46"/>
      <c r="G613" s="46"/>
      <c r="AC613" s="46"/>
      <c r="AD613" s="46"/>
      <c r="AE613" s="46"/>
      <c r="AF613" s="46"/>
      <c r="AG613" s="46"/>
    </row>
    <row r="614" spans="2:33" x14ac:dyDescent="0.25">
      <c r="B614" s="59"/>
      <c r="C614" s="59"/>
      <c r="D614" s="59"/>
      <c r="E614" s="59"/>
      <c r="F614" s="59"/>
      <c r="G614" s="59"/>
      <c r="AC614" s="59"/>
      <c r="AD614" s="59"/>
      <c r="AE614" s="59"/>
      <c r="AF614" s="46"/>
      <c r="AG614" s="46"/>
    </row>
    <row r="615" spans="2:33" x14ac:dyDescent="0.25">
      <c r="B615" s="45"/>
      <c r="C615" s="45"/>
      <c r="D615" s="45"/>
      <c r="E615" s="45"/>
      <c r="F615" s="45"/>
      <c r="G615" s="45"/>
      <c r="AC615" s="45"/>
      <c r="AD615" s="45"/>
      <c r="AE615" s="45"/>
      <c r="AF615" s="46"/>
      <c r="AG615" s="46"/>
    </row>
    <row r="616" spans="2:33" x14ac:dyDescent="0.25">
      <c r="B616" s="54"/>
      <c r="C616" s="54"/>
      <c r="D616" s="54"/>
      <c r="E616" s="54"/>
      <c r="F616" s="54"/>
      <c r="G616" s="54"/>
      <c r="AC616" s="54"/>
      <c r="AD616" s="54"/>
      <c r="AE616" s="54"/>
      <c r="AF616" s="46"/>
      <c r="AG616" s="46"/>
    </row>
    <row r="617" spans="2:33" x14ac:dyDescent="0.25">
      <c r="B617" s="45"/>
      <c r="C617" s="45"/>
      <c r="D617" s="45"/>
      <c r="E617" s="45"/>
      <c r="F617" s="45"/>
      <c r="G617" s="45"/>
      <c r="AC617" s="45"/>
      <c r="AD617" s="45"/>
      <c r="AE617" s="45"/>
      <c r="AF617" s="46"/>
      <c r="AG617" s="46"/>
    </row>
    <row r="618" spans="2:33" x14ac:dyDescent="0.25">
      <c r="B618" s="58"/>
      <c r="C618" s="58"/>
      <c r="D618" s="58"/>
      <c r="E618" s="58"/>
      <c r="F618" s="58"/>
      <c r="G618" s="58"/>
      <c r="AC618" s="58"/>
      <c r="AD618" s="58"/>
      <c r="AE618" s="58"/>
      <c r="AF618" s="46"/>
      <c r="AG618" s="46"/>
    </row>
    <row r="619" spans="2:33" x14ac:dyDescent="0.25">
      <c r="B619" s="59"/>
      <c r="C619" s="59"/>
      <c r="D619" s="59"/>
      <c r="E619" s="59"/>
      <c r="F619" s="59"/>
      <c r="G619" s="59"/>
      <c r="AC619" s="59"/>
      <c r="AD619" s="59"/>
      <c r="AE619" s="59"/>
      <c r="AF619" s="46"/>
      <c r="AG619" s="46"/>
    </row>
    <row r="620" spans="2:33" x14ac:dyDescent="0.25">
      <c r="B620" s="64"/>
      <c r="C620" s="64"/>
      <c r="D620" s="64"/>
      <c r="E620" s="64"/>
      <c r="F620" s="64"/>
      <c r="G620" s="64"/>
      <c r="AC620" s="64"/>
      <c r="AD620" s="64"/>
      <c r="AE620" s="64"/>
      <c r="AF620" s="46"/>
      <c r="AG620" s="46"/>
    </row>
    <row r="621" spans="2:33" x14ac:dyDescent="0.25">
      <c r="B621" s="40"/>
      <c r="C621" s="40"/>
      <c r="D621" s="40"/>
      <c r="E621" s="40"/>
      <c r="F621" s="40"/>
      <c r="G621" s="40"/>
      <c r="AC621" s="40"/>
      <c r="AD621" s="40"/>
      <c r="AE621" s="40"/>
      <c r="AF621" s="46"/>
      <c r="AG621" s="46"/>
    </row>
    <row r="622" spans="2:33" x14ac:dyDescent="0.25">
      <c r="B622" s="44"/>
      <c r="C622" s="44"/>
      <c r="D622" s="44"/>
      <c r="E622" s="44"/>
      <c r="F622" s="44"/>
      <c r="G622" s="44"/>
      <c r="AC622" s="44"/>
      <c r="AD622" s="44"/>
      <c r="AE622" s="44"/>
      <c r="AF622" s="46"/>
      <c r="AG622" s="46"/>
    </row>
    <row r="623" spans="2:33" x14ac:dyDescent="0.25">
      <c r="B623" s="55"/>
      <c r="C623" s="55"/>
      <c r="D623" s="55"/>
      <c r="E623" s="55"/>
      <c r="F623" s="55"/>
      <c r="G623" s="55"/>
      <c r="AC623" s="55"/>
      <c r="AD623" s="55"/>
      <c r="AE623" s="55"/>
      <c r="AF623" s="46"/>
      <c r="AG623" s="46"/>
    </row>
    <row r="624" spans="2:33" x14ac:dyDescent="0.25">
      <c r="B624" s="54"/>
      <c r="C624" s="54"/>
      <c r="D624" s="54"/>
      <c r="E624" s="54"/>
      <c r="F624" s="54"/>
      <c r="G624" s="54"/>
      <c r="AC624" s="54"/>
      <c r="AD624" s="54"/>
      <c r="AE624" s="54"/>
      <c r="AF624" s="46"/>
      <c r="AG624" s="46"/>
    </row>
    <row r="625" spans="2:33" x14ac:dyDescent="0.25">
      <c r="B625" s="43"/>
      <c r="C625" s="43"/>
      <c r="D625" s="43"/>
      <c r="E625" s="43"/>
      <c r="F625" s="43"/>
      <c r="G625" s="43"/>
      <c r="AC625" s="43"/>
      <c r="AD625" s="43"/>
      <c r="AE625" s="43"/>
      <c r="AF625" s="46"/>
      <c r="AG625" s="46"/>
    </row>
    <row r="626" spans="2:33" x14ac:dyDescent="0.25">
      <c r="B626" s="54"/>
      <c r="C626" s="54"/>
      <c r="D626" s="54"/>
      <c r="E626" s="54"/>
      <c r="F626" s="54"/>
      <c r="G626" s="54"/>
      <c r="AC626" s="54"/>
      <c r="AD626" s="54"/>
      <c r="AE626" s="54"/>
      <c r="AF626" s="46"/>
      <c r="AG626" s="46"/>
    </row>
    <row r="627" spans="2:33" x14ac:dyDescent="0.25">
      <c r="B627" s="48"/>
      <c r="C627" s="48"/>
      <c r="D627" s="48"/>
      <c r="E627" s="48"/>
      <c r="F627" s="48"/>
      <c r="G627" s="48"/>
      <c r="AC627" s="48"/>
      <c r="AD627" s="48"/>
      <c r="AE627" s="48"/>
      <c r="AF627" s="46"/>
      <c r="AG627" s="46"/>
    </row>
    <row r="628" spans="2:33" x14ac:dyDescent="0.25">
      <c r="B628" s="55"/>
      <c r="C628" s="55"/>
      <c r="D628" s="55"/>
      <c r="E628" s="55"/>
      <c r="F628" s="55"/>
      <c r="G628" s="55"/>
      <c r="AC628" s="55"/>
      <c r="AD628" s="55"/>
      <c r="AE628" s="55"/>
      <c r="AF628" s="46"/>
      <c r="AG628" s="46"/>
    </row>
    <row r="629" spans="2:33" x14ac:dyDescent="0.25">
      <c r="B629" s="56"/>
      <c r="C629" s="56"/>
      <c r="D629" s="56"/>
      <c r="E629" s="56"/>
      <c r="F629" s="56"/>
      <c r="G629" s="56"/>
      <c r="AC629" s="56"/>
      <c r="AD629" s="56"/>
      <c r="AE629" s="56"/>
      <c r="AF629" s="46"/>
      <c r="AG629" s="46"/>
    </row>
    <row r="630" spans="2:33" x14ac:dyDescent="0.25">
      <c r="B630" s="53"/>
      <c r="C630" s="53"/>
      <c r="D630" s="53"/>
      <c r="E630" s="53"/>
      <c r="F630" s="53"/>
      <c r="G630" s="53"/>
      <c r="AC630" s="53"/>
      <c r="AD630" s="53"/>
      <c r="AE630" s="53"/>
      <c r="AF630" s="46"/>
      <c r="AG630" s="46"/>
    </row>
    <row r="631" spans="2:33" x14ac:dyDescent="0.25">
      <c r="B631" s="47"/>
      <c r="C631" s="47"/>
      <c r="D631" s="47"/>
      <c r="E631" s="47"/>
      <c r="F631" s="47"/>
      <c r="G631" s="47"/>
      <c r="AC631" s="47"/>
      <c r="AD631" s="47"/>
      <c r="AE631" s="47"/>
      <c r="AF631" s="46"/>
      <c r="AG631" s="46"/>
    </row>
    <row r="632" spans="2:33" x14ac:dyDescent="0.25">
      <c r="B632" s="49"/>
      <c r="C632" s="49"/>
      <c r="D632" s="49"/>
      <c r="E632" s="49"/>
      <c r="F632" s="49"/>
      <c r="G632" s="49"/>
      <c r="AC632" s="49"/>
      <c r="AD632" s="49"/>
      <c r="AE632" s="49"/>
      <c r="AF632" s="46"/>
      <c r="AG632" s="46"/>
    </row>
    <row r="633" spans="2:33" x14ac:dyDescent="0.25">
      <c r="B633" s="49"/>
      <c r="C633" s="49"/>
      <c r="D633" s="49"/>
      <c r="E633" s="49"/>
      <c r="F633" s="49"/>
      <c r="G633" s="49"/>
      <c r="AC633" s="49"/>
      <c r="AD633" s="49"/>
      <c r="AE633" s="49"/>
      <c r="AF633" s="46"/>
      <c r="AG633" s="46"/>
    </row>
    <row r="634" spans="2:33" x14ac:dyDescent="0.25">
      <c r="B634" s="53"/>
      <c r="C634" s="53"/>
      <c r="D634" s="53"/>
      <c r="E634" s="53"/>
      <c r="F634" s="53"/>
      <c r="G634" s="53"/>
      <c r="AC634" s="53"/>
      <c r="AD634" s="53"/>
      <c r="AE634" s="53"/>
      <c r="AF634" s="46"/>
      <c r="AG634" s="46"/>
    </row>
    <row r="635" spans="2:33" x14ac:dyDescent="0.25">
      <c r="B635" s="49"/>
      <c r="C635" s="49"/>
      <c r="D635" s="49"/>
      <c r="E635" s="49"/>
      <c r="F635" s="49"/>
      <c r="G635" s="49"/>
      <c r="AC635" s="49"/>
      <c r="AD635" s="49"/>
      <c r="AE635" s="49"/>
      <c r="AF635" s="46"/>
      <c r="AG635" s="46"/>
    </row>
    <row r="636" spans="2:33" x14ac:dyDescent="0.25">
      <c r="B636" s="47"/>
      <c r="C636" s="47"/>
      <c r="D636" s="47"/>
      <c r="E636" s="47"/>
      <c r="F636" s="47"/>
      <c r="G636" s="47"/>
      <c r="AC636" s="47"/>
      <c r="AD636" s="47"/>
      <c r="AE636" s="47"/>
      <c r="AF636" s="46"/>
      <c r="AG636" s="46"/>
    </row>
    <row r="637" spans="2:33" x14ac:dyDescent="0.25">
      <c r="B637" s="59"/>
      <c r="C637" s="59"/>
      <c r="D637" s="59"/>
      <c r="E637" s="59"/>
      <c r="F637" s="59"/>
      <c r="G637" s="59"/>
      <c r="AC637" s="59"/>
      <c r="AD637" s="59"/>
      <c r="AE637" s="59"/>
      <c r="AF637" s="46"/>
      <c r="AG637" s="46"/>
    </row>
    <row r="638" spans="2:33" x14ac:dyDescent="0.25">
      <c r="B638" s="42"/>
      <c r="C638" s="42"/>
      <c r="D638" s="42"/>
      <c r="E638" s="42"/>
      <c r="F638" s="42"/>
      <c r="G638" s="42"/>
      <c r="AC638" s="42"/>
      <c r="AD638" s="42"/>
      <c r="AE638" s="42"/>
      <c r="AF638" s="46"/>
      <c r="AG638" s="46"/>
    </row>
    <row r="639" spans="2:33" x14ac:dyDescent="0.25">
      <c r="B639" s="49"/>
      <c r="C639" s="49"/>
      <c r="D639" s="49"/>
      <c r="E639" s="49"/>
      <c r="F639" s="49"/>
      <c r="G639" s="49"/>
      <c r="AC639" s="49"/>
      <c r="AD639" s="49"/>
      <c r="AE639" s="49"/>
      <c r="AF639" s="46"/>
      <c r="AG639" s="46"/>
    </row>
    <row r="640" spans="2:33" x14ac:dyDescent="0.25">
      <c r="B640" s="40"/>
      <c r="C640" s="40"/>
      <c r="D640" s="40"/>
      <c r="E640" s="40"/>
      <c r="F640" s="40"/>
      <c r="G640" s="40"/>
      <c r="AC640" s="40"/>
      <c r="AD640" s="40"/>
      <c r="AE640" s="40"/>
      <c r="AF640" s="46"/>
      <c r="AG640" s="46"/>
    </row>
    <row r="641" spans="2:33" x14ac:dyDescent="0.25">
      <c r="B641" s="68"/>
      <c r="C641" s="68"/>
      <c r="D641" s="68"/>
      <c r="E641" s="68"/>
      <c r="F641" s="68"/>
      <c r="G641" s="68"/>
      <c r="AC641" s="68"/>
      <c r="AD641" s="68"/>
      <c r="AE641" s="68"/>
      <c r="AF641" s="46"/>
      <c r="AG641" s="46"/>
    </row>
    <row r="642" spans="2:33" x14ac:dyDescent="0.25">
      <c r="B642" s="40"/>
      <c r="C642" s="40"/>
      <c r="D642" s="40"/>
      <c r="E642" s="40"/>
      <c r="F642" s="40"/>
      <c r="G642" s="40"/>
      <c r="AC642" s="40"/>
      <c r="AD642" s="40"/>
      <c r="AE642" s="40"/>
      <c r="AF642" s="46"/>
      <c r="AG642" s="46"/>
    </row>
    <row r="643" spans="2:33" x14ac:dyDescent="0.25">
      <c r="B643" s="49"/>
      <c r="C643" s="49"/>
      <c r="D643" s="49"/>
      <c r="E643" s="49"/>
      <c r="F643" s="49"/>
      <c r="G643" s="49"/>
      <c r="AC643" s="49"/>
      <c r="AD643" s="49"/>
      <c r="AE643" s="49"/>
      <c r="AF643" s="46"/>
      <c r="AG643" s="46"/>
    </row>
    <row r="644" spans="2:33" x14ac:dyDescent="0.25">
      <c r="B644" s="50"/>
      <c r="C644" s="50"/>
      <c r="D644" s="50"/>
      <c r="E644" s="50"/>
      <c r="F644" s="50"/>
      <c r="G644" s="50"/>
      <c r="AC644" s="50"/>
      <c r="AD644" s="50"/>
      <c r="AE644" s="50"/>
      <c r="AF644" s="46"/>
      <c r="AG644" s="46"/>
    </row>
    <row r="645" spans="2:33" x14ac:dyDescent="0.25">
      <c r="B645" s="56"/>
      <c r="C645" s="56"/>
      <c r="D645" s="56"/>
      <c r="E645" s="56"/>
      <c r="F645" s="56"/>
      <c r="G645" s="56"/>
      <c r="AC645" s="56"/>
      <c r="AD645" s="56"/>
      <c r="AE645" s="56"/>
      <c r="AF645" s="46"/>
      <c r="AG645" s="46"/>
    </row>
    <row r="646" spans="2:33" x14ac:dyDescent="0.25">
      <c r="B646" s="46"/>
      <c r="C646" s="46"/>
      <c r="D646" s="46"/>
      <c r="E646" s="46"/>
      <c r="F646" s="46"/>
      <c r="G646" s="46"/>
      <c r="AC646" s="46"/>
      <c r="AD646" s="46"/>
      <c r="AE646" s="46"/>
      <c r="AF646" s="46"/>
      <c r="AG646" s="46"/>
    </row>
    <row r="647" spans="2:33" x14ac:dyDescent="0.25">
      <c r="B647" s="56"/>
      <c r="C647" s="56"/>
      <c r="D647" s="56"/>
      <c r="E647" s="56"/>
      <c r="F647" s="56"/>
      <c r="G647" s="56"/>
      <c r="AC647" s="56"/>
      <c r="AD647" s="56"/>
      <c r="AE647" s="56"/>
      <c r="AF647" s="46"/>
      <c r="AG647" s="46"/>
    </row>
    <row r="648" spans="2:33" x14ac:dyDescent="0.25">
      <c r="B648" s="47"/>
      <c r="C648" s="47"/>
      <c r="D648" s="47"/>
      <c r="E648" s="47"/>
      <c r="F648" s="47"/>
      <c r="G648" s="47"/>
      <c r="AC648" s="47"/>
      <c r="AD648" s="47"/>
      <c r="AE648" s="47"/>
      <c r="AF648" s="46"/>
      <c r="AG648" s="46"/>
    </row>
    <row r="649" spans="2:33" x14ac:dyDescent="0.25">
      <c r="B649" s="55"/>
      <c r="C649" s="55"/>
      <c r="D649" s="55"/>
      <c r="E649" s="55"/>
      <c r="F649" s="55"/>
      <c r="G649" s="55"/>
      <c r="AC649" s="55"/>
      <c r="AD649" s="55"/>
      <c r="AE649" s="55"/>
      <c r="AF649" s="46"/>
      <c r="AG649" s="46"/>
    </row>
    <row r="650" spans="2:33" x14ac:dyDescent="0.25">
      <c r="B650" s="50"/>
      <c r="C650" s="50"/>
      <c r="D650" s="50"/>
      <c r="E650" s="50"/>
      <c r="F650" s="50"/>
      <c r="G650" s="50"/>
      <c r="AC650" s="50"/>
      <c r="AD650" s="50"/>
      <c r="AE650" s="50"/>
      <c r="AF650" s="46"/>
      <c r="AG650" s="46"/>
    </row>
    <row r="651" spans="2:33" x14ac:dyDescent="0.25">
      <c r="B651" s="66"/>
      <c r="C651" s="66"/>
      <c r="D651" s="66"/>
      <c r="E651" s="66"/>
      <c r="F651" s="66"/>
      <c r="G651" s="66"/>
      <c r="AC651" s="66"/>
      <c r="AD651" s="66"/>
      <c r="AE651" s="66"/>
      <c r="AF651" s="46"/>
      <c r="AG651" s="46"/>
    </row>
    <row r="652" spans="2:33" x14ac:dyDescent="0.25">
      <c r="B652" s="45"/>
      <c r="C652" s="45"/>
      <c r="D652" s="45"/>
      <c r="E652" s="45"/>
      <c r="F652" s="45"/>
      <c r="G652" s="45"/>
      <c r="AC652" s="45"/>
      <c r="AD652" s="45"/>
      <c r="AE652" s="45"/>
      <c r="AF652" s="46"/>
      <c r="AG652" s="46"/>
    </row>
    <row r="653" spans="2:33" x14ac:dyDescent="0.25">
      <c r="B653" s="41"/>
      <c r="C653" s="41"/>
      <c r="D653" s="41"/>
      <c r="E653" s="41"/>
      <c r="F653" s="41"/>
      <c r="G653" s="41"/>
      <c r="AC653" s="41"/>
      <c r="AD653" s="41"/>
      <c r="AE653" s="41"/>
      <c r="AF653" s="41"/>
      <c r="AG653" s="41"/>
    </row>
    <row r="654" spans="2:33" x14ac:dyDescent="0.25">
      <c r="B654" s="43"/>
      <c r="C654" s="43"/>
      <c r="D654" s="43"/>
      <c r="E654" s="43"/>
      <c r="F654" s="43"/>
      <c r="G654" s="43"/>
      <c r="AC654" s="43"/>
      <c r="AD654" s="43"/>
      <c r="AE654" s="43"/>
      <c r="AF654" s="41"/>
      <c r="AG654" s="41"/>
    </row>
    <row r="655" spans="2:33" x14ac:dyDescent="0.25">
      <c r="B655" s="62"/>
      <c r="C655" s="62"/>
      <c r="D655" s="62"/>
      <c r="E655" s="62"/>
      <c r="F655" s="62"/>
      <c r="G655" s="62"/>
      <c r="AC655" s="62"/>
      <c r="AD655" s="62"/>
      <c r="AE655" s="62"/>
      <c r="AF655" s="41"/>
      <c r="AG655" s="41"/>
    </row>
    <row r="656" spans="2:33" x14ac:dyDescent="0.25">
      <c r="B656" s="65"/>
      <c r="C656" s="65"/>
      <c r="D656" s="65"/>
      <c r="E656" s="65"/>
      <c r="F656" s="65"/>
      <c r="G656" s="65"/>
      <c r="AC656" s="65"/>
      <c r="AD656" s="65"/>
      <c r="AE656" s="65"/>
      <c r="AF656" s="41"/>
      <c r="AG656" s="41"/>
    </row>
    <row r="657" spans="2:33" x14ac:dyDescent="0.25">
      <c r="B657" s="55"/>
      <c r="C657" s="55"/>
      <c r="D657" s="55"/>
      <c r="E657" s="55"/>
      <c r="F657" s="55"/>
      <c r="G657" s="55"/>
      <c r="AC657" s="55"/>
      <c r="AD657" s="55"/>
      <c r="AE657" s="55"/>
      <c r="AF657" s="41"/>
      <c r="AG657" s="41"/>
    </row>
    <row r="658" spans="2:33" x14ac:dyDescent="0.25">
      <c r="B658" s="64"/>
      <c r="C658" s="64"/>
      <c r="D658" s="64"/>
      <c r="E658" s="64"/>
      <c r="F658" s="64"/>
      <c r="G658" s="64"/>
      <c r="AC658" s="64"/>
      <c r="AD658" s="64"/>
      <c r="AE658" s="64"/>
      <c r="AF658" s="41"/>
      <c r="AG658" s="41"/>
    </row>
    <row r="659" spans="2:33" x14ac:dyDescent="0.25">
      <c r="B659" s="68"/>
      <c r="C659" s="68"/>
      <c r="D659" s="68"/>
      <c r="E659" s="68"/>
      <c r="F659" s="68"/>
      <c r="G659" s="68"/>
      <c r="AC659" s="68"/>
      <c r="AD659" s="68"/>
      <c r="AE659" s="68"/>
      <c r="AF659" s="41"/>
      <c r="AG659" s="41"/>
    </row>
    <row r="660" spans="2:33" x14ac:dyDescent="0.25">
      <c r="B660" s="56"/>
      <c r="C660" s="56"/>
      <c r="D660" s="56"/>
      <c r="E660" s="56"/>
      <c r="F660" s="56"/>
      <c r="G660" s="56"/>
      <c r="AC660" s="56"/>
      <c r="AD660" s="56"/>
      <c r="AE660" s="56"/>
      <c r="AF660" s="41"/>
      <c r="AG660" s="41"/>
    </row>
    <row r="661" spans="2:33" x14ac:dyDescent="0.25">
      <c r="B661" s="65"/>
      <c r="C661" s="65"/>
      <c r="D661" s="65"/>
      <c r="E661" s="65"/>
      <c r="F661" s="65"/>
      <c r="G661" s="65"/>
      <c r="AC661" s="65"/>
      <c r="AD661" s="65"/>
      <c r="AE661" s="65"/>
      <c r="AF661" s="41"/>
      <c r="AG661" s="41"/>
    </row>
    <row r="662" spans="2:33" x14ac:dyDescent="0.25">
      <c r="B662" s="65"/>
      <c r="C662" s="65"/>
      <c r="D662" s="65"/>
      <c r="E662" s="65"/>
      <c r="F662" s="65"/>
      <c r="G662" s="65"/>
      <c r="AC662" s="65"/>
      <c r="AD662" s="65"/>
      <c r="AE662" s="65"/>
      <c r="AF662" s="41"/>
      <c r="AG662" s="41"/>
    </row>
    <row r="663" spans="2:33" x14ac:dyDescent="0.25">
      <c r="B663" s="43"/>
      <c r="C663" s="43"/>
      <c r="D663" s="43"/>
      <c r="E663" s="43"/>
      <c r="F663" s="43"/>
      <c r="G663" s="43"/>
      <c r="AC663" s="43"/>
      <c r="AD663" s="43"/>
      <c r="AE663" s="43"/>
      <c r="AF663" s="41"/>
      <c r="AG663" s="41"/>
    </row>
    <row r="664" spans="2:33" x14ac:dyDescent="0.25">
      <c r="B664" s="56"/>
      <c r="C664" s="56"/>
      <c r="D664" s="56"/>
      <c r="E664" s="56"/>
      <c r="F664" s="56"/>
      <c r="G664" s="56"/>
      <c r="AC664" s="56"/>
      <c r="AD664" s="56"/>
      <c r="AE664" s="56"/>
      <c r="AF664" s="41"/>
      <c r="AG664" s="41"/>
    </row>
    <row r="665" spans="2:33" x14ac:dyDescent="0.25">
      <c r="B665" s="65"/>
      <c r="C665" s="65"/>
      <c r="D665" s="65"/>
      <c r="E665" s="65"/>
      <c r="F665" s="65"/>
      <c r="G665" s="65"/>
      <c r="AC665" s="65"/>
      <c r="AD665" s="65"/>
      <c r="AE665" s="65"/>
      <c r="AF665" s="41"/>
      <c r="AG665" s="41"/>
    </row>
    <row r="666" spans="2:33" x14ac:dyDescent="0.25">
      <c r="B666" s="54"/>
      <c r="C666" s="54"/>
      <c r="D666" s="54"/>
      <c r="E666" s="54"/>
      <c r="F666" s="54"/>
      <c r="G666" s="54"/>
      <c r="AC666" s="54"/>
      <c r="AD666" s="54"/>
      <c r="AE666" s="54"/>
      <c r="AF666" s="41"/>
      <c r="AG666" s="41"/>
    </row>
    <row r="667" spans="2:33" x14ac:dyDescent="0.25">
      <c r="B667" s="53"/>
      <c r="C667" s="53"/>
      <c r="D667" s="53"/>
      <c r="E667" s="53"/>
      <c r="F667" s="53"/>
      <c r="G667" s="53"/>
      <c r="AC667" s="53"/>
      <c r="AD667" s="53"/>
      <c r="AE667" s="53"/>
      <c r="AF667" s="41"/>
      <c r="AG667" s="41"/>
    </row>
    <row r="668" spans="2:33" x14ac:dyDescent="0.25">
      <c r="B668" s="58"/>
      <c r="C668" s="58"/>
      <c r="D668" s="58"/>
      <c r="E668" s="58"/>
      <c r="F668" s="58"/>
      <c r="G668" s="58"/>
      <c r="AC668" s="58"/>
      <c r="AD668" s="58"/>
      <c r="AE668" s="58"/>
      <c r="AF668" s="41"/>
      <c r="AG668" s="41"/>
    </row>
    <row r="669" spans="2:33" x14ac:dyDescent="0.25">
      <c r="B669" s="48"/>
      <c r="C669" s="48"/>
      <c r="D669" s="48"/>
      <c r="E669" s="48"/>
      <c r="F669" s="48"/>
      <c r="G669" s="48"/>
      <c r="AC669" s="48"/>
      <c r="AD669" s="48"/>
      <c r="AE669" s="48"/>
      <c r="AF669" s="41"/>
      <c r="AG669" s="41"/>
    </row>
    <row r="670" spans="2:33" x14ac:dyDescent="0.25">
      <c r="B670" s="46"/>
      <c r="C670" s="46"/>
      <c r="D670" s="46"/>
      <c r="E670" s="46"/>
      <c r="F670" s="46"/>
      <c r="G670" s="46"/>
      <c r="AC670" s="46"/>
      <c r="AD670" s="46"/>
      <c r="AE670" s="46"/>
      <c r="AF670" s="41"/>
      <c r="AG670" s="41"/>
    </row>
    <row r="671" spans="2:33" x14ac:dyDescent="0.25">
      <c r="B671" s="45"/>
      <c r="C671" s="45"/>
      <c r="D671" s="45"/>
      <c r="E671" s="45"/>
      <c r="F671" s="45"/>
      <c r="G671" s="45"/>
      <c r="AC671" s="45"/>
      <c r="AD671" s="45"/>
      <c r="AE671" s="45"/>
      <c r="AF671" s="41"/>
      <c r="AG671" s="41"/>
    </row>
    <row r="672" spans="2:33" x14ac:dyDescent="0.25">
      <c r="B672" s="41"/>
      <c r="C672" s="41"/>
      <c r="D672" s="41"/>
      <c r="E672" s="41"/>
      <c r="F672" s="41"/>
      <c r="G672" s="41"/>
      <c r="AC672" s="41"/>
      <c r="AD672" s="41"/>
      <c r="AE672" s="41"/>
      <c r="AF672" s="41"/>
      <c r="AG672" s="41"/>
    </row>
    <row r="673" spans="2:33" x14ac:dyDescent="0.25">
      <c r="B673" s="65"/>
      <c r="C673" s="65"/>
      <c r="D673" s="65"/>
      <c r="E673" s="65"/>
      <c r="F673" s="65"/>
      <c r="G673" s="65"/>
      <c r="AC673" s="65"/>
      <c r="AD673" s="65"/>
      <c r="AE673" s="65"/>
      <c r="AF673" s="41"/>
      <c r="AG673" s="41"/>
    </row>
    <row r="674" spans="2:33" x14ac:dyDescent="0.25">
      <c r="B674" s="55"/>
      <c r="C674" s="55"/>
      <c r="D674" s="55"/>
      <c r="E674" s="55"/>
      <c r="F674" s="55"/>
      <c r="G674" s="55"/>
      <c r="AC674" s="55"/>
      <c r="AD674" s="55"/>
      <c r="AE674" s="55"/>
      <c r="AF674" s="41"/>
      <c r="AG674" s="41"/>
    </row>
    <row r="675" spans="2:33" x14ac:dyDescent="0.25">
      <c r="B675" s="41"/>
      <c r="C675" s="41"/>
      <c r="D675" s="41"/>
      <c r="E675" s="41"/>
      <c r="F675" s="41"/>
      <c r="G675" s="41"/>
      <c r="AC675" s="41"/>
      <c r="AD675" s="41"/>
      <c r="AE675" s="41"/>
      <c r="AF675" s="41"/>
      <c r="AG675" s="41"/>
    </row>
    <row r="676" spans="2:33" x14ac:dyDescent="0.25">
      <c r="B676" s="50"/>
      <c r="C676" s="50"/>
      <c r="D676" s="50"/>
      <c r="E676" s="50"/>
      <c r="F676" s="50"/>
      <c r="G676" s="50"/>
      <c r="AC676" s="50"/>
      <c r="AD676" s="50"/>
      <c r="AE676" s="50"/>
      <c r="AF676" s="41"/>
      <c r="AG676" s="41"/>
    </row>
    <row r="677" spans="2:33" x14ac:dyDescent="0.25">
      <c r="B677" s="68"/>
      <c r="C677" s="68"/>
      <c r="D677" s="68"/>
      <c r="E677" s="68"/>
      <c r="F677" s="68"/>
      <c r="G677" s="68"/>
      <c r="AC677" s="68"/>
      <c r="AD677" s="68"/>
      <c r="AE677" s="68"/>
      <c r="AF677" s="41"/>
      <c r="AG677" s="41"/>
    </row>
    <row r="678" spans="2:33" x14ac:dyDescent="0.25">
      <c r="B678" s="50"/>
      <c r="C678" s="50"/>
      <c r="D678" s="50"/>
      <c r="E678" s="50"/>
      <c r="F678" s="50"/>
      <c r="G678" s="50"/>
      <c r="AC678" s="50"/>
      <c r="AD678" s="50"/>
      <c r="AE678" s="50"/>
      <c r="AF678" s="41"/>
      <c r="AG678" s="41"/>
    </row>
    <row r="679" spans="2:33" x14ac:dyDescent="0.25">
      <c r="B679" s="42"/>
      <c r="C679" s="42"/>
      <c r="D679" s="42"/>
      <c r="E679" s="42"/>
      <c r="F679" s="42"/>
      <c r="G679" s="42"/>
      <c r="AC679" s="42"/>
      <c r="AD679" s="42"/>
      <c r="AE679" s="42"/>
      <c r="AF679" s="41"/>
      <c r="AG679" s="41"/>
    </row>
    <row r="680" spans="2:33" x14ac:dyDescent="0.25">
      <c r="B680" s="58"/>
      <c r="C680" s="58"/>
      <c r="D680" s="58"/>
      <c r="E680" s="58"/>
      <c r="F680" s="58"/>
      <c r="G680" s="58"/>
      <c r="AC680" s="58"/>
      <c r="AD680" s="58"/>
      <c r="AE680" s="58"/>
      <c r="AF680" s="41"/>
      <c r="AG680" s="41"/>
    </row>
    <row r="681" spans="2:33" x14ac:dyDescent="0.25">
      <c r="B681" s="40"/>
      <c r="C681" s="40"/>
      <c r="D681" s="40"/>
      <c r="E681" s="40"/>
      <c r="F681" s="40"/>
      <c r="G681" s="40"/>
      <c r="AC681" s="40"/>
      <c r="AD681" s="40"/>
      <c r="AE681" s="40"/>
      <c r="AF681" s="41"/>
      <c r="AG681" s="41"/>
    </row>
    <row r="682" spans="2:33" x14ac:dyDescent="0.25">
      <c r="B682" s="61"/>
      <c r="C682" s="61"/>
      <c r="D682" s="61"/>
      <c r="E682" s="61"/>
      <c r="F682" s="61"/>
      <c r="G682" s="61"/>
      <c r="AC682" s="61"/>
      <c r="AD682" s="61"/>
      <c r="AE682" s="61"/>
      <c r="AF682" s="41"/>
      <c r="AG682" s="41"/>
    </row>
    <row r="683" spans="2:33" x14ac:dyDescent="0.25">
      <c r="B683" s="55"/>
      <c r="C683" s="55"/>
      <c r="D683" s="55"/>
      <c r="E683" s="55"/>
      <c r="F683" s="55"/>
      <c r="G683" s="55"/>
      <c r="AC683" s="55"/>
      <c r="AD683" s="55"/>
      <c r="AE683" s="55"/>
      <c r="AF683" s="41"/>
      <c r="AG683" s="41"/>
    </row>
    <row r="684" spans="2:33" x14ac:dyDescent="0.25">
      <c r="B684" s="41"/>
      <c r="C684" s="41"/>
      <c r="D684" s="41"/>
      <c r="E684" s="41"/>
      <c r="F684" s="41"/>
      <c r="G684" s="41"/>
      <c r="AC684" s="41"/>
      <c r="AD684" s="41"/>
      <c r="AE684" s="41"/>
      <c r="AF684" s="41"/>
      <c r="AG684" s="41"/>
    </row>
    <row r="685" spans="2:33" x14ac:dyDescent="0.25">
      <c r="B685" s="44"/>
      <c r="C685" s="44"/>
      <c r="D685" s="44"/>
      <c r="E685" s="44"/>
      <c r="F685" s="44"/>
      <c r="G685" s="44"/>
      <c r="AC685" s="44"/>
      <c r="AD685" s="44"/>
      <c r="AE685" s="44"/>
      <c r="AF685" s="41"/>
      <c r="AG685" s="41"/>
    </row>
    <row r="686" spans="2:33" x14ac:dyDescent="0.25">
      <c r="B686" s="61"/>
      <c r="C686" s="61"/>
      <c r="D686" s="61"/>
      <c r="E686" s="61"/>
      <c r="F686" s="61"/>
      <c r="G686" s="61"/>
      <c r="AC686" s="61"/>
      <c r="AD686" s="61"/>
      <c r="AE686" s="61"/>
      <c r="AF686" s="41"/>
      <c r="AG686" s="41"/>
    </row>
    <row r="687" spans="2:33" x14ac:dyDescent="0.25">
      <c r="B687" s="47"/>
      <c r="C687" s="47"/>
      <c r="D687" s="47"/>
      <c r="E687" s="47"/>
      <c r="F687" s="47"/>
      <c r="G687" s="47"/>
      <c r="AC687" s="47"/>
      <c r="AD687" s="47"/>
      <c r="AE687" s="47"/>
      <c r="AF687" s="41"/>
      <c r="AG687" s="41"/>
    </row>
    <row r="688" spans="2:33" x14ac:dyDescent="0.25">
      <c r="B688" s="47"/>
      <c r="C688" s="47"/>
      <c r="D688" s="47"/>
      <c r="E688" s="47"/>
      <c r="F688" s="47"/>
      <c r="G688" s="47"/>
      <c r="AC688" s="47"/>
      <c r="AD688" s="47"/>
      <c r="AE688" s="47"/>
      <c r="AF688" s="41"/>
      <c r="AG688" s="41"/>
    </row>
    <row r="689" spans="2:33" x14ac:dyDescent="0.25">
      <c r="B689" s="59"/>
      <c r="C689" s="59"/>
      <c r="D689" s="59"/>
      <c r="E689" s="59"/>
      <c r="F689" s="59"/>
      <c r="G689" s="59"/>
      <c r="AC689" s="59"/>
      <c r="AD689" s="59"/>
      <c r="AE689" s="59"/>
      <c r="AF689" s="41"/>
      <c r="AG689" s="41"/>
    </row>
    <row r="690" spans="2:33" x14ac:dyDescent="0.25">
      <c r="B690" s="65"/>
      <c r="C690" s="65"/>
      <c r="D690" s="65"/>
      <c r="E690" s="65"/>
      <c r="F690" s="65"/>
      <c r="G690" s="65"/>
      <c r="AC690" s="65"/>
      <c r="AD690" s="65"/>
      <c r="AE690" s="65"/>
      <c r="AF690" s="41"/>
      <c r="AG690" s="41"/>
    </row>
    <row r="691" spans="2:33" x14ac:dyDescent="0.25">
      <c r="B691" s="67"/>
      <c r="C691" s="67"/>
      <c r="D691" s="67"/>
      <c r="E691" s="67"/>
      <c r="F691" s="67"/>
      <c r="G691" s="67"/>
      <c r="AC691" s="67"/>
      <c r="AD691" s="67"/>
      <c r="AE691" s="67"/>
      <c r="AF691" s="41"/>
      <c r="AG691" s="41"/>
    </row>
    <row r="692" spans="2:33" x14ac:dyDescent="0.25">
      <c r="B692" s="59"/>
      <c r="C692" s="59"/>
      <c r="D692" s="59"/>
      <c r="E692" s="59"/>
      <c r="F692" s="59"/>
      <c r="G692" s="59"/>
      <c r="AC692" s="59"/>
      <c r="AD692" s="59"/>
      <c r="AE692" s="59"/>
      <c r="AF692" s="41"/>
      <c r="AG692" s="41"/>
    </row>
    <row r="693" spans="2:33" x14ac:dyDescent="0.25">
      <c r="B693" s="68"/>
      <c r="C693" s="68"/>
      <c r="D693" s="68"/>
      <c r="E693" s="68"/>
      <c r="F693" s="68"/>
      <c r="G693" s="68"/>
      <c r="AC693" s="68"/>
      <c r="AD693" s="68"/>
      <c r="AE693" s="68"/>
      <c r="AF693" s="41"/>
      <c r="AG693" s="41"/>
    </row>
    <row r="694" spans="2:33" x14ac:dyDescent="0.25">
      <c r="B694" s="45"/>
      <c r="C694" s="45"/>
      <c r="D694" s="45"/>
      <c r="E694" s="45"/>
      <c r="F694" s="45"/>
      <c r="G694" s="45"/>
      <c r="AC694" s="45"/>
      <c r="AD694" s="45"/>
      <c r="AE694" s="45"/>
      <c r="AF694" s="41"/>
      <c r="AG694" s="41"/>
    </row>
    <row r="695" spans="2:33" x14ac:dyDescent="0.25">
      <c r="B695" s="48"/>
      <c r="C695" s="48"/>
      <c r="D695" s="48"/>
      <c r="E695" s="48"/>
      <c r="F695" s="48"/>
      <c r="G695" s="48"/>
      <c r="AC695" s="48"/>
      <c r="AD695" s="48"/>
      <c r="AE695" s="48"/>
      <c r="AF695" s="41"/>
      <c r="AG695" s="41"/>
    </row>
    <row r="696" spans="2:33" x14ac:dyDescent="0.25">
      <c r="B696" s="42"/>
      <c r="C696" s="42"/>
      <c r="D696" s="42"/>
      <c r="E696" s="42"/>
      <c r="F696" s="42"/>
      <c r="G696" s="42"/>
      <c r="AC696" s="42"/>
      <c r="AD696" s="42"/>
      <c r="AE696" s="42"/>
      <c r="AF696" s="41"/>
      <c r="AG696" s="41"/>
    </row>
    <row r="697" spans="2:33" x14ac:dyDescent="0.25">
      <c r="B697" s="67"/>
      <c r="C697" s="67"/>
      <c r="D697" s="67"/>
      <c r="E697" s="67"/>
      <c r="F697" s="67"/>
      <c r="G697" s="67"/>
      <c r="AC697" s="67"/>
      <c r="AD697" s="67"/>
      <c r="AE697" s="67"/>
      <c r="AF697" s="41"/>
      <c r="AG697" s="41"/>
    </row>
    <row r="698" spans="2:33" x14ac:dyDescent="0.25">
      <c r="B698" s="67"/>
      <c r="C698" s="67"/>
      <c r="D698" s="67"/>
      <c r="E698" s="67"/>
      <c r="F698" s="67"/>
      <c r="G698" s="67"/>
      <c r="AC698" s="67"/>
      <c r="AD698" s="67"/>
      <c r="AE698" s="67"/>
      <c r="AF698" s="41"/>
      <c r="AG698" s="41"/>
    </row>
    <row r="699" spans="2:33" x14ac:dyDescent="0.25">
      <c r="B699" s="66"/>
      <c r="C699" s="66"/>
      <c r="D699" s="66"/>
      <c r="E699" s="66"/>
      <c r="F699" s="66"/>
      <c r="G699" s="66"/>
      <c r="AC699" s="66"/>
      <c r="AD699" s="66"/>
      <c r="AE699" s="66"/>
      <c r="AF699" s="41"/>
      <c r="AG699" s="41"/>
    </row>
    <row r="700" spans="2:33" x14ac:dyDescent="0.25">
      <c r="B700" s="61"/>
      <c r="C700" s="61"/>
      <c r="D700" s="61"/>
      <c r="E700" s="61"/>
      <c r="F700" s="61"/>
      <c r="G700" s="61"/>
      <c r="AC700" s="61"/>
      <c r="AD700" s="61"/>
      <c r="AE700" s="61"/>
      <c r="AF700" s="41"/>
      <c r="AG700" s="41"/>
    </row>
    <row r="701" spans="2:33" x14ac:dyDescent="0.25">
      <c r="B701" s="60"/>
      <c r="C701" s="60"/>
      <c r="D701" s="60"/>
      <c r="E701" s="60"/>
      <c r="F701" s="60"/>
      <c r="G701" s="60"/>
      <c r="AC701" s="60"/>
      <c r="AD701" s="60"/>
      <c r="AE701" s="60"/>
      <c r="AF701" s="41"/>
      <c r="AG701" s="41"/>
    </row>
    <row r="702" spans="2:33" x14ac:dyDescent="0.25">
      <c r="B702" s="53"/>
      <c r="C702" s="53"/>
      <c r="D702" s="53"/>
      <c r="E702" s="53"/>
      <c r="F702" s="53"/>
      <c r="G702" s="53"/>
      <c r="AC702" s="53"/>
      <c r="AD702" s="53"/>
      <c r="AE702" s="53"/>
      <c r="AF702" s="41"/>
      <c r="AG702" s="41"/>
    </row>
    <row r="703" spans="2:33" x14ac:dyDescent="0.25">
      <c r="B703" s="60"/>
      <c r="C703" s="60"/>
      <c r="D703" s="60"/>
      <c r="E703" s="60"/>
      <c r="F703" s="60"/>
      <c r="G703" s="60"/>
      <c r="AC703" s="60"/>
      <c r="AD703" s="60"/>
      <c r="AE703" s="60"/>
      <c r="AF703" s="41"/>
      <c r="AG703" s="41"/>
    </row>
    <row r="704" spans="2:33" x14ac:dyDescent="0.25">
      <c r="B704" s="66"/>
      <c r="C704" s="66"/>
      <c r="D704" s="66"/>
      <c r="E704" s="66"/>
      <c r="F704" s="66"/>
      <c r="G704" s="66"/>
      <c r="AC704" s="66"/>
      <c r="AD704" s="66"/>
      <c r="AE704" s="66"/>
      <c r="AF704" s="41"/>
      <c r="AG704" s="41"/>
    </row>
    <row r="705" spans="2:33" x14ac:dyDescent="0.25">
      <c r="B705" s="43"/>
      <c r="C705" s="43"/>
      <c r="D705" s="43"/>
      <c r="E705" s="43"/>
      <c r="F705" s="43"/>
      <c r="G705" s="43"/>
      <c r="AC705" s="43"/>
      <c r="AD705" s="43"/>
      <c r="AE705" s="43"/>
      <c r="AF705" s="41"/>
      <c r="AG705" s="41"/>
    </row>
    <row r="706" spans="2:33" x14ac:dyDescent="0.25">
      <c r="B706" s="58"/>
      <c r="C706" s="58"/>
      <c r="D706" s="58"/>
      <c r="E706" s="58"/>
      <c r="F706" s="58"/>
      <c r="G706" s="58"/>
      <c r="AC706" s="58"/>
      <c r="AD706" s="58"/>
      <c r="AE706" s="58"/>
      <c r="AF706" s="41"/>
      <c r="AG706" s="41"/>
    </row>
    <row r="707" spans="2:33" x14ac:dyDescent="0.25">
      <c r="B707" s="57"/>
      <c r="C707" s="57"/>
      <c r="D707" s="57"/>
      <c r="E707" s="57"/>
      <c r="F707" s="57"/>
      <c r="G707" s="57"/>
      <c r="AC707" s="57"/>
      <c r="AD707" s="57"/>
      <c r="AE707" s="57"/>
      <c r="AF707" s="41"/>
      <c r="AG707" s="41"/>
    </row>
    <row r="708" spans="2:33" x14ac:dyDescent="0.25">
      <c r="B708" s="66"/>
      <c r="C708" s="66"/>
      <c r="D708" s="66"/>
      <c r="E708" s="66"/>
      <c r="F708" s="66"/>
      <c r="G708" s="66"/>
      <c r="AC708" s="66"/>
      <c r="AD708" s="66"/>
      <c r="AE708" s="66"/>
      <c r="AF708" s="41"/>
      <c r="AG708" s="41"/>
    </row>
    <row r="709" spans="2:33" x14ac:dyDescent="0.25">
      <c r="B709" s="54"/>
      <c r="C709" s="54"/>
      <c r="D709" s="54"/>
      <c r="E709" s="54"/>
      <c r="F709" s="54"/>
      <c r="G709" s="54"/>
      <c r="AC709" s="54"/>
      <c r="AD709" s="54"/>
      <c r="AE709" s="54"/>
      <c r="AF709" s="41"/>
      <c r="AG709" s="41"/>
    </row>
    <row r="710" spans="2:33" x14ac:dyDescent="0.25">
      <c r="B710" s="56"/>
      <c r="C710" s="56"/>
      <c r="D710" s="56"/>
      <c r="E710" s="56"/>
      <c r="F710" s="56"/>
      <c r="G710" s="56"/>
      <c r="AC710" s="56"/>
      <c r="AD710" s="56"/>
      <c r="AE710" s="56"/>
      <c r="AF710" s="41"/>
      <c r="AG710" s="41"/>
    </row>
    <row r="711" spans="2:33" x14ac:dyDescent="0.25">
      <c r="B711" s="68"/>
      <c r="C711" s="68"/>
      <c r="D711" s="68"/>
      <c r="E711" s="68"/>
      <c r="F711" s="68"/>
      <c r="G711" s="68"/>
      <c r="AC711" s="68"/>
      <c r="AD711" s="68"/>
      <c r="AE711" s="68"/>
      <c r="AF711" s="41"/>
      <c r="AG711" s="41"/>
    </row>
    <row r="712" spans="2:33" x14ac:dyDescent="0.25">
      <c r="B712" s="55"/>
      <c r="C712" s="55"/>
      <c r="D712" s="55"/>
      <c r="E712" s="55"/>
      <c r="F712" s="55"/>
      <c r="G712" s="55"/>
      <c r="AC712" s="55"/>
      <c r="AD712" s="55"/>
      <c r="AE712" s="55"/>
      <c r="AF712" s="41"/>
      <c r="AG712" s="41"/>
    </row>
    <row r="713" spans="2:33" x14ac:dyDescent="0.25">
      <c r="B713" s="62"/>
      <c r="C713" s="62"/>
      <c r="D713" s="62"/>
      <c r="E713" s="62"/>
      <c r="F713" s="62"/>
      <c r="G713" s="62"/>
      <c r="AC713" s="62"/>
      <c r="AD713" s="62"/>
      <c r="AE713" s="62"/>
      <c r="AF713" s="41"/>
      <c r="AG713" s="41"/>
    </row>
    <row r="714" spans="2:33" x14ac:dyDescent="0.25">
      <c r="B714" s="40"/>
      <c r="C714" s="40"/>
      <c r="D714" s="40"/>
      <c r="E714" s="40"/>
      <c r="F714" s="40"/>
      <c r="G714" s="40"/>
      <c r="AC714" s="40"/>
      <c r="AD714" s="40"/>
      <c r="AE714" s="40"/>
      <c r="AF714" s="41"/>
      <c r="AG714" s="41"/>
    </row>
    <row r="715" spans="2:33" x14ac:dyDescent="0.25">
      <c r="B715" s="45"/>
      <c r="C715" s="45"/>
      <c r="D715" s="45"/>
      <c r="E715" s="45"/>
      <c r="F715" s="45"/>
      <c r="G715" s="45"/>
      <c r="AC715" s="45"/>
      <c r="AD715" s="45"/>
      <c r="AE715" s="45"/>
      <c r="AF715" s="41"/>
      <c r="AG715" s="41"/>
    </row>
    <row r="716" spans="2:33" x14ac:dyDescent="0.25">
      <c r="B716" s="67"/>
      <c r="C716" s="67"/>
      <c r="D716" s="67"/>
      <c r="E716" s="67"/>
      <c r="F716" s="67"/>
      <c r="G716" s="67"/>
      <c r="AC716" s="67"/>
      <c r="AD716" s="67"/>
      <c r="AE716" s="67"/>
      <c r="AF716" s="41"/>
      <c r="AG716" s="41"/>
    </row>
    <row r="717" spans="2:33" x14ac:dyDescent="0.25">
      <c r="B717" s="62"/>
      <c r="C717" s="62"/>
      <c r="D717" s="62"/>
      <c r="E717" s="62"/>
      <c r="F717" s="62"/>
      <c r="G717" s="62"/>
      <c r="AC717" s="62"/>
      <c r="AD717" s="62"/>
      <c r="AE717" s="62"/>
      <c r="AF717" s="41"/>
      <c r="AG717" s="41"/>
    </row>
    <row r="718" spans="2:33" x14ac:dyDescent="0.25">
      <c r="B718" s="40"/>
      <c r="C718" s="40"/>
      <c r="D718" s="40"/>
      <c r="E718" s="40"/>
      <c r="F718" s="40"/>
      <c r="G718" s="40"/>
      <c r="AC718" s="40"/>
      <c r="AD718" s="40"/>
      <c r="AE718" s="40"/>
      <c r="AF718" s="53"/>
      <c r="AG718" s="53"/>
    </row>
    <row r="719" spans="2:33" x14ac:dyDescent="0.25">
      <c r="B719" s="59"/>
      <c r="C719" s="59"/>
      <c r="D719" s="59"/>
      <c r="E719" s="59"/>
      <c r="F719" s="59"/>
      <c r="G719" s="59"/>
      <c r="AC719" s="59"/>
      <c r="AD719" s="59"/>
      <c r="AE719" s="59"/>
      <c r="AF719" s="53"/>
      <c r="AG719" s="53"/>
    </row>
    <row r="720" spans="2:33" x14ac:dyDescent="0.25">
      <c r="B720" s="56"/>
      <c r="C720" s="56"/>
      <c r="D720" s="56"/>
      <c r="E720" s="56"/>
      <c r="F720" s="56"/>
      <c r="G720" s="56"/>
      <c r="AC720" s="56"/>
      <c r="AD720" s="56"/>
      <c r="AE720" s="56"/>
      <c r="AF720" s="53"/>
      <c r="AG720" s="53"/>
    </row>
    <row r="721" spans="2:33" x14ac:dyDescent="0.25">
      <c r="B721" s="55"/>
      <c r="C721" s="55"/>
      <c r="D721" s="55"/>
      <c r="E721" s="55"/>
      <c r="F721" s="55"/>
      <c r="G721" s="55"/>
      <c r="AC721" s="55"/>
      <c r="AD721" s="55"/>
      <c r="AE721" s="55"/>
      <c r="AF721" s="53"/>
      <c r="AG721" s="53"/>
    </row>
    <row r="722" spans="2:33" x14ac:dyDescent="0.25">
      <c r="B722" s="58"/>
      <c r="C722" s="58"/>
      <c r="D722" s="58"/>
      <c r="E722" s="58"/>
      <c r="F722" s="58"/>
      <c r="G722" s="58"/>
      <c r="AC722" s="58"/>
      <c r="AD722" s="58"/>
      <c r="AE722" s="58"/>
      <c r="AF722" s="53"/>
      <c r="AG722" s="53"/>
    </row>
    <row r="723" spans="2:33" x14ac:dyDescent="0.25">
      <c r="B723" s="47"/>
      <c r="C723" s="47"/>
      <c r="D723" s="47"/>
      <c r="E723" s="47"/>
      <c r="F723" s="47"/>
      <c r="G723" s="47"/>
      <c r="AC723" s="47"/>
      <c r="AD723" s="47"/>
      <c r="AE723" s="47"/>
      <c r="AF723" s="53"/>
      <c r="AG723" s="53"/>
    </row>
    <row r="724" spans="2:33" x14ac:dyDescent="0.25">
      <c r="B724" s="54"/>
      <c r="C724" s="54"/>
      <c r="D724" s="54"/>
      <c r="E724" s="54"/>
      <c r="F724" s="54"/>
      <c r="G724" s="54"/>
      <c r="AC724" s="54"/>
      <c r="AD724" s="54"/>
      <c r="AE724" s="54"/>
      <c r="AF724" s="53"/>
      <c r="AG724" s="53"/>
    </row>
    <row r="725" spans="2:33" x14ac:dyDescent="0.25">
      <c r="B725" s="47"/>
      <c r="C725" s="47"/>
      <c r="D725" s="47"/>
      <c r="E725" s="47"/>
      <c r="F725" s="47"/>
      <c r="G725" s="47"/>
      <c r="AC725" s="47"/>
      <c r="AD725" s="47"/>
      <c r="AE725" s="47"/>
      <c r="AF725" s="53"/>
      <c r="AG725" s="53"/>
    </row>
    <row r="726" spans="2:33" x14ac:dyDescent="0.25">
      <c r="B726" s="68"/>
      <c r="C726" s="68"/>
      <c r="D726" s="68"/>
      <c r="E726" s="68"/>
      <c r="F726" s="68"/>
      <c r="G726" s="68"/>
      <c r="AC726" s="68"/>
      <c r="AD726" s="68"/>
      <c r="AE726" s="68"/>
      <c r="AF726" s="53"/>
      <c r="AG726" s="53"/>
    </row>
    <row r="727" spans="2:33" x14ac:dyDescent="0.25">
      <c r="B727" s="46"/>
      <c r="C727" s="46"/>
      <c r="D727" s="46"/>
      <c r="E727" s="46"/>
      <c r="F727" s="46"/>
      <c r="G727" s="46"/>
      <c r="AC727" s="46"/>
      <c r="AD727" s="46"/>
      <c r="AE727" s="46"/>
      <c r="AF727" s="53"/>
      <c r="AG727" s="53"/>
    </row>
    <row r="728" spans="2:33" x14ac:dyDescent="0.25">
      <c r="B728" s="57"/>
      <c r="C728" s="57"/>
      <c r="D728" s="57"/>
      <c r="E728" s="57"/>
      <c r="F728" s="57"/>
      <c r="G728" s="57"/>
      <c r="AC728" s="57"/>
      <c r="AD728" s="57"/>
      <c r="AE728" s="57"/>
      <c r="AF728" s="53"/>
      <c r="AG728" s="53"/>
    </row>
    <row r="729" spans="2:33" x14ac:dyDescent="0.25">
      <c r="B729" s="47"/>
      <c r="C729" s="47"/>
      <c r="D729" s="47"/>
      <c r="E729" s="47"/>
      <c r="F729" s="47"/>
      <c r="G729" s="47"/>
      <c r="AC729" s="47"/>
      <c r="AD729" s="47"/>
      <c r="AE729" s="47"/>
      <c r="AF729" s="53"/>
      <c r="AG729" s="53"/>
    </row>
    <row r="730" spans="2:33" x14ac:dyDescent="0.25">
      <c r="B730" s="46"/>
      <c r="C730" s="46"/>
      <c r="D730" s="46"/>
      <c r="E730" s="46"/>
      <c r="F730" s="46"/>
      <c r="G730" s="46"/>
      <c r="AC730" s="46"/>
      <c r="AD730" s="46"/>
      <c r="AE730" s="46"/>
      <c r="AF730" s="53"/>
      <c r="AG730" s="53"/>
    </row>
    <row r="731" spans="2:33" x14ac:dyDescent="0.25">
      <c r="B731" s="68"/>
      <c r="C731" s="68"/>
      <c r="D731" s="68"/>
      <c r="E731" s="68"/>
      <c r="F731" s="68"/>
      <c r="G731" s="68"/>
      <c r="AC731" s="68"/>
      <c r="AD731" s="68"/>
      <c r="AE731" s="68"/>
      <c r="AF731" s="53"/>
      <c r="AG731" s="53"/>
    </row>
    <row r="732" spans="2:33" x14ac:dyDescent="0.25">
      <c r="B732" s="58"/>
      <c r="C732" s="58"/>
      <c r="D732" s="58"/>
      <c r="E732" s="58"/>
      <c r="F732" s="58"/>
      <c r="G732" s="58"/>
      <c r="AC732" s="58"/>
      <c r="AD732" s="58"/>
      <c r="AE732" s="58"/>
      <c r="AF732" s="53"/>
      <c r="AG732" s="53"/>
    </row>
    <row r="733" spans="2:33" x14ac:dyDescent="0.25">
      <c r="B733" s="49"/>
      <c r="C733" s="49"/>
      <c r="D733" s="49"/>
      <c r="E733" s="49"/>
      <c r="F733" s="49"/>
      <c r="G733" s="49"/>
      <c r="AC733" s="49"/>
      <c r="AD733" s="49"/>
      <c r="AE733" s="49"/>
      <c r="AF733" s="53"/>
      <c r="AG733" s="53"/>
    </row>
    <row r="734" spans="2:33" x14ac:dyDescent="0.25">
      <c r="B734" s="58"/>
      <c r="C734" s="58"/>
      <c r="D734" s="58"/>
      <c r="E734" s="58"/>
      <c r="F734" s="58"/>
      <c r="G734" s="58"/>
      <c r="AC734" s="58"/>
      <c r="AD734" s="58"/>
      <c r="AE734" s="58"/>
      <c r="AF734" s="53"/>
      <c r="AG734" s="53"/>
    </row>
    <row r="735" spans="2:33" x14ac:dyDescent="0.25">
      <c r="B735" s="61"/>
      <c r="C735" s="61"/>
      <c r="D735" s="61"/>
      <c r="E735" s="61"/>
      <c r="F735" s="61"/>
      <c r="G735" s="61"/>
      <c r="AC735" s="61"/>
      <c r="AD735" s="61"/>
      <c r="AE735" s="61"/>
      <c r="AF735" s="53"/>
      <c r="AG735" s="53"/>
    </row>
    <row r="736" spans="2:33" x14ac:dyDescent="0.25">
      <c r="B736" s="45"/>
      <c r="C736" s="45"/>
      <c r="D736" s="45"/>
      <c r="E736" s="45"/>
      <c r="F736" s="45"/>
      <c r="G736" s="45"/>
      <c r="AC736" s="45"/>
      <c r="AD736" s="45"/>
      <c r="AE736" s="45"/>
      <c r="AF736" s="53"/>
      <c r="AG736" s="53"/>
    </row>
    <row r="737" spans="2:33" x14ac:dyDescent="0.25">
      <c r="B737" s="66"/>
      <c r="C737" s="66"/>
      <c r="D737" s="66"/>
      <c r="E737" s="66"/>
      <c r="F737" s="66"/>
      <c r="G737" s="66"/>
      <c r="AC737" s="66"/>
      <c r="AD737" s="66"/>
      <c r="AE737" s="66"/>
      <c r="AF737" s="53"/>
      <c r="AG737" s="53"/>
    </row>
    <row r="738" spans="2:33" x14ac:dyDescent="0.25">
      <c r="B738" s="64"/>
      <c r="C738" s="64"/>
      <c r="D738" s="64"/>
      <c r="E738" s="64"/>
      <c r="F738" s="64"/>
      <c r="G738" s="64"/>
      <c r="AC738" s="64"/>
      <c r="AD738" s="64"/>
      <c r="AE738" s="64"/>
      <c r="AF738" s="53"/>
      <c r="AG738" s="53"/>
    </row>
    <row r="739" spans="2:33" x14ac:dyDescent="0.25">
      <c r="B739" s="44"/>
      <c r="C739" s="44"/>
      <c r="D739" s="44"/>
      <c r="E739" s="44"/>
      <c r="F739" s="44"/>
      <c r="G739" s="44"/>
      <c r="AC739" s="44"/>
      <c r="AD739" s="44"/>
      <c r="AE739" s="44"/>
      <c r="AF739" s="53"/>
      <c r="AG739" s="53"/>
    </row>
    <row r="740" spans="2:33" x14ac:dyDescent="0.25">
      <c r="B740" s="46"/>
      <c r="C740" s="46"/>
      <c r="D740" s="46"/>
      <c r="E740" s="46"/>
      <c r="F740" s="46"/>
      <c r="G740" s="46"/>
      <c r="AC740" s="46"/>
      <c r="AD740" s="46"/>
      <c r="AE740" s="46"/>
      <c r="AF740" s="53"/>
      <c r="AG740" s="53"/>
    </row>
    <row r="741" spans="2:33" x14ac:dyDescent="0.25">
      <c r="B741" s="45"/>
      <c r="C741" s="45"/>
      <c r="D741" s="45"/>
      <c r="E741" s="45"/>
      <c r="F741" s="45"/>
      <c r="G741" s="45"/>
      <c r="AC741" s="45"/>
      <c r="AD741" s="45"/>
      <c r="AE741" s="45"/>
      <c r="AF741" s="53"/>
      <c r="AG741" s="53"/>
    </row>
    <row r="742" spans="2:33" x14ac:dyDescent="0.25">
      <c r="B742" s="61"/>
      <c r="C742" s="61"/>
      <c r="D742" s="61"/>
      <c r="E742" s="61"/>
      <c r="F742" s="61"/>
      <c r="G742" s="61"/>
      <c r="AC742" s="61"/>
      <c r="AD742" s="61"/>
      <c r="AE742" s="61"/>
      <c r="AF742" s="53"/>
      <c r="AG742" s="53"/>
    </row>
    <row r="743" spans="2:33" x14ac:dyDescent="0.25">
      <c r="B743" s="47"/>
      <c r="C743" s="47"/>
      <c r="D743" s="47"/>
      <c r="E743" s="47"/>
      <c r="F743" s="47"/>
      <c r="G743" s="47"/>
      <c r="AC743" s="47"/>
      <c r="AD743" s="47"/>
      <c r="AE743" s="47"/>
      <c r="AF743" s="53"/>
      <c r="AG743" s="53"/>
    </row>
    <row r="744" spans="2:33" x14ac:dyDescent="0.25">
      <c r="B744" s="61"/>
      <c r="C744" s="61"/>
      <c r="D744" s="61"/>
      <c r="E744" s="61"/>
      <c r="F744" s="61"/>
      <c r="G744" s="61"/>
      <c r="AC744" s="61"/>
      <c r="AD744" s="61"/>
      <c r="AE744" s="61"/>
      <c r="AF744" s="53"/>
      <c r="AG744" s="53"/>
    </row>
    <row r="745" spans="2:33" x14ac:dyDescent="0.25">
      <c r="B745" s="40"/>
      <c r="C745" s="40"/>
      <c r="D745" s="40"/>
      <c r="E745" s="40"/>
      <c r="F745" s="40"/>
      <c r="G745" s="40"/>
      <c r="AC745" s="40"/>
      <c r="AD745" s="40"/>
      <c r="AE745" s="40"/>
      <c r="AF745" s="53"/>
      <c r="AG745" s="53"/>
    </row>
    <row r="746" spans="2:33" x14ac:dyDescent="0.25">
      <c r="B746" s="45"/>
      <c r="C746" s="45"/>
      <c r="D746" s="45"/>
      <c r="E746" s="45"/>
      <c r="F746" s="45"/>
      <c r="G746" s="45"/>
      <c r="AC746" s="45"/>
      <c r="AD746" s="45"/>
      <c r="AE746" s="45"/>
      <c r="AF746" s="53"/>
      <c r="AG746" s="53"/>
    </row>
    <row r="747" spans="2:33" x14ac:dyDescent="0.25">
      <c r="B747" s="40"/>
      <c r="C747" s="40"/>
      <c r="D747" s="40"/>
      <c r="E747" s="40"/>
      <c r="F747" s="40"/>
      <c r="G747" s="40"/>
      <c r="AC747" s="40"/>
      <c r="AD747" s="40"/>
      <c r="AE747" s="40"/>
      <c r="AF747" s="53"/>
      <c r="AG747" s="53"/>
    </row>
    <row r="748" spans="2:33" x14ac:dyDescent="0.25">
      <c r="B748" s="43"/>
      <c r="C748" s="43"/>
      <c r="D748" s="43"/>
      <c r="E748" s="43"/>
      <c r="F748" s="43"/>
      <c r="G748" s="43"/>
      <c r="AC748" s="43"/>
      <c r="AD748" s="43"/>
      <c r="AE748" s="43"/>
      <c r="AF748" s="53"/>
      <c r="AG748" s="53"/>
    </row>
    <row r="749" spans="2:33" x14ac:dyDescent="0.25">
      <c r="B749" s="43"/>
      <c r="C749" s="43"/>
      <c r="D749" s="43"/>
      <c r="E749" s="43"/>
      <c r="F749" s="43"/>
      <c r="G749" s="43"/>
      <c r="AC749" s="43"/>
      <c r="AD749" s="43"/>
      <c r="AE749" s="43"/>
      <c r="AF749" s="53"/>
      <c r="AG749" s="53"/>
    </row>
    <row r="750" spans="2:33" x14ac:dyDescent="0.25">
      <c r="B750" s="61"/>
      <c r="C750" s="61"/>
      <c r="D750" s="61"/>
      <c r="E750" s="61"/>
      <c r="F750" s="61"/>
      <c r="G750" s="61"/>
      <c r="AC750" s="61"/>
      <c r="AD750" s="61"/>
      <c r="AE750" s="61"/>
      <c r="AF750" s="53"/>
      <c r="AG750" s="53"/>
    </row>
    <row r="751" spans="2:33" x14ac:dyDescent="0.25">
      <c r="B751" s="42"/>
      <c r="C751" s="42"/>
      <c r="D751" s="42"/>
      <c r="E751" s="42"/>
      <c r="F751" s="42"/>
      <c r="G751" s="42"/>
      <c r="AC751" s="42"/>
      <c r="AD751" s="42"/>
      <c r="AE751" s="42"/>
      <c r="AF751" s="53"/>
      <c r="AG751" s="53"/>
    </row>
    <row r="752" spans="2:33" x14ac:dyDescent="0.25">
      <c r="B752" s="53"/>
      <c r="C752" s="53"/>
      <c r="D752" s="53"/>
      <c r="E752" s="53"/>
      <c r="F752" s="53"/>
      <c r="G752" s="53"/>
      <c r="AC752" s="53"/>
      <c r="AD752" s="53"/>
      <c r="AE752" s="53"/>
      <c r="AF752" s="53"/>
      <c r="AG752" s="53"/>
    </row>
    <row r="753" spans="2:33" x14ac:dyDescent="0.25">
      <c r="B753" s="59"/>
      <c r="C753" s="59"/>
      <c r="D753" s="59"/>
      <c r="E753" s="59"/>
      <c r="F753" s="59"/>
      <c r="G753" s="59"/>
      <c r="AC753" s="59"/>
      <c r="AD753" s="59"/>
      <c r="AE753" s="59"/>
      <c r="AF753" s="53"/>
      <c r="AG753" s="53"/>
    </row>
    <row r="754" spans="2:33" x14ac:dyDescent="0.25">
      <c r="B754" s="50"/>
      <c r="C754" s="50"/>
      <c r="D754" s="50"/>
      <c r="E754" s="50"/>
      <c r="F754" s="50"/>
      <c r="G754" s="50"/>
      <c r="AC754" s="50"/>
      <c r="AD754" s="50"/>
      <c r="AE754" s="50"/>
      <c r="AF754" s="53"/>
      <c r="AG754" s="53"/>
    </row>
    <row r="755" spans="2:33" x14ac:dyDescent="0.25">
      <c r="B755" s="61"/>
      <c r="C755" s="61"/>
      <c r="D755" s="61"/>
      <c r="E755" s="61"/>
      <c r="F755" s="61"/>
      <c r="G755" s="61"/>
      <c r="AC755" s="61"/>
      <c r="AD755" s="61"/>
      <c r="AE755" s="61"/>
      <c r="AF755" s="53"/>
      <c r="AG755" s="53"/>
    </row>
    <row r="756" spans="2:33" x14ac:dyDescent="0.25">
      <c r="B756" s="45"/>
      <c r="C756" s="45"/>
      <c r="D756" s="45"/>
      <c r="E756" s="45"/>
      <c r="F756" s="45"/>
      <c r="G756" s="45"/>
      <c r="AC756" s="45"/>
      <c r="AD756" s="45"/>
      <c r="AE756" s="45"/>
      <c r="AF756" s="53"/>
      <c r="AG756" s="53"/>
    </row>
    <row r="757" spans="2:33" x14ac:dyDescent="0.25">
      <c r="B757" s="55"/>
      <c r="C757" s="55"/>
      <c r="D757" s="55"/>
      <c r="E757" s="55"/>
      <c r="F757" s="55"/>
      <c r="G757" s="55"/>
      <c r="AC757" s="55"/>
      <c r="AD757" s="55"/>
      <c r="AE757" s="55"/>
      <c r="AF757" s="53"/>
      <c r="AG757" s="53"/>
    </row>
    <row r="758" spans="2:33" x14ac:dyDescent="0.25">
      <c r="B758" s="61"/>
      <c r="C758" s="61"/>
      <c r="D758" s="61"/>
      <c r="E758" s="61"/>
      <c r="F758" s="61"/>
      <c r="G758" s="61"/>
      <c r="AC758" s="61"/>
      <c r="AD758" s="61"/>
      <c r="AE758" s="61"/>
      <c r="AF758" s="53"/>
      <c r="AG758" s="53"/>
    </row>
    <row r="759" spans="2:33" x14ac:dyDescent="0.25">
      <c r="B759" s="66"/>
      <c r="C759" s="66"/>
      <c r="D759" s="66"/>
      <c r="E759" s="66"/>
      <c r="F759" s="66"/>
      <c r="G759" s="66"/>
      <c r="AC759" s="66"/>
      <c r="AD759" s="66"/>
      <c r="AE759" s="66"/>
      <c r="AF759" s="53"/>
      <c r="AG759" s="53"/>
    </row>
    <row r="760" spans="2:33" x14ac:dyDescent="0.25">
      <c r="B760" s="67"/>
      <c r="C760" s="67"/>
      <c r="D760" s="67"/>
      <c r="E760" s="67"/>
      <c r="F760" s="67"/>
      <c r="G760" s="67"/>
      <c r="AC760" s="67"/>
      <c r="AD760" s="67"/>
      <c r="AE760" s="67"/>
      <c r="AF760" s="53"/>
      <c r="AG760" s="53"/>
    </row>
    <row r="761" spans="2:33" x14ac:dyDescent="0.25">
      <c r="B761" s="43"/>
      <c r="C761" s="43"/>
      <c r="D761" s="43"/>
      <c r="E761" s="43"/>
      <c r="F761" s="43"/>
      <c r="G761" s="43"/>
      <c r="AC761" s="43"/>
      <c r="AD761" s="43"/>
      <c r="AE761" s="43"/>
      <c r="AF761" s="53"/>
      <c r="AG761" s="53"/>
    </row>
    <row r="762" spans="2:33" x14ac:dyDescent="0.25">
      <c r="B762" s="62"/>
      <c r="C762" s="62"/>
      <c r="D762" s="62"/>
      <c r="E762" s="62"/>
      <c r="F762" s="62"/>
      <c r="G762" s="62"/>
      <c r="AC762" s="62"/>
      <c r="AD762" s="62"/>
      <c r="AE762" s="62"/>
      <c r="AF762" s="53"/>
      <c r="AG762" s="53"/>
    </row>
    <row r="763" spans="2:33" x14ac:dyDescent="0.25">
      <c r="B763" s="40"/>
      <c r="C763" s="40"/>
      <c r="D763" s="40"/>
      <c r="E763" s="40"/>
      <c r="F763" s="40"/>
      <c r="G763" s="40"/>
      <c r="AC763" s="40"/>
      <c r="AD763" s="40"/>
      <c r="AE763" s="40"/>
      <c r="AF763" s="53"/>
      <c r="AG763" s="53"/>
    </row>
    <row r="764" spans="2:33" x14ac:dyDescent="0.25">
      <c r="B764" s="47"/>
      <c r="C764" s="47"/>
      <c r="D764" s="47"/>
      <c r="E764" s="47"/>
      <c r="F764" s="47"/>
      <c r="G764" s="47"/>
      <c r="AC764" s="47"/>
      <c r="AD764" s="47"/>
      <c r="AE764" s="47"/>
      <c r="AF764" s="53"/>
      <c r="AG764" s="53"/>
    </row>
    <row r="765" spans="2:33" x14ac:dyDescent="0.25">
      <c r="B765" s="43"/>
      <c r="C765" s="43"/>
      <c r="D765" s="43"/>
      <c r="E765" s="43"/>
      <c r="F765" s="43"/>
      <c r="G765" s="43"/>
      <c r="AC765" s="43"/>
      <c r="AD765" s="43"/>
      <c r="AE765" s="43"/>
      <c r="AF765" s="53"/>
      <c r="AG765" s="53"/>
    </row>
    <row r="766" spans="2:33" x14ac:dyDescent="0.25">
      <c r="B766" s="54"/>
      <c r="C766" s="54"/>
      <c r="D766" s="54"/>
      <c r="E766" s="54"/>
      <c r="F766" s="54"/>
      <c r="G766" s="54"/>
      <c r="AC766" s="54"/>
      <c r="AD766" s="54"/>
      <c r="AE766" s="54"/>
      <c r="AF766" s="53"/>
      <c r="AG766" s="53"/>
    </row>
    <row r="767" spans="2:33" x14ac:dyDescent="0.25">
      <c r="B767" s="40"/>
      <c r="C767" s="40"/>
      <c r="D767" s="40"/>
      <c r="E767" s="40"/>
      <c r="F767" s="40"/>
      <c r="G767" s="40"/>
      <c r="AC767" s="40"/>
      <c r="AD767" s="40"/>
      <c r="AE767" s="40"/>
      <c r="AF767" s="53"/>
      <c r="AG767" s="53"/>
    </row>
    <row r="768" spans="2:33" x14ac:dyDescent="0.25">
      <c r="B768" s="53"/>
      <c r="C768" s="53"/>
      <c r="D768" s="53"/>
      <c r="E768" s="53"/>
      <c r="F768" s="53"/>
      <c r="G768" s="53"/>
      <c r="AC768" s="53"/>
      <c r="AD768" s="53"/>
      <c r="AE768" s="53"/>
      <c r="AF768" s="53"/>
      <c r="AG768" s="53"/>
    </row>
    <row r="769" spans="2:33" x14ac:dyDescent="0.25">
      <c r="B769" s="43"/>
      <c r="C769" s="43"/>
      <c r="D769" s="43"/>
      <c r="E769" s="43"/>
      <c r="F769" s="43"/>
      <c r="G769" s="43"/>
      <c r="AC769" s="43"/>
      <c r="AD769" s="43"/>
      <c r="AE769" s="43"/>
      <c r="AF769" s="53"/>
      <c r="AG769" s="53"/>
    </row>
    <row r="770" spans="2:33" x14ac:dyDescent="0.25">
      <c r="B770" s="65"/>
      <c r="C770" s="65"/>
      <c r="D770" s="65"/>
      <c r="E770" s="65"/>
      <c r="F770" s="65"/>
      <c r="G770" s="65"/>
      <c r="AC770" s="65"/>
      <c r="AD770" s="65"/>
      <c r="AE770" s="65"/>
      <c r="AF770" s="53"/>
      <c r="AG770" s="53"/>
    </row>
    <row r="771" spans="2:33" x14ac:dyDescent="0.25">
      <c r="B771" s="59"/>
      <c r="C771" s="59"/>
      <c r="D771" s="59"/>
      <c r="E771" s="59"/>
      <c r="F771" s="59"/>
      <c r="G771" s="59"/>
      <c r="AC771" s="59"/>
      <c r="AD771" s="59"/>
      <c r="AE771" s="59"/>
      <c r="AF771" s="53"/>
      <c r="AG771" s="53"/>
    </row>
    <row r="772" spans="2:33" x14ac:dyDescent="0.25">
      <c r="B772" s="55"/>
      <c r="C772" s="55"/>
      <c r="D772" s="55"/>
      <c r="E772" s="55"/>
      <c r="F772" s="55"/>
      <c r="G772" s="55"/>
      <c r="AC772" s="55"/>
      <c r="AD772" s="55"/>
      <c r="AE772" s="55"/>
      <c r="AF772" s="53"/>
      <c r="AG772" s="53"/>
    </row>
    <row r="773" spans="2:33" x14ac:dyDescent="0.25">
      <c r="B773" s="41"/>
      <c r="C773" s="41"/>
      <c r="D773" s="41"/>
      <c r="E773" s="41"/>
      <c r="F773" s="41"/>
      <c r="G773" s="41"/>
      <c r="AC773" s="41"/>
      <c r="AD773" s="41"/>
      <c r="AE773" s="41"/>
      <c r="AF773" s="53"/>
      <c r="AG773" s="53"/>
    </row>
    <row r="774" spans="2:33" x14ac:dyDescent="0.25">
      <c r="B774" s="62"/>
      <c r="C774" s="62"/>
      <c r="D774" s="62"/>
      <c r="E774" s="62"/>
      <c r="F774" s="62"/>
      <c r="G774" s="62"/>
      <c r="AC774" s="62"/>
      <c r="AD774" s="62"/>
      <c r="AE774" s="62"/>
      <c r="AF774" s="53"/>
      <c r="AG774" s="53"/>
    </row>
    <row r="775" spans="2:33" x14ac:dyDescent="0.25">
      <c r="B775" s="68"/>
      <c r="C775" s="68"/>
      <c r="D775" s="68"/>
      <c r="E775" s="68"/>
      <c r="F775" s="68"/>
      <c r="G775" s="68"/>
      <c r="AC775" s="68"/>
      <c r="AD775" s="68"/>
      <c r="AE775" s="68"/>
      <c r="AF775" s="53"/>
      <c r="AG775" s="53"/>
    </row>
    <row r="776" spans="2:33" x14ac:dyDescent="0.25">
      <c r="B776" s="61"/>
      <c r="C776" s="61"/>
      <c r="D776" s="61"/>
      <c r="E776" s="61"/>
      <c r="F776" s="61"/>
      <c r="G776" s="61"/>
      <c r="AC776" s="61"/>
      <c r="AD776" s="61"/>
      <c r="AE776" s="61"/>
      <c r="AF776" s="53"/>
      <c r="AG776" s="53"/>
    </row>
    <row r="777" spans="2:33" x14ac:dyDescent="0.25">
      <c r="B777" s="45"/>
      <c r="C777" s="45"/>
      <c r="D777" s="45"/>
      <c r="E777" s="45"/>
      <c r="F777" s="45"/>
      <c r="G777" s="45"/>
      <c r="AC777" s="45"/>
      <c r="AD777" s="45"/>
      <c r="AE777" s="45"/>
      <c r="AF777" s="53"/>
      <c r="AG777" s="53"/>
    </row>
    <row r="778" spans="2:33" x14ac:dyDescent="0.25">
      <c r="B778" s="67"/>
      <c r="C778" s="67"/>
      <c r="D778" s="67"/>
      <c r="E778" s="67"/>
      <c r="F778" s="67"/>
      <c r="G778" s="67"/>
      <c r="AC778" s="67"/>
      <c r="AD778" s="67"/>
      <c r="AE778" s="67"/>
      <c r="AF778" s="53"/>
      <c r="AG778" s="53"/>
    </row>
    <row r="779" spans="2:33" x14ac:dyDescent="0.25">
      <c r="B779" s="67"/>
      <c r="C779" s="67"/>
      <c r="D779" s="67"/>
      <c r="E779" s="67"/>
      <c r="F779" s="67"/>
      <c r="G779" s="67"/>
      <c r="AC779" s="67"/>
      <c r="AD779" s="67"/>
      <c r="AE779" s="67"/>
      <c r="AF779" s="53"/>
      <c r="AG779" s="53"/>
    </row>
    <row r="780" spans="2:33" x14ac:dyDescent="0.25">
      <c r="B780" s="62"/>
      <c r="C780" s="62"/>
      <c r="D780" s="62"/>
      <c r="E780" s="62"/>
      <c r="F780" s="62"/>
      <c r="G780" s="62"/>
      <c r="AC780" s="62"/>
      <c r="AD780" s="62"/>
      <c r="AE780" s="62"/>
      <c r="AF780" s="53"/>
      <c r="AG780" s="53"/>
    </row>
    <row r="781" spans="2:33" x14ac:dyDescent="0.25">
      <c r="B781" s="42"/>
      <c r="C781" s="42"/>
      <c r="D781" s="42"/>
      <c r="E781" s="42"/>
      <c r="F781" s="42"/>
      <c r="G781" s="42"/>
      <c r="AC781" s="42"/>
      <c r="AD781" s="42"/>
      <c r="AE781" s="42"/>
      <c r="AF781" s="53"/>
      <c r="AG781" s="53"/>
    </row>
    <row r="782" spans="2:33" x14ac:dyDescent="0.25">
      <c r="B782" s="55"/>
      <c r="C782" s="55"/>
      <c r="D782" s="55"/>
      <c r="E782" s="55"/>
      <c r="F782" s="55"/>
      <c r="G782" s="55"/>
      <c r="AC782" s="55"/>
      <c r="AD782" s="55"/>
      <c r="AE782" s="55"/>
      <c r="AF782" s="48"/>
      <c r="AG782" s="48"/>
    </row>
    <row r="783" spans="2:33" x14ac:dyDescent="0.25">
      <c r="B783" s="47"/>
      <c r="C783" s="47"/>
      <c r="D783" s="47"/>
      <c r="E783" s="47"/>
      <c r="F783" s="47"/>
      <c r="G783" s="47"/>
      <c r="AC783" s="47"/>
      <c r="AD783" s="47"/>
      <c r="AE783" s="47"/>
      <c r="AF783" s="48"/>
      <c r="AG783" s="48"/>
    </row>
    <row r="784" spans="2:33" x14ac:dyDescent="0.25">
      <c r="B784" s="46"/>
      <c r="C784" s="46"/>
      <c r="D784" s="46"/>
      <c r="E784" s="46"/>
      <c r="F784" s="46"/>
      <c r="G784" s="46"/>
      <c r="AC784" s="46"/>
      <c r="AD784" s="46"/>
      <c r="AE784" s="46"/>
      <c r="AF784" s="48"/>
      <c r="AG784" s="48"/>
    </row>
    <row r="785" spans="2:33" x14ac:dyDescent="0.25">
      <c r="B785" s="47"/>
      <c r="C785" s="47"/>
      <c r="D785" s="47"/>
      <c r="E785" s="47"/>
      <c r="F785" s="47"/>
      <c r="G785" s="47"/>
      <c r="AC785" s="47"/>
      <c r="AD785" s="47"/>
      <c r="AE785" s="47"/>
      <c r="AF785" s="48"/>
      <c r="AG785" s="48"/>
    </row>
    <row r="786" spans="2:33" x14ac:dyDescent="0.25">
      <c r="B786" s="40"/>
      <c r="C786" s="40"/>
      <c r="D786" s="40"/>
      <c r="E786" s="40"/>
      <c r="F786" s="40"/>
      <c r="G786" s="40"/>
      <c r="AC786" s="40"/>
      <c r="AD786" s="40"/>
      <c r="AE786" s="40"/>
      <c r="AF786" s="48"/>
      <c r="AG786" s="48"/>
    </row>
    <row r="787" spans="2:33" x14ac:dyDescent="0.25">
      <c r="B787" s="40"/>
      <c r="C787" s="40"/>
      <c r="D787" s="40"/>
      <c r="E787" s="40"/>
      <c r="F787" s="40"/>
      <c r="G787" s="40"/>
      <c r="AC787" s="40"/>
      <c r="AD787" s="40"/>
      <c r="AE787" s="40"/>
      <c r="AF787" s="48"/>
      <c r="AG787" s="48"/>
    </row>
    <row r="788" spans="2:33" x14ac:dyDescent="0.25">
      <c r="B788" s="47"/>
      <c r="C788" s="47"/>
      <c r="D788" s="47"/>
      <c r="E788" s="47"/>
      <c r="F788" s="47"/>
      <c r="G788" s="47"/>
      <c r="AC788" s="47"/>
      <c r="AD788" s="47"/>
      <c r="AE788" s="47"/>
      <c r="AF788" s="48"/>
      <c r="AG788" s="48"/>
    </row>
    <row r="789" spans="2:33" x14ac:dyDescent="0.25">
      <c r="B789" s="45"/>
      <c r="C789" s="45"/>
      <c r="D789" s="45"/>
      <c r="E789" s="45"/>
      <c r="F789" s="45"/>
      <c r="G789" s="45"/>
      <c r="AC789" s="45"/>
      <c r="AD789" s="45"/>
      <c r="AE789" s="45"/>
      <c r="AF789" s="48"/>
      <c r="AG789" s="48"/>
    </row>
    <row r="790" spans="2:33" x14ac:dyDescent="0.25">
      <c r="B790" s="66"/>
      <c r="C790" s="66"/>
      <c r="D790" s="66"/>
      <c r="E790" s="66"/>
      <c r="F790" s="66"/>
      <c r="G790" s="66"/>
      <c r="AC790" s="66"/>
      <c r="AD790" s="66"/>
      <c r="AE790" s="66"/>
      <c r="AF790" s="48"/>
      <c r="AG790" s="48"/>
    </row>
    <row r="791" spans="2:33" x14ac:dyDescent="0.25">
      <c r="B791" s="67"/>
      <c r="C791" s="67"/>
      <c r="D791" s="67"/>
      <c r="E791" s="67"/>
      <c r="F791" s="67"/>
      <c r="G791" s="67"/>
      <c r="AC791" s="67"/>
      <c r="AD791" s="67"/>
      <c r="AE791" s="67"/>
      <c r="AF791" s="48"/>
      <c r="AG791" s="48"/>
    </row>
    <row r="792" spans="2:33" x14ac:dyDescent="0.25">
      <c r="B792" s="46"/>
      <c r="C792" s="46"/>
      <c r="D792" s="46"/>
      <c r="E792" s="46"/>
      <c r="F792" s="46"/>
      <c r="G792" s="46"/>
      <c r="AC792" s="46"/>
      <c r="AD792" s="46"/>
      <c r="AE792" s="46"/>
      <c r="AF792" s="48"/>
      <c r="AG792" s="48"/>
    </row>
    <row r="793" spans="2:33" x14ac:dyDescent="0.25">
      <c r="B793" s="56"/>
      <c r="C793" s="56"/>
      <c r="D793" s="56"/>
      <c r="E793" s="56"/>
      <c r="F793" s="56"/>
      <c r="G793" s="56"/>
      <c r="AC793" s="56"/>
      <c r="AD793" s="56"/>
      <c r="AE793" s="56"/>
      <c r="AF793" s="48"/>
      <c r="AG793" s="48"/>
    </row>
    <row r="794" spans="2:33" x14ac:dyDescent="0.25">
      <c r="B794" s="46"/>
      <c r="C794" s="46"/>
      <c r="D794" s="46"/>
      <c r="E794" s="46"/>
      <c r="F794" s="46"/>
      <c r="G794" s="46"/>
      <c r="AC794" s="46"/>
      <c r="AD794" s="46"/>
      <c r="AE794" s="46"/>
      <c r="AF794" s="48"/>
      <c r="AG794" s="48"/>
    </row>
    <row r="795" spans="2:33" x14ac:dyDescent="0.25">
      <c r="B795" s="53"/>
      <c r="C795" s="53"/>
      <c r="D795" s="53"/>
      <c r="E795" s="53"/>
      <c r="F795" s="53"/>
      <c r="G795" s="53"/>
      <c r="AC795" s="53"/>
      <c r="AD795" s="53"/>
      <c r="AE795" s="53"/>
      <c r="AF795" s="48"/>
      <c r="AG795" s="48"/>
    </row>
    <row r="796" spans="2:33" x14ac:dyDescent="0.25">
      <c r="B796" s="67"/>
      <c r="C796" s="67"/>
      <c r="D796" s="67"/>
      <c r="E796" s="67"/>
      <c r="F796" s="67"/>
      <c r="G796" s="67"/>
      <c r="AC796" s="67"/>
      <c r="AD796" s="67"/>
      <c r="AE796" s="67"/>
      <c r="AF796" s="48"/>
      <c r="AG796" s="48"/>
    </row>
    <row r="797" spans="2:33" x14ac:dyDescent="0.25">
      <c r="B797" s="50"/>
      <c r="C797" s="50"/>
      <c r="D797" s="50"/>
      <c r="E797" s="50"/>
      <c r="F797" s="50"/>
      <c r="G797" s="50"/>
      <c r="AC797" s="50"/>
      <c r="AD797" s="50"/>
      <c r="AE797" s="50"/>
      <c r="AF797" s="48"/>
      <c r="AG797" s="48"/>
    </row>
    <row r="798" spans="2:33" x14ac:dyDescent="0.25">
      <c r="B798" s="55"/>
      <c r="C798" s="55"/>
      <c r="D798" s="55"/>
      <c r="E798" s="55"/>
      <c r="F798" s="55"/>
      <c r="G798" s="55"/>
      <c r="AC798" s="55"/>
      <c r="AD798" s="55"/>
      <c r="AE798" s="55"/>
      <c r="AF798" s="48"/>
      <c r="AG798" s="48"/>
    </row>
    <row r="799" spans="2:33" x14ac:dyDescent="0.25">
      <c r="B799" s="68"/>
      <c r="C799" s="68"/>
      <c r="D799" s="68"/>
      <c r="E799" s="68"/>
      <c r="F799" s="68"/>
      <c r="G799" s="68"/>
      <c r="AC799" s="68"/>
      <c r="AD799" s="68"/>
      <c r="AE799" s="68"/>
      <c r="AF799" s="48"/>
      <c r="AG799" s="48"/>
    </row>
    <row r="800" spans="2:33" x14ac:dyDescent="0.25">
      <c r="B800" s="47"/>
      <c r="C800" s="47"/>
      <c r="D800" s="47"/>
      <c r="E800" s="47"/>
      <c r="F800" s="47"/>
      <c r="G800" s="47"/>
      <c r="AC800" s="47"/>
      <c r="AD800" s="47"/>
      <c r="AE800" s="47"/>
      <c r="AF800" s="48"/>
      <c r="AG800" s="48"/>
    </row>
    <row r="801" spans="2:33" x14ac:dyDescent="0.25">
      <c r="B801" s="44"/>
      <c r="C801" s="44"/>
      <c r="D801" s="44"/>
      <c r="E801" s="44"/>
      <c r="F801" s="44"/>
      <c r="G801" s="44"/>
      <c r="AC801" s="44"/>
      <c r="AD801" s="44"/>
      <c r="AE801" s="44"/>
      <c r="AF801" s="48"/>
      <c r="AG801" s="48"/>
    </row>
    <row r="802" spans="2:33" x14ac:dyDescent="0.25">
      <c r="B802" s="68"/>
      <c r="C802" s="68"/>
      <c r="D802" s="68"/>
      <c r="E802" s="68"/>
      <c r="F802" s="68"/>
      <c r="G802" s="68"/>
      <c r="AC802" s="68"/>
      <c r="AD802" s="68"/>
      <c r="AE802" s="68"/>
      <c r="AF802" s="48"/>
      <c r="AG802" s="48"/>
    </row>
    <row r="803" spans="2:33" x14ac:dyDescent="0.25">
      <c r="B803" s="58"/>
      <c r="C803" s="58"/>
      <c r="D803" s="58"/>
      <c r="E803" s="58"/>
      <c r="F803" s="58"/>
      <c r="G803" s="58"/>
      <c r="AC803" s="58"/>
      <c r="AD803" s="58"/>
      <c r="AE803" s="58"/>
      <c r="AF803" s="48"/>
      <c r="AG803" s="48"/>
    </row>
    <row r="804" spans="2:33" x14ac:dyDescent="0.25">
      <c r="B804" s="48"/>
      <c r="C804" s="48"/>
      <c r="D804" s="48"/>
      <c r="E804" s="48"/>
      <c r="F804" s="48"/>
      <c r="G804" s="48"/>
      <c r="AC804" s="48"/>
      <c r="AD804" s="48"/>
      <c r="AE804" s="48"/>
      <c r="AF804" s="48"/>
      <c r="AG804" s="48"/>
    </row>
    <row r="805" spans="2:33" x14ac:dyDescent="0.25">
      <c r="B805" s="47"/>
      <c r="C805" s="47"/>
      <c r="D805" s="47"/>
      <c r="E805" s="47"/>
      <c r="F805" s="47"/>
      <c r="G805" s="47"/>
      <c r="AC805" s="47"/>
      <c r="AD805" s="47"/>
      <c r="AE805" s="47"/>
      <c r="AF805" s="48"/>
      <c r="AG805" s="48"/>
    </row>
    <row r="806" spans="2:33" x14ac:dyDescent="0.25">
      <c r="B806" s="55"/>
      <c r="C806" s="55"/>
      <c r="D806" s="55"/>
      <c r="E806" s="55"/>
      <c r="F806" s="55"/>
      <c r="G806" s="55"/>
      <c r="AC806" s="55"/>
      <c r="AD806" s="55"/>
      <c r="AE806" s="55"/>
      <c r="AF806" s="48"/>
      <c r="AG806" s="48"/>
    </row>
    <row r="807" spans="2:33" x14ac:dyDescent="0.25">
      <c r="B807" s="61"/>
      <c r="C807" s="61"/>
      <c r="D807" s="61"/>
      <c r="E807" s="61"/>
      <c r="F807" s="61"/>
      <c r="G807" s="61"/>
      <c r="AC807" s="61"/>
      <c r="AD807" s="61"/>
      <c r="AE807" s="61"/>
      <c r="AF807" s="48"/>
      <c r="AG807" s="48"/>
    </row>
    <row r="808" spans="2:33" x14ac:dyDescent="0.25">
      <c r="B808" s="45"/>
      <c r="C808" s="45"/>
      <c r="D808" s="45"/>
      <c r="E808" s="45"/>
      <c r="F808" s="45"/>
      <c r="G808" s="45"/>
      <c r="AC808" s="45"/>
      <c r="AD808" s="45"/>
      <c r="AE808" s="45"/>
      <c r="AF808" s="48"/>
      <c r="AG808" s="48"/>
    </row>
    <row r="809" spans="2:33" x14ac:dyDescent="0.25">
      <c r="B809" s="57"/>
      <c r="C809" s="57"/>
      <c r="D809" s="57"/>
      <c r="E809" s="57"/>
      <c r="F809" s="57"/>
      <c r="G809" s="57"/>
      <c r="AC809" s="57"/>
      <c r="AD809" s="57"/>
      <c r="AE809" s="57"/>
      <c r="AF809" s="48"/>
      <c r="AG809" s="48"/>
    </row>
    <row r="810" spans="2:33" x14ac:dyDescent="0.25">
      <c r="B810" s="55"/>
      <c r="C810" s="55"/>
      <c r="D810" s="55"/>
      <c r="E810" s="55"/>
      <c r="F810" s="55"/>
      <c r="G810" s="55"/>
      <c r="AC810" s="55"/>
      <c r="AD810" s="55"/>
      <c r="AE810" s="55"/>
      <c r="AF810" s="48"/>
      <c r="AG810" s="48"/>
    </row>
    <row r="811" spans="2:33" x14ac:dyDescent="0.25">
      <c r="B811" s="43"/>
      <c r="C811" s="43"/>
      <c r="D811" s="43"/>
      <c r="E811" s="43"/>
      <c r="F811" s="43"/>
      <c r="G811" s="43"/>
      <c r="AC811" s="43"/>
      <c r="AD811" s="43"/>
      <c r="AE811" s="43"/>
      <c r="AF811" s="48"/>
      <c r="AG811" s="48"/>
    </row>
    <row r="812" spans="2:33" x14ac:dyDescent="0.25">
      <c r="B812" s="68"/>
      <c r="C812" s="68"/>
      <c r="D812" s="68"/>
      <c r="E812" s="68"/>
      <c r="F812" s="68"/>
      <c r="G812" s="68"/>
      <c r="AC812" s="68"/>
      <c r="AD812" s="68"/>
      <c r="AE812" s="68"/>
      <c r="AF812" s="48"/>
      <c r="AG812" s="48"/>
    </row>
    <row r="813" spans="2:33" x14ac:dyDescent="0.25">
      <c r="B813" s="61"/>
      <c r="C813" s="61"/>
      <c r="D813" s="61"/>
      <c r="E813" s="61"/>
      <c r="F813" s="61"/>
      <c r="G813" s="61"/>
      <c r="AC813" s="61"/>
      <c r="AD813" s="61"/>
      <c r="AE813" s="61"/>
      <c r="AF813" s="48"/>
      <c r="AG813" s="48"/>
    </row>
    <row r="814" spans="2:33" x14ac:dyDescent="0.25">
      <c r="B814" s="48"/>
      <c r="C814" s="48"/>
      <c r="D814" s="48"/>
      <c r="E814" s="48"/>
      <c r="F814" s="48"/>
      <c r="G814" s="48"/>
      <c r="AC814" s="48"/>
      <c r="AD814" s="48"/>
      <c r="AE814" s="48"/>
      <c r="AF814" s="48"/>
      <c r="AG814" s="48"/>
    </row>
    <row r="815" spans="2:33" x14ac:dyDescent="0.25">
      <c r="B815" s="58"/>
      <c r="C815" s="58"/>
      <c r="D815" s="58"/>
      <c r="E815" s="58"/>
      <c r="F815" s="58"/>
      <c r="G815" s="58"/>
      <c r="AC815" s="58"/>
      <c r="AD815" s="58"/>
      <c r="AE815" s="58"/>
      <c r="AF815" s="48"/>
      <c r="AG815" s="48"/>
    </row>
    <row r="816" spans="2:33" x14ac:dyDescent="0.25">
      <c r="B816" s="46"/>
      <c r="C816" s="46"/>
      <c r="D816" s="46"/>
      <c r="E816" s="46"/>
      <c r="F816" s="46"/>
      <c r="G816" s="46"/>
      <c r="AC816" s="46"/>
      <c r="AD816" s="46"/>
      <c r="AE816" s="46"/>
      <c r="AF816" s="48"/>
      <c r="AG816" s="48"/>
    </row>
    <row r="817" spans="2:33" x14ac:dyDescent="0.25">
      <c r="B817" s="47"/>
      <c r="C817" s="47"/>
      <c r="D817" s="47"/>
      <c r="E817" s="47"/>
      <c r="F817" s="47"/>
      <c r="G817" s="47"/>
      <c r="AC817" s="47"/>
      <c r="AD817" s="47"/>
      <c r="AE817" s="47"/>
      <c r="AF817" s="48"/>
      <c r="AG817" s="48"/>
    </row>
    <row r="818" spans="2:33" x14ac:dyDescent="0.25">
      <c r="B818" s="67"/>
      <c r="C818" s="67"/>
      <c r="D818" s="67"/>
      <c r="E818" s="67"/>
      <c r="F818" s="67"/>
      <c r="G818" s="67"/>
      <c r="AC818" s="67"/>
      <c r="AD818" s="67"/>
      <c r="AE818" s="67"/>
      <c r="AF818" s="48"/>
      <c r="AG818" s="48"/>
    </row>
    <row r="819" spans="2:33" x14ac:dyDescent="0.25">
      <c r="B819" s="56"/>
      <c r="C819" s="56"/>
      <c r="D819" s="56"/>
      <c r="E819" s="56"/>
      <c r="F819" s="56"/>
      <c r="G819" s="56"/>
      <c r="AC819" s="56"/>
      <c r="AD819" s="56"/>
      <c r="AE819" s="56"/>
      <c r="AF819" s="48"/>
      <c r="AG819" s="48"/>
    </row>
    <row r="820" spans="2:33" x14ac:dyDescent="0.25">
      <c r="B820" s="47"/>
      <c r="C820" s="47"/>
      <c r="D820" s="47"/>
      <c r="E820" s="47"/>
      <c r="F820" s="47"/>
      <c r="G820" s="47"/>
      <c r="AC820" s="47"/>
      <c r="AD820" s="47"/>
      <c r="AE820" s="47"/>
      <c r="AF820" s="48"/>
      <c r="AG820" s="48"/>
    </row>
    <row r="821" spans="2:33" x14ac:dyDescent="0.25">
      <c r="B821" s="42"/>
      <c r="C821" s="42"/>
      <c r="D821" s="42"/>
      <c r="E821" s="42"/>
      <c r="F821" s="42"/>
      <c r="G821" s="42"/>
      <c r="AC821" s="42"/>
      <c r="AD821" s="42"/>
      <c r="AE821" s="42"/>
      <c r="AF821" s="48"/>
      <c r="AG821" s="48"/>
    </row>
    <row r="822" spans="2:33" x14ac:dyDescent="0.25">
      <c r="B822" s="49"/>
      <c r="C822" s="49"/>
      <c r="D822" s="49"/>
      <c r="E822" s="49"/>
      <c r="F822" s="49"/>
      <c r="G822" s="49"/>
      <c r="AC822" s="49"/>
      <c r="AD822" s="49"/>
      <c r="AE822" s="49"/>
      <c r="AF822" s="48"/>
      <c r="AG822" s="48"/>
    </row>
    <row r="823" spans="2:33" x14ac:dyDescent="0.25">
      <c r="B823" s="61"/>
      <c r="C823" s="61"/>
      <c r="D823" s="61"/>
      <c r="E823" s="61"/>
      <c r="F823" s="61"/>
      <c r="G823" s="61"/>
      <c r="AC823" s="61"/>
      <c r="AD823" s="61"/>
      <c r="AE823" s="61"/>
      <c r="AF823" s="48"/>
      <c r="AG823" s="48"/>
    </row>
    <row r="824" spans="2:33" x14ac:dyDescent="0.25">
      <c r="B824" s="59"/>
      <c r="C824" s="59"/>
      <c r="D824" s="59"/>
      <c r="E824" s="59"/>
      <c r="F824" s="59"/>
      <c r="G824" s="59"/>
      <c r="AC824" s="59"/>
      <c r="AD824" s="59"/>
      <c r="AE824" s="59"/>
      <c r="AF824" s="48"/>
      <c r="AG824" s="48"/>
    </row>
    <row r="825" spans="2:33" x14ac:dyDescent="0.25">
      <c r="B825" s="49"/>
      <c r="C825" s="49"/>
      <c r="D825" s="49"/>
      <c r="E825" s="49"/>
      <c r="F825" s="49"/>
      <c r="G825" s="49"/>
      <c r="AC825" s="49"/>
      <c r="AD825" s="49"/>
      <c r="AE825" s="49"/>
      <c r="AF825" s="48"/>
      <c r="AG825" s="48"/>
    </row>
    <row r="826" spans="2:33" x14ac:dyDescent="0.25">
      <c r="B826" s="61"/>
      <c r="C826" s="61"/>
      <c r="D826" s="61"/>
      <c r="E826" s="61"/>
      <c r="F826" s="61"/>
      <c r="G826" s="61"/>
      <c r="AC826" s="61"/>
      <c r="AD826" s="61"/>
      <c r="AE826" s="61"/>
      <c r="AF826" s="48"/>
      <c r="AG826" s="48"/>
    </row>
    <row r="827" spans="2:33" x14ac:dyDescent="0.25">
      <c r="B827" s="64"/>
      <c r="C827" s="64"/>
      <c r="D827" s="64"/>
      <c r="E827" s="64"/>
      <c r="F827" s="64"/>
      <c r="G827" s="64"/>
      <c r="AC827" s="64"/>
      <c r="AD827" s="64"/>
      <c r="AE827" s="64"/>
      <c r="AF827" s="48"/>
      <c r="AG827" s="48"/>
    </row>
    <row r="828" spans="2:33" x14ac:dyDescent="0.25">
      <c r="B828" s="55"/>
      <c r="C828" s="55"/>
      <c r="D828" s="55"/>
      <c r="E828" s="55"/>
      <c r="F828" s="55"/>
      <c r="G828" s="55"/>
      <c r="AC828" s="55"/>
      <c r="AD828" s="55"/>
      <c r="AE828" s="55"/>
      <c r="AF828" s="48"/>
      <c r="AG828" s="48"/>
    </row>
    <row r="829" spans="2:33" x14ac:dyDescent="0.25">
      <c r="B829" s="40"/>
      <c r="C829" s="40"/>
      <c r="D829" s="40"/>
      <c r="E829" s="40"/>
      <c r="F829" s="40"/>
      <c r="G829" s="40"/>
      <c r="AC829" s="40"/>
      <c r="AD829" s="40"/>
      <c r="AE829" s="40"/>
      <c r="AF829" s="48"/>
      <c r="AG829" s="48"/>
    </row>
    <row r="830" spans="2:33" x14ac:dyDescent="0.25">
      <c r="B830" s="60"/>
      <c r="C830" s="60"/>
      <c r="D830" s="60"/>
      <c r="E830" s="60"/>
      <c r="F830" s="60"/>
      <c r="G830" s="60"/>
      <c r="AC830" s="60"/>
      <c r="AD830" s="60"/>
      <c r="AE830" s="60"/>
      <c r="AF830" s="48"/>
      <c r="AG830" s="48"/>
    </row>
    <row r="831" spans="2:33" x14ac:dyDescent="0.25">
      <c r="B831" s="43"/>
      <c r="C831" s="43"/>
      <c r="D831" s="43"/>
      <c r="E831" s="43"/>
      <c r="F831" s="43"/>
      <c r="G831" s="43"/>
      <c r="AC831" s="43"/>
      <c r="AD831" s="43"/>
      <c r="AE831" s="43"/>
      <c r="AF831" s="48"/>
      <c r="AG831" s="48"/>
    </row>
    <row r="832" spans="2:33" x14ac:dyDescent="0.25">
      <c r="B832" s="44"/>
      <c r="C832" s="44"/>
      <c r="D832" s="44"/>
      <c r="E832" s="44"/>
      <c r="F832" s="44"/>
      <c r="G832" s="44"/>
      <c r="AC832" s="44"/>
      <c r="AD832" s="44"/>
      <c r="AE832" s="44"/>
      <c r="AF832" s="48"/>
      <c r="AG832" s="48"/>
    </row>
    <row r="833" spans="2:33" x14ac:dyDescent="0.25">
      <c r="B833" s="59"/>
      <c r="C833" s="59"/>
      <c r="D833" s="59"/>
      <c r="E833" s="59"/>
      <c r="F833" s="59"/>
      <c r="G833" s="59"/>
      <c r="AC833" s="59"/>
      <c r="AD833" s="59"/>
      <c r="AE833" s="59"/>
      <c r="AF833" s="48"/>
      <c r="AG833" s="48"/>
    </row>
    <row r="834" spans="2:33" x14ac:dyDescent="0.25">
      <c r="B834" s="61"/>
      <c r="C834" s="61"/>
      <c r="D834" s="61"/>
      <c r="E834" s="61"/>
      <c r="F834" s="61"/>
      <c r="G834" s="61"/>
      <c r="AC834" s="61"/>
      <c r="AD834" s="61"/>
      <c r="AE834" s="61"/>
      <c r="AF834" s="48"/>
      <c r="AG834" s="48"/>
    </row>
    <row r="835" spans="2:33" x14ac:dyDescent="0.25">
      <c r="B835" s="47"/>
      <c r="C835" s="47"/>
      <c r="D835" s="47"/>
      <c r="E835" s="47"/>
      <c r="F835" s="47"/>
      <c r="G835" s="47"/>
      <c r="AC835" s="47"/>
      <c r="AD835" s="47"/>
      <c r="AE835" s="47"/>
      <c r="AF835" s="48"/>
      <c r="AG835" s="48"/>
    </row>
    <row r="836" spans="2:33" x14ac:dyDescent="0.25">
      <c r="B836" s="57"/>
      <c r="C836" s="57"/>
      <c r="D836" s="57"/>
      <c r="E836" s="57"/>
      <c r="F836" s="57"/>
      <c r="G836" s="57"/>
      <c r="AC836" s="57"/>
      <c r="AD836" s="57"/>
      <c r="AE836" s="57"/>
      <c r="AF836" s="48"/>
      <c r="AG836" s="48"/>
    </row>
    <row r="837" spans="2:33" x14ac:dyDescent="0.25">
      <c r="B837" s="48"/>
      <c r="C837" s="48"/>
      <c r="D837" s="48"/>
      <c r="E837" s="48"/>
      <c r="F837" s="48"/>
      <c r="G837" s="48"/>
      <c r="AC837" s="48"/>
      <c r="AD837" s="48"/>
      <c r="AE837" s="48"/>
      <c r="AF837" s="48"/>
      <c r="AG837" s="48"/>
    </row>
    <row r="838" spans="2:33" x14ac:dyDescent="0.25">
      <c r="B838" s="42"/>
      <c r="C838" s="42"/>
      <c r="D838" s="42"/>
      <c r="E838" s="42"/>
      <c r="F838" s="42"/>
      <c r="G838" s="42"/>
      <c r="AC838" s="42"/>
      <c r="AD838" s="42"/>
      <c r="AE838" s="42"/>
      <c r="AF838" s="48"/>
      <c r="AG838" s="48"/>
    </row>
    <row r="839" spans="2:33" x14ac:dyDescent="0.25">
      <c r="B839" s="42"/>
      <c r="C839" s="42"/>
      <c r="D839" s="42"/>
      <c r="E839" s="42"/>
      <c r="F839" s="42"/>
      <c r="G839" s="42"/>
      <c r="AC839" s="42"/>
      <c r="AD839" s="42"/>
      <c r="AE839" s="42"/>
      <c r="AF839" s="48"/>
      <c r="AG839" s="48"/>
    </row>
    <row r="840" spans="2:33" x14ac:dyDescent="0.25">
      <c r="B840" s="46"/>
      <c r="C840" s="46"/>
      <c r="D840" s="46"/>
      <c r="E840" s="46"/>
      <c r="F840" s="46"/>
      <c r="G840" s="46"/>
      <c r="AC840" s="46"/>
      <c r="AD840" s="46"/>
      <c r="AE840" s="46"/>
      <c r="AF840" s="48"/>
      <c r="AG840" s="48"/>
    </row>
    <row r="841" spans="2:33" x14ac:dyDescent="0.25">
      <c r="B841" s="59"/>
      <c r="C841" s="59"/>
      <c r="D841" s="59"/>
      <c r="E841" s="59"/>
      <c r="F841" s="59"/>
      <c r="G841" s="59"/>
      <c r="AC841" s="59"/>
      <c r="AD841" s="59"/>
      <c r="AE841" s="59"/>
      <c r="AF841" s="48"/>
      <c r="AG841" s="48"/>
    </row>
    <row r="842" spans="2:33" x14ac:dyDescent="0.25">
      <c r="B842" s="58"/>
      <c r="C842" s="58"/>
      <c r="D842" s="58"/>
      <c r="E842" s="58"/>
      <c r="F842" s="58"/>
      <c r="G842" s="58"/>
      <c r="AC842" s="58"/>
      <c r="AD842" s="58"/>
      <c r="AE842" s="58"/>
      <c r="AF842" s="48"/>
      <c r="AG842" s="48"/>
    </row>
    <row r="843" spans="2:33" x14ac:dyDescent="0.25">
      <c r="B843" s="58"/>
      <c r="C843" s="58"/>
      <c r="D843" s="58"/>
      <c r="E843" s="58"/>
      <c r="F843" s="58"/>
      <c r="G843" s="58"/>
      <c r="AC843" s="58"/>
      <c r="AD843" s="58"/>
      <c r="AE843" s="58"/>
      <c r="AF843" s="48"/>
      <c r="AG843" s="48"/>
    </row>
    <row r="844" spans="2:33" x14ac:dyDescent="0.25">
      <c r="B844" s="68"/>
      <c r="C844" s="68"/>
      <c r="D844" s="68"/>
      <c r="E844" s="68"/>
      <c r="F844" s="68"/>
      <c r="G844" s="68"/>
      <c r="AC844" s="68"/>
      <c r="AD844" s="68"/>
      <c r="AE844" s="68"/>
      <c r="AF844" s="48"/>
      <c r="AG844" s="48"/>
    </row>
    <row r="845" spans="2:33" x14ac:dyDescent="0.25">
      <c r="B845" s="61"/>
      <c r="C845" s="61"/>
      <c r="D845" s="61"/>
      <c r="E845" s="61"/>
      <c r="F845" s="61"/>
      <c r="G845" s="61"/>
      <c r="AC845" s="61"/>
      <c r="AD845" s="61"/>
      <c r="AE845" s="61"/>
      <c r="AF845" s="47"/>
      <c r="AG845" s="47"/>
    </row>
    <row r="846" spans="2:33" x14ac:dyDescent="0.25">
      <c r="B846" s="66"/>
      <c r="C846" s="66"/>
      <c r="D846" s="66"/>
      <c r="E846" s="66"/>
      <c r="F846" s="66"/>
      <c r="G846" s="66"/>
      <c r="AC846" s="66"/>
      <c r="AD846" s="66"/>
      <c r="AE846" s="66"/>
      <c r="AF846" s="47"/>
      <c r="AG846" s="47"/>
    </row>
    <row r="847" spans="2:33" x14ac:dyDescent="0.25">
      <c r="B847" s="67"/>
      <c r="C847" s="67"/>
      <c r="D847" s="67"/>
      <c r="E847" s="67"/>
      <c r="F847" s="67"/>
      <c r="G847" s="67"/>
      <c r="AC847" s="67"/>
      <c r="AD847" s="67"/>
      <c r="AE847" s="67"/>
      <c r="AF847" s="47"/>
      <c r="AG847" s="47"/>
    </row>
    <row r="848" spans="2:33" x14ac:dyDescent="0.25">
      <c r="B848" s="65"/>
      <c r="C848" s="65"/>
      <c r="D848" s="65"/>
      <c r="E848" s="65"/>
      <c r="F848" s="65"/>
      <c r="G848" s="65"/>
      <c r="AC848" s="65"/>
      <c r="AD848" s="65"/>
      <c r="AE848" s="65"/>
      <c r="AF848" s="47"/>
      <c r="AG848" s="47"/>
    </row>
    <row r="849" spans="2:33" x14ac:dyDescent="0.25">
      <c r="B849" s="64"/>
      <c r="C849" s="64"/>
      <c r="D849" s="64"/>
      <c r="E849" s="64"/>
      <c r="F849" s="64"/>
      <c r="G849" s="64"/>
      <c r="AC849" s="64"/>
      <c r="AD849" s="64"/>
      <c r="AE849" s="64"/>
      <c r="AF849" s="47"/>
      <c r="AG849" s="47"/>
    </row>
    <row r="850" spans="2:33" x14ac:dyDescent="0.25">
      <c r="B850" s="59"/>
      <c r="C850" s="59"/>
      <c r="D850" s="59"/>
      <c r="E850" s="59"/>
      <c r="F850" s="59"/>
      <c r="G850" s="59"/>
      <c r="AC850" s="59"/>
      <c r="AD850" s="59"/>
      <c r="AE850" s="59"/>
      <c r="AF850" s="47"/>
      <c r="AG850" s="47"/>
    </row>
    <row r="851" spans="2:33" x14ac:dyDescent="0.25">
      <c r="B851" s="47"/>
      <c r="C851" s="47"/>
      <c r="D851" s="47"/>
      <c r="E851" s="47"/>
      <c r="F851" s="47"/>
      <c r="G851" s="47"/>
      <c r="AC851" s="47"/>
      <c r="AD851" s="47"/>
      <c r="AE851" s="47"/>
      <c r="AF851" s="47"/>
      <c r="AG851" s="47"/>
    </row>
    <row r="852" spans="2:33" x14ac:dyDescent="0.25">
      <c r="B852" s="49"/>
      <c r="C852" s="49"/>
      <c r="D852" s="49"/>
      <c r="E852" s="49"/>
      <c r="F852" s="49"/>
      <c r="G852" s="49"/>
      <c r="AC852" s="49"/>
      <c r="AD852" s="49"/>
      <c r="AE852" s="49"/>
      <c r="AF852" s="47"/>
      <c r="AG852" s="47"/>
    </row>
    <row r="853" spans="2:33" x14ac:dyDescent="0.25">
      <c r="B853" s="56"/>
      <c r="C853" s="56"/>
      <c r="D853" s="56"/>
      <c r="E853" s="56"/>
      <c r="F853" s="56"/>
      <c r="G853" s="56"/>
      <c r="AC853" s="56"/>
      <c r="AD853" s="56"/>
      <c r="AE853" s="56"/>
      <c r="AF853" s="47"/>
      <c r="AG853" s="47"/>
    </row>
    <row r="854" spans="2:33" x14ac:dyDescent="0.25">
      <c r="B854" s="50"/>
      <c r="C854" s="50"/>
      <c r="D854" s="50"/>
      <c r="E854" s="50"/>
      <c r="F854" s="50"/>
      <c r="G854" s="50"/>
      <c r="AC854" s="50"/>
      <c r="AD854" s="50"/>
      <c r="AE854" s="50"/>
      <c r="AF854" s="47"/>
      <c r="AG854" s="47"/>
    </row>
    <row r="855" spans="2:33" x14ac:dyDescent="0.25">
      <c r="B855" s="60"/>
      <c r="C855" s="60"/>
      <c r="D855" s="60"/>
      <c r="E855" s="60"/>
      <c r="F855" s="60"/>
      <c r="G855" s="60"/>
      <c r="AC855" s="60"/>
      <c r="AD855" s="60"/>
      <c r="AE855" s="60"/>
      <c r="AF855" s="47"/>
      <c r="AG855" s="47"/>
    </row>
    <row r="856" spans="2:33" x14ac:dyDescent="0.25">
      <c r="B856" s="57"/>
      <c r="C856" s="57"/>
      <c r="D856" s="57"/>
      <c r="E856" s="57"/>
      <c r="F856" s="57"/>
      <c r="G856" s="57"/>
      <c r="AC856" s="57"/>
      <c r="AD856" s="57"/>
      <c r="AE856" s="57"/>
      <c r="AF856" s="47"/>
      <c r="AG856" s="47"/>
    </row>
    <row r="857" spans="2:33" x14ac:dyDescent="0.25">
      <c r="B857" s="53"/>
      <c r="C857" s="53"/>
      <c r="D857" s="53"/>
      <c r="E857" s="53"/>
      <c r="F857" s="53"/>
      <c r="G857" s="53"/>
      <c r="AC857" s="53"/>
      <c r="AD857" s="53"/>
      <c r="AE857" s="53"/>
      <c r="AF857" s="47"/>
      <c r="AG857" s="47"/>
    </row>
    <row r="858" spans="2:33" x14ac:dyDescent="0.25">
      <c r="B858" s="41"/>
      <c r="C858" s="41"/>
      <c r="D858" s="41"/>
      <c r="E858" s="41"/>
      <c r="F858" s="41"/>
      <c r="G858" s="41"/>
      <c r="AC858" s="41"/>
      <c r="AD858" s="41"/>
      <c r="AE858" s="41"/>
      <c r="AF858" s="47"/>
      <c r="AG858" s="47"/>
    </row>
    <row r="859" spans="2:33" x14ac:dyDescent="0.25">
      <c r="B859" s="53"/>
      <c r="C859" s="53"/>
      <c r="D859" s="53"/>
      <c r="E859" s="53"/>
      <c r="F859" s="53"/>
      <c r="G859" s="53"/>
      <c r="AC859" s="53"/>
      <c r="AD859" s="53"/>
      <c r="AE859" s="53"/>
      <c r="AF859" s="47"/>
      <c r="AG859" s="47"/>
    </row>
    <row r="860" spans="2:33" x14ac:dyDescent="0.25">
      <c r="B860" s="41"/>
      <c r="C860" s="41"/>
      <c r="D860" s="41"/>
      <c r="E860" s="41"/>
      <c r="F860" s="41"/>
      <c r="G860" s="41"/>
      <c r="AC860" s="41"/>
      <c r="AD860" s="41"/>
      <c r="AE860" s="41"/>
      <c r="AF860" s="47"/>
      <c r="AG860" s="47"/>
    </row>
    <row r="861" spans="2:33" x14ac:dyDescent="0.25">
      <c r="B861" s="60"/>
      <c r="C861" s="60"/>
      <c r="D861" s="60"/>
      <c r="E861" s="60"/>
      <c r="F861" s="60"/>
      <c r="G861" s="60"/>
      <c r="AC861" s="60"/>
      <c r="AD861" s="60"/>
      <c r="AE861" s="60"/>
      <c r="AF861" s="47"/>
      <c r="AG861" s="47"/>
    </row>
    <row r="862" spans="2:33" x14ac:dyDescent="0.25">
      <c r="B862" s="43"/>
      <c r="C862" s="43"/>
      <c r="D862" s="43"/>
      <c r="E862" s="43"/>
      <c r="F862" s="43"/>
      <c r="G862" s="43"/>
      <c r="AC862" s="43"/>
      <c r="AD862" s="43"/>
      <c r="AE862" s="43"/>
      <c r="AF862" s="47"/>
      <c r="AG862" s="47"/>
    </row>
    <row r="863" spans="2:33" x14ac:dyDescent="0.25">
      <c r="B863" s="68"/>
      <c r="C863" s="68"/>
      <c r="D863" s="68"/>
      <c r="E863" s="68"/>
      <c r="F863" s="68"/>
      <c r="G863" s="68"/>
      <c r="AC863" s="68"/>
      <c r="AD863" s="68"/>
      <c r="AE863" s="68"/>
      <c r="AF863" s="47"/>
      <c r="AG863" s="47"/>
    </row>
    <row r="864" spans="2:33" x14ac:dyDescent="0.25">
      <c r="B864" s="46"/>
      <c r="C864" s="46"/>
      <c r="D864" s="46"/>
      <c r="E864" s="46"/>
      <c r="F864" s="46"/>
      <c r="G864" s="46"/>
      <c r="AC864" s="46"/>
      <c r="AD864" s="46"/>
      <c r="AE864" s="46"/>
      <c r="AF864" s="47"/>
      <c r="AG864" s="47"/>
    </row>
    <row r="865" spans="2:33" x14ac:dyDescent="0.25">
      <c r="B865" s="64"/>
      <c r="C865" s="64"/>
      <c r="D865" s="64"/>
      <c r="E865" s="64"/>
      <c r="F865" s="64"/>
      <c r="G865" s="64"/>
      <c r="AC865" s="64"/>
      <c r="AD865" s="64"/>
      <c r="AE865" s="64"/>
      <c r="AF865" s="47"/>
      <c r="AG865" s="47"/>
    </row>
    <row r="866" spans="2:33" x14ac:dyDescent="0.25">
      <c r="B866" s="40"/>
      <c r="C866" s="40"/>
      <c r="D866" s="40"/>
      <c r="E866" s="40"/>
      <c r="F866" s="40"/>
      <c r="G866" s="40"/>
      <c r="AC866" s="40"/>
      <c r="AD866" s="40"/>
      <c r="AE866" s="40"/>
      <c r="AF866" s="47"/>
      <c r="AG866" s="47"/>
    </row>
    <row r="867" spans="2:33" x14ac:dyDescent="0.25">
      <c r="B867" s="59"/>
      <c r="C867" s="59"/>
      <c r="D867" s="59"/>
      <c r="E867" s="59"/>
      <c r="F867" s="59"/>
      <c r="G867" s="59"/>
      <c r="AC867" s="59"/>
      <c r="AD867" s="59"/>
      <c r="AE867" s="59"/>
      <c r="AF867" s="47"/>
      <c r="AG867" s="47"/>
    </row>
    <row r="868" spans="2:33" x14ac:dyDescent="0.25">
      <c r="B868" s="62"/>
      <c r="C868" s="62"/>
      <c r="D868" s="62"/>
      <c r="E868" s="62"/>
      <c r="F868" s="62"/>
      <c r="G868" s="62"/>
      <c r="AC868" s="62"/>
      <c r="AD868" s="62"/>
      <c r="AE868" s="62"/>
      <c r="AF868" s="47"/>
      <c r="AG868" s="47"/>
    </row>
    <row r="869" spans="2:33" x14ac:dyDescent="0.25">
      <c r="B869" s="67"/>
      <c r="C869" s="67"/>
      <c r="D869" s="67"/>
      <c r="E869" s="67"/>
      <c r="F869" s="67"/>
      <c r="G869" s="67"/>
      <c r="AC869" s="67"/>
      <c r="AD869" s="67"/>
      <c r="AE869" s="67"/>
      <c r="AF869" s="47"/>
      <c r="AG869" s="47"/>
    </row>
    <row r="870" spans="2:33" x14ac:dyDescent="0.25">
      <c r="B870" s="47"/>
      <c r="C870" s="47"/>
      <c r="D870" s="47"/>
      <c r="E870" s="47"/>
      <c r="F870" s="47"/>
      <c r="G870" s="47"/>
      <c r="AC870" s="47"/>
      <c r="AD870" s="47"/>
      <c r="AE870" s="47"/>
      <c r="AF870" s="47"/>
      <c r="AG870" s="47"/>
    </row>
    <row r="871" spans="2:33" x14ac:dyDescent="0.25">
      <c r="B871" s="61"/>
      <c r="C871" s="61"/>
      <c r="D871" s="61"/>
      <c r="E871" s="61"/>
      <c r="F871" s="61"/>
      <c r="G871" s="61"/>
      <c r="AC871" s="61"/>
      <c r="AD871" s="61"/>
      <c r="AE871" s="61"/>
      <c r="AF871" s="47"/>
      <c r="AG871" s="47"/>
    </row>
    <row r="872" spans="2:33" x14ac:dyDescent="0.25">
      <c r="B872" s="40"/>
      <c r="C872" s="40"/>
      <c r="D872" s="40"/>
      <c r="E872" s="40"/>
      <c r="F872" s="40"/>
      <c r="G872" s="40"/>
      <c r="AC872" s="40"/>
      <c r="AD872" s="40"/>
      <c r="AE872" s="40"/>
      <c r="AF872" s="47"/>
      <c r="AG872" s="47"/>
    </row>
    <row r="873" spans="2:33" x14ac:dyDescent="0.25">
      <c r="B873" s="58"/>
      <c r="C873" s="58"/>
      <c r="D873" s="58"/>
      <c r="E873" s="58"/>
      <c r="F873" s="58"/>
      <c r="G873" s="58"/>
      <c r="AC873" s="58"/>
      <c r="AD873" s="58"/>
      <c r="AE873" s="58"/>
      <c r="AF873" s="47"/>
      <c r="AG873" s="47"/>
    </row>
    <row r="874" spans="2:33" x14ac:dyDescent="0.25">
      <c r="B874" s="64"/>
      <c r="C874" s="64"/>
      <c r="D874" s="64"/>
      <c r="E874" s="64"/>
      <c r="F874" s="64"/>
      <c r="G874" s="64"/>
      <c r="AC874" s="64"/>
      <c r="AD874" s="64"/>
      <c r="AE874" s="64"/>
      <c r="AF874" s="47"/>
      <c r="AG874" s="47"/>
    </row>
    <row r="875" spans="2:33" x14ac:dyDescent="0.25">
      <c r="B875" s="59"/>
      <c r="C875" s="59"/>
      <c r="D875" s="59"/>
      <c r="E875" s="59"/>
      <c r="F875" s="59"/>
      <c r="G875" s="59"/>
      <c r="AC875" s="59"/>
      <c r="AD875" s="59"/>
      <c r="AE875" s="59"/>
      <c r="AF875" s="47"/>
      <c r="AG875" s="47"/>
    </row>
    <row r="876" spans="2:33" x14ac:dyDescent="0.25">
      <c r="B876" s="66"/>
      <c r="C876" s="66"/>
      <c r="D876" s="66"/>
      <c r="E876" s="66"/>
      <c r="F876" s="66"/>
      <c r="G876" s="66"/>
      <c r="AC876" s="66"/>
      <c r="AD876" s="66"/>
      <c r="AE876" s="66"/>
      <c r="AF876" s="47"/>
      <c r="AG876" s="47"/>
    </row>
    <row r="877" spans="2:33" x14ac:dyDescent="0.25">
      <c r="B877" s="40"/>
      <c r="C877" s="40"/>
      <c r="D877" s="40"/>
      <c r="E877" s="40"/>
      <c r="F877" s="40"/>
      <c r="G877" s="40"/>
      <c r="AC877" s="40"/>
      <c r="AD877" s="40"/>
      <c r="AE877" s="40"/>
      <c r="AF877" s="47"/>
      <c r="AG877" s="47"/>
    </row>
    <row r="878" spans="2:33" x14ac:dyDescent="0.25">
      <c r="B878" s="61"/>
      <c r="C878" s="61"/>
      <c r="D878" s="61"/>
      <c r="E878" s="61"/>
      <c r="F878" s="61"/>
      <c r="G878" s="61"/>
      <c r="AC878" s="61"/>
      <c r="AD878" s="61"/>
      <c r="AE878" s="61"/>
      <c r="AF878" s="47"/>
      <c r="AG878" s="47"/>
    </row>
    <row r="879" spans="2:33" x14ac:dyDescent="0.25">
      <c r="B879" s="47"/>
      <c r="C879" s="47"/>
      <c r="D879" s="47"/>
      <c r="E879" s="47"/>
      <c r="F879" s="47"/>
      <c r="G879" s="47"/>
      <c r="AC879" s="47"/>
      <c r="AD879" s="47"/>
      <c r="AE879" s="47"/>
      <c r="AF879" s="47"/>
      <c r="AG879" s="47"/>
    </row>
    <row r="880" spans="2:33" x14ac:dyDescent="0.25">
      <c r="B880" s="49"/>
      <c r="C880" s="49"/>
      <c r="D880" s="49"/>
      <c r="E880" s="49"/>
      <c r="F880" s="49"/>
      <c r="G880" s="49"/>
      <c r="AC880" s="49"/>
      <c r="AD880" s="49"/>
      <c r="AE880" s="49"/>
      <c r="AF880" s="47"/>
      <c r="AG880" s="47"/>
    </row>
    <row r="881" spans="2:33" x14ac:dyDescent="0.25">
      <c r="B881" s="40"/>
      <c r="C881" s="40"/>
      <c r="D881" s="40"/>
      <c r="E881" s="40"/>
      <c r="F881" s="40"/>
      <c r="G881" s="40"/>
      <c r="AC881" s="40"/>
      <c r="AD881" s="40"/>
      <c r="AE881" s="40"/>
      <c r="AF881" s="47"/>
      <c r="AG881" s="47"/>
    </row>
    <row r="882" spans="2:33" x14ac:dyDescent="0.25">
      <c r="B882" s="45"/>
      <c r="C882" s="45"/>
      <c r="D882" s="45"/>
      <c r="E882" s="45"/>
      <c r="F882" s="45"/>
      <c r="G882" s="45"/>
      <c r="AC882" s="45"/>
      <c r="AD882" s="45"/>
      <c r="AE882" s="45"/>
      <c r="AF882" s="47"/>
      <c r="AG882" s="47"/>
    </row>
    <row r="883" spans="2:33" x14ac:dyDescent="0.25">
      <c r="B883" s="58"/>
      <c r="C883" s="58"/>
      <c r="D883" s="58"/>
      <c r="E883" s="58"/>
      <c r="F883" s="58"/>
      <c r="G883" s="58"/>
      <c r="AC883" s="58"/>
      <c r="AD883" s="58"/>
      <c r="AE883" s="58"/>
      <c r="AF883" s="47"/>
      <c r="AG883" s="47"/>
    </row>
    <row r="884" spans="2:33" x14ac:dyDescent="0.25">
      <c r="B884" s="45"/>
      <c r="C884" s="45"/>
      <c r="D884" s="45"/>
      <c r="E884" s="45"/>
      <c r="F884" s="45"/>
      <c r="G884" s="45"/>
      <c r="AC884" s="45"/>
      <c r="AD884" s="45"/>
      <c r="AE884" s="45"/>
      <c r="AF884" s="47"/>
      <c r="AG884" s="47"/>
    </row>
    <row r="885" spans="2:33" x14ac:dyDescent="0.25">
      <c r="B885" s="48"/>
      <c r="C885" s="48"/>
      <c r="D885" s="48"/>
      <c r="E885" s="48"/>
      <c r="F885" s="48"/>
      <c r="G885" s="48"/>
      <c r="AC885" s="48"/>
      <c r="AD885" s="48"/>
      <c r="AE885" s="48"/>
      <c r="AF885" s="47"/>
      <c r="AG885" s="47"/>
    </row>
    <row r="886" spans="2:33" x14ac:dyDescent="0.25">
      <c r="B886" s="62"/>
      <c r="C886" s="62"/>
      <c r="D886" s="62"/>
      <c r="E886" s="62"/>
      <c r="F886" s="62"/>
      <c r="G886" s="62"/>
      <c r="AC886" s="62"/>
      <c r="AD886" s="62"/>
      <c r="AE886" s="62"/>
      <c r="AF886" s="47"/>
      <c r="AG886" s="47"/>
    </row>
    <row r="887" spans="2:33" x14ac:dyDescent="0.25">
      <c r="B887" s="61"/>
      <c r="C887" s="61"/>
      <c r="D887" s="61"/>
      <c r="E887" s="61"/>
      <c r="F887" s="61"/>
      <c r="G887" s="61"/>
      <c r="AC887" s="61"/>
      <c r="AD887" s="61"/>
      <c r="AE887" s="61"/>
      <c r="AF887" s="47"/>
      <c r="AG887" s="47"/>
    </row>
    <row r="888" spans="2:33" x14ac:dyDescent="0.25">
      <c r="B888" s="56"/>
      <c r="C888" s="56"/>
      <c r="D888" s="56"/>
      <c r="E888" s="56"/>
      <c r="F888" s="56"/>
      <c r="G888" s="56"/>
      <c r="AC888" s="56"/>
      <c r="AD888" s="56"/>
      <c r="AE888" s="56"/>
      <c r="AF888" s="47"/>
      <c r="AG888" s="47"/>
    </row>
    <row r="889" spans="2:33" x14ac:dyDescent="0.25">
      <c r="B889" s="59"/>
      <c r="C889" s="59"/>
      <c r="D889" s="59"/>
      <c r="E889" s="59"/>
      <c r="F889" s="59"/>
      <c r="G889" s="59"/>
      <c r="AC889" s="59"/>
      <c r="AD889" s="59"/>
      <c r="AE889" s="59"/>
      <c r="AF889" s="47"/>
      <c r="AG889" s="47"/>
    </row>
    <row r="890" spans="2:33" x14ac:dyDescent="0.25">
      <c r="B890" s="67"/>
      <c r="C890" s="67"/>
      <c r="D890" s="67"/>
      <c r="E890" s="67"/>
      <c r="F890" s="67"/>
      <c r="G890" s="67"/>
      <c r="AC890" s="67"/>
      <c r="AD890" s="67"/>
      <c r="AE890" s="67"/>
      <c r="AF890" s="47"/>
      <c r="AG890" s="47"/>
    </row>
    <row r="891" spans="2:33" x14ac:dyDescent="0.25">
      <c r="B891" s="47"/>
      <c r="C891" s="47"/>
      <c r="D891" s="47"/>
      <c r="E891" s="47"/>
      <c r="F891" s="47"/>
      <c r="G891" s="47"/>
      <c r="AC891" s="47"/>
      <c r="AD891" s="47"/>
      <c r="AE891" s="47"/>
      <c r="AF891" s="47"/>
      <c r="AG891" s="47"/>
    </row>
    <row r="892" spans="2:33" x14ac:dyDescent="0.25">
      <c r="B892" s="57"/>
      <c r="C892" s="57"/>
      <c r="D892" s="57"/>
      <c r="E892" s="57"/>
      <c r="F892" s="57"/>
      <c r="G892" s="57"/>
      <c r="AC892" s="57"/>
      <c r="AD892" s="57"/>
      <c r="AE892" s="57"/>
      <c r="AF892" s="47"/>
      <c r="AG892" s="47"/>
    </row>
    <row r="893" spans="2:33" x14ac:dyDescent="0.25">
      <c r="B893" s="41"/>
      <c r="C893" s="41"/>
      <c r="D893" s="41"/>
      <c r="E893" s="41"/>
      <c r="F893" s="41"/>
      <c r="G893" s="41"/>
      <c r="AC893" s="41"/>
      <c r="AD893" s="41"/>
      <c r="AE893" s="41"/>
      <c r="AF893" s="47"/>
      <c r="AG893" s="47"/>
    </row>
    <row r="894" spans="2:33" x14ac:dyDescent="0.25">
      <c r="B894" s="42"/>
      <c r="C894" s="42"/>
      <c r="D894" s="42"/>
      <c r="E894" s="42"/>
      <c r="F894" s="42"/>
      <c r="G894" s="42"/>
      <c r="AC894" s="42"/>
      <c r="AD894" s="42"/>
      <c r="AE894" s="42"/>
      <c r="AF894" s="47"/>
      <c r="AG894" s="47"/>
    </row>
    <row r="895" spans="2:33" x14ac:dyDescent="0.25">
      <c r="B895" s="58"/>
      <c r="C895" s="58"/>
      <c r="D895" s="58"/>
      <c r="E895" s="58"/>
      <c r="F895" s="58"/>
      <c r="G895" s="58"/>
      <c r="AC895" s="58"/>
      <c r="AD895" s="58"/>
      <c r="AE895" s="58"/>
      <c r="AF895" s="47"/>
      <c r="AG895" s="47"/>
    </row>
    <row r="896" spans="2:33" x14ac:dyDescent="0.25">
      <c r="B896" s="50"/>
      <c r="C896" s="50"/>
      <c r="D896" s="50"/>
      <c r="E896" s="50"/>
      <c r="F896" s="50"/>
      <c r="G896" s="50"/>
      <c r="AC896" s="50"/>
      <c r="AD896" s="50"/>
      <c r="AE896" s="50"/>
      <c r="AF896" s="47"/>
      <c r="AG896" s="47"/>
    </row>
    <row r="897" spans="2:33" x14ac:dyDescent="0.25">
      <c r="B897" s="60"/>
      <c r="C897" s="60"/>
      <c r="D897" s="60"/>
      <c r="E897" s="60"/>
      <c r="F897" s="60"/>
      <c r="G897" s="60"/>
      <c r="AC897" s="60"/>
      <c r="AD897" s="60"/>
      <c r="AE897" s="60"/>
      <c r="AF897" s="47"/>
      <c r="AG897" s="47"/>
    </row>
    <row r="898" spans="2:33" x14ac:dyDescent="0.25">
      <c r="B898" s="59"/>
      <c r="C898" s="59"/>
      <c r="D898" s="59"/>
      <c r="E898" s="59"/>
      <c r="F898" s="59"/>
      <c r="G898" s="59"/>
      <c r="AC898" s="59"/>
      <c r="AD898" s="59"/>
      <c r="AE898" s="59"/>
      <c r="AF898" s="47"/>
      <c r="AG898" s="47"/>
    </row>
    <row r="899" spans="2:33" x14ac:dyDescent="0.25">
      <c r="B899" s="43"/>
      <c r="C899" s="43"/>
      <c r="D899" s="43"/>
      <c r="E899" s="43"/>
      <c r="F899" s="43"/>
      <c r="G899" s="43"/>
      <c r="AC899" s="43"/>
      <c r="AD899" s="43"/>
      <c r="AE899" s="43"/>
      <c r="AF899" s="47"/>
      <c r="AG899" s="47"/>
    </row>
    <row r="900" spans="2:33" x14ac:dyDescent="0.25">
      <c r="B900" s="56"/>
      <c r="C900" s="56"/>
      <c r="D900" s="56"/>
      <c r="E900" s="56"/>
      <c r="F900" s="56"/>
      <c r="G900" s="56"/>
      <c r="AC900" s="56"/>
      <c r="AD900" s="56"/>
      <c r="AE900" s="56"/>
      <c r="AF900" s="47"/>
      <c r="AG900" s="47"/>
    </row>
    <row r="901" spans="2:33" x14ac:dyDescent="0.25">
      <c r="B901" s="45"/>
      <c r="C901" s="45"/>
      <c r="D901" s="45"/>
      <c r="E901" s="45"/>
      <c r="F901" s="45"/>
      <c r="G901" s="45"/>
      <c r="AC901" s="45"/>
      <c r="AD901" s="45"/>
      <c r="AE901" s="45"/>
      <c r="AF901" s="47"/>
      <c r="AG901" s="47"/>
    </row>
    <row r="902" spans="2:33" x14ac:dyDescent="0.25">
      <c r="B902" s="55"/>
      <c r="C902" s="55"/>
      <c r="D902" s="55"/>
      <c r="E902" s="55"/>
      <c r="F902" s="55"/>
      <c r="G902" s="55"/>
      <c r="AC902" s="55"/>
      <c r="AD902" s="55"/>
      <c r="AE902" s="55"/>
      <c r="AF902" s="47"/>
      <c r="AG902" s="47"/>
    </row>
    <row r="903" spans="2:33" x14ac:dyDescent="0.25">
      <c r="B903" s="48"/>
      <c r="C903" s="48"/>
      <c r="D903" s="48"/>
      <c r="E903" s="48"/>
      <c r="F903" s="48"/>
      <c r="G903" s="48"/>
      <c r="AC903" s="48"/>
      <c r="AD903" s="48"/>
      <c r="AE903" s="48"/>
      <c r="AF903" s="47"/>
      <c r="AG903" s="47"/>
    </row>
    <row r="904" spans="2:33" x14ac:dyDescent="0.25">
      <c r="B904" s="55"/>
      <c r="C904" s="55"/>
      <c r="D904" s="55"/>
      <c r="E904" s="55"/>
      <c r="F904" s="55"/>
      <c r="G904" s="55"/>
      <c r="AC904" s="55"/>
      <c r="AD904" s="55"/>
      <c r="AE904" s="55"/>
      <c r="AF904" s="47"/>
      <c r="AG904" s="47"/>
    </row>
    <row r="905" spans="2:33" x14ac:dyDescent="0.25">
      <c r="B905" s="62"/>
      <c r="C905" s="62"/>
      <c r="D905" s="62"/>
      <c r="E905" s="62"/>
      <c r="F905" s="62"/>
      <c r="G905" s="62"/>
      <c r="AC905" s="62"/>
      <c r="AD905" s="62"/>
      <c r="AE905" s="62"/>
      <c r="AF905" s="47"/>
      <c r="AG905" s="47"/>
    </row>
    <row r="906" spans="2:33" x14ac:dyDescent="0.25">
      <c r="B906" s="47"/>
      <c r="C906" s="47"/>
      <c r="D906" s="47"/>
      <c r="E906" s="47"/>
      <c r="F906" s="47"/>
      <c r="G906" s="47"/>
      <c r="AC906" s="47"/>
      <c r="AD906" s="47"/>
      <c r="AE906" s="47"/>
      <c r="AF906" s="47"/>
      <c r="AG906" s="47"/>
    </row>
    <row r="907" spans="2:33" x14ac:dyDescent="0.25">
      <c r="B907" s="65"/>
      <c r="C907" s="65"/>
      <c r="D907" s="65"/>
      <c r="E907" s="65"/>
      <c r="F907" s="65"/>
      <c r="G907" s="65"/>
      <c r="AC907" s="65"/>
      <c r="AD907" s="65"/>
      <c r="AE907" s="65"/>
      <c r="AF907" s="47"/>
      <c r="AG907" s="47"/>
    </row>
    <row r="908" spans="2:33" x14ac:dyDescent="0.25">
      <c r="B908" s="59"/>
      <c r="C908" s="59"/>
      <c r="D908" s="59"/>
      <c r="E908" s="59"/>
      <c r="F908" s="59"/>
      <c r="G908" s="59"/>
      <c r="AC908" s="59"/>
      <c r="AD908" s="59"/>
      <c r="AE908" s="59"/>
      <c r="AF908" s="47"/>
      <c r="AG908" s="47"/>
    </row>
    <row r="909" spans="2:33" x14ac:dyDescent="0.25">
      <c r="B909" s="57"/>
      <c r="C909" s="57"/>
      <c r="D909" s="57"/>
      <c r="E909" s="57"/>
      <c r="F909" s="57"/>
      <c r="G909" s="57"/>
      <c r="AC909" s="57"/>
      <c r="AD909" s="57"/>
      <c r="AE909" s="57"/>
      <c r="AF909" s="47"/>
      <c r="AG909" s="47"/>
    </row>
    <row r="910" spans="2:33" x14ac:dyDescent="0.25">
      <c r="B910" s="62"/>
      <c r="C910" s="62"/>
      <c r="D910" s="62"/>
      <c r="E910" s="62"/>
      <c r="F910" s="62"/>
      <c r="G910" s="62"/>
      <c r="AC910" s="62"/>
      <c r="AD910" s="62"/>
      <c r="AE910" s="62"/>
      <c r="AF910" s="47"/>
      <c r="AG910" s="47"/>
    </row>
    <row r="911" spans="2:33" x14ac:dyDescent="0.25">
      <c r="B911" s="57"/>
      <c r="C911" s="57"/>
      <c r="D911" s="57"/>
      <c r="E911" s="57"/>
      <c r="F911" s="57"/>
      <c r="G911" s="57"/>
      <c r="AC911" s="57"/>
      <c r="AD911" s="57"/>
      <c r="AE911" s="57"/>
      <c r="AF911" s="47"/>
      <c r="AG911" s="47"/>
    </row>
    <row r="912" spans="2:33" x14ac:dyDescent="0.25">
      <c r="B912" s="45"/>
      <c r="C912" s="45"/>
      <c r="D912" s="45"/>
      <c r="E912" s="45"/>
      <c r="F912" s="45"/>
      <c r="G912" s="45"/>
      <c r="AC912" s="45"/>
      <c r="AD912" s="45"/>
      <c r="AE912" s="45"/>
      <c r="AF912" s="47"/>
      <c r="AG912" s="47"/>
    </row>
    <row r="913" spans="2:33" x14ac:dyDescent="0.25">
      <c r="B913" s="44"/>
      <c r="C913" s="44"/>
      <c r="D913" s="44"/>
      <c r="E913" s="44"/>
      <c r="F913" s="44"/>
      <c r="G913" s="44"/>
      <c r="AC913" s="44"/>
      <c r="AD913" s="44"/>
      <c r="AE913" s="44"/>
      <c r="AF913" s="54"/>
      <c r="AG913" s="54"/>
    </row>
    <row r="914" spans="2:33" x14ac:dyDescent="0.25">
      <c r="B914" s="62"/>
      <c r="C914" s="62"/>
      <c r="D914" s="62"/>
      <c r="E914" s="62"/>
      <c r="F914" s="62"/>
      <c r="G914" s="62"/>
      <c r="AC914" s="62"/>
      <c r="AD914" s="62"/>
      <c r="AE914" s="62"/>
      <c r="AF914" s="54"/>
      <c r="AG914" s="54"/>
    </row>
    <row r="915" spans="2:33" x14ac:dyDescent="0.25">
      <c r="B915" s="56"/>
      <c r="C915" s="56"/>
      <c r="D915" s="56"/>
      <c r="E915" s="56"/>
      <c r="F915" s="56"/>
      <c r="G915" s="56"/>
      <c r="AC915" s="56"/>
      <c r="AD915" s="56"/>
      <c r="AE915" s="56"/>
      <c r="AF915" s="54"/>
      <c r="AG915" s="54"/>
    </row>
    <row r="916" spans="2:33" x14ac:dyDescent="0.25">
      <c r="B916" s="46"/>
      <c r="C916" s="46"/>
      <c r="D916" s="46"/>
      <c r="E916" s="46"/>
      <c r="F916" s="46"/>
      <c r="G916" s="46"/>
      <c r="AC916" s="46"/>
      <c r="AD916" s="46"/>
      <c r="AE916" s="46"/>
      <c r="AF916" s="54"/>
      <c r="AG916" s="54"/>
    </row>
    <row r="917" spans="2:33" x14ac:dyDescent="0.25">
      <c r="B917" s="57"/>
      <c r="C917" s="57"/>
      <c r="D917" s="57"/>
      <c r="E917" s="57"/>
      <c r="F917" s="57"/>
      <c r="G917" s="57"/>
      <c r="AC917" s="57"/>
      <c r="AD917" s="57"/>
      <c r="AE917" s="57"/>
      <c r="AF917" s="54"/>
      <c r="AG917" s="54"/>
    </row>
    <row r="918" spans="2:33" x14ac:dyDescent="0.25">
      <c r="B918" s="67"/>
      <c r="C918" s="67"/>
      <c r="D918" s="67"/>
      <c r="E918" s="67"/>
      <c r="F918" s="67"/>
      <c r="G918" s="67"/>
      <c r="AC918" s="67"/>
      <c r="AD918" s="67"/>
      <c r="AE918" s="67"/>
      <c r="AF918" s="54"/>
      <c r="AG918" s="54"/>
    </row>
    <row r="919" spans="2:33" x14ac:dyDescent="0.25">
      <c r="B919" s="61"/>
      <c r="C919" s="61"/>
      <c r="D919" s="61"/>
      <c r="E919" s="61"/>
      <c r="F919" s="61"/>
      <c r="G919" s="61"/>
      <c r="AC919" s="61"/>
      <c r="AD919" s="61"/>
      <c r="AE919" s="61"/>
      <c r="AF919" s="54"/>
      <c r="AG919" s="54"/>
    </row>
    <row r="920" spans="2:33" x14ac:dyDescent="0.25">
      <c r="B920" s="41"/>
      <c r="C920" s="41"/>
      <c r="D920" s="41"/>
      <c r="E920" s="41"/>
      <c r="F920" s="41"/>
      <c r="G920" s="41"/>
      <c r="AC920" s="41"/>
      <c r="AD920" s="41"/>
      <c r="AE920" s="41"/>
      <c r="AF920" s="54"/>
      <c r="AG920" s="54"/>
    </row>
    <row r="921" spans="2:33" x14ac:dyDescent="0.25">
      <c r="B921" s="62"/>
      <c r="C921" s="62"/>
      <c r="D921" s="62"/>
      <c r="E921" s="62"/>
      <c r="F921" s="62"/>
      <c r="G921" s="62"/>
      <c r="AC921" s="62"/>
      <c r="AD921" s="62"/>
      <c r="AE921" s="62"/>
      <c r="AF921" s="54"/>
      <c r="AG921" s="54"/>
    </row>
    <row r="922" spans="2:33" x14ac:dyDescent="0.25">
      <c r="B922" s="55"/>
      <c r="C922" s="55"/>
      <c r="D922" s="55"/>
      <c r="E922" s="55"/>
      <c r="F922" s="55"/>
      <c r="G922" s="55"/>
      <c r="AC922" s="55"/>
      <c r="AD922" s="55"/>
      <c r="AE922" s="55"/>
      <c r="AF922" s="54"/>
      <c r="AG922" s="54"/>
    </row>
    <row r="923" spans="2:33" x14ac:dyDescent="0.25">
      <c r="B923" s="67"/>
      <c r="C923" s="67"/>
      <c r="D923" s="67"/>
      <c r="E923" s="67"/>
      <c r="F923" s="67"/>
      <c r="G923" s="67"/>
      <c r="AC923" s="67"/>
      <c r="AD923" s="67"/>
      <c r="AE923" s="67"/>
      <c r="AF923" s="54"/>
      <c r="AG923" s="54"/>
    </row>
    <row r="924" spans="2:33" x14ac:dyDescent="0.25">
      <c r="B924" s="57"/>
      <c r="C924" s="57"/>
      <c r="D924" s="57"/>
      <c r="E924" s="57"/>
      <c r="F924" s="57"/>
      <c r="G924" s="57"/>
      <c r="AC924" s="57"/>
      <c r="AD924" s="57"/>
      <c r="AE924" s="57"/>
      <c r="AF924" s="54"/>
      <c r="AG924" s="54"/>
    </row>
    <row r="925" spans="2:33" x14ac:dyDescent="0.25">
      <c r="B925" s="59"/>
      <c r="C925" s="59"/>
      <c r="D925" s="59"/>
      <c r="E925" s="59"/>
      <c r="F925" s="59"/>
      <c r="G925" s="59"/>
      <c r="AC925" s="59"/>
      <c r="AD925" s="59"/>
      <c r="AE925" s="59"/>
      <c r="AF925" s="54"/>
      <c r="AG925" s="54"/>
    </row>
    <row r="926" spans="2:33" x14ac:dyDescent="0.25">
      <c r="B926" s="61"/>
      <c r="C926" s="61"/>
      <c r="D926" s="61"/>
      <c r="E926" s="61"/>
      <c r="F926" s="61"/>
      <c r="G926" s="61"/>
      <c r="AC926" s="61"/>
      <c r="AD926" s="61"/>
      <c r="AE926" s="61"/>
      <c r="AF926" s="54"/>
      <c r="AG926" s="54"/>
    </row>
    <row r="927" spans="2:33" x14ac:dyDescent="0.25">
      <c r="B927" s="44"/>
      <c r="C927" s="44"/>
      <c r="D927" s="44"/>
      <c r="E927" s="44"/>
      <c r="F927" s="44"/>
      <c r="G927" s="44"/>
      <c r="AC927" s="44"/>
      <c r="AD927" s="44"/>
      <c r="AE927" s="44"/>
      <c r="AF927" s="54"/>
      <c r="AG927" s="54"/>
    </row>
    <row r="928" spans="2:33" x14ac:dyDescent="0.25">
      <c r="B928" s="42"/>
      <c r="C928" s="42"/>
      <c r="D928" s="42"/>
      <c r="E928" s="42"/>
      <c r="F928" s="42"/>
      <c r="G928" s="42"/>
      <c r="AC928" s="42"/>
      <c r="AD928" s="42"/>
      <c r="AE928" s="42"/>
      <c r="AF928" s="54"/>
      <c r="AG928" s="54"/>
    </row>
    <row r="929" spans="2:33" x14ac:dyDescent="0.25">
      <c r="B929" s="49"/>
      <c r="C929" s="49"/>
      <c r="D929" s="49"/>
      <c r="E929" s="49"/>
      <c r="F929" s="49"/>
      <c r="G929" s="49"/>
      <c r="AC929" s="49"/>
      <c r="AD929" s="49"/>
      <c r="AE929" s="49"/>
      <c r="AF929" s="54"/>
      <c r="AG929" s="54"/>
    </row>
    <row r="930" spans="2:33" x14ac:dyDescent="0.25">
      <c r="B930" s="65"/>
      <c r="C930" s="65"/>
      <c r="D930" s="65"/>
      <c r="E930" s="65"/>
      <c r="F930" s="65"/>
      <c r="G930" s="65"/>
      <c r="AC930" s="65"/>
      <c r="AD930" s="65"/>
      <c r="AE930" s="65"/>
      <c r="AF930" s="54"/>
      <c r="AG930" s="54"/>
    </row>
    <row r="931" spans="2:33" x14ac:dyDescent="0.25">
      <c r="B931" s="40"/>
      <c r="C931" s="40"/>
      <c r="D931" s="40"/>
      <c r="E931" s="40"/>
      <c r="F931" s="40"/>
      <c r="G931" s="40"/>
      <c r="AC931" s="40"/>
      <c r="AD931" s="40"/>
      <c r="AE931" s="40"/>
      <c r="AF931" s="54"/>
      <c r="AG931" s="54"/>
    </row>
    <row r="932" spans="2:33" x14ac:dyDescent="0.25">
      <c r="B932" s="47"/>
      <c r="C932" s="47"/>
      <c r="D932" s="47"/>
      <c r="E932" s="47"/>
      <c r="F932" s="47"/>
      <c r="G932" s="47"/>
      <c r="AC932" s="47"/>
      <c r="AD932" s="47"/>
      <c r="AE932" s="47"/>
      <c r="AF932" s="54"/>
      <c r="AG932" s="54"/>
    </row>
    <row r="933" spans="2:33" x14ac:dyDescent="0.25">
      <c r="B933" s="47"/>
      <c r="C933" s="47"/>
      <c r="D933" s="47"/>
      <c r="E933" s="47"/>
      <c r="F933" s="47"/>
      <c r="G933" s="47"/>
      <c r="AC933" s="47"/>
      <c r="AD933" s="47"/>
      <c r="AE933" s="47"/>
      <c r="AF933" s="54"/>
      <c r="AG933" s="54"/>
    </row>
    <row r="934" spans="2:33" x14ac:dyDescent="0.25">
      <c r="B934" s="61"/>
      <c r="C934" s="61"/>
      <c r="D934" s="61"/>
      <c r="E934" s="61"/>
      <c r="F934" s="61"/>
      <c r="G934" s="61"/>
      <c r="AC934" s="61"/>
      <c r="AD934" s="61"/>
      <c r="AE934" s="61"/>
      <c r="AF934" s="54"/>
      <c r="AG934" s="54"/>
    </row>
    <row r="935" spans="2:33" x14ac:dyDescent="0.25">
      <c r="B935" s="50"/>
      <c r="C935" s="50"/>
      <c r="D935" s="50"/>
      <c r="E935" s="50"/>
      <c r="F935" s="50"/>
      <c r="G935" s="50"/>
      <c r="AC935" s="50"/>
      <c r="AD935" s="50"/>
      <c r="AE935" s="50"/>
      <c r="AF935" s="54"/>
      <c r="AG935" s="54"/>
    </row>
    <row r="936" spans="2:33" x14ac:dyDescent="0.25">
      <c r="B936" s="50"/>
      <c r="C936" s="50"/>
      <c r="D936" s="50"/>
      <c r="E936" s="50"/>
      <c r="F936" s="50"/>
      <c r="G936" s="50"/>
      <c r="AC936" s="50"/>
      <c r="AD936" s="50"/>
      <c r="AE936" s="50"/>
      <c r="AF936" s="54"/>
      <c r="AG936" s="54"/>
    </row>
    <row r="937" spans="2:33" x14ac:dyDescent="0.25">
      <c r="B937" s="45"/>
      <c r="C937" s="45"/>
      <c r="D937" s="45"/>
      <c r="E937" s="45"/>
      <c r="F937" s="45"/>
      <c r="G937" s="45"/>
      <c r="AC937" s="45"/>
      <c r="AD937" s="45"/>
      <c r="AE937" s="45"/>
      <c r="AF937" s="54"/>
      <c r="AG937" s="54"/>
    </row>
    <row r="938" spans="2:33" x14ac:dyDescent="0.25">
      <c r="B938" s="40"/>
      <c r="C938" s="40"/>
      <c r="D938" s="40"/>
      <c r="E938" s="40"/>
      <c r="F938" s="40"/>
      <c r="G938" s="40"/>
      <c r="AC938" s="40"/>
      <c r="AD938" s="40"/>
      <c r="AE938" s="40"/>
      <c r="AF938" s="54"/>
      <c r="AG938" s="54"/>
    </row>
    <row r="939" spans="2:33" x14ac:dyDescent="0.25">
      <c r="B939" s="45"/>
      <c r="C939" s="45"/>
      <c r="D939" s="45"/>
      <c r="E939" s="45"/>
      <c r="F939" s="45"/>
      <c r="G939" s="45"/>
      <c r="AC939" s="45"/>
      <c r="AD939" s="45"/>
      <c r="AE939" s="45"/>
      <c r="AF939" s="54"/>
      <c r="AG939" s="54"/>
    </row>
    <row r="940" spans="2:33" x14ac:dyDescent="0.25">
      <c r="B940" s="61"/>
      <c r="C940" s="61"/>
      <c r="D940" s="61"/>
      <c r="E940" s="61"/>
      <c r="F940" s="61"/>
      <c r="G940" s="61"/>
      <c r="AC940" s="61"/>
      <c r="AD940" s="61"/>
      <c r="AE940" s="61"/>
      <c r="AF940" s="54"/>
      <c r="AG940" s="54"/>
    </row>
    <row r="941" spans="2:33" x14ac:dyDescent="0.25">
      <c r="B941" s="62"/>
      <c r="C941" s="62"/>
      <c r="D941" s="62"/>
      <c r="E941" s="62"/>
      <c r="F941" s="62"/>
      <c r="G941" s="62"/>
      <c r="AC941" s="62"/>
      <c r="AD941" s="62"/>
      <c r="AE941" s="62"/>
      <c r="AF941" s="54"/>
      <c r="AG941" s="54"/>
    </row>
    <row r="942" spans="2:33" x14ac:dyDescent="0.25">
      <c r="B942" s="41"/>
      <c r="C942" s="41"/>
      <c r="D942" s="41"/>
      <c r="E942" s="41"/>
      <c r="F942" s="41"/>
      <c r="G942" s="41"/>
      <c r="AC942" s="41"/>
      <c r="AD942" s="41"/>
      <c r="AE942" s="41"/>
      <c r="AF942" s="54"/>
      <c r="AG942" s="54"/>
    </row>
    <row r="943" spans="2:33" x14ac:dyDescent="0.25">
      <c r="B943" s="66"/>
      <c r="C943" s="66"/>
      <c r="D943" s="66"/>
      <c r="E943" s="66"/>
      <c r="F943" s="66"/>
      <c r="G943" s="66"/>
      <c r="AC943" s="66"/>
      <c r="AD943" s="66"/>
      <c r="AE943" s="66"/>
      <c r="AF943" s="54"/>
      <c r="AG943" s="54"/>
    </row>
    <row r="944" spans="2:33" x14ac:dyDescent="0.25">
      <c r="B944" s="45"/>
      <c r="C944" s="45"/>
      <c r="D944" s="45"/>
      <c r="E944" s="45"/>
      <c r="F944" s="45"/>
      <c r="G944" s="45"/>
      <c r="AC944" s="45"/>
      <c r="AD944" s="45"/>
      <c r="AE944" s="45"/>
      <c r="AF944" s="54"/>
      <c r="AG944" s="54"/>
    </row>
    <row r="945" spans="2:33" x14ac:dyDescent="0.25">
      <c r="B945" s="64"/>
      <c r="C945" s="64"/>
      <c r="D945" s="64"/>
      <c r="E945" s="64"/>
      <c r="F945" s="64"/>
      <c r="G945" s="64"/>
      <c r="AC945" s="64"/>
      <c r="AD945" s="64"/>
      <c r="AE945" s="64"/>
      <c r="AF945" s="54"/>
      <c r="AG945" s="54"/>
    </row>
    <row r="946" spans="2:33" x14ac:dyDescent="0.25">
      <c r="B946" s="43"/>
      <c r="C946" s="43"/>
      <c r="D946" s="43"/>
      <c r="E946" s="43"/>
      <c r="F946" s="43"/>
      <c r="G946" s="43"/>
      <c r="AC946" s="43"/>
      <c r="AD946" s="43"/>
      <c r="AE946" s="43"/>
      <c r="AF946" s="54"/>
      <c r="AG946" s="54"/>
    </row>
    <row r="947" spans="2:33" x14ac:dyDescent="0.25">
      <c r="B947" s="59"/>
      <c r="C947" s="59"/>
      <c r="D947" s="59"/>
      <c r="E947" s="59"/>
      <c r="F947" s="59"/>
      <c r="G947" s="59"/>
      <c r="AC947" s="59"/>
      <c r="AD947" s="59"/>
      <c r="AE947" s="59"/>
      <c r="AF947" s="54"/>
      <c r="AG947" s="54"/>
    </row>
    <row r="948" spans="2:33" x14ac:dyDescent="0.25">
      <c r="B948" s="47"/>
      <c r="C948" s="47"/>
      <c r="D948" s="47"/>
      <c r="E948" s="47"/>
      <c r="F948" s="47"/>
      <c r="G948" s="47"/>
      <c r="AC948" s="47"/>
      <c r="AD948" s="47"/>
      <c r="AE948" s="47"/>
      <c r="AF948" s="54"/>
      <c r="AG948" s="54"/>
    </row>
    <row r="949" spans="2:33" x14ac:dyDescent="0.25">
      <c r="B949" s="67"/>
      <c r="C949" s="67"/>
      <c r="D949" s="67"/>
      <c r="E949" s="67"/>
      <c r="F949" s="67"/>
      <c r="G949" s="67"/>
      <c r="AC949" s="67"/>
      <c r="AD949" s="67"/>
      <c r="AE949" s="67"/>
      <c r="AF949" s="54"/>
      <c r="AG949" s="54"/>
    </row>
    <row r="950" spans="2:33" x14ac:dyDescent="0.25">
      <c r="B950" s="47"/>
      <c r="C950" s="47"/>
      <c r="D950" s="47"/>
      <c r="E950" s="47"/>
      <c r="F950" s="47"/>
      <c r="G950" s="47"/>
      <c r="AC950" s="47"/>
      <c r="AD950" s="47"/>
      <c r="AE950" s="47"/>
      <c r="AF950" s="54"/>
      <c r="AG950" s="54"/>
    </row>
    <row r="951" spans="2:33" x14ac:dyDescent="0.25">
      <c r="B951" s="61"/>
      <c r="C951" s="61"/>
      <c r="D951" s="61"/>
      <c r="E951" s="61"/>
      <c r="F951" s="61"/>
      <c r="G951" s="61"/>
      <c r="AC951" s="61"/>
      <c r="AD951" s="61"/>
      <c r="AE951" s="61"/>
      <c r="AF951" s="54"/>
      <c r="AG951" s="54"/>
    </row>
    <row r="952" spans="2:33" x14ac:dyDescent="0.25">
      <c r="B952" s="40"/>
      <c r="C952" s="40"/>
      <c r="D952" s="40"/>
      <c r="E952" s="40"/>
      <c r="F952" s="40"/>
      <c r="G952" s="40"/>
      <c r="AC952" s="40"/>
      <c r="AD952" s="40"/>
      <c r="AE952" s="40"/>
      <c r="AF952" s="54"/>
      <c r="AG952" s="54"/>
    </row>
    <row r="953" spans="2:33" x14ac:dyDescent="0.25">
      <c r="B953" s="45"/>
      <c r="C953" s="45"/>
      <c r="D953" s="45"/>
      <c r="E953" s="45"/>
      <c r="F953" s="45"/>
      <c r="G953" s="45"/>
      <c r="AC953" s="45"/>
      <c r="AD953" s="45"/>
      <c r="AE953" s="45"/>
      <c r="AF953" s="54"/>
      <c r="AG953" s="54"/>
    </row>
    <row r="954" spans="2:33" x14ac:dyDescent="0.25">
      <c r="B954" s="65"/>
      <c r="C954" s="65"/>
      <c r="D954" s="65"/>
      <c r="E954" s="65"/>
      <c r="F954" s="65"/>
      <c r="G954" s="65"/>
      <c r="AC954" s="65"/>
      <c r="AD954" s="65"/>
      <c r="AE954" s="65"/>
      <c r="AF954" s="54"/>
      <c r="AG954" s="54"/>
    </row>
    <row r="955" spans="2:33" x14ac:dyDescent="0.25">
      <c r="B955" s="68"/>
      <c r="C955" s="68"/>
      <c r="D955" s="68"/>
      <c r="E955" s="68"/>
      <c r="F955" s="68"/>
      <c r="G955" s="68"/>
      <c r="AC955" s="68"/>
      <c r="AD955" s="68"/>
      <c r="AE955" s="68"/>
      <c r="AF955" s="54"/>
      <c r="AG955" s="54"/>
    </row>
    <row r="956" spans="2:33" x14ac:dyDescent="0.25">
      <c r="B956" s="45"/>
      <c r="C956" s="45"/>
      <c r="D956" s="45"/>
      <c r="E956" s="45"/>
      <c r="F956" s="45"/>
      <c r="G956" s="45"/>
      <c r="AC956" s="45"/>
      <c r="AD956" s="45"/>
      <c r="AE956" s="45"/>
      <c r="AF956" s="54"/>
      <c r="AG956" s="54"/>
    </row>
    <row r="957" spans="2:33" x14ac:dyDescent="0.25">
      <c r="B957" s="56"/>
      <c r="C957" s="56"/>
      <c r="D957" s="56"/>
      <c r="E957" s="56"/>
      <c r="F957" s="56"/>
      <c r="G957" s="56"/>
      <c r="AC957" s="56"/>
      <c r="AD957" s="56"/>
      <c r="AE957" s="56"/>
      <c r="AF957" s="54"/>
      <c r="AG957" s="54"/>
    </row>
    <row r="958" spans="2:33" x14ac:dyDescent="0.25">
      <c r="B958" s="62"/>
      <c r="C958" s="62"/>
      <c r="D958" s="62"/>
      <c r="E958" s="62"/>
      <c r="F958" s="62"/>
      <c r="G958" s="62"/>
      <c r="AC958" s="62"/>
      <c r="AD958" s="62"/>
      <c r="AE958" s="62"/>
      <c r="AF958" s="54"/>
      <c r="AG958" s="54"/>
    </row>
    <row r="959" spans="2:33" x14ac:dyDescent="0.25">
      <c r="B959" s="59"/>
      <c r="C959" s="59"/>
      <c r="D959" s="59"/>
      <c r="E959" s="59"/>
      <c r="F959" s="59"/>
      <c r="G959" s="59"/>
      <c r="AC959" s="59"/>
      <c r="AD959" s="59"/>
      <c r="AE959" s="59"/>
      <c r="AF959" s="54"/>
      <c r="AG959" s="54"/>
    </row>
    <row r="960" spans="2:33" x14ac:dyDescent="0.25">
      <c r="B960" s="59"/>
      <c r="C960" s="59"/>
      <c r="D960" s="59"/>
      <c r="E960" s="59"/>
      <c r="F960" s="59"/>
      <c r="G960" s="59"/>
      <c r="AC960" s="59"/>
      <c r="AD960" s="59"/>
      <c r="AE960" s="59"/>
      <c r="AF960" s="54"/>
      <c r="AG960" s="54"/>
    </row>
    <row r="961" spans="2:33" x14ac:dyDescent="0.25">
      <c r="B961" s="56"/>
      <c r="C961" s="56"/>
      <c r="D961" s="56"/>
      <c r="E961" s="56"/>
      <c r="F961" s="56"/>
      <c r="G961" s="56"/>
      <c r="AC961" s="56"/>
      <c r="AD961" s="56"/>
      <c r="AE961" s="56"/>
      <c r="AF961" s="54"/>
      <c r="AG961" s="54"/>
    </row>
    <row r="962" spans="2:33" x14ac:dyDescent="0.25">
      <c r="B962" s="59"/>
      <c r="C962" s="59"/>
      <c r="D962" s="59"/>
      <c r="E962" s="59"/>
      <c r="F962" s="59"/>
      <c r="G962" s="59"/>
      <c r="AC962" s="59"/>
      <c r="AD962" s="59"/>
      <c r="AE962" s="59"/>
      <c r="AF962" s="54"/>
      <c r="AG962" s="54"/>
    </row>
    <row r="963" spans="2:33" x14ac:dyDescent="0.25">
      <c r="B963" s="49"/>
      <c r="C963" s="49"/>
      <c r="D963" s="49"/>
      <c r="E963" s="49"/>
      <c r="F963" s="49"/>
      <c r="G963" s="49"/>
      <c r="AC963" s="49"/>
      <c r="AD963" s="49"/>
      <c r="AE963" s="49"/>
      <c r="AF963" s="54"/>
      <c r="AG963" s="54"/>
    </row>
    <row r="964" spans="2:33" x14ac:dyDescent="0.25">
      <c r="B964" s="66"/>
      <c r="C964" s="66"/>
      <c r="D964" s="66"/>
      <c r="E964" s="66"/>
      <c r="F964" s="66"/>
      <c r="G964" s="66"/>
      <c r="AC964" s="66"/>
      <c r="AD964" s="66"/>
      <c r="AE964" s="66"/>
      <c r="AF964" s="54"/>
      <c r="AG964" s="54"/>
    </row>
    <row r="965" spans="2:33" x14ac:dyDescent="0.25">
      <c r="B965" s="56"/>
      <c r="C965" s="56"/>
      <c r="D965" s="56"/>
      <c r="E965" s="56"/>
      <c r="F965" s="56"/>
      <c r="G965" s="56"/>
      <c r="AC965" s="56"/>
      <c r="AD965" s="56"/>
      <c r="AE965" s="56"/>
      <c r="AF965" s="54"/>
      <c r="AG965" s="54"/>
    </row>
    <row r="966" spans="2:33" x14ac:dyDescent="0.25">
      <c r="B966" s="59"/>
      <c r="C966" s="59"/>
      <c r="D966" s="59"/>
      <c r="E966" s="59"/>
      <c r="F966" s="59"/>
      <c r="G966" s="59"/>
      <c r="AC966" s="59"/>
      <c r="AD966" s="59"/>
      <c r="AE966" s="59"/>
      <c r="AF966" s="54"/>
      <c r="AG966" s="54"/>
    </row>
    <row r="967" spans="2:33" x14ac:dyDescent="0.25">
      <c r="B967" s="59"/>
      <c r="C967" s="59"/>
      <c r="D967" s="59"/>
      <c r="E967" s="59"/>
      <c r="F967" s="59"/>
      <c r="G967" s="59"/>
      <c r="AC967" s="59"/>
      <c r="AD967" s="59"/>
      <c r="AE967" s="59"/>
      <c r="AF967" s="54"/>
      <c r="AG967" s="54"/>
    </row>
    <row r="968" spans="2:33" x14ac:dyDescent="0.25">
      <c r="B968" s="49"/>
      <c r="C968" s="49"/>
      <c r="D968" s="49"/>
      <c r="E968" s="49"/>
      <c r="F968" s="49"/>
      <c r="G968" s="49"/>
      <c r="AC968" s="49"/>
      <c r="AD968" s="49"/>
      <c r="AE968" s="49"/>
      <c r="AF968" s="54"/>
      <c r="AG968" s="54"/>
    </row>
    <row r="969" spans="2:33" x14ac:dyDescent="0.25">
      <c r="B969" s="65"/>
      <c r="C969" s="65"/>
      <c r="D969" s="65"/>
      <c r="E969" s="65"/>
      <c r="F969" s="65"/>
      <c r="G969" s="65"/>
      <c r="AC969" s="65"/>
      <c r="AD969" s="65"/>
      <c r="AE969" s="65"/>
      <c r="AF969" s="54"/>
      <c r="AG969" s="54"/>
    </row>
    <row r="970" spans="2:33" x14ac:dyDescent="0.25">
      <c r="B970" s="40"/>
      <c r="C970" s="40"/>
      <c r="D970" s="40"/>
      <c r="E970" s="40"/>
      <c r="F970" s="40"/>
      <c r="G970" s="40"/>
      <c r="AC970" s="40"/>
      <c r="AD970" s="40"/>
      <c r="AE970" s="40"/>
      <c r="AF970" s="54"/>
      <c r="AG970" s="54"/>
    </row>
    <row r="971" spans="2:33" x14ac:dyDescent="0.25">
      <c r="B971" s="58"/>
      <c r="C971" s="58"/>
      <c r="D971" s="58"/>
      <c r="E971" s="58"/>
      <c r="F971" s="58"/>
      <c r="G971" s="58"/>
      <c r="AC971" s="58"/>
      <c r="AD971" s="58"/>
      <c r="AE971" s="58"/>
      <c r="AF971" s="54"/>
      <c r="AG971" s="54"/>
    </row>
    <row r="972" spans="2:33" x14ac:dyDescent="0.25">
      <c r="B972" s="59"/>
      <c r="C972" s="59"/>
      <c r="D972" s="59"/>
      <c r="E972" s="59"/>
      <c r="F972" s="59"/>
      <c r="G972" s="59"/>
      <c r="AC972" s="59"/>
      <c r="AD972" s="59"/>
      <c r="AE972" s="59"/>
      <c r="AF972" s="54"/>
      <c r="AG972" s="54"/>
    </row>
    <row r="973" spans="2:33" x14ac:dyDescent="0.25">
      <c r="B973" s="53"/>
      <c r="C973" s="53"/>
      <c r="D973" s="53"/>
      <c r="E973" s="53"/>
      <c r="F973" s="53"/>
      <c r="G973" s="53"/>
      <c r="AC973" s="53"/>
      <c r="AD973" s="53"/>
      <c r="AE973" s="53"/>
      <c r="AF973" s="54"/>
      <c r="AG973" s="54"/>
    </row>
    <row r="974" spans="2:33" x14ac:dyDescent="0.25">
      <c r="B974" s="43"/>
      <c r="C974" s="43"/>
      <c r="D974" s="43"/>
      <c r="E974" s="43"/>
      <c r="F974" s="43"/>
      <c r="G974" s="43"/>
      <c r="AC974" s="43"/>
      <c r="AD974" s="43"/>
      <c r="AE974" s="43"/>
      <c r="AF974" s="54"/>
      <c r="AG974" s="54"/>
    </row>
    <row r="975" spans="2:33" x14ac:dyDescent="0.25">
      <c r="B975" s="45"/>
      <c r="C975" s="45"/>
      <c r="D975" s="45"/>
      <c r="E975" s="45"/>
      <c r="F975" s="45"/>
      <c r="G975" s="45"/>
      <c r="AC975" s="45"/>
      <c r="AD975" s="45"/>
      <c r="AE975" s="45"/>
      <c r="AF975" s="54"/>
      <c r="AG975" s="54"/>
    </row>
    <row r="976" spans="2:33" x14ac:dyDescent="0.25">
      <c r="B976" s="62"/>
      <c r="C976" s="62"/>
      <c r="D976" s="62"/>
      <c r="E976" s="62"/>
      <c r="F976" s="62"/>
      <c r="G976" s="62"/>
      <c r="AC976" s="62"/>
      <c r="AD976" s="62"/>
      <c r="AE976" s="62"/>
      <c r="AF976" s="54"/>
      <c r="AG976" s="54"/>
    </row>
    <row r="977" spans="2:33" x14ac:dyDescent="0.25">
      <c r="B977" s="65"/>
      <c r="C977" s="65"/>
      <c r="D977" s="65"/>
      <c r="E977" s="65"/>
      <c r="F977" s="65"/>
      <c r="G977" s="65"/>
      <c r="AC977" s="65"/>
      <c r="AD977" s="65"/>
      <c r="AE977" s="65"/>
      <c r="AF977" s="54"/>
      <c r="AG977" s="54"/>
    </row>
    <row r="978" spans="2:33" x14ac:dyDescent="0.25">
      <c r="B978" s="41"/>
      <c r="C978" s="41"/>
      <c r="D978" s="41"/>
      <c r="E978" s="41"/>
      <c r="F978" s="41"/>
      <c r="G978" s="41"/>
      <c r="AC978" s="41"/>
      <c r="AD978" s="41"/>
      <c r="AE978" s="41"/>
      <c r="AF978" s="54"/>
      <c r="AG978" s="54"/>
    </row>
    <row r="979" spans="2:33" x14ac:dyDescent="0.25">
      <c r="B979" s="41"/>
      <c r="C979" s="41"/>
      <c r="D979" s="41"/>
      <c r="E979" s="41"/>
      <c r="F979" s="41"/>
      <c r="G979" s="41"/>
      <c r="AC979" s="41"/>
      <c r="AD979" s="41"/>
      <c r="AE979" s="41"/>
      <c r="AF979" s="67"/>
      <c r="AG979" s="67"/>
    </row>
    <row r="980" spans="2:33" x14ac:dyDescent="0.25">
      <c r="B980" s="40"/>
      <c r="C980" s="40"/>
      <c r="D980" s="40"/>
      <c r="E980" s="40"/>
      <c r="F980" s="40"/>
      <c r="G980" s="40"/>
      <c r="AC980" s="40"/>
      <c r="AD980" s="40"/>
      <c r="AE980" s="40"/>
      <c r="AF980" s="67"/>
      <c r="AG980" s="67"/>
    </row>
    <row r="981" spans="2:33" x14ac:dyDescent="0.25">
      <c r="B981" s="42"/>
      <c r="C981" s="42"/>
      <c r="D981" s="42"/>
      <c r="E981" s="42"/>
      <c r="F981" s="42"/>
      <c r="G981" s="42"/>
      <c r="AC981" s="42"/>
      <c r="AD981" s="42"/>
      <c r="AE981" s="42"/>
      <c r="AF981" s="67"/>
      <c r="AG981" s="67"/>
    </row>
    <row r="982" spans="2:33" x14ac:dyDescent="0.25">
      <c r="B982" s="43"/>
      <c r="C982" s="43"/>
      <c r="D982" s="43"/>
      <c r="E982" s="43"/>
      <c r="F982" s="43"/>
      <c r="G982" s="43"/>
      <c r="AC982" s="43"/>
      <c r="AD982" s="43"/>
      <c r="AE982" s="43"/>
      <c r="AF982" s="67"/>
      <c r="AG982" s="67"/>
    </row>
    <row r="983" spans="2:33" x14ac:dyDescent="0.25">
      <c r="B983" s="41"/>
      <c r="C983" s="41"/>
      <c r="D983" s="41"/>
      <c r="E983" s="41"/>
      <c r="F983" s="41"/>
      <c r="G983" s="41"/>
      <c r="AC983" s="41"/>
      <c r="AD983" s="41"/>
      <c r="AE983" s="41"/>
      <c r="AF983" s="67"/>
      <c r="AG983" s="67"/>
    </row>
    <row r="984" spans="2:33" x14ac:dyDescent="0.25">
      <c r="B984" s="48"/>
      <c r="C984" s="48"/>
      <c r="D984" s="48"/>
      <c r="E984" s="48"/>
      <c r="F984" s="48"/>
      <c r="G984" s="48"/>
      <c r="AC984" s="48"/>
      <c r="AD984" s="48"/>
      <c r="AE984" s="48"/>
      <c r="AF984" s="67"/>
      <c r="AG984" s="67"/>
    </row>
    <row r="985" spans="2:33" x14ac:dyDescent="0.25">
      <c r="B985" s="43"/>
      <c r="C985" s="43"/>
      <c r="D985" s="43"/>
      <c r="E985" s="43"/>
      <c r="F985" s="43"/>
      <c r="G985" s="43"/>
      <c r="AC985" s="43"/>
      <c r="AD985" s="43"/>
      <c r="AE985" s="43"/>
      <c r="AF985" s="67"/>
      <c r="AG985" s="67"/>
    </row>
    <row r="986" spans="2:33" x14ac:dyDescent="0.25">
      <c r="B986" s="50"/>
      <c r="C986" s="50"/>
      <c r="D986" s="50"/>
      <c r="E986" s="50"/>
      <c r="F986" s="50"/>
      <c r="G986" s="50"/>
      <c r="AC986" s="50"/>
      <c r="AD986" s="50"/>
      <c r="AE986" s="50"/>
      <c r="AF986" s="67"/>
      <c r="AG986" s="67"/>
    </row>
    <row r="987" spans="2:33" x14ac:dyDescent="0.25">
      <c r="B987" s="65"/>
      <c r="C987" s="65"/>
      <c r="D987" s="65"/>
      <c r="E987" s="65"/>
      <c r="F987" s="65"/>
      <c r="G987" s="65"/>
      <c r="AC987" s="65"/>
      <c r="AD987" s="65"/>
      <c r="AE987" s="65"/>
      <c r="AF987" s="67"/>
      <c r="AG987" s="67"/>
    </row>
    <row r="988" spans="2:33" x14ac:dyDescent="0.25">
      <c r="B988" s="55"/>
      <c r="C988" s="55"/>
      <c r="D988" s="55"/>
      <c r="E988" s="55"/>
      <c r="F988" s="55"/>
      <c r="G988" s="55"/>
      <c r="AC988" s="55"/>
      <c r="AD988" s="55"/>
      <c r="AE988" s="55"/>
      <c r="AF988" s="67"/>
      <c r="AG988" s="67"/>
    </row>
    <row r="989" spans="2:33" x14ac:dyDescent="0.25">
      <c r="B989" s="61"/>
      <c r="C989" s="61"/>
      <c r="D989" s="61"/>
      <c r="E989" s="61"/>
      <c r="F989" s="61"/>
      <c r="G989" s="61"/>
      <c r="AC989" s="61"/>
      <c r="AD989" s="61"/>
      <c r="AE989" s="61"/>
      <c r="AF989" s="67"/>
      <c r="AG989" s="67"/>
    </row>
    <row r="990" spans="2:33" x14ac:dyDescent="0.25">
      <c r="B990" s="45"/>
      <c r="C990" s="45"/>
      <c r="D990" s="45"/>
      <c r="E990" s="45"/>
      <c r="F990" s="45"/>
      <c r="G990" s="45"/>
      <c r="AC990" s="45"/>
      <c r="AD990" s="45"/>
      <c r="AE990" s="45"/>
      <c r="AF990" s="67"/>
      <c r="AG990" s="67"/>
    </row>
    <row r="991" spans="2:33" x14ac:dyDescent="0.25">
      <c r="B991" s="50"/>
      <c r="C991" s="50"/>
      <c r="D991" s="50"/>
      <c r="E991" s="50"/>
      <c r="F991" s="50"/>
      <c r="G991" s="50"/>
      <c r="AC991" s="50"/>
      <c r="AD991" s="50"/>
      <c r="AE991" s="50"/>
      <c r="AF991" s="67"/>
      <c r="AG991" s="67"/>
    </row>
    <row r="992" spans="2:33" x14ac:dyDescent="0.25">
      <c r="B992" s="58"/>
      <c r="C992" s="58"/>
      <c r="D992" s="58"/>
      <c r="E992" s="58"/>
      <c r="F992" s="58"/>
      <c r="G992" s="58"/>
      <c r="AC992" s="58"/>
      <c r="AD992" s="58"/>
      <c r="AE992" s="58"/>
      <c r="AF992" s="67"/>
      <c r="AG992" s="67"/>
    </row>
    <row r="993" spans="2:33" x14ac:dyDescent="0.25">
      <c r="B993" s="53"/>
      <c r="C993" s="53"/>
      <c r="D993" s="53"/>
      <c r="E993" s="53"/>
      <c r="F993" s="53"/>
      <c r="G993" s="53"/>
      <c r="AC993" s="53"/>
      <c r="AD993" s="53"/>
      <c r="AE993" s="53"/>
      <c r="AF993" s="67"/>
      <c r="AG993" s="67"/>
    </row>
    <row r="994" spans="2:33" x14ac:dyDescent="0.25">
      <c r="B994" s="45"/>
      <c r="C994" s="45"/>
      <c r="D994" s="45"/>
      <c r="E994" s="45"/>
      <c r="F994" s="45"/>
      <c r="G994" s="45"/>
      <c r="AC994" s="45"/>
      <c r="AD994" s="45"/>
      <c r="AE994" s="45"/>
      <c r="AF994" s="67"/>
      <c r="AG994" s="67"/>
    </row>
    <row r="995" spans="2:33" x14ac:dyDescent="0.25">
      <c r="B995" s="64"/>
      <c r="C995" s="64"/>
      <c r="D995" s="64"/>
      <c r="E995" s="64"/>
      <c r="F995" s="64"/>
      <c r="G995" s="64"/>
      <c r="AC995" s="64"/>
      <c r="AD995" s="64"/>
      <c r="AE995" s="64"/>
      <c r="AF995" s="67"/>
      <c r="AG995" s="67"/>
    </row>
    <row r="996" spans="2:33" x14ac:dyDescent="0.25">
      <c r="B996" s="41"/>
      <c r="C996" s="41"/>
      <c r="D996" s="41"/>
      <c r="E996" s="41"/>
      <c r="F996" s="41"/>
      <c r="G996" s="41"/>
      <c r="AC996" s="41"/>
      <c r="AD996" s="41"/>
      <c r="AE996" s="41"/>
      <c r="AF996" s="67"/>
      <c r="AG996" s="67"/>
    </row>
    <row r="997" spans="2:33" x14ac:dyDescent="0.25">
      <c r="B997" s="45"/>
      <c r="C997" s="45"/>
      <c r="D997" s="45"/>
      <c r="E997" s="45"/>
      <c r="F997" s="45"/>
      <c r="G997" s="45"/>
      <c r="AC997" s="45"/>
      <c r="AD997" s="45"/>
      <c r="AE997" s="45"/>
      <c r="AF997" s="67"/>
      <c r="AG997" s="67"/>
    </row>
    <row r="998" spans="2:33" x14ac:dyDescent="0.25">
      <c r="B998" s="55"/>
      <c r="C998" s="55"/>
      <c r="D998" s="55"/>
      <c r="E998" s="55"/>
      <c r="F998" s="55"/>
      <c r="G998" s="55"/>
      <c r="AC998" s="55"/>
      <c r="AD998" s="55"/>
      <c r="AE998" s="55"/>
      <c r="AF998" s="67"/>
      <c r="AG998" s="67"/>
    </row>
    <row r="999" spans="2:33" x14ac:dyDescent="0.25">
      <c r="B999" s="62"/>
      <c r="C999" s="62"/>
      <c r="D999" s="62"/>
      <c r="E999" s="62"/>
      <c r="F999" s="62"/>
      <c r="G999" s="62"/>
      <c r="AC999" s="62"/>
      <c r="AD999" s="62"/>
      <c r="AE999" s="62"/>
      <c r="AF999" s="67"/>
      <c r="AG999" s="67"/>
    </row>
    <row r="1000" spans="2:33" x14ac:dyDescent="0.25">
      <c r="B1000" s="47"/>
      <c r="C1000" s="47"/>
      <c r="D1000" s="47"/>
      <c r="E1000" s="47"/>
      <c r="F1000" s="47"/>
      <c r="G1000" s="47"/>
      <c r="AC1000" s="47"/>
      <c r="AD1000" s="47"/>
      <c r="AE1000" s="47"/>
      <c r="AF1000" s="67"/>
      <c r="AG1000" s="67"/>
    </row>
    <row r="1001" spans="2:33" x14ac:dyDescent="0.25">
      <c r="B1001" s="47"/>
      <c r="C1001" s="47"/>
      <c r="D1001" s="47"/>
      <c r="E1001" s="47"/>
      <c r="F1001" s="47"/>
      <c r="G1001" s="47"/>
      <c r="AC1001" s="47"/>
      <c r="AD1001" s="47"/>
      <c r="AE1001" s="47"/>
      <c r="AF1001" s="67"/>
      <c r="AG1001" s="67"/>
    </row>
    <row r="1002" spans="2:33" x14ac:dyDescent="0.25">
      <c r="B1002" s="54"/>
      <c r="C1002" s="54"/>
      <c r="D1002" s="54"/>
      <c r="E1002" s="54"/>
      <c r="F1002" s="54"/>
      <c r="G1002" s="54"/>
      <c r="AC1002" s="54"/>
      <c r="AD1002" s="54"/>
      <c r="AE1002" s="54"/>
      <c r="AF1002" s="67"/>
      <c r="AG1002" s="67"/>
    </row>
    <row r="1003" spans="2:33" x14ac:dyDescent="0.25">
      <c r="B1003" s="47"/>
      <c r="C1003" s="47"/>
      <c r="D1003" s="47"/>
      <c r="E1003" s="47"/>
      <c r="F1003" s="47"/>
      <c r="G1003" s="47"/>
      <c r="AC1003" s="47"/>
      <c r="AD1003" s="47"/>
      <c r="AE1003" s="47"/>
      <c r="AF1003" s="67"/>
      <c r="AG1003" s="67"/>
    </row>
    <row r="1004" spans="2:33" x14ac:dyDescent="0.25">
      <c r="B1004" s="46"/>
      <c r="C1004" s="46"/>
      <c r="D1004" s="46"/>
      <c r="E1004" s="46"/>
      <c r="F1004" s="46"/>
      <c r="G1004" s="46"/>
      <c r="AC1004" s="46"/>
      <c r="AD1004" s="46"/>
      <c r="AE1004" s="46"/>
      <c r="AF1004" s="67"/>
      <c r="AG1004" s="67"/>
    </row>
    <row r="1005" spans="2:33" x14ac:dyDescent="0.25">
      <c r="B1005" s="61"/>
      <c r="C1005" s="61"/>
      <c r="D1005" s="61"/>
      <c r="E1005" s="61"/>
      <c r="F1005" s="61"/>
      <c r="G1005" s="61"/>
      <c r="AC1005" s="61"/>
      <c r="AD1005" s="61"/>
      <c r="AE1005" s="61"/>
      <c r="AF1005" s="67"/>
      <c r="AG1005" s="67"/>
    </row>
    <row r="1006" spans="2:33" x14ac:dyDescent="0.25">
      <c r="B1006" s="40"/>
      <c r="C1006" s="40"/>
      <c r="D1006" s="40"/>
      <c r="E1006" s="40"/>
      <c r="F1006" s="40"/>
      <c r="G1006" s="40"/>
      <c r="AC1006" s="40"/>
      <c r="AD1006" s="40"/>
      <c r="AE1006" s="40"/>
      <c r="AF1006" s="67"/>
      <c r="AG1006" s="67"/>
    </row>
    <row r="1007" spans="2:33" x14ac:dyDescent="0.25">
      <c r="B1007" s="58"/>
      <c r="C1007" s="58"/>
      <c r="D1007" s="58"/>
      <c r="E1007" s="58"/>
      <c r="F1007" s="58"/>
      <c r="G1007" s="58"/>
      <c r="AC1007" s="58"/>
      <c r="AD1007" s="58"/>
      <c r="AE1007" s="58"/>
      <c r="AF1007" s="67"/>
      <c r="AG1007" s="67"/>
    </row>
    <row r="1008" spans="2:33" x14ac:dyDescent="0.25">
      <c r="B1008" s="56"/>
      <c r="C1008" s="56"/>
      <c r="D1008" s="56"/>
      <c r="E1008" s="56"/>
      <c r="F1008" s="56"/>
      <c r="G1008" s="56"/>
      <c r="AC1008" s="56"/>
      <c r="AD1008" s="56"/>
      <c r="AE1008" s="56"/>
      <c r="AF1008" s="67"/>
      <c r="AG1008" s="67"/>
    </row>
    <row r="1009" spans="2:33" x14ac:dyDescent="0.25">
      <c r="B1009" s="45"/>
      <c r="C1009" s="45"/>
      <c r="D1009" s="45"/>
      <c r="E1009" s="45"/>
      <c r="F1009" s="45"/>
      <c r="G1009" s="45"/>
      <c r="AC1009" s="45"/>
      <c r="AD1009" s="45"/>
      <c r="AE1009" s="45"/>
      <c r="AF1009" s="67"/>
      <c r="AG1009" s="67"/>
    </row>
    <row r="1010" spans="2:33" x14ac:dyDescent="0.25">
      <c r="B1010" s="60"/>
      <c r="C1010" s="60"/>
      <c r="D1010" s="60"/>
      <c r="E1010" s="60"/>
      <c r="F1010" s="60"/>
      <c r="G1010" s="60"/>
      <c r="AC1010" s="60"/>
      <c r="AD1010" s="60"/>
      <c r="AE1010" s="60"/>
      <c r="AF1010" s="67"/>
      <c r="AG1010" s="67"/>
    </row>
    <row r="1011" spans="2:33" x14ac:dyDescent="0.25">
      <c r="B1011" s="62"/>
      <c r="C1011" s="62"/>
      <c r="D1011" s="62"/>
      <c r="E1011" s="62"/>
      <c r="F1011" s="62"/>
      <c r="G1011" s="62"/>
      <c r="AC1011" s="62"/>
      <c r="AD1011" s="62"/>
      <c r="AE1011" s="62"/>
      <c r="AF1011" s="67"/>
      <c r="AG1011" s="67"/>
    </row>
    <row r="1012" spans="2:33" x14ac:dyDescent="0.25">
      <c r="B1012" s="64"/>
      <c r="C1012" s="64"/>
      <c r="D1012" s="64"/>
      <c r="E1012" s="64"/>
      <c r="F1012" s="64"/>
      <c r="G1012" s="64"/>
      <c r="AC1012" s="64"/>
      <c r="AD1012" s="64"/>
      <c r="AE1012" s="64"/>
      <c r="AF1012" s="67"/>
      <c r="AG1012" s="67"/>
    </row>
    <row r="1013" spans="2:33" x14ac:dyDescent="0.25">
      <c r="B1013" s="58"/>
      <c r="C1013" s="58"/>
      <c r="D1013" s="58"/>
      <c r="E1013" s="58"/>
      <c r="F1013" s="58"/>
      <c r="G1013" s="58"/>
      <c r="AC1013" s="58"/>
      <c r="AD1013" s="58"/>
      <c r="AE1013" s="58"/>
      <c r="AF1013" s="67"/>
      <c r="AG1013" s="67"/>
    </row>
    <row r="1014" spans="2:33" x14ac:dyDescent="0.25">
      <c r="B1014" s="56"/>
      <c r="C1014" s="56"/>
      <c r="D1014" s="56"/>
      <c r="E1014" s="56"/>
      <c r="F1014" s="56"/>
      <c r="G1014" s="56"/>
      <c r="AC1014" s="56"/>
      <c r="AD1014" s="56"/>
      <c r="AE1014" s="56"/>
      <c r="AF1014" s="67"/>
      <c r="AG1014" s="67"/>
    </row>
    <row r="1015" spans="2:33" x14ac:dyDescent="0.25">
      <c r="B1015" s="50"/>
      <c r="C1015" s="50"/>
      <c r="D1015" s="50"/>
      <c r="E1015" s="50"/>
      <c r="F1015" s="50"/>
      <c r="G1015" s="50"/>
      <c r="AC1015" s="50"/>
      <c r="AD1015" s="50"/>
      <c r="AE1015" s="50"/>
      <c r="AF1015" s="67"/>
      <c r="AG1015" s="67"/>
    </row>
    <row r="1016" spans="2:33" x14ac:dyDescent="0.25">
      <c r="B1016" s="60"/>
      <c r="C1016" s="60"/>
      <c r="D1016" s="60"/>
      <c r="E1016" s="60"/>
      <c r="F1016" s="60"/>
      <c r="G1016" s="60"/>
      <c r="AC1016" s="60"/>
      <c r="AD1016" s="60"/>
      <c r="AE1016" s="60"/>
      <c r="AF1016" s="67"/>
      <c r="AG1016" s="67"/>
    </row>
    <row r="1017" spans="2:33" x14ac:dyDescent="0.25">
      <c r="B1017" s="43"/>
      <c r="C1017" s="43"/>
      <c r="D1017" s="43"/>
      <c r="E1017" s="43"/>
      <c r="F1017" s="43"/>
      <c r="G1017" s="43"/>
      <c r="AC1017" s="43"/>
      <c r="AD1017" s="43"/>
      <c r="AE1017" s="43"/>
      <c r="AF1017" s="67"/>
      <c r="AG1017" s="67"/>
    </row>
    <row r="1018" spans="2:33" x14ac:dyDescent="0.25">
      <c r="B1018" s="48"/>
      <c r="C1018" s="48"/>
      <c r="D1018" s="48"/>
      <c r="E1018" s="48"/>
      <c r="F1018" s="48"/>
      <c r="G1018" s="48"/>
      <c r="AC1018" s="48"/>
      <c r="AD1018" s="48"/>
      <c r="AE1018" s="48"/>
      <c r="AF1018" s="67"/>
      <c r="AG1018" s="67"/>
    </row>
    <row r="1019" spans="2:33" x14ac:dyDescent="0.25">
      <c r="B1019" s="57"/>
      <c r="C1019" s="57"/>
      <c r="D1019" s="57"/>
      <c r="E1019" s="57"/>
      <c r="F1019" s="57"/>
      <c r="G1019" s="57"/>
      <c r="AC1019" s="57"/>
      <c r="AD1019" s="57"/>
      <c r="AE1019" s="57"/>
      <c r="AF1019" s="67"/>
      <c r="AG1019" s="67"/>
    </row>
    <row r="1020" spans="2:33" x14ac:dyDescent="0.25">
      <c r="B1020" s="59"/>
      <c r="C1020" s="59"/>
      <c r="D1020" s="59"/>
      <c r="E1020" s="59"/>
      <c r="F1020" s="59"/>
      <c r="G1020" s="59"/>
      <c r="AC1020" s="59"/>
      <c r="AD1020" s="59"/>
      <c r="AE1020" s="59"/>
      <c r="AF1020" s="67"/>
      <c r="AG1020" s="67"/>
    </row>
    <row r="1021" spans="2:33" x14ac:dyDescent="0.25">
      <c r="B1021" s="47"/>
      <c r="C1021" s="47"/>
      <c r="D1021" s="47"/>
      <c r="E1021" s="47"/>
      <c r="F1021" s="47"/>
      <c r="G1021" s="47"/>
      <c r="AC1021" s="47"/>
      <c r="AD1021" s="47"/>
      <c r="AE1021" s="47"/>
      <c r="AF1021" s="67"/>
      <c r="AG1021" s="67"/>
    </row>
    <row r="1022" spans="2:33" x14ac:dyDescent="0.25">
      <c r="B1022" s="47"/>
      <c r="C1022" s="47"/>
      <c r="D1022" s="47"/>
      <c r="E1022" s="47"/>
      <c r="F1022" s="47"/>
      <c r="G1022" s="47"/>
      <c r="AC1022" s="47"/>
      <c r="AD1022" s="47"/>
      <c r="AE1022" s="47"/>
      <c r="AF1022" s="67"/>
      <c r="AG1022" s="67"/>
    </row>
    <row r="1023" spans="2:33" x14ac:dyDescent="0.25">
      <c r="B1023" s="66"/>
      <c r="C1023" s="66"/>
      <c r="D1023" s="66"/>
      <c r="E1023" s="66"/>
      <c r="F1023" s="66"/>
      <c r="G1023" s="66"/>
      <c r="AC1023" s="66"/>
      <c r="AD1023" s="66"/>
      <c r="AE1023" s="66"/>
      <c r="AF1023" s="67"/>
      <c r="AG1023" s="67"/>
    </row>
    <row r="1024" spans="2:33" x14ac:dyDescent="0.25">
      <c r="B1024" s="47"/>
      <c r="C1024" s="47"/>
      <c r="D1024" s="47"/>
      <c r="E1024" s="47"/>
      <c r="F1024" s="47"/>
      <c r="G1024" s="47"/>
      <c r="AC1024" s="47"/>
      <c r="AD1024" s="47"/>
      <c r="AE1024" s="47"/>
      <c r="AF1024" s="67"/>
      <c r="AG1024" s="67"/>
    </row>
    <row r="1025" spans="2:33" x14ac:dyDescent="0.25">
      <c r="B1025" s="47"/>
      <c r="C1025" s="47"/>
      <c r="D1025" s="47"/>
      <c r="E1025" s="47"/>
      <c r="F1025" s="47"/>
      <c r="G1025" s="47"/>
      <c r="AC1025" s="47"/>
      <c r="AD1025" s="47"/>
      <c r="AE1025" s="47"/>
      <c r="AF1025" s="67"/>
      <c r="AG1025" s="67"/>
    </row>
    <row r="1026" spans="2:33" x14ac:dyDescent="0.25">
      <c r="B1026" s="42"/>
      <c r="C1026" s="42"/>
      <c r="D1026" s="42"/>
      <c r="E1026" s="42"/>
      <c r="F1026" s="42"/>
      <c r="G1026" s="42"/>
      <c r="AC1026" s="42"/>
      <c r="AD1026" s="42"/>
      <c r="AE1026" s="42"/>
      <c r="AF1026" s="67"/>
      <c r="AG1026" s="67"/>
    </row>
    <row r="1027" spans="2:33" x14ac:dyDescent="0.25">
      <c r="B1027" s="59"/>
      <c r="C1027" s="59"/>
      <c r="D1027" s="59"/>
      <c r="E1027" s="59"/>
      <c r="F1027" s="59"/>
      <c r="G1027" s="59"/>
      <c r="AC1027" s="59"/>
      <c r="AD1027" s="59"/>
      <c r="AE1027" s="59"/>
      <c r="AF1027" s="67"/>
      <c r="AG1027" s="67"/>
    </row>
    <row r="1028" spans="2:33" x14ac:dyDescent="0.25">
      <c r="B1028" s="55"/>
      <c r="C1028" s="55"/>
      <c r="D1028" s="55"/>
      <c r="E1028" s="55"/>
      <c r="F1028" s="55"/>
      <c r="G1028" s="55"/>
      <c r="AC1028" s="55"/>
      <c r="AD1028" s="55"/>
      <c r="AE1028" s="55"/>
      <c r="AF1028" s="67"/>
      <c r="AG1028" s="67"/>
    </row>
    <row r="1029" spans="2:33" x14ac:dyDescent="0.25">
      <c r="B1029" s="62"/>
      <c r="C1029" s="62"/>
      <c r="D1029" s="62"/>
      <c r="E1029" s="62"/>
      <c r="F1029" s="62"/>
      <c r="G1029" s="62"/>
      <c r="AC1029" s="62"/>
      <c r="AD1029" s="62"/>
      <c r="AE1029" s="62"/>
      <c r="AF1029" s="67"/>
      <c r="AG1029" s="67"/>
    </row>
    <row r="1030" spans="2:33" x14ac:dyDescent="0.25">
      <c r="B1030" s="40"/>
      <c r="C1030" s="40"/>
      <c r="D1030" s="40"/>
      <c r="E1030" s="40"/>
      <c r="F1030" s="40"/>
      <c r="G1030" s="40"/>
      <c r="AC1030" s="40"/>
      <c r="AD1030" s="40"/>
      <c r="AE1030" s="40"/>
      <c r="AF1030" s="67"/>
      <c r="AG1030" s="67"/>
    </row>
    <row r="1031" spans="2:33" x14ac:dyDescent="0.25">
      <c r="B1031" s="40"/>
      <c r="C1031" s="40"/>
      <c r="D1031" s="40"/>
      <c r="E1031" s="40"/>
      <c r="F1031" s="40"/>
      <c r="G1031" s="40"/>
      <c r="AC1031" s="40"/>
      <c r="AD1031" s="40"/>
      <c r="AE1031" s="40"/>
      <c r="AF1031" s="67"/>
      <c r="AG1031" s="67"/>
    </row>
    <row r="1032" spans="2:33" x14ac:dyDescent="0.25">
      <c r="B1032" s="48"/>
      <c r="C1032" s="48"/>
      <c r="D1032" s="48"/>
      <c r="E1032" s="48"/>
      <c r="F1032" s="48"/>
      <c r="G1032" s="48"/>
      <c r="AC1032" s="48"/>
      <c r="AD1032" s="48"/>
      <c r="AE1032" s="48"/>
      <c r="AF1032" s="67"/>
      <c r="AG1032" s="67"/>
    </row>
    <row r="1033" spans="2:33" x14ac:dyDescent="0.25">
      <c r="B1033" s="48"/>
      <c r="C1033" s="48"/>
      <c r="D1033" s="48"/>
      <c r="E1033" s="48"/>
      <c r="F1033" s="48"/>
      <c r="G1033" s="48"/>
      <c r="AC1033" s="48"/>
      <c r="AD1033" s="48"/>
      <c r="AE1033" s="48"/>
      <c r="AF1033" s="67"/>
      <c r="AG1033" s="67"/>
    </row>
    <row r="1034" spans="2:33" x14ac:dyDescent="0.25">
      <c r="B1034" s="67"/>
      <c r="C1034" s="67"/>
      <c r="D1034" s="67"/>
      <c r="E1034" s="67"/>
      <c r="F1034" s="67"/>
      <c r="G1034" s="67"/>
      <c r="AC1034" s="67"/>
      <c r="AD1034" s="67"/>
      <c r="AE1034" s="67"/>
      <c r="AF1034" s="67"/>
      <c r="AG1034" s="67"/>
    </row>
    <row r="1035" spans="2:33" x14ac:dyDescent="0.25">
      <c r="B1035" s="58"/>
      <c r="C1035" s="58"/>
      <c r="D1035" s="58"/>
      <c r="E1035" s="58"/>
      <c r="F1035" s="58"/>
      <c r="G1035" s="58"/>
      <c r="AC1035" s="58"/>
      <c r="AD1035" s="58"/>
      <c r="AE1035" s="58"/>
      <c r="AF1035" s="67"/>
      <c r="AG1035" s="67"/>
    </row>
    <row r="1036" spans="2:33" x14ac:dyDescent="0.25">
      <c r="B1036" s="40"/>
      <c r="C1036" s="40"/>
      <c r="D1036" s="40"/>
      <c r="E1036" s="40"/>
      <c r="F1036" s="40"/>
      <c r="G1036" s="40"/>
      <c r="AC1036" s="40"/>
      <c r="AD1036" s="40"/>
      <c r="AE1036" s="40"/>
      <c r="AF1036" s="67"/>
      <c r="AG1036" s="67"/>
    </row>
    <row r="1037" spans="2:33" x14ac:dyDescent="0.25">
      <c r="B1037" s="40"/>
      <c r="C1037" s="40"/>
      <c r="D1037" s="40"/>
      <c r="E1037" s="40"/>
      <c r="F1037" s="40"/>
      <c r="G1037" s="40"/>
      <c r="AC1037" s="40"/>
      <c r="AD1037" s="40"/>
      <c r="AE1037" s="40"/>
      <c r="AF1037" s="67"/>
      <c r="AG1037" s="67"/>
    </row>
    <row r="1038" spans="2:33" x14ac:dyDescent="0.25">
      <c r="B1038" s="60"/>
      <c r="C1038" s="60"/>
      <c r="D1038" s="60"/>
      <c r="E1038" s="60"/>
      <c r="F1038" s="60"/>
      <c r="G1038" s="60"/>
      <c r="AC1038" s="60"/>
      <c r="AD1038" s="60"/>
      <c r="AE1038" s="60"/>
      <c r="AF1038" s="67"/>
      <c r="AG1038" s="67"/>
    </row>
    <row r="1039" spans="2:33" x14ac:dyDescent="0.25">
      <c r="B1039" s="49"/>
      <c r="C1039" s="49"/>
      <c r="D1039" s="49"/>
      <c r="E1039" s="49"/>
      <c r="F1039" s="49"/>
      <c r="G1039" s="49"/>
      <c r="AC1039" s="49"/>
      <c r="AD1039" s="49"/>
      <c r="AE1039" s="49"/>
      <c r="AF1039" s="58"/>
      <c r="AG1039" s="58"/>
    </row>
    <row r="1040" spans="2:33" x14ac:dyDescent="0.25">
      <c r="B1040" s="40"/>
      <c r="C1040" s="40"/>
      <c r="D1040" s="40"/>
      <c r="E1040" s="40"/>
      <c r="F1040" s="40"/>
      <c r="G1040" s="40"/>
      <c r="AC1040" s="40"/>
      <c r="AD1040" s="40"/>
      <c r="AE1040" s="40"/>
      <c r="AF1040" s="58"/>
      <c r="AG1040" s="58"/>
    </row>
    <row r="1041" spans="2:33" x14ac:dyDescent="0.25">
      <c r="B1041" s="62"/>
      <c r="C1041" s="62"/>
      <c r="D1041" s="62"/>
      <c r="E1041" s="62"/>
      <c r="F1041" s="62"/>
      <c r="G1041" s="62"/>
      <c r="AC1041" s="62"/>
      <c r="AD1041" s="62"/>
      <c r="AE1041" s="62"/>
      <c r="AF1041" s="58"/>
      <c r="AG1041" s="58"/>
    </row>
    <row r="1042" spans="2:33" x14ac:dyDescent="0.25">
      <c r="B1042" s="42"/>
      <c r="C1042" s="42"/>
      <c r="D1042" s="42"/>
      <c r="E1042" s="42"/>
      <c r="F1042" s="42"/>
      <c r="G1042" s="42"/>
      <c r="AC1042" s="42"/>
      <c r="AD1042" s="42"/>
      <c r="AE1042" s="42"/>
      <c r="AF1042" s="58"/>
      <c r="AG1042" s="58"/>
    </row>
    <row r="1043" spans="2:33" x14ac:dyDescent="0.25">
      <c r="B1043" s="50"/>
      <c r="C1043" s="50"/>
      <c r="D1043" s="50"/>
      <c r="E1043" s="50"/>
      <c r="F1043" s="50"/>
      <c r="G1043" s="50"/>
      <c r="AC1043" s="50"/>
      <c r="AD1043" s="50"/>
      <c r="AE1043" s="50"/>
      <c r="AF1043" s="58"/>
      <c r="AG1043" s="58"/>
    </row>
    <row r="1044" spans="2:33" x14ac:dyDescent="0.25">
      <c r="B1044" s="53"/>
      <c r="C1044" s="53"/>
      <c r="D1044" s="53"/>
      <c r="E1044" s="53"/>
      <c r="F1044" s="53"/>
      <c r="G1044" s="53"/>
      <c r="AC1044" s="53"/>
      <c r="AD1044" s="53"/>
      <c r="AE1044" s="53"/>
      <c r="AF1044" s="58"/>
      <c r="AG1044" s="58"/>
    </row>
    <row r="1045" spans="2:33" x14ac:dyDescent="0.25">
      <c r="B1045" s="53"/>
      <c r="C1045" s="53"/>
      <c r="D1045" s="53"/>
      <c r="E1045" s="53"/>
      <c r="F1045" s="53"/>
      <c r="G1045" s="53"/>
      <c r="AC1045" s="53"/>
      <c r="AD1045" s="53"/>
      <c r="AE1045" s="53"/>
      <c r="AF1045" s="58"/>
      <c r="AG1045" s="58"/>
    </row>
    <row r="1046" spans="2:33" x14ac:dyDescent="0.25">
      <c r="B1046" s="60"/>
      <c r="C1046" s="60"/>
      <c r="D1046" s="60"/>
      <c r="E1046" s="60"/>
      <c r="F1046" s="60"/>
      <c r="G1046" s="60"/>
      <c r="AC1046" s="60"/>
      <c r="AD1046" s="60"/>
      <c r="AE1046" s="60"/>
      <c r="AF1046" s="58"/>
      <c r="AG1046" s="58"/>
    </row>
    <row r="1047" spans="2:33" x14ac:dyDescent="0.25">
      <c r="B1047" s="42"/>
      <c r="C1047" s="42"/>
      <c r="D1047" s="42"/>
      <c r="E1047" s="42"/>
      <c r="F1047" s="42"/>
      <c r="G1047" s="42"/>
      <c r="AC1047" s="42"/>
      <c r="AD1047" s="42"/>
      <c r="AE1047" s="42"/>
      <c r="AF1047" s="58"/>
      <c r="AG1047" s="58"/>
    </row>
    <row r="1048" spans="2:33" x14ac:dyDescent="0.25">
      <c r="B1048" s="64"/>
      <c r="C1048" s="64"/>
      <c r="D1048" s="64"/>
      <c r="E1048" s="64"/>
      <c r="F1048" s="64"/>
      <c r="G1048" s="64"/>
      <c r="AC1048" s="64"/>
      <c r="AD1048" s="64"/>
      <c r="AE1048" s="64"/>
      <c r="AF1048" s="58"/>
      <c r="AG1048" s="58"/>
    </row>
    <row r="1049" spans="2:33" x14ac:dyDescent="0.25">
      <c r="B1049" s="54"/>
      <c r="C1049" s="54"/>
      <c r="D1049" s="54"/>
      <c r="E1049" s="54"/>
      <c r="F1049" s="54"/>
      <c r="G1049" s="54"/>
      <c r="AC1049" s="54"/>
      <c r="AD1049" s="54"/>
      <c r="AE1049" s="54"/>
      <c r="AF1049" s="58"/>
      <c r="AG1049" s="58"/>
    </row>
    <row r="1050" spans="2:33" x14ac:dyDescent="0.25">
      <c r="B1050" s="68"/>
      <c r="C1050" s="68"/>
      <c r="D1050" s="68"/>
      <c r="E1050" s="68"/>
      <c r="F1050" s="68"/>
      <c r="G1050" s="68"/>
      <c r="AC1050" s="68"/>
      <c r="AD1050" s="68"/>
      <c r="AE1050" s="68"/>
      <c r="AF1050" s="58"/>
      <c r="AG1050" s="58"/>
    </row>
    <row r="1051" spans="2:33" x14ac:dyDescent="0.25">
      <c r="B1051" s="61"/>
      <c r="C1051" s="61"/>
      <c r="D1051" s="61"/>
      <c r="E1051" s="61"/>
      <c r="F1051" s="61"/>
      <c r="G1051" s="61"/>
      <c r="AC1051" s="61"/>
      <c r="AD1051" s="61"/>
      <c r="AE1051" s="61"/>
      <c r="AF1051" s="58"/>
      <c r="AG1051" s="58"/>
    </row>
    <row r="1052" spans="2:33" x14ac:dyDescent="0.25">
      <c r="B1052" s="47"/>
      <c r="C1052" s="47"/>
      <c r="D1052" s="47"/>
      <c r="E1052" s="47"/>
      <c r="F1052" s="47"/>
      <c r="G1052" s="47"/>
      <c r="AC1052" s="47"/>
      <c r="AD1052" s="47"/>
      <c r="AE1052" s="47"/>
      <c r="AF1052" s="58"/>
      <c r="AG1052" s="58"/>
    </row>
    <row r="1053" spans="2:33" x14ac:dyDescent="0.25">
      <c r="B1053" s="67"/>
      <c r="C1053" s="67"/>
      <c r="D1053" s="67"/>
      <c r="E1053" s="67"/>
      <c r="F1053" s="67"/>
      <c r="G1053" s="67"/>
      <c r="AC1053" s="67"/>
      <c r="AD1053" s="67"/>
      <c r="AE1053" s="67"/>
      <c r="AF1053" s="58"/>
      <c r="AG1053" s="58"/>
    </row>
    <row r="1054" spans="2:33" x14ac:dyDescent="0.25">
      <c r="B1054" s="40"/>
      <c r="C1054" s="40"/>
      <c r="D1054" s="40"/>
      <c r="E1054" s="40"/>
      <c r="F1054" s="40"/>
      <c r="G1054" s="40"/>
      <c r="AC1054" s="40"/>
      <c r="AD1054" s="40"/>
      <c r="AE1054" s="40"/>
      <c r="AF1054" s="58"/>
      <c r="AG1054" s="58"/>
    </row>
    <row r="1055" spans="2:33" x14ac:dyDescent="0.25">
      <c r="B1055" s="43"/>
      <c r="C1055" s="43"/>
      <c r="D1055" s="43"/>
      <c r="E1055" s="43"/>
      <c r="F1055" s="43"/>
      <c r="G1055" s="43"/>
      <c r="AC1055" s="43"/>
      <c r="AD1055" s="43"/>
      <c r="AE1055" s="43"/>
      <c r="AF1055" s="58"/>
      <c r="AG1055" s="58"/>
    </row>
    <row r="1056" spans="2:33" x14ac:dyDescent="0.25">
      <c r="B1056" s="61"/>
      <c r="C1056" s="61"/>
      <c r="D1056" s="61"/>
      <c r="E1056" s="61"/>
      <c r="F1056" s="61"/>
      <c r="G1056" s="61"/>
      <c r="AC1056" s="61"/>
      <c r="AD1056" s="61"/>
      <c r="AE1056" s="61"/>
      <c r="AF1056" s="58"/>
      <c r="AG1056" s="58"/>
    </row>
    <row r="1057" spans="2:33" x14ac:dyDescent="0.25">
      <c r="B1057" s="68"/>
      <c r="C1057" s="68"/>
      <c r="D1057" s="68"/>
      <c r="E1057" s="68"/>
      <c r="F1057" s="68"/>
      <c r="G1057" s="68"/>
      <c r="AC1057" s="68"/>
      <c r="AD1057" s="68"/>
      <c r="AE1057" s="68"/>
      <c r="AF1057" s="58"/>
      <c r="AG1057" s="58"/>
    </row>
    <row r="1058" spans="2:33" x14ac:dyDescent="0.25">
      <c r="B1058" s="59"/>
      <c r="C1058" s="59"/>
      <c r="D1058" s="59"/>
      <c r="E1058" s="59"/>
      <c r="F1058" s="59"/>
      <c r="G1058" s="59"/>
      <c r="AC1058" s="59"/>
      <c r="AD1058" s="59"/>
      <c r="AE1058" s="59"/>
      <c r="AF1058" s="58"/>
      <c r="AG1058" s="58"/>
    </row>
    <row r="1059" spans="2:33" x14ac:dyDescent="0.25">
      <c r="B1059" s="46"/>
      <c r="C1059" s="46"/>
      <c r="D1059" s="46"/>
      <c r="E1059" s="46"/>
      <c r="F1059" s="46"/>
      <c r="G1059" s="46"/>
      <c r="AC1059" s="46"/>
      <c r="AD1059" s="46"/>
      <c r="AE1059" s="46"/>
      <c r="AF1059" s="58"/>
      <c r="AG1059" s="58"/>
    </row>
    <row r="1060" spans="2:33" x14ac:dyDescent="0.25">
      <c r="B1060" s="45"/>
      <c r="C1060" s="45"/>
      <c r="D1060" s="45"/>
      <c r="E1060" s="45"/>
      <c r="F1060" s="45"/>
      <c r="G1060" s="45"/>
      <c r="AC1060" s="45"/>
      <c r="AD1060" s="45"/>
      <c r="AE1060" s="45"/>
      <c r="AF1060" s="58"/>
      <c r="AG1060" s="58"/>
    </row>
    <row r="1061" spans="2:33" x14ac:dyDescent="0.25">
      <c r="B1061" s="44"/>
      <c r="C1061" s="44"/>
      <c r="D1061" s="44"/>
      <c r="E1061" s="44"/>
      <c r="F1061" s="44"/>
      <c r="G1061" s="44"/>
      <c r="AC1061" s="44"/>
      <c r="AD1061" s="44"/>
      <c r="AE1061" s="44"/>
      <c r="AF1061" s="58"/>
      <c r="AG1061" s="58"/>
    </row>
    <row r="1062" spans="2:33" x14ac:dyDescent="0.25">
      <c r="B1062" s="65"/>
      <c r="C1062" s="65"/>
      <c r="D1062" s="65"/>
      <c r="E1062" s="65"/>
      <c r="F1062" s="65"/>
      <c r="G1062" s="65"/>
      <c r="AC1062" s="65"/>
      <c r="AD1062" s="65"/>
      <c r="AE1062" s="65"/>
      <c r="AF1062" s="58"/>
      <c r="AG1062" s="58"/>
    </row>
    <row r="1063" spans="2:33" x14ac:dyDescent="0.25">
      <c r="B1063" s="40"/>
      <c r="C1063" s="40"/>
      <c r="D1063" s="40"/>
      <c r="E1063" s="40"/>
      <c r="F1063" s="40"/>
      <c r="G1063" s="40"/>
      <c r="AC1063" s="40"/>
      <c r="AD1063" s="40"/>
      <c r="AE1063" s="40"/>
      <c r="AF1063" s="58"/>
      <c r="AG1063" s="58"/>
    </row>
    <row r="1064" spans="2:33" x14ac:dyDescent="0.25">
      <c r="B1064" s="67"/>
      <c r="C1064" s="67"/>
      <c r="D1064" s="67"/>
      <c r="E1064" s="67"/>
      <c r="F1064" s="67"/>
      <c r="G1064" s="67"/>
      <c r="AC1064" s="67"/>
      <c r="AD1064" s="67"/>
      <c r="AE1064" s="67"/>
      <c r="AF1064" s="58"/>
      <c r="AG1064" s="58"/>
    </row>
    <row r="1065" spans="2:33" x14ac:dyDescent="0.25">
      <c r="B1065" s="53"/>
      <c r="C1065" s="53"/>
      <c r="D1065" s="53"/>
      <c r="E1065" s="53"/>
      <c r="F1065" s="53"/>
      <c r="G1065" s="53"/>
      <c r="AC1065" s="53"/>
      <c r="AD1065" s="53"/>
      <c r="AE1065" s="53"/>
      <c r="AF1065" s="58"/>
      <c r="AG1065" s="58"/>
    </row>
    <row r="1066" spans="2:33" x14ac:dyDescent="0.25">
      <c r="B1066" s="59"/>
      <c r="C1066" s="59"/>
      <c r="D1066" s="59"/>
      <c r="E1066" s="59"/>
      <c r="F1066" s="59"/>
      <c r="G1066" s="59"/>
      <c r="AC1066" s="59"/>
      <c r="AD1066" s="59"/>
      <c r="AE1066" s="59"/>
      <c r="AF1066" s="58"/>
      <c r="AG1066" s="58"/>
    </row>
    <row r="1067" spans="2:33" x14ac:dyDescent="0.25">
      <c r="B1067" s="67"/>
      <c r="C1067" s="67"/>
      <c r="D1067" s="67"/>
      <c r="E1067" s="67"/>
      <c r="F1067" s="67"/>
      <c r="G1067" s="67"/>
      <c r="AC1067" s="67"/>
      <c r="AD1067" s="67"/>
      <c r="AE1067" s="67"/>
      <c r="AF1067" s="58"/>
      <c r="AG1067" s="58"/>
    </row>
    <row r="1068" spans="2:33" x14ac:dyDescent="0.25">
      <c r="B1068" s="49"/>
      <c r="C1068" s="49"/>
      <c r="D1068" s="49"/>
      <c r="E1068" s="49"/>
      <c r="F1068" s="49"/>
      <c r="G1068" s="49"/>
      <c r="AC1068" s="49"/>
      <c r="AD1068" s="49"/>
      <c r="AE1068" s="49"/>
      <c r="AF1068" s="58"/>
      <c r="AG1068" s="58"/>
    </row>
    <row r="1069" spans="2:33" x14ac:dyDescent="0.25">
      <c r="B1069" s="56"/>
      <c r="C1069" s="56"/>
      <c r="D1069" s="56"/>
      <c r="E1069" s="56"/>
      <c r="F1069" s="56"/>
      <c r="G1069" s="56"/>
      <c r="AC1069" s="56"/>
      <c r="AD1069" s="56"/>
      <c r="AE1069" s="56"/>
      <c r="AF1069" s="58"/>
      <c r="AG1069" s="58"/>
    </row>
    <row r="1070" spans="2:33" x14ac:dyDescent="0.25">
      <c r="B1070" s="60"/>
      <c r="C1070" s="60"/>
      <c r="D1070" s="60"/>
      <c r="E1070" s="60"/>
      <c r="F1070" s="60"/>
      <c r="G1070" s="60"/>
      <c r="AC1070" s="60"/>
      <c r="AD1070" s="60"/>
      <c r="AE1070" s="60"/>
      <c r="AF1070" s="58"/>
      <c r="AG1070" s="58"/>
    </row>
    <row r="1071" spans="2:33" x14ac:dyDescent="0.25">
      <c r="B1071" s="61"/>
      <c r="C1071" s="61"/>
      <c r="D1071" s="61"/>
      <c r="E1071" s="61"/>
      <c r="F1071" s="61"/>
      <c r="G1071" s="61"/>
      <c r="AC1071" s="61"/>
      <c r="AD1071" s="61"/>
      <c r="AE1071" s="61"/>
      <c r="AF1071" s="58"/>
      <c r="AG1071" s="58"/>
    </row>
    <row r="1072" spans="2:33" x14ac:dyDescent="0.25">
      <c r="B1072" s="68"/>
      <c r="C1072" s="68"/>
      <c r="D1072" s="68"/>
      <c r="E1072" s="68"/>
      <c r="F1072" s="68"/>
      <c r="G1072" s="68"/>
      <c r="AC1072" s="68"/>
      <c r="AD1072" s="68"/>
      <c r="AE1072" s="68"/>
      <c r="AF1072" s="58"/>
      <c r="AG1072" s="58"/>
    </row>
    <row r="1073" spans="2:33" x14ac:dyDescent="0.25">
      <c r="B1073" s="50"/>
      <c r="C1073" s="50"/>
      <c r="D1073" s="50"/>
      <c r="E1073" s="50"/>
      <c r="F1073" s="50"/>
      <c r="G1073" s="50"/>
      <c r="AC1073" s="50"/>
      <c r="AD1073" s="50"/>
      <c r="AE1073" s="50"/>
      <c r="AF1073" s="58"/>
      <c r="AG1073" s="58"/>
    </row>
    <row r="1074" spans="2:33" x14ac:dyDescent="0.25">
      <c r="B1074" s="57"/>
      <c r="C1074" s="57"/>
      <c r="D1074" s="57"/>
      <c r="E1074" s="57"/>
      <c r="F1074" s="57"/>
      <c r="G1074" s="57"/>
      <c r="AC1074" s="57"/>
      <c r="AD1074" s="57"/>
      <c r="AE1074" s="57"/>
      <c r="AF1074" s="58"/>
      <c r="AG1074" s="58"/>
    </row>
    <row r="1075" spans="2:33" x14ac:dyDescent="0.25">
      <c r="B1075" s="62"/>
      <c r="C1075" s="62"/>
      <c r="D1075" s="62"/>
      <c r="E1075" s="62"/>
      <c r="F1075" s="62"/>
      <c r="G1075" s="62"/>
      <c r="AC1075" s="62"/>
      <c r="AD1075" s="62"/>
      <c r="AE1075" s="62"/>
      <c r="AF1075" s="58"/>
      <c r="AG1075" s="58"/>
    </row>
    <row r="1076" spans="2:33" x14ac:dyDescent="0.25">
      <c r="B1076" s="53"/>
      <c r="C1076" s="53"/>
      <c r="D1076" s="53"/>
      <c r="E1076" s="53"/>
      <c r="F1076" s="53"/>
      <c r="G1076" s="53"/>
      <c r="AC1076" s="53"/>
      <c r="AD1076" s="53"/>
      <c r="AE1076" s="53"/>
      <c r="AF1076" s="58"/>
      <c r="AG1076" s="58"/>
    </row>
    <row r="1077" spans="2:33" x14ac:dyDescent="0.25">
      <c r="B1077" s="53"/>
      <c r="C1077" s="53"/>
      <c r="D1077" s="53"/>
      <c r="E1077" s="53"/>
      <c r="F1077" s="53"/>
      <c r="G1077" s="53"/>
      <c r="AC1077" s="53"/>
      <c r="AD1077" s="53"/>
      <c r="AE1077" s="53"/>
      <c r="AF1077" s="58"/>
      <c r="AG1077" s="58"/>
    </row>
    <row r="1078" spans="2:33" x14ac:dyDescent="0.25">
      <c r="B1078" s="46"/>
      <c r="C1078" s="46"/>
      <c r="D1078" s="46"/>
      <c r="E1078" s="46"/>
      <c r="F1078" s="46"/>
      <c r="G1078" s="46"/>
      <c r="AC1078" s="46"/>
      <c r="AD1078" s="46"/>
      <c r="AE1078" s="46"/>
      <c r="AF1078" s="58"/>
      <c r="AG1078" s="58"/>
    </row>
    <row r="1079" spans="2:33" x14ac:dyDescent="0.25">
      <c r="B1079" s="50"/>
      <c r="C1079" s="50"/>
      <c r="D1079" s="50"/>
      <c r="E1079" s="50"/>
      <c r="F1079" s="50"/>
      <c r="G1079" s="50"/>
      <c r="AC1079" s="50"/>
      <c r="AD1079" s="50"/>
      <c r="AE1079" s="50"/>
      <c r="AF1079" s="58"/>
      <c r="AG1079" s="58"/>
    </row>
    <row r="1080" spans="2:33" x14ac:dyDescent="0.25">
      <c r="B1080" s="43"/>
      <c r="C1080" s="43"/>
      <c r="D1080" s="43"/>
      <c r="E1080" s="43"/>
      <c r="F1080" s="43"/>
      <c r="G1080" s="43"/>
      <c r="AC1080" s="43"/>
      <c r="AD1080" s="43"/>
      <c r="AE1080" s="43"/>
      <c r="AF1080" s="58"/>
      <c r="AG1080" s="58"/>
    </row>
    <row r="1081" spans="2:33" x14ac:dyDescent="0.25">
      <c r="B1081" s="54"/>
      <c r="C1081" s="54"/>
      <c r="D1081" s="54"/>
      <c r="E1081" s="54"/>
      <c r="F1081" s="54"/>
      <c r="G1081" s="54"/>
      <c r="AC1081" s="54"/>
      <c r="AD1081" s="54"/>
      <c r="AE1081" s="54"/>
      <c r="AF1081" s="58"/>
      <c r="AG1081" s="58"/>
    </row>
    <row r="1082" spans="2:33" x14ac:dyDescent="0.25">
      <c r="B1082" s="45"/>
      <c r="C1082" s="45"/>
      <c r="D1082" s="45"/>
      <c r="E1082" s="45"/>
      <c r="F1082" s="45"/>
      <c r="G1082" s="45"/>
      <c r="AC1082" s="45"/>
      <c r="AD1082" s="45"/>
      <c r="AE1082" s="45"/>
      <c r="AF1082" s="58"/>
      <c r="AG1082" s="58"/>
    </row>
    <row r="1083" spans="2:33" x14ac:dyDescent="0.25">
      <c r="B1083" s="62"/>
      <c r="C1083" s="62"/>
      <c r="D1083" s="62"/>
      <c r="E1083" s="62"/>
      <c r="F1083" s="62"/>
      <c r="G1083" s="62"/>
      <c r="AC1083" s="62"/>
      <c r="AD1083" s="62"/>
      <c r="AE1083" s="62"/>
      <c r="AF1083" s="58"/>
      <c r="AG1083" s="58"/>
    </row>
    <row r="1084" spans="2:33" x14ac:dyDescent="0.25">
      <c r="B1084" s="45"/>
      <c r="C1084" s="45"/>
      <c r="D1084" s="45"/>
      <c r="E1084" s="45"/>
      <c r="F1084" s="45"/>
      <c r="G1084" s="45"/>
      <c r="AC1084" s="45"/>
      <c r="AD1084" s="45"/>
      <c r="AE1084" s="45"/>
      <c r="AF1084" s="58"/>
      <c r="AG1084" s="58"/>
    </row>
    <row r="1085" spans="2:33" x14ac:dyDescent="0.25">
      <c r="B1085" s="59"/>
      <c r="C1085" s="59"/>
      <c r="D1085" s="59"/>
      <c r="E1085" s="59"/>
      <c r="F1085" s="59"/>
      <c r="G1085" s="59"/>
      <c r="AC1085" s="59"/>
      <c r="AD1085" s="59"/>
      <c r="AE1085" s="59"/>
      <c r="AF1085" s="58"/>
      <c r="AG1085" s="58"/>
    </row>
    <row r="1086" spans="2:33" x14ac:dyDescent="0.25">
      <c r="B1086" s="54"/>
      <c r="C1086" s="54"/>
      <c r="D1086" s="54"/>
      <c r="E1086" s="54"/>
      <c r="F1086" s="54"/>
      <c r="G1086" s="54"/>
      <c r="AC1086" s="54"/>
      <c r="AD1086" s="54"/>
      <c r="AE1086" s="54"/>
      <c r="AF1086" s="58"/>
      <c r="AG1086" s="58"/>
    </row>
    <row r="1087" spans="2:33" x14ac:dyDescent="0.25">
      <c r="B1087" s="60"/>
      <c r="C1087" s="60"/>
      <c r="D1087" s="60"/>
      <c r="E1087" s="60"/>
      <c r="F1087" s="60"/>
      <c r="G1087" s="60"/>
      <c r="AC1087" s="60"/>
      <c r="AD1087" s="60"/>
      <c r="AE1087" s="60"/>
      <c r="AF1087" s="58"/>
      <c r="AG1087" s="58"/>
    </row>
    <row r="1088" spans="2:33" x14ac:dyDescent="0.25">
      <c r="B1088" s="60"/>
      <c r="C1088" s="60"/>
      <c r="D1088" s="60"/>
      <c r="E1088" s="60"/>
      <c r="F1088" s="60"/>
      <c r="G1088" s="60"/>
      <c r="AC1088" s="60"/>
      <c r="AD1088" s="60"/>
      <c r="AE1088" s="60"/>
      <c r="AF1088" s="58"/>
      <c r="AG1088" s="58"/>
    </row>
    <row r="1089" spans="2:33" x14ac:dyDescent="0.25">
      <c r="B1089" s="64"/>
      <c r="C1089" s="64"/>
      <c r="D1089" s="64"/>
      <c r="E1089" s="64"/>
      <c r="F1089" s="64"/>
      <c r="G1089" s="64"/>
      <c r="AC1089" s="64"/>
      <c r="AD1089" s="64"/>
      <c r="AE1089" s="64"/>
      <c r="AF1089" s="58"/>
      <c r="AG1089" s="58"/>
    </row>
    <row r="1090" spans="2:33" x14ac:dyDescent="0.25">
      <c r="B1090" s="47"/>
      <c r="C1090" s="47"/>
      <c r="D1090" s="47"/>
      <c r="E1090" s="47"/>
      <c r="F1090" s="47"/>
      <c r="G1090" s="47"/>
      <c r="AC1090" s="47"/>
      <c r="AD1090" s="47"/>
      <c r="AE1090" s="47"/>
      <c r="AF1090" s="58"/>
      <c r="AG1090" s="58"/>
    </row>
    <row r="1091" spans="2:33" x14ac:dyDescent="0.25">
      <c r="B1091" s="54"/>
      <c r="C1091" s="54"/>
      <c r="D1091" s="54"/>
      <c r="E1091" s="54"/>
      <c r="F1091" s="54"/>
      <c r="G1091" s="54"/>
      <c r="AC1091" s="54"/>
      <c r="AD1091" s="54"/>
      <c r="AE1091" s="54"/>
      <c r="AF1091" s="58"/>
      <c r="AG1091" s="58"/>
    </row>
    <row r="1092" spans="2:33" x14ac:dyDescent="0.25">
      <c r="B1092" s="64"/>
      <c r="C1092" s="64"/>
      <c r="D1092" s="64"/>
      <c r="E1092" s="64"/>
      <c r="F1092" s="64"/>
      <c r="G1092" s="64"/>
      <c r="AC1092" s="64"/>
      <c r="AD1092" s="64"/>
      <c r="AE1092" s="64"/>
      <c r="AF1092" s="58"/>
      <c r="AG1092" s="58"/>
    </row>
    <row r="1093" spans="2:33" x14ac:dyDescent="0.25">
      <c r="B1093" s="57"/>
      <c r="C1093" s="57"/>
      <c r="D1093" s="57"/>
      <c r="E1093" s="57"/>
      <c r="F1093" s="57"/>
      <c r="G1093" s="57"/>
      <c r="AC1093" s="57"/>
      <c r="AD1093" s="57"/>
      <c r="AE1093" s="57"/>
      <c r="AF1093" s="58"/>
      <c r="AG1093" s="58"/>
    </row>
    <row r="1094" spans="2:33" x14ac:dyDescent="0.25">
      <c r="B1094" s="53"/>
      <c r="C1094" s="53"/>
      <c r="D1094" s="53"/>
      <c r="E1094" s="53"/>
      <c r="F1094" s="53"/>
      <c r="G1094" s="53"/>
      <c r="AC1094" s="53"/>
      <c r="AD1094" s="53"/>
      <c r="AE1094" s="53"/>
      <c r="AF1094" s="58"/>
      <c r="AG1094" s="58"/>
    </row>
    <row r="1095" spans="2:33" x14ac:dyDescent="0.25">
      <c r="B1095" s="40"/>
      <c r="C1095" s="40"/>
      <c r="D1095" s="40"/>
      <c r="E1095" s="40"/>
      <c r="F1095" s="40"/>
      <c r="G1095" s="40"/>
      <c r="AC1095" s="40"/>
      <c r="AD1095" s="40"/>
      <c r="AE1095" s="40"/>
      <c r="AF1095" s="58"/>
      <c r="AG1095" s="58"/>
    </row>
    <row r="1096" spans="2:33" x14ac:dyDescent="0.25">
      <c r="B1096" s="58"/>
      <c r="C1096" s="58"/>
      <c r="D1096" s="58"/>
      <c r="E1096" s="58"/>
      <c r="F1096" s="58"/>
      <c r="G1096" s="58"/>
      <c r="AC1096" s="58"/>
      <c r="AD1096" s="58"/>
      <c r="AE1096" s="58"/>
      <c r="AF1096" s="58"/>
      <c r="AG1096" s="58"/>
    </row>
    <row r="1097" spans="2:33" x14ac:dyDescent="0.25">
      <c r="B1097" s="66"/>
      <c r="C1097" s="66"/>
      <c r="D1097" s="66"/>
      <c r="E1097" s="66"/>
      <c r="F1097" s="66"/>
      <c r="G1097" s="66"/>
      <c r="AC1097" s="66"/>
      <c r="AD1097" s="66"/>
      <c r="AE1097" s="66"/>
      <c r="AF1097" s="58"/>
      <c r="AG1097" s="58"/>
    </row>
    <row r="1098" spans="2:33" x14ac:dyDescent="0.25">
      <c r="B1098" s="58"/>
      <c r="C1098" s="58"/>
      <c r="D1098" s="58"/>
      <c r="E1098" s="58"/>
      <c r="F1098" s="58"/>
      <c r="G1098" s="58"/>
      <c r="AC1098" s="58"/>
      <c r="AD1098" s="58"/>
      <c r="AE1098" s="58"/>
      <c r="AF1098" s="58"/>
      <c r="AG1098" s="58"/>
    </row>
    <row r="1099" spans="2:33" x14ac:dyDescent="0.25">
      <c r="B1099" s="40"/>
      <c r="C1099" s="40"/>
      <c r="D1099" s="40"/>
      <c r="E1099" s="40"/>
      <c r="F1099" s="40"/>
      <c r="G1099" s="40"/>
      <c r="AC1099" s="40"/>
      <c r="AD1099" s="40"/>
      <c r="AE1099" s="40"/>
      <c r="AF1099" s="58"/>
      <c r="AG1099" s="58"/>
    </row>
    <row r="1100" spans="2:33" x14ac:dyDescent="0.25">
      <c r="B1100" s="45"/>
      <c r="C1100" s="45"/>
      <c r="D1100" s="45"/>
      <c r="E1100" s="45"/>
      <c r="F1100" s="45"/>
      <c r="G1100" s="45"/>
      <c r="AC1100" s="45"/>
      <c r="AD1100" s="45"/>
      <c r="AE1100" s="45"/>
      <c r="AF1100" s="58"/>
      <c r="AG1100" s="58"/>
    </row>
    <row r="1101" spans="2:33" x14ac:dyDescent="0.25">
      <c r="B1101" s="44"/>
      <c r="C1101" s="44"/>
      <c r="D1101" s="44"/>
      <c r="E1101" s="44"/>
      <c r="F1101" s="44"/>
      <c r="G1101" s="44"/>
      <c r="AC1101" s="44"/>
      <c r="AD1101" s="44"/>
      <c r="AE1101" s="44"/>
      <c r="AF1101" s="58"/>
      <c r="AG1101" s="58"/>
    </row>
    <row r="1102" spans="2:33" x14ac:dyDescent="0.25">
      <c r="B1102" s="60"/>
      <c r="C1102" s="60"/>
      <c r="D1102" s="60"/>
      <c r="E1102" s="60"/>
      <c r="F1102" s="60"/>
      <c r="G1102" s="60"/>
      <c r="AC1102" s="60"/>
      <c r="AD1102" s="60"/>
      <c r="AE1102" s="60"/>
      <c r="AF1102" s="58"/>
      <c r="AG1102" s="58"/>
    </row>
    <row r="1103" spans="2:33" x14ac:dyDescent="0.25">
      <c r="B1103" s="60"/>
      <c r="C1103" s="60"/>
      <c r="D1103" s="60"/>
      <c r="E1103" s="60"/>
      <c r="F1103" s="60"/>
      <c r="G1103" s="60"/>
      <c r="AC1103" s="60"/>
      <c r="AD1103" s="60"/>
      <c r="AE1103" s="60"/>
      <c r="AF1103" s="58"/>
      <c r="AG1103" s="58"/>
    </row>
    <row r="1104" spans="2:33" x14ac:dyDescent="0.25">
      <c r="B1104" s="57"/>
      <c r="C1104" s="57"/>
      <c r="D1104" s="57"/>
      <c r="E1104" s="57"/>
      <c r="F1104" s="57"/>
      <c r="G1104" s="57"/>
      <c r="AC1104" s="57"/>
      <c r="AD1104" s="57"/>
      <c r="AE1104" s="57"/>
      <c r="AF1104" s="58"/>
      <c r="AG1104" s="58"/>
    </row>
    <row r="1105" spans="2:33" x14ac:dyDescent="0.25">
      <c r="B1105" s="55"/>
      <c r="C1105" s="55"/>
      <c r="D1105" s="55"/>
      <c r="E1105" s="55"/>
      <c r="F1105" s="55"/>
      <c r="G1105" s="55"/>
      <c r="AC1105" s="55"/>
      <c r="AD1105" s="55"/>
      <c r="AE1105" s="55"/>
      <c r="AF1105" s="58"/>
      <c r="AG1105" s="58"/>
    </row>
    <row r="1106" spans="2:33" x14ac:dyDescent="0.25">
      <c r="B1106" s="48"/>
      <c r="C1106" s="48"/>
      <c r="D1106" s="48"/>
      <c r="E1106" s="48"/>
      <c r="F1106" s="48"/>
      <c r="G1106" s="48"/>
      <c r="AC1106" s="48"/>
      <c r="AD1106" s="48"/>
      <c r="AE1106" s="48"/>
      <c r="AF1106" s="58"/>
      <c r="AG1106" s="58"/>
    </row>
    <row r="1107" spans="2:33" x14ac:dyDescent="0.25">
      <c r="B1107" s="67"/>
      <c r="C1107" s="67"/>
      <c r="D1107" s="67"/>
      <c r="E1107" s="67"/>
      <c r="F1107" s="67"/>
      <c r="G1107" s="67"/>
      <c r="AC1107" s="67"/>
      <c r="AD1107" s="67"/>
      <c r="AE1107" s="67"/>
      <c r="AF1107" s="50"/>
      <c r="AG1107" s="50"/>
    </row>
    <row r="1108" spans="2:33" x14ac:dyDescent="0.25">
      <c r="B1108" s="64"/>
      <c r="C1108" s="64"/>
      <c r="D1108" s="64"/>
      <c r="E1108" s="64"/>
      <c r="F1108" s="64"/>
      <c r="G1108" s="64"/>
      <c r="AC1108" s="64"/>
      <c r="AD1108" s="64"/>
      <c r="AE1108" s="64"/>
      <c r="AF1108" s="50"/>
      <c r="AG1108" s="50"/>
    </row>
    <row r="1109" spans="2:33" x14ac:dyDescent="0.25">
      <c r="B1109" s="62"/>
      <c r="C1109" s="62"/>
      <c r="D1109" s="62"/>
      <c r="E1109" s="62"/>
      <c r="F1109" s="62"/>
      <c r="G1109" s="62"/>
      <c r="AC1109" s="62"/>
      <c r="AD1109" s="62"/>
      <c r="AE1109" s="62"/>
      <c r="AF1109" s="50"/>
      <c r="AG1109" s="50"/>
    </row>
    <row r="1110" spans="2:33" x14ac:dyDescent="0.25">
      <c r="B1110" s="53"/>
      <c r="C1110" s="53"/>
      <c r="D1110" s="53"/>
      <c r="E1110" s="53"/>
      <c r="F1110" s="53"/>
      <c r="G1110" s="53"/>
      <c r="AC1110" s="53"/>
      <c r="AD1110" s="53"/>
      <c r="AE1110" s="53"/>
      <c r="AF1110" s="50"/>
      <c r="AG1110" s="50"/>
    </row>
    <row r="1111" spans="2:33" x14ac:dyDescent="0.25">
      <c r="B1111" s="48"/>
      <c r="C1111" s="48"/>
      <c r="D1111" s="48"/>
      <c r="E1111" s="48"/>
      <c r="F1111" s="48"/>
      <c r="G1111" s="48"/>
      <c r="AC1111" s="48"/>
      <c r="AD1111" s="48"/>
      <c r="AE1111" s="48"/>
      <c r="AF1111" s="50"/>
      <c r="AG1111" s="50"/>
    </row>
    <row r="1112" spans="2:33" x14ac:dyDescent="0.25">
      <c r="B1112" s="66"/>
      <c r="C1112" s="66"/>
      <c r="D1112" s="66"/>
      <c r="E1112" s="66"/>
      <c r="F1112" s="66"/>
      <c r="G1112" s="66"/>
      <c r="AC1112" s="66"/>
      <c r="AD1112" s="66"/>
      <c r="AE1112" s="66"/>
      <c r="AF1112" s="50"/>
      <c r="AG1112" s="50"/>
    </row>
    <row r="1113" spans="2:33" x14ac:dyDescent="0.25">
      <c r="B1113" s="46"/>
      <c r="C1113" s="46"/>
      <c r="D1113" s="46"/>
      <c r="E1113" s="46"/>
      <c r="F1113" s="46"/>
      <c r="G1113" s="46"/>
      <c r="AC1113" s="46"/>
      <c r="AD1113" s="46"/>
      <c r="AE1113" s="46"/>
      <c r="AF1113" s="50"/>
      <c r="AG1113" s="50"/>
    </row>
    <row r="1114" spans="2:33" x14ac:dyDescent="0.25">
      <c r="B1114" s="53"/>
      <c r="C1114" s="53"/>
      <c r="D1114" s="53"/>
      <c r="E1114" s="53"/>
      <c r="F1114" s="53"/>
      <c r="G1114" s="53"/>
      <c r="AC1114" s="53"/>
      <c r="AD1114" s="53"/>
      <c r="AE1114" s="53"/>
      <c r="AF1114" s="50"/>
      <c r="AG1114" s="50"/>
    </row>
    <row r="1115" spans="2:33" x14ac:dyDescent="0.25">
      <c r="B1115" s="62"/>
      <c r="C1115" s="62"/>
      <c r="D1115" s="62"/>
      <c r="E1115" s="62"/>
      <c r="F1115" s="62"/>
      <c r="G1115" s="62"/>
      <c r="AC1115" s="62"/>
      <c r="AD1115" s="62"/>
      <c r="AE1115" s="62"/>
      <c r="AF1115" s="50"/>
      <c r="AG1115" s="50"/>
    </row>
    <row r="1116" spans="2:33" x14ac:dyDescent="0.25">
      <c r="B1116" s="65"/>
      <c r="C1116" s="65"/>
      <c r="D1116" s="65"/>
      <c r="E1116" s="65"/>
      <c r="F1116" s="65"/>
      <c r="G1116" s="65"/>
      <c r="AC1116" s="65"/>
      <c r="AD1116" s="65"/>
      <c r="AE1116" s="65"/>
      <c r="AF1116" s="50"/>
      <c r="AG1116" s="50"/>
    </row>
    <row r="1117" spans="2:33" x14ac:dyDescent="0.25">
      <c r="B1117" s="57"/>
      <c r="C1117" s="57"/>
      <c r="D1117" s="57"/>
      <c r="E1117" s="57"/>
      <c r="F1117" s="57"/>
      <c r="G1117" s="57"/>
      <c r="AC1117" s="57"/>
      <c r="AD1117" s="57"/>
      <c r="AE1117" s="57"/>
      <c r="AF1117" s="50"/>
      <c r="AG1117" s="50"/>
    </row>
    <row r="1118" spans="2:33" x14ac:dyDescent="0.25">
      <c r="B1118" s="58"/>
      <c r="C1118" s="58"/>
      <c r="D1118" s="58"/>
      <c r="E1118" s="58"/>
      <c r="F1118" s="58"/>
      <c r="G1118" s="58"/>
      <c r="AC1118" s="58"/>
      <c r="AD1118" s="58"/>
      <c r="AE1118" s="58"/>
      <c r="AF1118" s="50"/>
      <c r="AG1118" s="50"/>
    </row>
    <row r="1119" spans="2:33" x14ac:dyDescent="0.25">
      <c r="B1119" s="54"/>
      <c r="C1119" s="54"/>
      <c r="D1119" s="54"/>
      <c r="E1119" s="54"/>
      <c r="F1119" s="54"/>
      <c r="G1119" s="54"/>
      <c r="AC1119" s="54"/>
      <c r="AD1119" s="54"/>
      <c r="AE1119" s="54"/>
      <c r="AF1119" s="50"/>
      <c r="AG1119" s="50"/>
    </row>
    <row r="1120" spans="2:33" x14ac:dyDescent="0.25">
      <c r="B1120" s="62"/>
      <c r="C1120" s="62"/>
      <c r="D1120" s="62"/>
      <c r="E1120" s="62"/>
      <c r="F1120" s="62"/>
      <c r="G1120" s="62"/>
      <c r="AC1120" s="62"/>
      <c r="AD1120" s="62"/>
      <c r="AE1120" s="62"/>
      <c r="AF1120" s="50"/>
      <c r="AG1120" s="50"/>
    </row>
    <row r="1121" spans="2:33" x14ac:dyDescent="0.25">
      <c r="B1121" s="58"/>
      <c r="C1121" s="58"/>
      <c r="D1121" s="58"/>
      <c r="E1121" s="58"/>
      <c r="F1121" s="58"/>
      <c r="G1121" s="58"/>
      <c r="AC1121" s="58"/>
      <c r="AD1121" s="58"/>
      <c r="AE1121" s="58"/>
      <c r="AF1121" s="50"/>
      <c r="AG1121" s="50"/>
    </row>
    <row r="1122" spans="2:33" x14ac:dyDescent="0.25">
      <c r="B1122" s="43"/>
      <c r="C1122" s="43"/>
      <c r="D1122" s="43"/>
      <c r="E1122" s="43"/>
      <c r="F1122" s="43"/>
      <c r="G1122" s="43"/>
      <c r="AC1122" s="43"/>
      <c r="AD1122" s="43"/>
      <c r="AE1122" s="43"/>
      <c r="AF1122" s="50"/>
      <c r="AG1122" s="50"/>
    </row>
    <row r="1123" spans="2:33" x14ac:dyDescent="0.25">
      <c r="B1123" s="49"/>
      <c r="C1123" s="49"/>
      <c r="D1123" s="49"/>
      <c r="E1123" s="49"/>
      <c r="F1123" s="49"/>
      <c r="G1123" s="49"/>
      <c r="AC1123" s="49"/>
      <c r="AD1123" s="49"/>
      <c r="AE1123" s="49"/>
      <c r="AF1123" s="50"/>
      <c r="AG1123" s="50"/>
    </row>
    <row r="1124" spans="2:33" x14ac:dyDescent="0.25">
      <c r="B1124" s="62"/>
      <c r="C1124" s="62"/>
      <c r="D1124" s="62"/>
      <c r="E1124" s="62"/>
      <c r="F1124" s="62"/>
      <c r="G1124" s="62"/>
      <c r="AC1124" s="62"/>
      <c r="AD1124" s="62"/>
      <c r="AE1124" s="62"/>
      <c r="AF1124" s="50"/>
      <c r="AG1124" s="50"/>
    </row>
    <row r="1125" spans="2:33" x14ac:dyDescent="0.25">
      <c r="B1125" s="59"/>
      <c r="C1125" s="59"/>
      <c r="D1125" s="59"/>
      <c r="E1125" s="59"/>
      <c r="F1125" s="59"/>
      <c r="G1125" s="59"/>
      <c r="AC1125" s="59"/>
      <c r="AD1125" s="59"/>
      <c r="AE1125" s="59"/>
      <c r="AF1125" s="50"/>
      <c r="AG1125" s="50"/>
    </row>
    <row r="1126" spans="2:33" x14ac:dyDescent="0.25">
      <c r="B1126" s="55"/>
      <c r="C1126" s="55"/>
      <c r="D1126" s="55"/>
      <c r="E1126" s="55"/>
      <c r="F1126" s="55"/>
      <c r="G1126" s="55"/>
      <c r="AC1126" s="55"/>
      <c r="AD1126" s="55"/>
      <c r="AE1126" s="55"/>
      <c r="AF1126" s="50"/>
      <c r="AG1126" s="50"/>
    </row>
    <row r="1127" spans="2:33" x14ac:dyDescent="0.25">
      <c r="B1127" s="67"/>
      <c r="C1127" s="67"/>
      <c r="D1127" s="67"/>
      <c r="E1127" s="67"/>
      <c r="F1127" s="67"/>
      <c r="G1127" s="67"/>
      <c r="AC1127" s="67"/>
      <c r="AD1127" s="67"/>
      <c r="AE1127" s="67"/>
      <c r="AF1127" s="50"/>
      <c r="AG1127" s="50"/>
    </row>
    <row r="1128" spans="2:33" x14ac:dyDescent="0.25">
      <c r="B1128" s="47"/>
      <c r="C1128" s="47"/>
      <c r="D1128" s="47"/>
      <c r="E1128" s="47"/>
      <c r="F1128" s="47"/>
      <c r="G1128" s="47"/>
      <c r="AC1128" s="47"/>
      <c r="AD1128" s="47"/>
      <c r="AE1128" s="47"/>
      <c r="AF1128" s="50"/>
      <c r="AG1128" s="50"/>
    </row>
    <row r="1129" spans="2:33" x14ac:dyDescent="0.25">
      <c r="B1129" s="44"/>
      <c r="C1129" s="44"/>
      <c r="D1129" s="44"/>
      <c r="E1129" s="44"/>
      <c r="F1129" s="44"/>
      <c r="G1129" s="44"/>
      <c r="AC1129" s="44"/>
      <c r="AD1129" s="44"/>
      <c r="AE1129" s="44"/>
      <c r="AF1129" s="50"/>
      <c r="AG1129" s="50"/>
    </row>
    <row r="1130" spans="2:33" x14ac:dyDescent="0.25">
      <c r="B1130" s="62"/>
      <c r="C1130" s="62"/>
      <c r="D1130" s="62"/>
      <c r="E1130" s="62"/>
      <c r="F1130" s="62"/>
      <c r="G1130" s="62"/>
      <c r="AC1130" s="62"/>
      <c r="AD1130" s="62"/>
      <c r="AE1130" s="62"/>
      <c r="AF1130" s="50"/>
      <c r="AG1130" s="50"/>
    </row>
    <row r="1131" spans="2:33" x14ac:dyDescent="0.25">
      <c r="B1131" s="45"/>
      <c r="C1131" s="45"/>
      <c r="D1131" s="45"/>
      <c r="E1131" s="45"/>
      <c r="F1131" s="45"/>
      <c r="G1131" s="45"/>
      <c r="AC1131" s="45"/>
      <c r="AD1131" s="45"/>
      <c r="AE1131" s="45"/>
      <c r="AF1131" s="50"/>
      <c r="AG1131" s="50"/>
    </row>
    <row r="1132" spans="2:33" x14ac:dyDescent="0.25">
      <c r="B1132" s="59"/>
      <c r="C1132" s="59"/>
      <c r="D1132" s="59"/>
      <c r="E1132" s="59"/>
      <c r="F1132" s="59"/>
      <c r="G1132" s="59"/>
      <c r="AC1132" s="59"/>
      <c r="AD1132" s="59"/>
      <c r="AE1132" s="59"/>
      <c r="AF1132" s="50"/>
      <c r="AG1132" s="50"/>
    </row>
    <row r="1133" spans="2:33" x14ac:dyDescent="0.25">
      <c r="B1133" s="53"/>
      <c r="C1133" s="53"/>
      <c r="D1133" s="53"/>
      <c r="E1133" s="53"/>
      <c r="F1133" s="53"/>
      <c r="G1133" s="53"/>
      <c r="AC1133" s="53"/>
      <c r="AD1133" s="53"/>
      <c r="AE1133" s="53"/>
      <c r="AF1133" s="50"/>
      <c r="AG1133" s="50"/>
    </row>
    <row r="1134" spans="2:33" x14ac:dyDescent="0.25">
      <c r="B1134" s="54"/>
      <c r="C1134" s="54"/>
      <c r="D1134" s="54"/>
      <c r="E1134" s="54"/>
      <c r="F1134" s="54"/>
      <c r="G1134" s="54"/>
      <c r="AC1134" s="54"/>
      <c r="AD1134" s="54"/>
      <c r="AE1134" s="54"/>
      <c r="AF1134" s="50"/>
      <c r="AG1134" s="50"/>
    </row>
    <row r="1135" spans="2:33" x14ac:dyDescent="0.25">
      <c r="B1135" s="60"/>
      <c r="C1135" s="60"/>
      <c r="D1135" s="60"/>
      <c r="E1135" s="60"/>
      <c r="F1135" s="60"/>
      <c r="G1135" s="60"/>
      <c r="AC1135" s="60"/>
      <c r="AD1135" s="60"/>
      <c r="AE1135" s="60"/>
      <c r="AF1135" s="50"/>
      <c r="AG1135" s="50"/>
    </row>
    <row r="1136" spans="2:33" x14ac:dyDescent="0.25">
      <c r="B1136" s="65"/>
      <c r="C1136" s="65"/>
      <c r="D1136" s="65"/>
      <c r="E1136" s="65"/>
      <c r="F1136" s="65"/>
      <c r="G1136" s="65"/>
      <c r="AC1136" s="65"/>
      <c r="AD1136" s="65"/>
      <c r="AE1136" s="65"/>
      <c r="AF1136" s="50"/>
      <c r="AG1136" s="50"/>
    </row>
    <row r="1137" spans="2:33" x14ac:dyDescent="0.25">
      <c r="B1137" s="62"/>
      <c r="C1137" s="62"/>
      <c r="D1137" s="62"/>
      <c r="E1137" s="62"/>
      <c r="F1137" s="62"/>
      <c r="G1137" s="62"/>
      <c r="AC1137" s="62"/>
      <c r="AD1137" s="62"/>
      <c r="AE1137" s="62"/>
      <c r="AF1137" s="50"/>
      <c r="AG1137" s="50"/>
    </row>
    <row r="1138" spans="2:33" x14ac:dyDescent="0.25">
      <c r="B1138" s="59"/>
      <c r="C1138" s="59"/>
      <c r="D1138" s="59"/>
      <c r="E1138" s="59"/>
      <c r="F1138" s="59"/>
      <c r="G1138" s="59"/>
      <c r="AC1138" s="59"/>
      <c r="AD1138" s="59"/>
      <c r="AE1138" s="59"/>
      <c r="AF1138" s="50"/>
      <c r="AG1138" s="50"/>
    </row>
    <row r="1139" spans="2:33" x14ac:dyDescent="0.25">
      <c r="B1139" s="44"/>
      <c r="C1139" s="44"/>
      <c r="D1139" s="44"/>
      <c r="E1139" s="44"/>
      <c r="F1139" s="44"/>
      <c r="G1139" s="44"/>
      <c r="AC1139" s="44"/>
      <c r="AD1139" s="44"/>
      <c r="AE1139" s="44"/>
      <c r="AF1139" s="50"/>
      <c r="AG1139" s="50"/>
    </row>
    <row r="1140" spans="2:33" x14ac:dyDescent="0.25">
      <c r="B1140" s="55"/>
      <c r="C1140" s="55"/>
      <c r="D1140" s="55"/>
      <c r="E1140" s="55"/>
      <c r="F1140" s="55"/>
      <c r="G1140" s="55"/>
      <c r="AC1140" s="55"/>
      <c r="AD1140" s="55"/>
      <c r="AE1140" s="55"/>
      <c r="AF1140" s="50"/>
      <c r="AG1140" s="50"/>
    </row>
    <row r="1141" spans="2:33" x14ac:dyDescent="0.25">
      <c r="B1141" s="65"/>
      <c r="C1141" s="65"/>
      <c r="D1141" s="65"/>
      <c r="E1141" s="65"/>
      <c r="F1141" s="65"/>
      <c r="G1141" s="65"/>
      <c r="AC1141" s="65"/>
      <c r="AD1141" s="65"/>
      <c r="AE1141" s="65"/>
      <c r="AF1141" s="50"/>
      <c r="AG1141" s="50"/>
    </row>
    <row r="1142" spans="2:33" x14ac:dyDescent="0.25">
      <c r="B1142" s="45"/>
      <c r="C1142" s="45"/>
      <c r="D1142" s="45"/>
      <c r="E1142" s="45"/>
      <c r="F1142" s="45"/>
      <c r="G1142" s="45"/>
      <c r="AC1142" s="45"/>
      <c r="AD1142" s="45"/>
      <c r="AE1142" s="45"/>
      <c r="AF1142" s="50"/>
      <c r="AG1142" s="50"/>
    </row>
    <row r="1143" spans="2:33" x14ac:dyDescent="0.25">
      <c r="B1143" s="68"/>
      <c r="C1143" s="68"/>
      <c r="D1143" s="68"/>
      <c r="E1143" s="68"/>
      <c r="F1143" s="68"/>
      <c r="G1143" s="68"/>
      <c r="AC1143" s="68"/>
      <c r="AD1143" s="68"/>
      <c r="AE1143" s="68"/>
      <c r="AF1143" s="50"/>
      <c r="AG1143" s="50"/>
    </row>
    <row r="1144" spans="2:33" x14ac:dyDescent="0.25">
      <c r="B1144" s="62"/>
      <c r="C1144" s="62"/>
      <c r="D1144" s="62"/>
      <c r="E1144" s="62"/>
      <c r="F1144" s="62"/>
      <c r="G1144" s="62"/>
      <c r="AC1144" s="62"/>
      <c r="AD1144" s="62"/>
      <c r="AE1144" s="62"/>
      <c r="AF1144" s="50"/>
      <c r="AG1144" s="50"/>
    </row>
    <row r="1145" spans="2:33" x14ac:dyDescent="0.25">
      <c r="B1145" s="59"/>
      <c r="C1145" s="59"/>
      <c r="D1145" s="59"/>
      <c r="E1145" s="59"/>
      <c r="F1145" s="59"/>
      <c r="G1145" s="59"/>
      <c r="AC1145" s="59"/>
      <c r="AD1145" s="59"/>
      <c r="AE1145" s="59"/>
      <c r="AF1145" s="50"/>
      <c r="AG1145" s="50"/>
    </row>
    <row r="1146" spans="2:33" x14ac:dyDescent="0.25">
      <c r="B1146" s="59"/>
      <c r="C1146" s="59"/>
      <c r="D1146" s="59"/>
      <c r="E1146" s="59"/>
      <c r="F1146" s="59"/>
      <c r="G1146" s="59"/>
      <c r="AC1146" s="59"/>
      <c r="AD1146" s="59"/>
      <c r="AE1146" s="59"/>
      <c r="AF1146" s="50"/>
      <c r="AG1146" s="50"/>
    </row>
    <row r="1147" spans="2:33" x14ac:dyDescent="0.25">
      <c r="B1147" s="44"/>
      <c r="C1147" s="44"/>
      <c r="D1147" s="44"/>
      <c r="E1147" s="44"/>
      <c r="F1147" s="44"/>
      <c r="G1147" s="44"/>
      <c r="AC1147" s="44"/>
      <c r="AD1147" s="44"/>
      <c r="AE1147" s="44"/>
      <c r="AF1147" s="50"/>
      <c r="AG1147" s="50"/>
    </row>
    <row r="1148" spans="2:33" x14ac:dyDescent="0.25">
      <c r="B1148" s="45"/>
      <c r="C1148" s="45"/>
      <c r="D1148" s="45"/>
      <c r="E1148" s="45"/>
      <c r="F1148" s="45"/>
      <c r="G1148" s="45"/>
      <c r="AC1148" s="45"/>
      <c r="AD1148" s="45"/>
      <c r="AE1148" s="45"/>
      <c r="AF1148" s="50"/>
      <c r="AG1148" s="50"/>
    </row>
    <row r="1149" spans="2:33" x14ac:dyDescent="0.25">
      <c r="B1149" s="59"/>
      <c r="C1149" s="59"/>
      <c r="D1149" s="59"/>
      <c r="E1149" s="59"/>
      <c r="F1149" s="59"/>
      <c r="G1149" s="59"/>
      <c r="AC1149" s="59"/>
      <c r="AD1149" s="59"/>
      <c r="AE1149" s="59"/>
      <c r="AF1149" s="50"/>
      <c r="AG1149" s="50"/>
    </row>
    <row r="1150" spans="2:33" x14ac:dyDescent="0.25">
      <c r="B1150" s="54"/>
      <c r="C1150" s="54"/>
      <c r="D1150" s="54"/>
      <c r="E1150" s="54"/>
      <c r="F1150" s="54"/>
      <c r="G1150" s="54"/>
      <c r="AC1150" s="54"/>
      <c r="AD1150" s="54"/>
      <c r="AE1150" s="54"/>
      <c r="AF1150" s="50"/>
      <c r="AG1150" s="50"/>
    </row>
    <row r="1151" spans="2:33" x14ac:dyDescent="0.25">
      <c r="B1151" s="58"/>
      <c r="C1151" s="58"/>
      <c r="D1151" s="58"/>
      <c r="E1151" s="58"/>
      <c r="F1151" s="58"/>
      <c r="G1151" s="58"/>
      <c r="AC1151" s="58"/>
      <c r="AD1151" s="58"/>
      <c r="AE1151" s="58"/>
      <c r="AF1151" s="50"/>
      <c r="AG1151" s="50"/>
    </row>
    <row r="1152" spans="2:33" x14ac:dyDescent="0.25">
      <c r="B1152" s="62"/>
      <c r="C1152" s="62"/>
      <c r="D1152" s="62"/>
      <c r="E1152" s="62"/>
      <c r="F1152" s="62"/>
      <c r="G1152" s="62"/>
      <c r="AC1152" s="62"/>
      <c r="AD1152" s="62"/>
      <c r="AE1152" s="62"/>
      <c r="AF1152" s="50"/>
      <c r="AG1152" s="50"/>
    </row>
    <row r="1153" spans="2:33" x14ac:dyDescent="0.25">
      <c r="B1153" s="59"/>
      <c r="C1153" s="59"/>
      <c r="D1153" s="59"/>
      <c r="E1153" s="59"/>
      <c r="F1153" s="59"/>
      <c r="G1153" s="59"/>
      <c r="AC1153" s="59"/>
      <c r="AD1153" s="59"/>
      <c r="AE1153" s="59"/>
      <c r="AF1153" s="50"/>
      <c r="AG1153" s="50"/>
    </row>
    <row r="1154" spans="2:33" x14ac:dyDescent="0.25">
      <c r="B1154" s="41"/>
      <c r="C1154" s="41"/>
      <c r="D1154" s="41"/>
      <c r="E1154" s="41"/>
      <c r="F1154" s="41"/>
      <c r="G1154" s="41"/>
      <c r="AC1154" s="41"/>
      <c r="AD1154" s="41"/>
      <c r="AE1154" s="41"/>
      <c r="AF1154" s="50"/>
      <c r="AG1154" s="50"/>
    </row>
    <row r="1155" spans="2:33" x14ac:dyDescent="0.25">
      <c r="B1155" s="44"/>
      <c r="C1155" s="44"/>
      <c r="D1155" s="44"/>
      <c r="E1155" s="44"/>
      <c r="F1155" s="44"/>
      <c r="G1155" s="44"/>
      <c r="AC1155" s="44"/>
      <c r="AD1155" s="44"/>
      <c r="AE1155" s="44"/>
      <c r="AF1155" s="50"/>
      <c r="AG1155" s="50"/>
    </row>
    <row r="1156" spans="2:33" x14ac:dyDescent="0.25">
      <c r="B1156" s="56"/>
      <c r="C1156" s="56"/>
      <c r="D1156" s="56"/>
      <c r="E1156" s="56"/>
      <c r="F1156" s="56"/>
      <c r="G1156" s="56"/>
      <c r="AC1156" s="56"/>
      <c r="AD1156" s="56"/>
      <c r="AE1156" s="56"/>
      <c r="AF1156" s="50"/>
      <c r="AG1156" s="50"/>
    </row>
    <row r="1157" spans="2:33" x14ac:dyDescent="0.25">
      <c r="B1157" s="47"/>
      <c r="C1157" s="47"/>
      <c r="D1157" s="47"/>
      <c r="E1157" s="47"/>
      <c r="F1157" s="47"/>
      <c r="G1157" s="47"/>
      <c r="AC1157" s="47"/>
      <c r="AD1157" s="47"/>
      <c r="AE1157" s="47"/>
      <c r="AF1157" s="50"/>
      <c r="AG1157" s="50"/>
    </row>
    <row r="1158" spans="2:33" x14ac:dyDescent="0.25">
      <c r="B1158" s="40"/>
      <c r="C1158" s="40"/>
      <c r="D1158" s="40"/>
      <c r="E1158" s="40"/>
      <c r="F1158" s="40"/>
      <c r="G1158" s="40"/>
      <c r="AC1158" s="40"/>
      <c r="AD1158" s="40"/>
      <c r="AE1158" s="40"/>
      <c r="AF1158" s="50"/>
      <c r="AG1158" s="50"/>
    </row>
    <row r="1159" spans="2:33" x14ac:dyDescent="0.25">
      <c r="B1159" s="53"/>
      <c r="C1159" s="53"/>
      <c r="D1159" s="53"/>
      <c r="E1159" s="53"/>
      <c r="F1159" s="53"/>
      <c r="G1159" s="53"/>
      <c r="AC1159" s="53"/>
      <c r="AD1159" s="53"/>
      <c r="AE1159" s="53"/>
      <c r="AF1159" s="50"/>
      <c r="AG1159" s="50"/>
    </row>
    <row r="1160" spans="2:33" x14ac:dyDescent="0.25">
      <c r="B1160" s="66"/>
      <c r="C1160" s="66"/>
      <c r="D1160" s="66"/>
      <c r="E1160" s="66"/>
      <c r="F1160" s="66"/>
      <c r="G1160" s="66"/>
      <c r="AC1160" s="66"/>
      <c r="AD1160" s="66"/>
      <c r="AE1160" s="66"/>
      <c r="AF1160" s="50"/>
      <c r="AG1160" s="50"/>
    </row>
    <row r="1161" spans="2:33" x14ac:dyDescent="0.25">
      <c r="B1161" s="47"/>
      <c r="C1161" s="47"/>
      <c r="D1161" s="47"/>
      <c r="E1161" s="47"/>
      <c r="F1161" s="47"/>
      <c r="G1161" s="47"/>
      <c r="AC1161" s="47"/>
      <c r="AD1161" s="47"/>
      <c r="AE1161" s="47"/>
      <c r="AF1161" s="50"/>
      <c r="AG1161" s="50"/>
    </row>
    <row r="1162" spans="2:33" x14ac:dyDescent="0.25">
      <c r="B1162" s="56"/>
      <c r="C1162" s="56"/>
      <c r="D1162" s="56"/>
      <c r="E1162" s="56"/>
      <c r="F1162" s="56"/>
      <c r="G1162" s="56"/>
      <c r="AC1162" s="56"/>
      <c r="AD1162" s="56"/>
      <c r="AE1162" s="56"/>
      <c r="AF1162" s="50"/>
      <c r="AG1162" s="50"/>
    </row>
    <row r="1163" spans="2:33" x14ac:dyDescent="0.25">
      <c r="B1163" s="62"/>
      <c r="C1163" s="62"/>
      <c r="D1163" s="62"/>
      <c r="E1163" s="62"/>
      <c r="F1163" s="62"/>
      <c r="G1163" s="62"/>
      <c r="AC1163" s="62"/>
      <c r="AD1163" s="62"/>
      <c r="AE1163" s="62"/>
      <c r="AF1163" s="50"/>
      <c r="AG1163" s="50"/>
    </row>
    <row r="1164" spans="2:33" x14ac:dyDescent="0.25">
      <c r="B1164" s="59"/>
      <c r="C1164" s="59"/>
      <c r="D1164" s="59"/>
      <c r="E1164" s="59"/>
      <c r="F1164" s="59"/>
      <c r="G1164" s="59"/>
      <c r="AC1164" s="59"/>
      <c r="AD1164" s="59"/>
      <c r="AE1164" s="59"/>
      <c r="AF1164" s="50"/>
      <c r="AG1164" s="50"/>
    </row>
    <row r="1165" spans="2:33" x14ac:dyDescent="0.25">
      <c r="B1165" s="43"/>
      <c r="C1165" s="43"/>
      <c r="D1165" s="43"/>
      <c r="E1165" s="43"/>
      <c r="F1165" s="43"/>
      <c r="G1165" s="43"/>
      <c r="AC1165" s="43"/>
      <c r="AD1165" s="43"/>
      <c r="AE1165" s="43"/>
      <c r="AF1165" s="50"/>
      <c r="AG1165" s="50"/>
    </row>
    <row r="1166" spans="2:33" x14ac:dyDescent="0.25">
      <c r="B1166" s="56"/>
      <c r="C1166" s="56"/>
      <c r="D1166" s="56"/>
      <c r="E1166" s="56"/>
      <c r="F1166" s="56"/>
      <c r="G1166" s="56"/>
      <c r="AC1166" s="56"/>
      <c r="AD1166" s="56"/>
      <c r="AE1166" s="56"/>
      <c r="AF1166" s="50"/>
      <c r="AG1166" s="50"/>
    </row>
    <row r="1167" spans="2:33" x14ac:dyDescent="0.25">
      <c r="B1167" s="48"/>
      <c r="C1167" s="48"/>
      <c r="D1167" s="48"/>
      <c r="E1167" s="48"/>
      <c r="F1167" s="48"/>
      <c r="G1167" s="48"/>
      <c r="AC1167" s="48"/>
      <c r="AD1167" s="48"/>
      <c r="AE1167" s="48"/>
      <c r="AF1167" s="50"/>
      <c r="AG1167" s="50"/>
    </row>
    <row r="1168" spans="2:33" x14ac:dyDescent="0.25">
      <c r="B1168" s="58"/>
      <c r="C1168" s="58"/>
      <c r="D1168" s="58"/>
      <c r="E1168" s="58"/>
      <c r="F1168" s="58"/>
      <c r="G1168" s="58"/>
      <c r="AC1168" s="58"/>
      <c r="AD1168" s="58"/>
      <c r="AE1168" s="58"/>
      <c r="AF1168" s="50"/>
      <c r="AG1168" s="50"/>
    </row>
    <row r="1169" spans="2:33" x14ac:dyDescent="0.25">
      <c r="B1169" s="59"/>
      <c r="C1169" s="59"/>
      <c r="D1169" s="59"/>
      <c r="E1169" s="59"/>
      <c r="F1169" s="59"/>
      <c r="G1169" s="59"/>
      <c r="AC1169" s="59"/>
      <c r="AD1169" s="59"/>
      <c r="AE1169" s="59"/>
      <c r="AF1169" s="60"/>
      <c r="AG1169" s="60"/>
    </row>
    <row r="1170" spans="2:33" x14ac:dyDescent="0.25">
      <c r="B1170" s="45"/>
      <c r="C1170" s="45"/>
      <c r="D1170" s="45"/>
      <c r="E1170" s="45"/>
      <c r="F1170" s="45"/>
      <c r="G1170" s="45"/>
      <c r="AC1170" s="45"/>
      <c r="AD1170" s="45"/>
      <c r="AE1170" s="45"/>
      <c r="AF1170" s="60"/>
      <c r="AG1170" s="60"/>
    </row>
    <row r="1171" spans="2:33" x14ac:dyDescent="0.25">
      <c r="B1171" s="60"/>
      <c r="C1171" s="60"/>
      <c r="D1171" s="60"/>
      <c r="E1171" s="60"/>
      <c r="F1171" s="60"/>
      <c r="G1171" s="60"/>
      <c r="AC1171" s="60"/>
      <c r="AD1171" s="60"/>
      <c r="AE1171" s="60"/>
      <c r="AF1171" s="60"/>
      <c r="AG1171" s="60"/>
    </row>
    <row r="1172" spans="2:33" x14ac:dyDescent="0.25">
      <c r="B1172" s="56"/>
      <c r="C1172" s="56"/>
      <c r="D1172" s="56"/>
      <c r="E1172" s="56"/>
      <c r="F1172" s="56"/>
      <c r="G1172" s="56"/>
      <c r="AC1172" s="56"/>
      <c r="AD1172" s="56"/>
      <c r="AE1172" s="56"/>
      <c r="AF1172" s="60"/>
      <c r="AG1172" s="60"/>
    </row>
    <row r="1173" spans="2:33" x14ac:dyDescent="0.25">
      <c r="B1173" s="57"/>
      <c r="C1173" s="57"/>
      <c r="D1173" s="57"/>
      <c r="E1173" s="57"/>
      <c r="F1173" s="57"/>
      <c r="G1173" s="57"/>
      <c r="AC1173" s="57"/>
      <c r="AD1173" s="57"/>
      <c r="AE1173" s="57"/>
      <c r="AF1173" s="60"/>
      <c r="AG1173" s="60"/>
    </row>
    <row r="1174" spans="2:33" x14ac:dyDescent="0.25">
      <c r="B1174" s="40"/>
      <c r="C1174" s="40"/>
      <c r="D1174" s="40"/>
      <c r="E1174" s="40"/>
      <c r="F1174" s="40"/>
      <c r="G1174" s="40"/>
      <c r="AC1174" s="40"/>
      <c r="AD1174" s="40"/>
      <c r="AE1174" s="40"/>
      <c r="AF1174" s="60"/>
      <c r="AG1174" s="60"/>
    </row>
    <row r="1175" spans="2:33" x14ac:dyDescent="0.25">
      <c r="B1175" s="65"/>
      <c r="C1175" s="65"/>
      <c r="D1175" s="65"/>
      <c r="E1175" s="65"/>
      <c r="F1175" s="65"/>
      <c r="G1175" s="65"/>
      <c r="AC1175" s="65"/>
      <c r="AD1175" s="65"/>
      <c r="AE1175" s="65"/>
      <c r="AF1175" s="60"/>
      <c r="AG1175" s="60"/>
    </row>
    <row r="1176" spans="2:33" x14ac:dyDescent="0.25">
      <c r="B1176" s="48"/>
      <c r="C1176" s="48"/>
      <c r="D1176" s="48"/>
      <c r="E1176" s="48"/>
      <c r="F1176" s="48"/>
      <c r="G1176" s="48"/>
      <c r="AC1176" s="48"/>
      <c r="AD1176" s="48"/>
      <c r="AE1176" s="48"/>
      <c r="AF1176" s="60"/>
      <c r="AG1176" s="60"/>
    </row>
    <row r="1177" spans="2:33" x14ac:dyDescent="0.25">
      <c r="B1177" s="61"/>
      <c r="C1177" s="61"/>
      <c r="D1177" s="61"/>
      <c r="E1177" s="61"/>
      <c r="F1177" s="61"/>
      <c r="G1177" s="61"/>
      <c r="AC1177" s="61"/>
      <c r="AD1177" s="61"/>
      <c r="AE1177" s="61"/>
      <c r="AF1177" s="60"/>
      <c r="AG1177" s="60"/>
    </row>
    <row r="1178" spans="2:33" x14ac:dyDescent="0.25">
      <c r="B1178" s="62"/>
      <c r="C1178" s="62"/>
      <c r="D1178" s="62"/>
      <c r="E1178" s="62"/>
      <c r="F1178" s="62"/>
      <c r="G1178" s="62"/>
      <c r="AC1178" s="62"/>
      <c r="AD1178" s="62"/>
      <c r="AE1178" s="62"/>
      <c r="AF1178" s="60"/>
      <c r="AG1178" s="60"/>
    </row>
    <row r="1179" spans="2:33" x14ac:dyDescent="0.25">
      <c r="B1179" s="55"/>
      <c r="C1179" s="55"/>
      <c r="D1179" s="55"/>
      <c r="E1179" s="55"/>
      <c r="F1179" s="55"/>
      <c r="G1179" s="55"/>
      <c r="AC1179" s="55"/>
      <c r="AD1179" s="55"/>
      <c r="AE1179" s="55"/>
      <c r="AF1179" s="60"/>
      <c r="AG1179" s="60"/>
    </row>
    <row r="1180" spans="2:33" x14ac:dyDescent="0.25">
      <c r="B1180" s="44"/>
      <c r="C1180" s="44"/>
      <c r="D1180" s="44"/>
      <c r="E1180" s="44"/>
      <c r="F1180" s="44"/>
      <c r="G1180" s="44"/>
      <c r="AC1180" s="44"/>
      <c r="AD1180" s="44"/>
      <c r="AE1180" s="44"/>
      <c r="AF1180" s="60"/>
      <c r="AG1180" s="60"/>
    </row>
    <row r="1181" spans="2:33" x14ac:dyDescent="0.25">
      <c r="B1181" s="48"/>
      <c r="C1181" s="48"/>
      <c r="D1181" s="48"/>
      <c r="E1181" s="48"/>
      <c r="F1181" s="48"/>
      <c r="G1181" s="48"/>
      <c r="AC1181" s="48"/>
      <c r="AD1181" s="48"/>
      <c r="AE1181" s="48"/>
      <c r="AF1181" s="60"/>
      <c r="AG1181" s="60"/>
    </row>
    <row r="1182" spans="2:33" x14ac:dyDescent="0.25">
      <c r="B1182" s="50"/>
      <c r="C1182" s="50"/>
      <c r="D1182" s="50"/>
      <c r="E1182" s="50"/>
      <c r="F1182" s="50"/>
      <c r="G1182" s="50"/>
      <c r="AC1182" s="50"/>
      <c r="AD1182" s="50"/>
      <c r="AE1182" s="50"/>
      <c r="AF1182" s="60"/>
      <c r="AG1182" s="60"/>
    </row>
    <row r="1183" spans="2:33" x14ac:dyDescent="0.25">
      <c r="B1183" s="68"/>
      <c r="C1183" s="68"/>
      <c r="D1183" s="68"/>
      <c r="E1183" s="68"/>
      <c r="F1183" s="68"/>
      <c r="G1183" s="68"/>
      <c r="AC1183" s="68"/>
      <c r="AD1183" s="68"/>
      <c r="AE1183" s="68"/>
      <c r="AF1183" s="60"/>
      <c r="AG1183" s="60"/>
    </row>
    <row r="1184" spans="2:33" x14ac:dyDescent="0.25">
      <c r="B1184" s="45"/>
      <c r="C1184" s="45"/>
      <c r="D1184" s="45"/>
      <c r="E1184" s="45"/>
      <c r="F1184" s="45"/>
      <c r="G1184" s="45"/>
      <c r="AC1184" s="45"/>
      <c r="AD1184" s="45"/>
      <c r="AE1184" s="45"/>
      <c r="AF1184" s="60"/>
      <c r="AG1184" s="60"/>
    </row>
    <row r="1185" spans="2:33" x14ac:dyDescent="0.25">
      <c r="B1185" s="41"/>
      <c r="C1185" s="41"/>
      <c r="D1185" s="41"/>
      <c r="E1185" s="41"/>
      <c r="F1185" s="41"/>
      <c r="G1185" s="41"/>
      <c r="AC1185" s="41"/>
      <c r="AD1185" s="41"/>
      <c r="AE1185" s="41"/>
      <c r="AF1185" s="60"/>
      <c r="AG1185" s="60"/>
    </row>
    <row r="1186" spans="2:33" x14ac:dyDescent="0.25">
      <c r="B1186" s="68"/>
      <c r="C1186" s="68"/>
      <c r="D1186" s="68"/>
      <c r="E1186" s="68"/>
      <c r="F1186" s="68"/>
      <c r="G1186" s="68"/>
      <c r="AC1186" s="68"/>
      <c r="AD1186" s="68"/>
      <c r="AE1186" s="68"/>
      <c r="AF1186" s="60"/>
      <c r="AG1186" s="60"/>
    </row>
    <row r="1187" spans="2:33" x14ac:dyDescent="0.25">
      <c r="B1187" s="64"/>
      <c r="C1187" s="64"/>
      <c r="D1187" s="64"/>
      <c r="E1187" s="64"/>
      <c r="F1187" s="64"/>
      <c r="G1187" s="64"/>
      <c r="AC1187" s="64"/>
      <c r="AD1187" s="64"/>
      <c r="AE1187" s="64"/>
      <c r="AF1187" s="60"/>
      <c r="AG1187" s="60"/>
    </row>
    <row r="1188" spans="2:33" x14ac:dyDescent="0.25">
      <c r="B1188" s="68"/>
      <c r="C1188" s="68"/>
      <c r="D1188" s="68"/>
      <c r="E1188" s="68"/>
      <c r="F1188" s="68"/>
      <c r="G1188" s="68"/>
      <c r="AC1188" s="68"/>
      <c r="AD1188" s="68"/>
      <c r="AE1188" s="68"/>
      <c r="AF1188" s="60"/>
      <c r="AG1188" s="60"/>
    </row>
    <row r="1189" spans="2:33" x14ac:dyDescent="0.25">
      <c r="B1189" s="59"/>
      <c r="C1189" s="59"/>
      <c r="D1189" s="59"/>
      <c r="E1189" s="59"/>
      <c r="F1189" s="59"/>
      <c r="G1189" s="59"/>
      <c r="AC1189" s="59"/>
      <c r="AD1189" s="59"/>
      <c r="AE1189" s="59"/>
      <c r="AF1189" s="60"/>
      <c r="AG1189" s="60"/>
    </row>
    <row r="1190" spans="2:33" x14ac:dyDescent="0.25">
      <c r="B1190" s="48"/>
      <c r="C1190" s="48"/>
      <c r="D1190" s="48"/>
      <c r="E1190" s="48"/>
      <c r="F1190" s="48"/>
      <c r="G1190" s="48"/>
      <c r="AC1190" s="48"/>
      <c r="AD1190" s="48"/>
      <c r="AE1190" s="48"/>
      <c r="AF1190" s="60"/>
      <c r="AG1190" s="60"/>
    </row>
    <row r="1191" spans="2:33" x14ac:dyDescent="0.25">
      <c r="B1191" s="55"/>
      <c r="C1191" s="55"/>
      <c r="D1191" s="55"/>
      <c r="E1191" s="55"/>
      <c r="F1191" s="55"/>
      <c r="G1191" s="55"/>
      <c r="AC1191" s="55"/>
      <c r="AD1191" s="55"/>
      <c r="AE1191" s="55"/>
      <c r="AF1191" s="60"/>
      <c r="AG1191" s="60"/>
    </row>
    <row r="1192" spans="2:33" x14ac:dyDescent="0.25">
      <c r="B1192" s="42"/>
      <c r="C1192" s="42"/>
      <c r="D1192" s="42"/>
      <c r="E1192" s="42"/>
      <c r="F1192" s="42"/>
      <c r="G1192" s="42"/>
      <c r="AC1192" s="42"/>
      <c r="AD1192" s="42"/>
      <c r="AE1192" s="42"/>
      <c r="AF1192" s="60"/>
      <c r="AG1192" s="60"/>
    </row>
    <row r="1193" spans="2:33" x14ac:dyDescent="0.25">
      <c r="B1193" s="55"/>
      <c r="C1193" s="55"/>
      <c r="D1193" s="55"/>
      <c r="E1193" s="55"/>
      <c r="F1193" s="55"/>
      <c r="G1193" s="55"/>
      <c r="AC1193" s="55"/>
      <c r="AD1193" s="55"/>
      <c r="AE1193" s="55"/>
      <c r="AF1193" s="60"/>
      <c r="AG1193" s="60"/>
    </row>
    <row r="1194" spans="2:33" x14ac:dyDescent="0.25">
      <c r="B1194" s="57"/>
      <c r="C1194" s="57"/>
      <c r="D1194" s="57"/>
      <c r="E1194" s="57"/>
      <c r="F1194" s="57"/>
      <c r="G1194" s="57"/>
      <c r="AC1194" s="57"/>
      <c r="AD1194" s="57"/>
      <c r="AE1194" s="57"/>
      <c r="AF1194" s="60"/>
      <c r="AG1194" s="60"/>
    </row>
    <row r="1195" spans="2:33" x14ac:dyDescent="0.25">
      <c r="B1195" s="59"/>
      <c r="C1195" s="59"/>
      <c r="D1195" s="59"/>
      <c r="E1195" s="59"/>
      <c r="F1195" s="59"/>
      <c r="G1195" s="59"/>
      <c r="AC1195" s="59"/>
      <c r="AD1195" s="59"/>
      <c r="AE1195" s="59"/>
      <c r="AF1195" s="60"/>
      <c r="AG1195" s="60"/>
    </row>
    <row r="1196" spans="2:33" x14ac:dyDescent="0.25">
      <c r="B1196" s="48"/>
      <c r="C1196" s="48"/>
      <c r="D1196" s="48"/>
      <c r="E1196" s="48"/>
      <c r="F1196" s="48"/>
      <c r="G1196" s="48"/>
      <c r="AC1196" s="48"/>
      <c r="AD1196" s="48"/>
      <c r="AE1196" s="48"/>
      <c r="AF1196" s="60"/>
      <c r="AG1196" s="60"/>
    </row>
    <row r="1197" spans="2:33" x14ac:dyDescent="0.25">
      <c r="B1197" s="59"/>
      <c r="C1197" s="59"/>
      <c r="D1197" s="59"/>
      <c r="E1197" s="59"/>
      <c r="F1197" s="59"/>
      <c r="G1197" s="59"/>
      <c r="AC1197" s="59"/>
      <c r="AD1197" s="59"/>
      <c r="AE1197" s="59"/>
      <c r="AF1197" s="60"/>
      <c r="AG1197" s="60"/>
    </row>
    <row r="1198" spans="2:33" x14ac:dyDescent="0.25">
      <c r="B1198" s="65"/>
      <c r="C1198" s="65"/>
      <c r="D1198" s="65"/>
      <c r="E1198" s="65"/>
      <c r="F1198" s="65"/>
      <c r="G1198" s="65"/>
      <c r="AC1198" s="65"/>
      <c r="AD1198" s="65"/>
      <c r="AE1198" s="65"/>
      <c r="AF1198" s="60"/>
      <c r="AG1198" s="60"/>
    </row>
    <row r="1199" spans="2:33" x14ac:dyDescent="0.25">
      <c r="B1199" s="65"/>
      <c r="C1199" s="65"/>
      <c r="D1199" s="65"/>
      <c r="E1199" s="65"/>
      <c r="F1199" s="65"/>
      <c r="G1199" s="65"/>
      <c r="AC1199" s="65"/>
      <c r="AD1199" s="65"/>
      <c r="AE1199" s="65"/>
      <c r="AF1199" s="60"/>
      <c r="AG1199" s="60"/>
    </row>
    <row r="1200" spans="2:33" x14ac:dyDescent="0.25">
      <c r="B1200" s="47"/>
      <c r="C1200" s="47"/>
      <c r="D1200" s="47"/>
      <c r="E1200" s="47"/>
      <c r="F1200" s="47"/>
      <c r="G1200" s="47"/>
      <c r="AC1200" s="47"/>
      <c r="AD1200" s="47"/>
      <c r="AE1200" s="47"/>
      <c r="AF1200" s="60"/>
      <c r="AG1200" s="60"/>
    </row>
    <row r="1201" spans="2:33" x14ac:dyDescent="0.25">
      <c r="B1201" s="45"/>
      <c r="C1201" s="45"/>
      <c r="D1201" s="45"/>
      <c r="E1201" s="45"/>
      <c r="F1201" s="45"/>
      <c r="G1201" s="45"/>
      <c r="AC1201" s="45"/>
      <c r="AD1201" s="45"/>
      <c r="AE1201" s="45"/>
      <c r="AF1201" s="60"/>
      <c r="AG1201" s="60"/>
    </row>
    <row r="1202" spans="2:33" x14ac:dyDescent="0.25">
      <c r="B1202" s="45"/>
      <c r="C1202" s="45"/>
      <c r="D1202" s="45"/>
      <c r="E1202" s="45"/>
      <c r="F1202" s="45"/>
      <c r="G1202" s="45"/>
      <c r="AC1202" s="45"/>
      <c r="AD1202" s="45"/>
      <c r="AE1202" s="45"/>
      <c r="AF1202" s="60"/>
      <c r="AG1202" s="60"/>
    </row>
    <row r="1203" spans="2:33" x14ac:dyDescent="0.25">
      <c r="B1203" s="60"/>
      <c r="C1203" s="60"/>
      <c r="D1203" s="60"/>
      <c r="E1203" s="60"/>
      <c r="F1203" s="60"/>
      <c r="G1203" s="60"/>
      <c r="AC1203" s="60"/>
      <c r="AD1203" s="60"/>
      <c r="AE1203" s="60"/>
      <c r="AF1203" s="60"/>
      <c r="AG1203" s="60"/>
    </row>
    <row r="1204" spans="2:33" x14ac:dyDescent="0.25">
      <c r="B1204" s="45"/>
      <c r="C1204" s="45"/>
      <c r="D1204" s="45"/>
      <c r="E1204" s="45"/>
      <c r="F1204" s="45"/>
      <c r="G1204" s="45"/>
      <c r="AC1204" s="45"/>
      <c r="AD1204" s="45"/>
      <c r="AE1204" s="45"/>
      <c r="AF1204" s="60"/>
      <c r="AG1204" s="60"/>
    </row>
    <row r="1205" spans="2:33" x14ac:dyDescent="0.25">
      <c r="B1205" s="64"/>
      <c r="C1205" s="64"/>
      <c r="D1205" s="64"/>
      <c r="E1205" s="64"/>
      <c r="F1205" s="64"/>
      <c r="G1205" s="64"/>
      <c r="AC1205" s="64"/>
      <c r="AD1205" s="64"/>
      <c r="AE1205" s="64"/>
      <c r="AF1205" s="60"/>
      <c r="AG1205" s="60"/>
    </row>
    <row r="1206" spans="2:33" x14ac:dyDescent="0.25">
      <c r="B1206" s="55"/>
      <c r="C1206" s="55"/>
      <c r="D1206" s="55"/>
      <c r="E1206" s="55"/>
      <c r="F1206" s="55"/>
      <c r="G1206" s="55"/>
      <c r="AC1206" s="55"/>
      <c r="AD1206" s="55"/>
      <c r="AE1206" s="55"/>
      <c r="AF1206" s="60"/>
      <c r="AG1206" s="60"/>
    </row>
    <row r="1207" spans="2:33" x14ac:dyDescent="0.25">
      <c r="B1207" s="61"/>
      <c r="C1207" s="61"/>
      <c r="D1207" s="61"/>
      <c r="E1207" s="61"/>
      <c r="F1207" s="61"/>
      <c r="G1207" s="61"/>
      <c r="AC1207" s="61"/>
      <c r="AD1207" s="61"/>
      <c r="AE1207" s="61"/>
      <c r="AF1207" s="60"/>
      <c r="AG1207" s="60"/>
    </row>
    <row r="1208" spans="2:33" x14ac:dyDescent="0.25">
      <c r="B1208" s="60"/>
      <c r="C1208" s="60"/>
      <c r="D1208" s="60"/>
      <c r="E1208" s="60"/>
      <c r="F1208" s="60"/>
      <c r="G1208" s="60"/>
      <c r="AC1208" s="60"/>
      <c r="AD1208" s="60"/>
      <c r="AE1208" s="60"/>
      <c r="AF1208" s="60"/>
      <c r="AG1208" s="60"/>
    </row>
    <row r="1209" spans="2:33" x14ac:dyDescent="0.25">
      <c r="B1209" s="64"/>
      <c r="C1209" s="64"/>
      <c r="D1209" s="64"/>
      <c r="E1209" s="64"/>
      <c r="F1209" s="64"/>
      <c r="G1209" s="64"/>
      <c r="AC1209" s="64"/>
      <c r="AD1209" s="64"/>
      <c r="AE1209" s="64"/>
      <c r="AF1209" s="60"/>
      <c r="AG1209" s="60"/>
    </row>
    <row r="1210" spans="2:33" x14ac:dyDescent="0.25">
      <c r="B1210" s="46"/>
      <c r="C1210" s="46"/>
      <c r="D1210" s="46"/>
      <c r="E1210" s="46"/>
      <c r="F1210" s="46"/>
      <c r="G1210" s="46"/>
      <c r="AC1210" s="46"/>
      <c r="AD1210" s="46"/>
      <c r="AE1210" s="46"/>
      <c r="AF1210" s="60"/>
      <c r="AG1210" s="60"/>
    </row>
    <row r="1211" spans="2:33" x14ac:dyDescent="0.25">
      <c r="B1211" s="56"/>
      <c r="C1211" s="56"/>
      <c r="D1211" s="56"/>
      <c r="E1211" s="56"/>
      <c r="F1211" s="56"/>
      <c r="G1211" s="56"/>
      <c r="AC1211" s="56"/>
      <c r="AD1211" s="56"/>
      <c r="AE1211" s="56"/>
      <c r="AF1211" s="60"/>
      <c r="AG1211" s="60"/>
    </row>
    <row r="1212" spans="2:33" x14ac:dyDescent="0.25">
      <c r="B1212" s="60"/>
      <c r="C1212" s="60"/>
      <c r="D1212" s="60"/>
      <c r="E1212" s="60"/>
      <c r="F1212" s="60"/>
      <c r="G1212" s="60"/>
      <c r="AC1212" s="60"/>
      <c r="AD1212" s="60"/>
      <c r="AE1212" s="60"/>
      <c r="AF1212" s="60"/>
      <c r="AG1212" s="60"/>
    </row>
    <row r="1213" spans="2:33" x14ac:dyDescent="0.25">
      <c r="B1213" s="59"/>
      <c r="C1213" s="59"/>
      <c r="D1213" s="59"/>
      <c r="E1213" s="59"/>
      <c r="F1213" s="59"/>
      <c r="G1213" s="59"/>
      <c r="AC1213" s="59"/>
      <c r="AD1213" s="59"/>
      <c r="AE1213" s="59"/>
      <c r="AF1213" s="60"/>
      <c r="AG1213" s="60"/>
    </row>
    <row r="1214" spans="2:33" x14ac:dyDescent="0.25">
      <c r="B1214" s="46"/>
      <c r="C1214" s="46"/>
      <c r="D1214" s="46"/>
      <c r="E1214" s="46"/>
      <c r="F1214" s="46"/>
      <c r="G1214" s="46"/>
      <c r="AC1214" s="46"/>
      <c r="AD1214" s="46"/>
      <c r="AE1214" s="46"/>
      <c r="AF1214" s="60"/>
      <c r="AG1214" s="60"/>
    </row>
    <row r="1215" spans="2:33" x14ac:dyDescent="0.25">
      <c r="B1215" s="47"/>
      <c r="C1215" s="47"/>
      <c r="D1215" s="47"/>
      <c r="E1215" s="47"/>
      <c r="F1215" s="47"/>
      <c r="G1215" s="47"/>
      <c r="AC1215" s="47"/>
      <c r="AD1215" s="47"/>
      <c r="AE1215" s="47"/>
      <c r="AF1215" s="60"/>
      <c r="AG1215" s="60"/>
    </row>
    <row r="1216" spans="2:33" x14ac:dyDescent="0.25">
      <c r="B1216" s="53"/>
      <c r="C1216" s="53"/>
      <c r="D1216" s="53"/>
      <c r="E1216" s="53"/>
      <c r="F1216" s="53"/>
      <c r="G1216" s="53"/>
      <c r="AC1216" s="53"/>
      <c r="AD1216" s="53"/>
      <c r="AE1216" s="53"/>
      <c r="AF1216" s="60"/>
      <c r="AG1216" s="60"/>
    </row>
    <row r="1217" spans="2:33" x14ac:dyDescent="0.25">
      <c r="B1217" s="64"/>
      <c r="C1217" s="64"/>
      <c r="D1217" s="64"/>
      <c r="E1217" s="64"/>
      <c r="F1217" s="64"/>
      <c r="G1217" s="64"/>
      <c r="AC1217" s="64"/>
      <c r="AD1217" s="64"/>
      <c r="AE1217" s="64"/>
      <c r="AF1217" s="60"/>
      <c r="AG1217" s="60"/>
    </row>
    <row r="1218" spans="2:33" x14ac:dyDescent="0.25">
      <c r="B1218" s="55"/>
      <c r="C1218" s="55"/>
      <c r="D1218" s="55"/>
      <c r="E1218" s="55"/>
      <c r="F1218" s="55"/>
      <c r="G1218" s="55"/>
      <c r="AC1218" s="55"/>
      <c r="AD1218" s="55"/>
      <c r="AE1218" s="55"/>
      <c r="AF1218" s="60"/>
      <c r="AG1218" s="60"/>
    </row>
    <row r="1219" spans="2:33" x14ac:dyDescent="0.25">
      <c r="B1219" s="57"/>
      <c r="C1219" s="57"/>
      <c r="D1219" s="57"/>
      <c r="E1219" s="57"/>
      <c r="F1219" s="57"/>
      <c r="G1219" s="57"/>
      <c r="AC1219" s="57"/>
      <c r="AD1219" s="57"/>
      <c r="AE1219" s="57"/>
      <c r="AF1219" s="60"/>
      <c r="AG1219" s="60"/>
    </row>
    <row r="1220" spans="2:33" x14ac:dyDescent="0.25">
      <c r="B1220" s="41"/>
      <c r="C1220" s="41"/>
      <c r="D1220" s="41"/>
      <c r="E1220" s="41"/>
      <c r="F1220" s="41"/>
      <c r="G1220" s="41"/>
      <c r="AC1220" s="41"/>
      <c r="AD1220" s="41"/>
      <c r="AE1220" s="41"/>
      <c r="AF1220" s="60"/>
      <c r="AG1220" s="60"/>
    </row>
    <row r="1221" spans="2:33" x14ac:dyDescent="0.25">
      <c r="B1221" s="61"/>
      <c r="C1221" s="61"/>
      <c r="D1221" s="61"/>
      <c r="E1221" s="61"/>
      <c r="F1221" s="61"/>
      <c r="G1221" s="61"/>
      <c r="AC1221" s="61"/>
      <c r="AD1221" s="61"/>
      <c r="AE1221" s="61"/>
      <c r="AF1221" s="60"/>
      <c r="AG1221" s="60"/>
    </row>
    <row r="1222" spans="2:33" x14ac:dyDescent="0.25">
      <c r="B1222" s="47"/>
      <c r="C1222" s="47"/>
      <c r="D1222" s="47"/>
      <c r="E1222" s="47"/>
      <c r="F1222" s="47"/>
      <c r="G1222" s="47"/>
      <c r="AC1222" s="47"/>
      <c r="AD1222" s="47"/>
      <c r="AE1222" s="47"/>
      <c r="AF1222" s="60"/>
      <c r="AG1222" s="60"/>
    </row>
    <row r="1223" spans="2:33" x14ac:dyDescent="0.25">
      <c r="B1223" s="50"/>
      <c r="C1223" s="50"/>
      <c r="D1223" s="50"/>
      <c r="E1223" s="50"/>
      <c r="F1223" s="50"/>
      <c r="G1223" s="50"/>
      <c r="AC1223" s="50"/>
      <c r="AD1223" s="50"/>
      <c r="AE1223" s="50"/>
      <c r="AF1223" s="60"/>
      <c r="AG1223" s="60"/>
    </row>
    <row r="1224" spans="2:33" x14ac:dyDescent="0.25">
      <c r="B1224" s="42"/>
      <c r="C1224" s="42"/>
      <c r="D1224" s="42"/>
      <c r="E1224" s="42"/>
      <c r="F1224" s="42"/>
      <c r="G1224" s="42"/>
      <c r="AC1224" s="42"/>
      <c r="AD1224" s="42"/>
      <c r="AE1224" s="42"/>
      <c r="AF1224" s="60"/>
      <c r="AG1224" s="60"/>
    </row>
    <row r="1225" spans="2:33" x14ac:dyDescent="0.25">
      <c r="B1225" s="53"/>
      <c r="C1225" s="53"/>
      <c r="D1225" s="53"/>
      <c r="E1225" s="53"/>
      <c r="F1225" s="53"/>
      <c r="G1225" s="53"/>
      <c r="AC1225" s="53"/>
      <c r="AD1225" s="53"/>
      <c r="AE1225" s="53"/>
      <c r="AF1225" s="60"/>
      <c r="AG1225" s="60"/>
    </row>
    <row r="1226" spans="2:33" x14ac:dyDescent="0.25">
      <c r="B1226" s="40"/>
      <c r="C1226" s="40"/>
      <c r="D1226" s="40"/>
      <c r="E1226" s="40"/>
      <c r="F1226" s="40"/>
      <c r="G1226" s="40"/>
      <c r="AC1226" s="40"/>
      <c r="AD1226" s="40"/>
      <c r="AE1226" s="40"/>
      <c r="AF1226" s="60"/>
      <c r="AG1226" s="60"/>
    </row>
    <row r="1227" spans="2:33" x14ac:dyDescent="0.25">
      <c r="B1227" s="47"/>
      <c r="C1227" s="47"/>
      <c r="D1227" s="47"/>
      <c r="E1227" s="47"/>
      <c r="F1227" s="47"/>
      <c r="G1227" s="47"/>
      <c r="AC1227" s="47"/>
      <c r="AD1227" s="47"/>
      <c r="AE1227" s="47"/>
      <c r="AF1227" s="60"/>
      <c r="AG1227" s="60"/>
    </row>
    <row r="1228" spans="2:33" x14ac:dyDescent="0.25">
      <c r="B1228" s="58"/>
      <c r="C1228" s="58"/>
      <c r="D1228" s="58"/>
      <c r="E1228" s="58"/>
      <c r="F1228" s="58"/>
      <c r="G1228" s="58"/>
      <c r="AC1228" s="58"/>
      <c r="AD1228" s="58"/>
      <c r="AE1228" s="58"/>
      <c r="AF1228" s="60"/>
      <c r="AG1228" s="60"/>
    </row>
    <row r="1229" spans="2:33" x14ac:dyDescent="0.25">
      <c r="B1229" s="61"/>
      <c r="C1229" s="61"/>
      <c r="D1229" s="61"/>
      <c r="E1229" s="61"/>
      <c r="F1229" s="61"/>
      <c r="G1229" s="61"/>
      <c r="AC1229" s="61"/>
      <c r="AD1229" s="61"/>
      <c r="AE1229" s="61"/>
      <c r="AF1229" s="60"/>
      <c r="AG1229" s="60"/>
    </row>
    <row r="1230" spans="2:33" x14ac:dyDescent="0.25">
      <c r="B1230" s="45"/>
      <c r="C1230" s="45"/>
      <c r="D1230" s="45"/>
      <c r="E1230" s="45"/>
      <c r="F1230" s="45"/>
      <c r="G1230" s="45"/>
      <c r="AC1230" s="45"/>
      <c r="AD1230" s="45"/>
      <c r="AE1230" s="45"/>
      <c r="AF1230" s="60"/>
      <c r="AG1230" s="60"/>
    </row>
    <row r="1231" spans="2:33" x14ac:dyDescent="0.25">
      <c r="B1231" s="56"/>
      <c r="C1231" s="56"/>
      <c r="D1231" s="56"/>
      <c r="E1231" s="56"/>
      <c r="F1231" s="56"/>
      <c r="G1231" s="56"/>
      <c r="AC1231" s="56"/>
      <c r="AD1231" s="56"/>
      <c r="AE1231" s="56"/>
      <c r="AF1231" s="60"/>
      <c r="AG1231" s="60"/>
    </row>
    <row r="1232" spans="2:33" x14ac:dyDescent="0.25">
      <c r="B1232" s="47"/>
      <c r="C1232" s="47"/>
      <c r="D1232" s="47"/>
      <c r="E1232" s="47"/>
      <c r="F1232" s="47"/>
      <c r="G1232" s="47"/>
      <c r="AC1232" s="47"/>
      <c r="AD1232" s="47"/>
      <c r="AE1232" s="47"/>
      <c r="AF1232" s="60"/>
      <c r="AG1232" s="60"/>
    </row>
    <row r="1233" spans="2:33" x14ac:dyDescent="0.25">
      <c r="B1233" s="61"/>
      <c r="C1233" s="61"/>
      <c r="D1233" s="61"/>
      <c r="E1233" s="61"/>
      <c r="F1233" s="61"/>
      <c r="G1233" s="61"/>
      <c r="AC1233" s="61"/>
      <c r="AD1233" s="61"/>
      <c r="AE1233" s="61"/>
      <c r="AF1233" s="60"/>
      <c r="AG1233" s="60"/>
    </row>
    <row r="1234" spans="2:33" x14ac:dyDescent="0.25">
      <c r="B1234" s="40"/>
      <c r="C1234" s="40"/>
      <c r="D1234" s="40"/>
      <c r="E1234" s="40"/>
      <c r="F1234" s="40"/>
      <c r="G1234" s="40"/>
      <c r="AC1234" s="40"/>
      <c r="AD1234" s="40"/>
      <c r="AE1234" s="40"/>
      <c r="AF1234" s="60"/>
      <c r="AG1234" s="60"/>
    </row>
    <row r="1235" spans="2:33" x14ac:dyDescent="0.25">
      <c r="B1235" s="49"/>
      <c r="C1235" s="49"/>
      <c r="D1235" s="49"/>
      <c r="E1235" s="49"/>
      <c r="F1235" s="49"/>
      <c r="G1235" s="49"/>
      <c r="AC1235" s="49"/>
      <c r="AD1235" s="49"/>
      <c r="AE1235" s="49"/>
      <c r="AF1235" s="60"/>
      <c r="AG1235" s="60"/>
    </row>
    <row r="1236" spans="2:33" x14ac:dyDescent="0.25">
      <c r="B1236" s="55"/>
      <c r="C1236" s="55"/>
      <c r="D1236" s="55"/>
      <c r="E1236" s="55"/>
      <c r="F1236" s="55"/>
      <c r="G1236" s="55"/>
      <c r="AC1236" s="55"/>
      <c r="AD1236" s="55"/>
      <c r="AE1236" s="55"/>
      <c r="AF1236" s="60"/>
      <c r="AG1236" s="60"/>
    </row>
    <row r="1237" spans="2:33" x14ac:dyDescent="0.25">
      <c r="B1237" s="55"/>
      <c r="C1237" s="55"/>
      <c r="D1237" s="55"/>
      <c r="E1237" s="55"/>
      <c r="F1237" s="55"/>
      <c r="G1237" s="55"/>
      <c r="AC1237" s="55"/>
      <c r="AD1237" s="55"/>
      <c r="AE1237" s="55"/>
      <c r="AF1237" s="62"/>
      <c r="AG1237" s="62"/>
    </row>
    <row r="1238" spans="2:33" x14ac:dyDescent="0.25">
      <c r="B1238" s="48"/>
      <c r="C1238" s="48"/>
      <c r="D1238" s="48"/>
      <c r="E1238" s="48"/>
      <c r="F1238" s="48"/>
      <c r="G1238" s="48"/>
      <c r="AC1238" s="48"/>
      <c r="AD1238" s="48"/>
      <c r="AE1238" s="48"/>
      <c r="AF1238" s="62"/>
      <c r="AG1238" s="62"/>
    </row>
    <row r="1239" spans="2:33" x14ac:dyDescent="0.25">
      <c r="B1239" s="54"/>
      <c r="C1239" s="54"/>
      <c r="D1239" s="54"/>
      <c r="E1239" s="54"/>
      <c r="F1239" s="54"/>
      <c r="G1239" s="54"/>
      <c r="AC1239" s="54"/>
      <c r="AD1239" s="54"/>
      <c r="AE1239" s="54"/>
      <c r="AF1239" s="62"/>
      <c r="AG1239" s="62"/>
    </row>
    <row r="1240" spans="2:33" x14ac:dyDescent="0.25">
      <c r="B1240" s="62"/>
      <c r="C1240" s="62"/>
      <c r="D1240" s="62"/>
      <c r="E1240" s="62"/>
      <c r="F1240" s="62"/>
      <c r="G1240" s="62"/>
      <c r="AC1240" s="62"/>
      <c r="AD1240" s="62"/>
      <c r="AE1240" s="62"/>
      <c r="AF1240" s="62"/>
      <c r="AG1240" s="62"/>
    </row>
    <row r="1241" spans="2:33" x14ac:dyDescent="0.25">
      <c r="B1241" s="42"/>
      <c r="C1241" s="42"/>
      <c r="D1241" s="42"/>
      <c r="E1241" s="42"/>
      <c r="F1241" s="42"/>
      <c r="G1241" s="42"/>
      <c r="AC1241" s="42"/>
      <c r="AD1241" s="42"/>
      <c r="AE1241" s="42"/>
      <c r="AF1241" s="62"/>
      <c r="AG1241" s="62"/>
    </row>
    <row r="1242" spans="2:33" x14ac:dyDescent="0.25">
      <c r="B1242" s="58"/>
      <c r="C1242" s="58"/>
      <c r="D1242" s="58"/>
      <c r="E1242" s="58"/>
      <c r="F1242" s="58"/>
      <c r="G1242" s="58"/>
      <c r="AC1242" s="58"/>
      <c r="AD1242" s="58"/>
      <c r="AE1242" s="58"/>
      <c r="AF1242" s="62"/>
      <c r="AG1242" s="62"/>
    </row>
    <row r="1243" spans="2:33" x14ac:dyDescent="0.25">
      <c r="B1243" s="40"/>
      <c r="C1243" s="40"/>
      <c r="D1243" s="40"/>
      <c r="E1243" s="40"/>
      <c r="F1243" s="40"/>
      <c r="G1243" s="40"/>
      <c r="AC1243" s="40"/>
      <c r="AD1243" s="40"/>
      <c r="AE1243" s="40"/>
      <c r="AF1243" s="62"/>
      <c r="AG1243" s="62"/>
    </row>
    <row r="1244" spans="2:33" x14ac:dyDescent="0.25">
      <c r="B1244" s="59"/>
      <c r="C1244" s="59"/>
      <c r="D1244" s="59"/>
      <c r="E1244" s="59"/>
      <c r="F1244" s="59"/>
      <c r="G1244" s="59"/>
      <c r="AC1244" s="59"/>
      <c r="AD1244" s="59"/>
      <c r="AE1244" s="59"/>
      <c r="AF1244" s="62"/>
      <c r="AG1244" s="62"/>
    </row>
    <row r="1245" spans="2:33" x14ac:dyDescent="0.25">
      <c r="B1245" s="61"/>
      <c r="C1245" s="61"/>
      <c r="D1245" s="61"/>
      <c r="E1245" s="61"/>
      <c r="F1245" s="61"/>
      <c r="G1245" s="61"/>
      <c r="AC1245" s="61"/>
      <c r="AD1245" s="61"/>
      <c r="AE1245" s="61"/>
      <c r="AF1245" s="62"/>
      <c r="AG1245" s="62"/>
    </row>
    <row r="1246" spans="2:33" x14ac:dyDescent="0.25">
      <c r="B1246" s="61"/>
      <c r="C1246" s="61"/>
      <c r="D1246" s="61"/>
      <c r="E1246" s="61"/>
      <c r="F1246" s="61"/>
      <c r="G1246" s="61"/>
      <c r="AC1246" s="61"/>
      <c r="AD1246" s="61"/>
      <c r="AE1246" s="61"/>
      <c r="AF1246" s="62"/>
      <c r="AG1246" s="62"/>
    </row>
    <row r="1247" spans="2:33" x14ac:dyDescent="0.25">
      <c r="B1247" s="42"/>
      <c r="C1247" s="42"/>
      <c r="D1247" s="42"/>
      <c r="E1247" s="42"/>
      <c r="F1247" s="42"/>
      <c r="G1247" s="42"/>
      <c r="AC1247" s="42"/>
      <c r="AD1247" s="42"/>
      <c r="AE1247" s="42"/>
      <c r="AF1247" s="62"/>
      <c r="AG1247" s="62"/>
    </row>
    <row r="1248" spans="2:33" x14ac:dyDescent="0.25">
      <c r="B1248" s="53"/>
      <c r="C1248" s="53"/>
      <c r="D1248" s="53"/>
      <c r="E1248" s="53"/>
      <c r="F1248" s="53"/>
      <c r="G1248" s="53"/>
      <c r="AC1248" s="53"/>
      <c r="AD1248" s="53"/>
      <c r="AE1248" s="53"/>
      <c r="AF1248" s="62"/>
      <c r="AG1248" s="62"/>
    </row>
    <row r="1249" spans="2:33" x14ac:dyDescent="0.25">
      <c r="B1249" s="54"/>
      <c r="C1249" s="54"/>
      <c r="D1249" s="54"/>
      <c r="E1249" s="54"/>
      <c r="F1249" s="54"/>
      <c r="G1249" s="54"/>
      <c r="AC1249" s="54"/>
      <c r="AD1249" s="54"/>
      <c r="AE1249" s="54"/>
      <c r="AF1249" s="62"/>
      <c r="AG1249" s="62"/>
    </row>
    <row r="1250" spans="2:33" x14ac:dyDescent="0.25">
      <c r="B1250" s="60"/>
      <c r="C1250" s="60"/>
      <c r="D1250" s="60"/>
      <c r="E1250" s="60"/>
      <c r="F1250" s="60"/>
      <c r="G1250" s="60"/>
      <c r="AC1250" s="60"/>
      <c r="AD1250" s="60"/>
      <c r="AE1250" s="60"/>
      <c r="AF1250" s="62"/>
      <c r="AG1250" s="62"/>
    </row>
    <row r="1251" spans="2:33" x14ac:dyDescent="0.25">
      <c r="B1251" s="47"/>
      <c r="C1251" s="47"/>
      <c r="D1251" s="47"/>
      <c r="E1251" s="47"/>
      <c r="F1251" s="47"/>
      <c r="G1251" s="47"/>
      <c r="AC1251" s="47"/>
      <c r="AD1251" s="47"/>
      <c r="AE1251" s="47"/>
      <c r="AF1251" s="62"/>
      <c r="AG1251" s="62"/>
    </row>
    <row r="1252" spans="2:33" x14ac:dyDescent="0.25">
      <c r="B1252" s="45"/>
      <c r="C1252" s="45"/>
      <c r="D1252" s="45"/>
      <c r="E1252" s="45"/>
      <c r="F1252" s="45"/>
      <c r="G1252" s="45"/>
      <c r="AC1252" s="45"/>
      <c r="AD1252" s="45"/>
      <c r="AE1252" s="45"/>
      <c r="AF1252" s="62"/>
      <c r="AG1252" s="62"/>
    </row>
    <row r="1253" spans="2:33" x14ac:dyDescent="0.25">
      <c r="B1253" s="59"/>
      <c r="C1253" s="59"/>
      <c r="D1253" s="59"/>
      <c r="E1253" s="59"/>
      <c r="F1253" s="59"/>
      <c r="G1253" s="59"/>
      <c r="AC1253" s="59"/>
      <c r="AD1253" s="59"/>
      <c r="AE1253" s="59"/>
      <c r="AF1253" s="62"/>
      <c r="AG1253" s="62"/>
    </row>
    <row r="1254" spans="2:33" x14ac:dyDescent="0.25">
      <c r="B1254" s="59"/>
      <c r="C1254" s="59"/>
      <c r="D1254" s="59"/>
      <c r="E1254" s="59"/>
      <c r="F1254" s="59"/>
      <c r="G1254" s="59"/>
      <c r="AC1254" s="59"/>
      <c r="AD1254" s="59"/>
      <c r="AE1254" s="59"/>
      <c r="AF1254" s="62"/>
      <c r="AG1254" s="62"/>
    </row>
    <row r="1255" spans="2:33" x14ac:dyDescent="0.25">
      <c r="B1255" s="40"/>
      <c r="C1255" s="40"/>
      <c r="D1255" s="40"/>
      <c r="E1255" s="40"/>
      <c r="F1255" s="40"/>
      <c r="G1255" s="40"/>
      <c r="AC1255" s="40"/>
      <c r="AD1255" s="40"/>
      <c r="AE1255" s="40"/>
      <c r="AF1255" s="62"/>
      <c r="AG1255" s="62"/>
    </row>
    <row r="1256" spans="2:33" x14ac:dyDescent="0.25">
      <c r="B1256" s="66"/>
      <c r="C1256" s="66"/>
      <c r="D1256" s="66"/>
      <c r="E1256" s="66"/>
      <c r="F1256" s="66"/>
      <c r="G1256" s="66"/>
      <c r="AC1256" s="66"/>
      <c r="AD1256" s="66"/>
      <c r="AE1256" s="66"/>
      <c r="AF1256" s="62"/>
      <c r="AG1256" s="62"/>
    </row>
    <row r="1257" spans="2:33" x14ac:dyDescent="0.25">
      <c r="B1257" s="68"/>
      <c r="C1257" s="68"/>
      <c r="D1257" s="68"/>
      <c r="E1257" s="68"/>
      <c r="F1257" s="68"/>
      <c r="G1257" s="68"/>
      <c r="AC1257" s="68"/>
      <c r="AD1257" s="68"/>
      <c r="AE1257" s="68"/>
      <c r="AF1257" s="62"/>
      <c r="AG1257" s="62"/>
    </row>
    <row r="1258" spans="2:33" x14ac:dyDescent="0.25">
      <c r="B1258" s="45"/>
      <c r="C1258" s="45"/>
      <c r="D1258" s="45"/>
      <c r="E1258" s="45"/>
      <c r="F1258" s="45"/>
      <c r="G1258" s="45"/>
      <c r="AC1258" s="45"/>
      <c r="AD1258" s="45"/>
      <c r="AE1258" s="45"/>
      <c r="AF1258" s="62"/>
      <c r="AG1258" s="62"/>
    </row>
    <row r="1259" spans="2:33" x14ac:dyDescent="0.25">
      <c r="B1259" s="42"/>
      <c r="C1259" s="42"/>
      <c r="D1259" s="42"/>
      <c r="E1259" s="42"/>
      <c r="F1259" s="42"/>
      <c r="G1259" s="42"/>
      <c r="AC1259" s="42"/>
      <c r="AD1259" s="42"/>
      <c r="AE1259" s="42"/>
      <c r="AF1259" s="62"/>
      <c r="AG1259" s="62"/>
    </row>
    <row r="1260" spans="2:33" x14ac:dyDescent="0.25">
      <c r="B1260" s="67"/>
      <c r="C1260" s="67"/>
      <c r="D1260" s="67"/>
      <c r="E1260" s="67"/>
      <c r="F1260" s="67"/>
      <c r="G1260" s="67"/>
      <c r="AC1260" s="67"/>
      <c r="AD1260" s="67"/>
      <c r="AE1260" s="67"/>
      <c r="AF1260" s="62"/>
      <c r="AG1260" s="62"/>
    </row>
    <row r="1261" spans="2:33" x14ac:dyDescent="0.25">
      <c r="B1261" s="67"/>
      <c r="C1261" s="67"/>
      <c r="D1261" s="67"/>
      <c r="E1261" s="67"/>
      <c r="F1261" s="67"/>
      <c r="G1261" s="67"/>
      <c r="AC1261" s="67"/>
      <c r="AD1261" s="67"/>
      <c r="AE1261" s="67"/>
      <c r="AF1261" s="62"/>
      <c r="AG1261" s="62"/>
    </row>
    <row r="1262" spans="2:33" x14ac:dyDescent="0.25">
      <c r="B1262" s="53"/>
      <c r="C1262" s="53"/>
      <c r="D1262" s="53"/>
      <c r="E1262" s="53"/>
      <c r="F1262" s="53"/>
      <c r="G1262" s="53"/>
      <c r="AC1262" s="53"/>
      <c r="AD1262" s="53"/>
      <c r="AE1262" s="53"/>
      <c r="AF1262" s="62"/>
      <c r="AG1262" s="62"/>
    </row>
    <row r="1263" spans="2:33" x14ac:dyDescent="0.25">
      <c r="B1263" s="46"/>
      <c r="C1263" s="46"/>
      <c r="D1263" s="46"/>
      <c r="E1263" s="46"/>
      <c r="F1263" s="46"/>
      <c r="G1263" s="46"/>
      <c r="AC1263" s="46"/>
      <c r="AD1263" s="46"/>
      <c r="AE1263" s="46"/>
      <c r="AF1263" s="62"/>
      <c r="AG1263" s="62"/>
    </row>
    <row r="1264" spans="2:33" x14ac:dyDescent="0.25">
      <c r="B1264" s="47"/>
      <c r="C1264" s="47"/>
      <c r="D1264" s="47"/>
      <c r="E1264" s="47"/>
      <c r="F1264" s="47"/>
      <c r="G1264" s="47"/>
      <c r="AC1264" s="47"/>
      <c r="AD1264" s="47"/>
      <c r="AE1264" s="47"/>
      <c r="AF1264" s="62"/>
      <c r="AG1264" s="62"/>
    </row>
    <row r="1265" spans="2:33" x14ac:dyDescent="0.25">
      <c r="B1265" s="62"/>
      <c r="C1265" s="62"/>
      <c r="D1265" s="62"/>
      <c r="E1265" s="62"/>
      <c r="F1265" s="62"/>
      <c r="G1265" s="62"/>
      <c r="AC1265" s="62"/>
      <c r="AD1265" s="62"/>
      <c r="AE1265" s="62"/>
      <c r="AF1265" s="62"/>
      <c r="AG1265" s="62"/>
    </row>
    <row r="1266" spans="2:33" x14ac:dyDescent="0.25">
      <c r="B1266" s="44"/>
      <c r="C1266" s="44"/>
      <c r="D1266" s="44"/>
      <c r="E1266" s="44"/>
      <c r="F1266" s="44"/>
      <c r="G1266" s="44"/>
      <c r="AC1266" s="44"/>
      <c r="AD1266" s="44"/>
      <c r="AE1266" s="44"/>
      <c r="AF1266" s="62"/>
      <c r="AG1266" s="62"/>
    </row>
    <row r="1267" spans="2:33" x14ac:dyDescent="0.25">
      <c r="B1267" s="61"/>
      <c r="C1267" s="61"/>
      <c r="D1267" s="61"/>
      <c r="E1267" s="61"/>
      <c r="F1267" s="61"/>
      <c r="G1267" s="61"/>
      <c r="AC1267" s="61"/>
      <c r="AD1267" s="61"/>
      <c r="AE1267" s="61"/>
      <c r="AF1267" s="62"/>
      <c r="AG1267" s="62"/>
    </row>
    <row r="1268" spans="2:33" x14ac:dyDescent="0.25">
      <c r="B1268" s="46"/>
      <c r="C1268" s="46"/>
      <c r="D1268" s="46"/>
      <c r="E1268" s="46"/>
      <c r="F1268" s="46"/>
      <c r="G1268" s="46"/>
      <c r="AC1268" s="46"/>
      <c r="AD1268" s="46"/>
      <c r="AE1268" s="46"/>
      <c r="AF1268" s="62"/>
      <c r="AG1268" s="62"/>
    </row>
    <row r="1269" spans="2:33" x14ac:dyDescent="0.25">
      <c r="B1269" s="48"/>
      <c r="C1269" s="48"/>
      <c r="D1269" s="48"/>
      <c r="E1269" s="48"/>
      <c r="F1269" s="48"/>
      <c r="G1269" s="48"/>
      <c r="AC1269" s="48"/>
      <c r="AD1269" s="48"/>
      <c r="AE1269" s="48"/>
      <c r="AF1269" s="62"/>
      <c r="AG1269" s="62"/>
    </row>
    <row r="1270" spans="2:33" x14ac:dyDescent="0.25">
      <c r="B1270" s="59"/>
      <c r="C1270" s="59"/>
      <c r="D1270" s="59"/>
      <c r="E1270" s="59"/>
      <c r="F1270" s="59"/>
      <c r="G1270" s="59"/>
      <c r="AC1270" s="59"/>
      <c r="AD1270" s="59"/>
      <c r="AE1270" s="59"/>
      <c r="AF1270" s="62"/>
      <c r="AG1270" s="62"/>
    </row>
    <row r="1271" spans="2:33" x14ac:dyDescent="0.25">
      <c r="B1271" s="55"/>
      <c r="C1271" s="55"/>
      <c r="D1271" s="55"/>
      <c r="E1271" s="55"/>
      <c r="F1271" s="55"/>
      <c r="G1271" s="55"/>
      <c r="AC1271" s="55"/>
      <c r="AD1271" s="55"/>
      <c r="AE1271" s="55"/>
      <c r="AF1271" s="62"/>
      <c r="AG1271" s="62"/>
    </row>
    <row r="1272" spans="2:33" x14ac:dyDescent="0.25">
      <c r="B1272" s="62"/>
      <c r="C1272" s="62"/>
      <c r="D1272" s="62"/>
      <c r="E1272" s="62"/>
      <c r="F1272" s="62"/>
      <c r="G1272" s="62"/>
      <c r="AC1272" s="62"/>
      <c r="AD1272" s="62"/>
      <c r="AE1272" s="62"/>
      <c r="AF1272" s="62"/>
      <c r="AG1272" s="62"/>
    </row>
    <row r="1273" spans="2:33" x14ac:dyDescent="0.25">
      <c r="B1273" s="47"/>
      <c r="C1273" s="47"/>
      <c r="D1273" s="47"/>
      <c r="E1273" s="47"/>
      <c r="F1273" s="47"/>
      <c r="G1273" s="47"/>
      <c r="AC1273" s="47"/>
      <c r="AD1273" s="47"/>
      <c r="AE1273" s="47"/>
      <c r="AF1273" s="62"/>
      <c r="AG1273" s="62"/>
    </row>
    <row r="1274" spans="2:33" x14ac:dyDescent="0.25">
      <c r="B1274" s="46"/>
      <c r="C1274" s="46"/>
      <c r="D1274" s="46"/>
      <c r="E1274" s="46"/>
      <c r="F1274" s="46"/>
      <c r="G1274" s="46"/>
      <c r="AC1274" s="46"/>
      <c r="AD1274" s="46"/>
      <c r="AE1274" s="46"/>
      <c r="AF1274" s="62"/>
      <c r="AG1274" s="62"/>
    </row>
    <row r="1275" spans="2:33" x14ac:dyDescent="0.25">
      <c r="B1275" s="59"/>
      <c r="C1275" s="59"/>
      <c r="D1275" s="59"/>
      <c r="E1275" s="59"/>
      <c r="F1275" s="59"/>
      <c r="G1275" s="59"/>
      <c r="AC1275" s="59"/>
      <c r="AD1275" s="59"/>
      <c r="AE1275" s="59"/>
      <c r="AF1275" s="62"/>
      <c r="AG1275" s="62"/>
    </row>
    <row r="1276" spans="2:33" x14ac:dyDescent="0.25">
      <c r="B1276" s="44"/>
      <c r="C1276" s="44"/>
      <c r="D1276" s="44"/>
      <c r="E1276" s="44"/>
      <c r="F1276" s="44"/>
      <c r="G1276" s="44"/>
      <c r="AC1276" s="44"/>
      <c r="AD1276" s="44"/>
      <c r="AE1276" s="44"/>
      <c r="AF1276" s="62"/>
      <c r="AG1276" s="62"/>
    </row>
    <row r="1277" spans="2:33" x14ac:dyDescent="0.25">
      <c r="B1277" s="44"/>
      <c r="C1277" s="44"/>
      <c r="D1277" s="44"/>
      <c r="E1277" s="44"/>
      <c r="F1277" s="44"/>
      <c r="G1277" s="44"/>
      <c r="AC1277" s="44"/>
      <c r="AD1277" s="44"/>
      <c r="AE1277" s="44"/>
      <c r="AF1277" s="62"/>
      <c r="AG1277" s="62"/>
    </row>
    <row r="1278" spans="2:33" x14ac:dyDescent="0.25">
      <c r="B1278" s="45"/>
      <c r="C1278" s="45"/>
      <c r="D1278" s="45"/>
      <c r="E1278" s="45"/>
      <c r="F1278" s="45"/>
      <c r="G1278" s="45"/>
      <c r="AC1278" s="45"/>
      <c r="AD1278" s="45"/>
      <c r="AE1278" s="45"/>
      <c r="AF1278" s="62"/>
      <c r="AG1278" s="62"/>
    </row>
    <row r="1279" spans="2:33" x14ac:dyDescent="0.25">
      <c r="B1279" s="64"/>
      <c r="C1279" s="64"/>
      <c r="D1279" s="64"/>
      <c r="E1279" s="64"/>
      <c r="F1279" s="64"/>
      <c r="G1279" s="64"/>
      <c r="AC1279" s="64"/>
      <c r="AD1279" s="64"/>
      <c r="AE1279" s="64"/>
      <c r="AF1279" s="62"/>
      <c r="AG1279" s="62"/>
    </row>
    <row r="1280" spans="2:33" x14ac:dyDescent="0.25">
      <c r="B1280" s="46"/>
      <c r="C1280" s="46"/>
      <c r="D1280" s="46"/>
      <c r="E1280" s="46"/>
      <c r="F1280" s="46"/>
      <c r="G1280" s="46"/>
      <c r="AC1280" s="46"/>
      <c r="AD1280" s="46"/>
      <c r="AE1280" s="46"/>
      <c r="AF1280" s="62"/>
      <c r="AG1280" s="62"/>
    </row>
    <row r="1281" spans="2:33" x14ac:dyDescent="0.25">
      <c r="B1281" s="48"/>
      <c r="C1281" s="48"/>
      <c r="D1281" s="48"/>
      <c r="E1281" s="48"/>
      <c r="F1281" s="48"/>
      <c r="G1281" s="48"/>
      <c r="AC1281" s="48"/>
      <c r="AD1281" s="48"/>
      <c r="AE1281" s="48"/>
      <c r="AF1281" s="62"/>
      <c r="AG1281" s="62"/>
    </row>
    <row r="1282" spans="2:33" x14ac:dyDescent="0.25">
      <c r="B1282" s="45"/>
      <c r="C1282" s="45"/>
      <c r="D1282" s="45"/>
      <c r="E1282" s="45"/>
      <c r="F1282" s="45"/>
      <c r="G1282" s="45"/>
      <c r="AC1282" s="45"/>
      <c r="AD1282" s="45"/>
      <c r="AE1282" s="45"/>
      <c r="AF1282" s="62"/>
      <c r="AG1282" s="62"/>
    </row>
    <row r="1283" spans="2:33" x14ac:dyDescent="0.25">
      <c r="B1283" s="68"/>
      <c r="C1283" s="68"/>
      <c r="D1283" s="68"/>
      <c r="E1283" s="68"/>
      <c r="F1283" s="68"/>
      <c r="G1283" s="68"/>
      <c r="AC1283" s="68"/>
      <c r="AD1283" s="68"/>
      <c r="AE1283" s="68"/>
      <c r="AF1283" s="62"/>
      <c r="AG1283" s="62"/>
    </row>
    <row r="1284" spans="2:33" x14ac:dyDescent="0.25">
      <c r="B1284" s="47"/>
      <c r="C1284" s="47"/>
      <c r="D1284" s="47"/>
      <c r="E1284" s="47"/>
      <c r="F1284" s="47"/>
      <c r="G1284" s="47"/>
      <c r="AC1284" s="47"/>
      <c r="AD1284" s="47"/>
      <c r="AE1284" s="47"/>
      <c r="AF1284" s="62"/>
      <c r="AG1284" s="62"/>
    </row>
    <row r="1285" spans="2:33" x14ac:dyDescent="0.25">
      <c r="B1285" s="49"/>
      <c r="C1285" s="49"/>
      <c r="D1285" s="49"/>
      <c r="E1285" s="49"/>
      <c r="F1285" s="49"/>
      <c r="G1285" s="49"/>
      <c r="AC1285" s="49"/>
      <c r="AD1285" s="49"/>
      <c r="AE1285" s="49"/>
      <c r="AF1285" s="62"/>
      <c r="AG1285" s="62"/>
    </row>
    <row r="1286" spans="2:33" x14ac:dyDescent="0.25">
      <c r="B1286" s="59"/>
      <c r="C1286" s="59"/>
      <c r="D1286" s="59"/>
      <c r="E1286" s="59"/>
      <c r="F1286" s="59"/>
      <c r="G1286" s="59"/>
      <c r="AC1286" s="59"/>
      <c r="AD1286" s="59"/>
      <c r="AE1286" s="59"/>
      <c r="AF1286" s="62"/>
      <c r="AG1286" s="62"/>
    </row>
    <row r="1287" spans="2:33" x14ac:dyDescent="0.25">
      <c r="B1287" s="40"/>
      <c r="C1287" s="40"/>
      <c r="D1287" s="40"/>
      <c r="E1287" s="40"/>
      <c r="F1287" s="40"/>
      <c r="G1287" s="40"/>
      <c r="AC1287" s="40"/>
      <c r="AD1287" s="40"/>
      <c r="AE1287" s="40"/>
      <c r="AF1287" s="62"/>
      <c r="AG1287" s="62"/>
    </row>
    <row r="1288" spans="2:33" x14ac:dyDescent="0.25">
      <c r="B1288" s="66"/>
      <c r="C1288" s="66"/>
      <c r="D1288" s="66"/>
      <c r="E1288" s="66"/>
      <c r="F1288" s="66"/>
      <c r="G1288" s="66"/>
      <c r="AC1288" s="66"/>
      <c r="AD1288" s="66"/>
      <c r="AE1288" s="66"/>
      <c r="AF1288" s="62"/>
      <c r="AG1288" s="62"/>
    </row>
    <row r="1289" spans="2:33" x14ac:dyDescent="0.25">
      <c r="B1289" s="43"/>
      <c r="C1289" s="43"/>
      <c r="D1289" s="43"/>
      <c r="E1289" s="43"/>
      <c r="F1289" s="43"/>
      <c r="G1289" s="43"/>
      <c r="AC1289" s="43"/>
      <c r="AD1289" s="43"/>
      <c r="AE1289" s="43"/>
      <c r="AF1289" s="62"/>
      <c r="AG1289" s="62"/>
    </row>
    <row r="1290" spans="2:33" x14ac:dyDescent="0.25">
      <c r="B1290" s="42"/>
      <c r="C1290" s="42"/>
      <c r="D1290" s="42"/>
      <c r="E1290" s="42"/>
      <c r="F1290" s="42"/>
      <c r="G1290" s="42"/>
      <c r="AC1290" s="42"/>
      <c r="AD1290" s="42"/>
      <c r="AE1290" s="42"/>
      <c r="AF1290" s="62"/>
      <c r="AG1290" s="62"/>
    </row>
    <row r="1291" spans="2:33" x14ac:dyDescent="0.25">
      <c r="B1291" s="61"/>
      <c r="C1291" s="61"/>
      <c r="D1291" s="61"/>
      <c r="E1291" s="61"/>
      <c r="F1291" s="61"/>
      <c r="G1291" s="61"/>
      <c r="AC1291" s="61"/>
      <c r="AD1291" s="61"/>
      <c r="AE1291" s="61"/>
      <c r="AF1291" s="62"/>
      <c r="AG1291" s="62"/>
    </row>
    <row r="1292" spans="2:33" x14ac:dyDescent="0.25">
      <c r="B1292" s="58"/>
      <c r="C1292" s="58"/>
      <c r="D1292" s="58"/>
      <c r="E1292" s="58"/>
      <c r="F1292" s="58"/>
      <c r="G1292" s="58"/>
      <c r="AC1292" s="58"/>
      <c r="AD1292" s="58"/>
      <c r="AE1292" s="58"/>
      <c r="AF1292" s="62"/>
      <c r="AG1292" s="62"/>
    </row>
    <row r="1293" spans="2:33" x14ac:dyDescent="0.25">
      <c r="B1293" s="57"/>
      <c r="C1293" s="57"/>
      <c r="D1293" s="57"/>
      <c r="E1293" s="57"/>
      <c r="F1293" s="57"/>
      <c r="G1293" s="57"/>
      <c r="AC1293" s="57"/>
      <c r="AD1293" s="57"/>
      <c r="AE1293" s="57"/>
      <c r="AF1293" s="62"/>
      <c r="AG1293" s="62"/>
    </row>
    <row r="1294" spans="2:33" x14ac:dyDescent="0.25">
      <c r="B1294" s="68"/>
      <c r="C1294" s="68"/>
      <c r="D1294" s="68"/>
      <c r="E1294" s="68"/>
      <c r="F1294" s="68"/>
      <c r="G1294" s="68"/>
      <c r="AC1294" s="68"/>
      <c r="AD1294" s="68"/>
      <c r="AE1294" s="68"/>
      <c r="AF1294" s="62"/>
      <c r="AG1294" s="62"/>
    </row>
    <row r="1295" spans="2:33" x14ac:dyDescent="0.25">
      <c r="B1295" s="48"/>
      <c r="C1295" s="48"/>
      <c r="D1295" s="48"/>
      <c r="E1295" s="48"/>
      <c r="F1295" s="48"/>
      <c r="G1295" s="48"/>
      <c r="AC1295" s="48"/>
      <c r="AD1295" s="48"/>
      <c r="AE1295" s="48"/>
      <c r="AF1295" s="62"/>
      <c r="AG1295" s="62"/>
    </row>
    <row r="1296" spans="2:33" x14ac:dyDescent="0.25">
      <c r="B1296" s="62"/>
      <c r="C1296" s="62"/>
      <c r="D1296" s="62"/>
      <c r="E1296" s="62"/>
      <c r="F1296" s="62"/>
      <c r="G1296" s="62"/>
      <c r="AC1296" s="62"/>
      <c r="AD1296" s="62"/>
      <c r="AE1296" s="62"/>
      <c r="AF1296" s="62"/>
      <c r="AG1296" s="62"/>
    </row>
    <row r="1297" spans="2:33" x14ac:dyDescent="0.25">
      <c r="B1297" s="66"/>
      <c r="C1297" s="66"/>
      <c r="D1297" s="66"/>
      <c r="E1297" s="66"/>
      <c r="F1297" s="66"/>
      <c r="G1297" s="66"/>
      <c r="AC1297" s="66"/>
      <c r="AD1297" s="66"/>
      <c r="AE1297" s="66"/>
      <c r="AF1297" s="62"/>
      <c r="AG1297" s="62"/>
    </row>
    <row r="1298" spans="2:33" x14ac:dyDescent="0.25">
      <c r="B1298" s="40"/>
      <c r="C1298" s="40"/>
      <c r="D1298" s="40"/>
      <c r="E1298" s="40"/>
      <c r="F1298" s="40"/>
      <c r="G1298" s="40"/>
      <c r="AC1298" s="40"/>
      <c r="AD1298" s="40"/>
      <c r="AE1298" s="40"/>
      <c r="AF1298" s="59"/>
      <c r="AG1298" s="59"/>
    </row>
    <row r="1299" spans="2:33" x14ac:dyDescent="0.25">
      <c r="B1299" s="49"/>
      <c r="C1299" s="49"/>
      <c r="D1299" s="49"/>
      <c r="E1299" s="49"/>
      <c r="F1299" s="49"/>
      <c r="G1299" s="49"/>
      <c r="AC1299" s="49"/>
      <c r="AD1299" s="49"/>
      <c r="AE1299" s="49"/>
      <c r="AF1299" s="59"/>
      <c r="AG1299" s="59"/>
    </row>
    <row r="1300" spans="2:33" x14ac:dyDescent="0.25">
      <c r="B1300" s="59"/>
      <c r="C1300" s="59"/>
      <c r="D1300" s="59"/>
      <c r="E1300" s="59"/>
      <c r="F1300" s="59"/>
      <c r="G1300" s="59"/>
      <c r="AC1300" s="59"/>
      <c r="AD1300" s="59"/>
      <c r="AE1300" s="59"/>
      <c r="AF1300" s="59"/>
      <c r="AG1300" s="59"/>
    </row>
    <row r="1301" spans="2:33" x14ac:dyDescent="0.25">
      <c r="B1301" s="68"/>
      <c r="C1301" s="68"/>
      <c r="D1301" s="68"/>
      <c r="E1301" s="68"/>
      <c r="F1301" s="68"/>
      <c r="G1301" s="68"/>
      <c r="AC1301" s="68"/>
      <c r="AD1301" s="68"/>
      <c r="AE1301" s="68"/>
      <c r="AF1301" s="59"/>
      <c r="AG1301" s="59"/>
    </row>
    <row r="1302" spans="2:33" x14ac:dyDescent="0.25">
      <c r="B1302" s="58"/>
      <c r="C1302" s="58"/>
      <c r="D1302" s="58"/>
      <c r="E1302" s="58"/>
      <c r="F1302" s="58"/>
      <c r="G1302" s="58"/>
      <c r="AC1302" s="58"/>
      <c r="AD1302" s="58"/>
      <c r="AE1302" s="58"/>
      <c r="AF1302" s="59"/>
      <c r="AG1302" s="59"/>
    </row>
    <row r="1303" spans="2:33" x14ac:dyDescent="0.25">
      <c r="B1303" s="61"/>
      <c r="C1303" s="61"/>
      <c r="D1303" s="61"/>
      <c r="E1303" s="61"/>
      <c r="F1303" s="61"/>
      <c r="G1303" s="61"/>
      <c r="AC1303" s="61"/>
      <c r="AD1303" s="61"/>
      <c r="AE1303" s="61"/>
      <c r="AF1303" s="59"/>
      <c r="AG1303" s="59"/>
    </row>
    <row r="1304" spans="2:33" x14ac:dyDescent="0.25">
      <c r="B1304" s="54"/>
      <c r="C1304" s="54"/>
      <c r="D1304" s="54"/>
      <c r="E1304" s="54"/>
      <c r="F1304" s="54"/>
      <c r="G1304" s="54"/>
      <c r="AC1304" s="54"/>
      <c r="AD1304" s="54"/>
      <c r="AE1304" s="54"/>
      <c r="AF1304" s="59"/>
      <c r="AG1304" s="59"/>
    </row>
    <row r="1305" spans="2:33" x14ac:dyDescent="0.25">
      <c r="B1305" s="43"/>
      <c r="C1305" s="43"/>
      <c r="D1305" s="43"/>
      <c r="E1305" s="43"/>
      <c r="F1305" s="43"/>
      <c r="G1305" s="43"/>
      <c r="AC1305" s="43"/>
      <c r="AD1305" s="43"/>
      <c r="AE1305" s="43"/>
      <c r="AF1305" s="59"/>
      <c r="AG1305" s="59"/>
    </row>
    <row r="1306" spans="2:33" x14ac:dyDescent="0.25">
      <c r="B1306" s="57"/>
      <c r="C1306" s="57"/>
      <c r="D1306" s="57"/>
      <c r="E1306" s="57"/>
      <c r="F1306" s="57"/>
      <c r="G1306" s="57"/>
      <c r="AC1306" s="57"/>
      <c r="AD1306" s="57"/>
      <c r="AE1306" s="57"/>
      <c r="AF1306" s="59"/>
      <c r="AG1306" s="59"/>
    </row>
    <row r="1307" spans="2:33" x14ac:dyDescent="0.25">
      <c r="B1307" s="42"/>
      <c r="C1307" s="42"/>
      <c r="D1307" s="42"/>
      <c r="E1307" s="42"/>
      <c r="F1307" s="42"/>
      <c r="G1307" s="42"/>
      <c r="AC1307" s="42"/>
      <c r="AD1307" s="42"/>
      <c r="AE1307" s="42"/>
      <c r="AF1307" s="59"/>
      <c r="AG1307" s="59"/>
    </row>
    <row r="1308" spans="2:33" x14ac:dyDescent="0.25">
      <c r="B1308" s="40"/>
      <c r="C1308" s="40"/>
      <c r="D1308" s="40"/>
      <c r="E1308" s="40"/>
      <c r="F1308" s="40"/>
      <c r="G1308" s="40"/>
      <c r="AC1308" s="40"/>
      <c r="AD1308" s="40"/>
      <c r="AE1308" s="40"/>
      <c r="AF1308" s="59"/>
      <c r="AG1308" s="59"/>
    </row>
    <row r="1309" spans="2:33" x14ac:dyDescent="0.25">
      <c r="B1309" s="61"/>
      <c r="C1309" s="61"/>
      <c r="D1309" s="61"/>
      <c r="E1309" s="61"/>
      <c r="F1309" s="61"/>
      <c r="G1309" s="61"/>
      <c r="AC1309" s="61"/>
      <c r="AD1309" s="61"/>
      <c r="AE1309" s="61"/>
      <c r="AF1309" s="59"/>
      <c r="AG1309" s="59"/>
    </row>
    <row r="1310" spans="2:33" x14ac:dyDescent="0.25">
      <c r="B1310" s="48"/>
      <c r="C1310" s="48"/>
      <c r="D1310" s="48"/>
      <c r="E1310" s="48"/>
      <c r="F1310" s="48"/>
      <c r="G1310" s="48"/>
      <c r="AC1310" s="48"/>
      <c r="AD1310" s="48"/>
      <c r="AE1310" s="48"/>
      <c r="AF1310" s="59"/>
      <c r="AG1310" s="59"/>
    </row>
    <row r="1311" spans="2:33" x14ac:dyDescent="0.25">
      <c r="B1311" s="47"/>
      <c r="C1311" s="47"/>
      <c r="D1311" s="47"/>
      <c r="E1311" s="47"/>
      <c r="F1311" s="47"/>
      <c r="G1311" s="47"/>
      <c r="AC1311" s="47"/>
      <c r="AD1311" s="47"/>
      <c r="AE1311" s="47"/>
      <c r="AF1311" s="59"/>
      <c r="AG1311" s="59"/>
    </row>
    <row r="1312" spans="2:33" x14ac:dyDescent="0.25">
      <c r="B1312" s="47"/>
      <c r="C1312" s="47"/>
      <c r="D1312" s="47"/>
      <c r="E1312" s="47"/>
      <c r="F1312" s="47"/>
      <c r="G1312" s="47"/>
      <c r="AC1312" s="47"/>
      <c r="AD1312" s="47"/>
      <c r="AE1312" s="47"/>
      <c r="AF1312" s="59"/>
      <c r="AG1312" s="59"/>
    </row>
    <row r="1313" spans="2:33" x14ac:dyDescent="0.25">
      <c r="B1313" s="44"/>
      <c r="C1313" s="44"/>
      <c r="D1313" s="44"/>
      <c r="E1313" s="44"/>
      <c r="F1313" s="44"/>
      <c r="G1313" s="44"/>
      <c r="AC1313" s="44"/>
      <c r="AD1313" s="44"/>
      <c r="AE1313" s="44"/>
      <c r="AF1313" s="59"/>
      <c r="AG1313" s="59"/>
    </row>
    <row r="1314" spans="2:33" x14ac:dyDescent="0.25">
      <c r="B1314" s="67"/>
      <c r="C1314" s="67"/>
      <c r="D1314" s="67"/>
      <c r="E1314" s="67"/>
      <c r="F1314" s="67"/>
      <c r="G1314" s="67"/>
      <c r="AC1314" s="67"/>
      <c r="AD1314" s="67"/>
      <c r="AE1314" s="67"/>
      <c r="AF1314" s="59"/>
      <c r="AG1314" s="59"/>
    </row>
    <row r="1315" spans="2:33" x14ac:dyDescent="0.25">
      <c r="B1315" s="44"/>
      <c r="C1315" s="44"/>
      <c r="D1315" s="44"/>
      <c r="E1315" s="44"/>
      <c r="F1315" s="44"/>
      <c r="G1315" s="44"/>
      <c r="AC1315" s="44"/>
      <c r="AD1315" s="44"/>
      <c r="AE1315" s="44"/>
      <c r="AF1315" s="59"/>
      <c r="AG1315" s="59"/>
    </row>
    <row r="1316" spans="2:33" x14ac:dyDescent="0.25">
      <c r="B1316" s="58"/>
      <c r="C1316" s="58"/>
      <c r="D1316" s="58"/>
      <c r="E1316" s="58"/>
      <c r="F1316" s="58"/>
      <c r="G1316" s="58"/>
      <c r="AC1316" s="58"/>
      <c r="AD1316" s="58"/>
      <c r="AE1316" s="58"/>
      <c r="AF1316" s="59"/>
      <c r="AG1316" s="59"/>
    </row>
    <row r="1317" spans="2:33" x14ac:dyDescent="0.25">
      <c r="B1317" s="50"/>
      <c r="C1317" s="50"/>
      <c r="D1317" s="50"/>
      <c r="E1317" s="50"/>
      <c r="F1317" s="50"/>
      <c r="G1317" s="50"/>
      <c r="AC1317" s="50"/>
      <c r="AD1317" s="50"/>
      <c r="AE1317" s="50"/>
      <c r="AF1317" s="59"/>
      <c r="AG1317" s="59"/>
    </row>
    <row r="1318" spans="2:33" x14ac:dyDescent="0.25">
      <c r="B1318" s="53"/>
      <c r="C1318" s="53"/>
      <c r="D1318" s="53"/>
      <c r="E1318" s="53"/>
      <c r="F1318" s="53"/>
      <c r="G1318" s="53"/>
      <c r="AC1318" s="53"/>
      <c r="AD1318" s="53"/>
      <c r="AE1318" s="53"/>
      <c r="AF1318" s="59"/>
      <c r="AG1318" s="59"/>
    </row>
    <row r="1319" spans="2:33" x14ac:dyDescent="0.25">
      <c r="B1319" s="58"/>
      <c r="C1319" s="58"/>
      <c r="D1319" s="58"/>
      <c r="E1319" s="58"/>
      <c r="F1319" s="58"/>
      <c r="G1319" s="58"/>
      <c r="AC1319" s="58"/>
      <c r="AD1319" s="58"/>
      <c r="AE1319" s="58"/>
      <c r="AF1319" s="59"/>
      <c r="AG1319" s="59"/>
    </row>
    <row r="1320" spans="2:33" x14ac:dyDescent="0.25">
      <c r="B1320" s="53"/>
      <c r="C1320" s="53"/>
      <c r="D1320" s="53"/>
      <c r="E1320" s="53"/>
      <c r="F1320" s="53"/>
      <c r="G1320" s="53"/>
      <c r="AC1320" s="53"/>
      <c r="AD1320" s="53"/>
      <c r="AE1320" s="53"/>
      <c r="AF1320" s="59"/>
      <c r="AG1320" s="59"/>
    </row>
    <row r="1321" spans="2:33" x14ac:dyDescent="0.25">
      <c r="B1321" s="62"/>
      <c r="C1321" s="62"/>
      <c r="D1321" s="62"/>
      <c r="E1321" s="62"/>
      <c r="F1321" s="62"/>
      <c r="G1321" s="62"/>
      <c r="AC1321" s="62"/>
      <c r="AD1321" s="62"/>
      <c r="AE1321" s="62"/>
      <c r="AF1321" s="59"/>
      <c r="AG1321" s="59"/>
    </row>
    <row r="1322" spans="2:33" x14ac:dyDescent="0.25">
      <c r="B1322" s="60"/>
      <c r="C1322" s="60"/>
      <c r="D1322" s="60"/>
      <c r="E1322" s="60"/>
      <c r="F1322" s="60"/>
      <c r="G1322" s="60"/>
      <c r="AC1322" s="60"/>
      <c r="AD1322" s="60"/>
      <c r="AE1322" s="60"/>
      <c r="AF1322" s="59"/>
      <c r="AG1322" s="59"/>
    </row>
    <row r="1323" spans="2:33" x14ac:dyDescent="0.25">
      <c r="B1323" s="41"/>
      <c r="C1323" s="41"/>
      <c r="D1323" s="41"/>
      <c r="E1323" s="41"/>
      <c r="F1323" s="41"/>
      <c r="G1323" s="41"/>
      <c r="AC1323" s="41"/>
      <c r="AD1323" s="41"/>
      <c r="AE1323" s="41"/>
      <c r="AF1323" s="59"/>
      <c r="AG1323" s="59"/>
    </row>
    <row r="1324" spans="2:33" x14ac:dyDescent="0.25">
      <c r="B1324" s="57"/>
      <c r="C1324" s="57"/>
      <c r="D1324" s="57"/>
      <c r="E1324" s="57"/>
      <c r="F1324" s="57"/>
      <c r="G1324" s="57"/>
      <c r="AC1324" s="57"/>
      <c r="AD1324" s="57"/>
      <c r="AE1324" s="57"/>
      <c r="AF1324" s="59"/>
      <c r="AG1324" s="59"/>
    </row>
    <row r="1325" spans="2:33" x14ac:dyDescent="0.25">
      <c r="B1325" s="62"/>
      <c r="C1325" s="62"/>
      <c r="D1325" s="62"/>
      <c r="E1325" s="62"/>
      <c r="F1325" s="62"/>
      <c r="G1325" s="62"/>
      <c r="AC1325" s="62"/>
      <c r="AD1325" s="62"/>
      <c r="AE1325" s="62"/>
      <c r="AF1325" s="59"/>
      <c r="AG1325" s="59"/>
    </row>
    <row r="1326" spans="2:33" x14ac:dyDescent="0.25">
      <c r="B1326" s="47"/>
      <c r="C1326" s="47"/>
      <c r="D1326" s="47"/>
      <c r="E1326" s="47"/>
      <c r="F1326" s="47"/>
      <c r="G1326" s="47"/>
      <c r="AC1326" s="47"/>
      <c r="AD1326" s="47"/>
      <c r="AE1326" s="47"/>
      <c r="AF1326" s="59"/>
      <c r="AG1326" s="59"/>
    </row>
    <row r="1327" spans="2:33" x14ac:dyDescent="0.25">
      <c r="B1327" s="47"/>
      <c r="C1327" s="47"/>
      <c r="D1327" s="47"/>
      <c r="E1327" s="47"/>
      <c r="F1327" s="47"/>
      <c r="G1327" s="47"/>
      <c r="AC1327" s="47"/>
      <c r="AD1327" s="47"/>
      <c r="AE1327" s="47"/>
      <c r="AF1327" s="59"/>
      <c r="AG1327" s="59"/>
    </row>
    <row r="1328" spans="2:33" x14ac:dyDescent="0.25">
      <c r="B1328" s="56"/>
      <c r="C1328" s="56"/>
      <c r="D1328" s="56"/>
      <c r="E1328" s="56"/>
      <c r="F1328" s="56"/>
      <c r="G1328" s="56"/>
      <c r="AC1328" s="56"/>
      <c r="AD1328" s="56"/>
      <c r="AE1328" s="56"/>
      <c r="AF1328" s="59"/>
      <c r="AG1328" s="59"/>
    </row>
    <row r="1329" spans="2:33" x14ac:dyDescent="0.25">
      <c r="B1329" s="49"/>
      <c r="C1329" s="49"/>
      <c r="D1329" s="49"/>
      <c r="E1329" s="49"/>
      <c r="F1329" s="49"/>
      <c r="G1329" s="49"/>
      <c r="AC1329" s="49"/>
      <c r="AD1329" s="49"/>
      <c r="AE1329" s="49"/>
      <c r="AF1329" s="59"/>
      <c r="AG1329" s="59"/>
    </row>
    <row r="1330" spans="2:33" x14ac:dyDescent="0.25">
      <c r="B1330" s="48"/>
      <c r="C1330" s="48"/>
      <c r="D1330" s="48"/>
      <c r="E1330" s="48"/>
      <c r="F1330" s="48"/>
      <c r="G1330" s="48"/>
      <c r="AC1330" s="48"/>
      <c r="AD1330" s="48"/>
      <c r="AE1330" s="48"/>
      <c r="AF1330" s="59"/>
      <c r="AG1330" s="59"/>
    </row>
    <row r="1331" spans="2:33" x14ac:dyDescent="0.25">
      <c r="B1331" s="62"/>
      <c r="C1331" s="62"/>
      <c r="D1331" s="62"/>
      <c r="E1331" s="62"/>
      <c r="F1331" s="62"/>
      <c r="G1331" s="62"/>
      <c r="AC1331" s="62"/>
      <c r="AD1331" s="62"/>
      <c r="AE1331" s="62"/>
      <c r="AF1331" s="59"/>
      <c r="AG1331" s="59"/>
    </row>
    <row r="1332" spans="2:33" x14ac:dyDescent="0.25">
      <c r="B1332" s="40"/>
      <c r="C1332" s="40"/>
      <c r="D1332" s="40"/>
      <c r="E1332" s="40"/>
      <c r="F1332" s="40"/>
      <c r="G1332" s="40"/>
      <c r="AC1332" s="40"/>
      <c r="AD1332" s="40"/>
      <c r="AE1332" s="40"/>
      <c r="AF1332" s="59"/>
      <c r="AG1332" s="59"/>
    </row>
    <row r="1333" spans="2:33" x14ac:dyDescent="0.25">
      <c r="B1333" s="59"/>
      <c r="C1333" s="59"/>
      <c r="D1333" s="59"/>
      <c r="E1333" s="59"/>
      <c r="F1333" s="59"/>
      <c r="G1333" s="59"/>
      <c r="AC1333" s="59"/>
      <c r="AD1333" s="59"/>
      <c r="AE1333" s="59"/>
      <c r="AF1333" s="59"/>
      <c r="AG1333" s="59"/>
    </row>
    <row r="1334" spans="2:33" x14ac:dyDescent="0.25">
      <c r="B1334" s="55"/>
      <c r="C1334" s="55"/>
      <c r="D1334" s="55"/>
      <c r="E1334" s="55"/>
      <c r="F1334" s="55"/>
      <c r="G1334" s="55"/>
      <c r="AC1334" s="55"/>
      <c r="AD1334" s="55"/>
      <c r="AE1334" s="55"/>
      <c r="AF1334" s="59"/>
      <c r="AG1334" s="59"/>
    </row>
    <row r="1335" spans="2:33" x14ac:dyDescent="0.25">
      <c r="B1335" s="49"/>
      <c r="C1335" s="49"/>
      <c r="D1335" s="49"/>
      <c r="E1335" s="49"/>
      <c r="F1335" s="49"/>
      <c r="G1335" s="49"/>
      <c r="AC1335" s="49"/>
      <c r="AD1335" s="49"/>
      <c r="AE1335" s="49"/>
      <c r="AF1335" s="59"/>
      <c r="AG1335" s="59"/>
    </row>
    <row r="1336" spans="2:33" x14ac:dyDescent="0.25">
      <c r="B1336" s="65"/>
      <c r="C1336" s="65"/>
      <c r="D1336" s="65"/>
      <c r="E1336" s="65"/>
      <c r="F1336" s="65"/>
      <c r="G1336" s="65"/>
      <c r="AC1336" s="65"/>
      <c r="AD1336" s="65"/>
      <c r="AE1336" s="65"/>
      <c r="AF1336" s="59"/>
      <c r="AG1336" s="59"/>
    </row>
    <row r="1337" spans="2:33" x14ac:dyDescent="0.25">
      <c r="B1337" s="68"/>
      <c r="C1337" s="68"/>
      <c r="D1337" s="68"/>
      <c r="E1337" s="68"/>
      <c r="F1337" s="68"/>
      <c r="G1337" s="68"/>
      <c r="AC1337" s="68"/>
      <c r="AD1337" s="68"/>
      <c r="AE1337" s="68"/>
      <c r="AF1337" s="59"/>
      <c r="AG1337" s="59"/>
    </row>
    <row r="1338" spans="2:33" x14ac:dyDescent="0.25">
      <c r="B1338" s="41"/>
      <c r="C1338" s="41"/>
      <c r="D1338" s="41"/>
      <c r="E1338" s="41"/>
      <c r="F1338" s="41"/>
      <c r="G1338" s="41"/>
      <c r="AC1338" s="41"/>
      <c r="AD1338" s="41"/>
      <c r="AE1338" s="41"/>
      <c r="AF1338" s="59"/>
      <c r="AG1338" s="59"/>
    </row>
    <row r="1339" spans="2:33" x14ac:dyDescent="0.25">
      <c r="B1339" s="61"/>
      <c r="C1339" s="61"/>
      <c r="D1339" s="61"/>
      <c r="E1339" s="61"/>
      <c r="F1339" s="61"/>
      <c r="G1339" s="61"/>
      <c r="AC1339" s="61"/>
      <c r="AD1339" s="61"/>
      <c r="AE1339" s="61"/>
      <c r="AF1339" s="59"/>
      <c r="AG1339" s="59"/>
    </row>
    <row r="1340" spans="2:33" x14ac:dyDescent="0.25">
      <c r="B1340" s="41"/>
      <c r="C1340" s="41"/>
      <c r="D1340" s="41"/>
      <c r="E1340" s="41"/>
      <c r="F1340" s="41"/>
      <c r="G1340" s="41"/>
      <c r="AC1340" s="41"/>
      <c r="AD1340" s="41"/>
      <c r="AE1340" s="41"/>
      <c r="AF1340" s="59"/>
      <c r="AG1340" s="59"/>
    </row>
    <row r="1341" spans="2:33" x14ac:dyDescent="0.25">
      <c r="B1341" s="60"/>
      <c r="C1341" s="60"/>
      <c r="D1341" s="60"/>
      <c r="E1341" s="60"/>
      <c r="F1341" s="60"/>
      <c r="G1341" s="60"/>
      <c r="AC1341" s="60"/>
      <c r="AD1341" s="60"/>
      <c r="AE1341" s="60"/>
      <c r="AF1341" s="59"/>
      <c r="AG1341" s="59"/>
    </row>
    <row r="1342" spans="2:33" x14ac:dyDescent="0.25">
      <c r="B1342" s="58"/>
      <c r="C1342" s="58"/>
      <c r="D1342" s="58"/>
      <c r="E1342" s="58"/>
      <c r="F1342" s="58"/>
      <c r="G1342" s="58"/>
      <c r="AC1342" s="58"/>
      <c r="AD1342" s="58"/>
      <c r="AE1342" s="58"/>
      <c r="AF1342" s="59"/>
      <c r="AG1342" s="59"/>
    </row>
    <row r="1343" spans="2:33" x14ac:dyDescent="0.25">
      <c r="B1343" s="61"/>
      <c r="C1343" s="61"/>
      <c r="D1343" s="61"/>
      <c r="E1343" s="61"/>
      <c r="F1343" s="61"/>
      <c r="G1343" s="61"/>
      <c r="AC1343" s="61"/>
      <c r="AD1343" s="61"/>
      <c r="AE1343" s="61"/>
      <c r="AF1343" s="59"/>
      <c r="AG1343" s="59"/>
    </row>
    <row r="1344" spans="2:33" x14ac:dyDescent="0.25">
      <c r="B1344" s="60"/>
      <c r="C1344" s="60"/>
      <c r="D1344" s="60"/>
      <c r="E1344" s="60"/>
      <c r="F1344" s="60"/>
      <c r="G1344" s="60"/>
      <c r="AC1344" s="60"/>
      <c r="AD1344" s="60"/>
      <c r="AE1344" s="60"/>
      <c r="AF1344" s="59"/>
      <c r="AG1344" s="59"/>
    </row>
    <row r="1345" spans="2:33" x14ac:dyDescent="0.25">
      <c r="B1345" s="43"/>
      <c r="C1345" s="43"/>
      <c r="D1345" s="43"/>
      <c r="E1345" s="43"/>
      <c r="F1345" s="43"/>
      <c r="G1345" s="43"/>
      <c r="AC1345" s="43"/>
      <c r="AD1345" s="43"/>
      <c r="AE1345" s="43"/>
      <c r="AF1345" s="59"/>
      <c r="AG1345" s="59"/>
    </row>
    <row r="1346" spans="2:33" x14ac:dyDescent="0.25">
      <c r="B1346" s="58"/>
      <c r="C1346" s="58"/>
      <c r="D1346" s="58"/>
      <c r="E1346" s="58"/>
      <c r="F1346" s="58"/>
      <c r="G1346" s="58"/>
      <c r="AC1346" s="58"/>
      <c r="AD1346" s="58"/>
      <c r="AE1346" s="58"/>
      <c r="AF1346" s="59"/>
      <c r="AG1346" s="59"/>
    </row>
    <row r="1347" spans="2:33" x14ac:dyDescent="0.25">
      <c r="B1347" s="61"/>
      <c r="C1347" s="61"/>
      <c r="D1347" s="61"/>
      <c r="E1347" s="61"/>
      <c r="F1347" s="61"/>
      <c r="G1347" s="61"/>
      <c r="AC1347" s="61"/>
      <c r="AD1347" s="61"/>
      <c r="AE1347" s="61"/>
      <c r="AF1347" s="59"/>
      <c r="AG1347" s="59"/>
    </row>
    <row r="1348" spans="2:33" x14ac:dyDescent="0.25">
      <c r="B1348" s="60"/>
      <c r="C1348" s="60"/>
      <c r="D1348" s="60"/>
      <c r="E1348" s="60"/>
      <c r="F1348" s="60"/>
      <c r="G1348" s="60"/>
      <c r="AC1348" s="60"/>
      <c r="AD1348" s="60"/>
      <c r="AE1348" s="60"/>
      <c r="AF1348" s="59"/>
      <c r="AG1348" s="59"/>
    </row>
    <row r="1349" spans="2:33" x14ac:dyDescent="0.25">
      <c r="B1349" s="43"/>
      <c r="C1349" s="43"/>
      <c r="D1349" s="43"/>
      <c r="E1349" s="43"/>
      <c r="F1349" s="43"/>
      <c r="G1349" s="43"/>
      <c r="AC1349" s="43"/>
      <c r="AD1349" s="43"/>
      <c r="AE1349" s="43"/>
      <c r="AF1349" s="59"/>
      <c r="AG1349" s="59"/>
    </row>
    <row r="1350" spans="2:33" x14ac:dyDescent="0.25">
      <c r="B1350" s="40"/>
      <c r="C1350" s="40"/>
      <c r="D1350" s="40"/>
      <c r="E1350" s="40"/>
      <c r="F1350" s="40"/>
      <c r="G1350" s="40"/>
      <c r="AC1350" s="40"/>
      <c r="AD1350" s="40"/>
      <c r="AE1350" s="40"/>
      <c r="AF1350" s="59"/>
      <c r="AG1350" s="59"/>
    </row>
    <row r="1351" spans="2:33" x14ac:dyDescent="0.25">
      <c r="B1351" s="58"/>
      <c r="C1351" s="58"/>
      <c r="D1351" s="58"/>
      <c r="E1351" s="58"/>
      <c r="F1351" s="58"/>
      <c r="G1351" s="58"/>
      <c r="AC1351" s="58"/>
      <c r="AD1351" s="58"/>
      <c r="AE1351" s="58"/>
      <c r="AF1351" s="59"/>
      <c r="AG1351" s="59"/>
    </row>
    <row r="1352" spans="2:33" x14ac:dyDescent="0.25">
      <c r="B1352" s="44"/>
      <c r="C1352" s="44"/>
      <c r="D1352" s="44"/>
      <c r="E1352" s="44"/>
      <c r="F1352" s="44"/>
      <c r="G1352" s="44"/>
      <c r="AC1352" s="44"/>
      <c r="AD1352" s="44"/>
      <c r="AE1352" s="44"/>
      <c r="AF1352" s="59"/>
      <c r="AG1352" s="59"/>
    </row>
    <row r="1353" spans="2:33" x14ac:dyDescent="0.25">
      <c r="B1353" s="43"/>
      <c r="C1353" s="43"/>
      <c r="D1353" s="43"/>
      <c r="E1353" s="43"/>
      <c r="F1353" s="43"/>
      <c r="G1353" s="43"/>
      <c r="AC1353" s="43"/>
      <c r="AD1353" s="43"/>
      <c r="AE1353" s="43"/>
      <c r="AF1353" s="59"/>
      <c r="AG1353" s="59"/>
    </row>
    <row r="1354" spans="2:33" x14ac:dyDescent="0.25">
      <c r="B1354" s="53"/>
      <c r="C1354" s="53"/>
      <c r="D1354" s="53"/>
      <c r="E1354" s="53"/>
      <c r="F1354" s="53"/>
      <c r="G1354" s="53"/>
      <c r="AC1354" s="53"/>
      <c r="AD1354" s="53"/>
      <c r="AE1354" s="53"/>
      <c r="AF1354" s="59"/>
      <c r="AG1354" s="59"/>
    </row>
    <row r="1355" spans="2:33" x14ac:dyDescent="0.25">
      <c r="B1355" s="62"/>
      <c r="C1355" s="62"/>
      <c r="D1355" s="62"/>
      <c r="E1355" s="62"/>
      <c r="F1355" s="62"/>
      <c r="G1355" s="62"/>
      <c r="AC1355" s="62"/>
      <c r="AD1355" s="62"/>
      <c r="AE1355" s="62"/>
      <c r="AF1355" s="59"/>
      <c r="AG1355" s="59"/>
    </row>
    <row r="1356" spans="2:33" x14ac:dyDescent="0.25">
      <c r="B1356" s="46"/>
      <c r="C1356" s="46"/>
      <c r="D1356" s="46"/>
      <c r="E1356" s="46"/>
      <c r="F1356" s="46"/>
      <c r="G1356" s="46"/>
      <c r="AC1356" s="46"/>
      <c r="AD1356" s="46"/>
      <c r="AE1356" s="46"/>
      <c r="AF1356" s="59"/>
      <c r="AG1356" s="59"/>
    </row>
    <row r="1357" spans="2:33" x14ac:dyDescent="0.25">
      <c r="B1357" s="62"/>
      <c r="C1357" s="62"/>
      <c r="D1357" s="62"/>
      <c r="E1357" s="62"/>
      <c r="F1357" s="62"/>
      <c r="G1357" s="62"/>
      <c r="AC1357" s="62"/>
      <c r="AD1357" s="62"/>
      <c r="AE1357" s="62"/>
      <c r="AF1357" s="59"/>
      <c r="AG1357" s="59"/>
    </row>
    <row r="1358" spans="2:33" x14ac:dyDescent="0.25">
      <c r="B1358" s="66"/>
      <c r="C1358" s="66"/>
      <c r="D1358" s="66"/>
      <c r="E1358" s="66"/>
      <c r="F1358" s="66"/>
      <c r="G1358" s="66"/>
      <c r="AC1358" s="66"/>
      <c r="AD1358" s="66"/>
      <c r="AE1358" s="66"/>
      <c r="AF1358" s="40"/>
      <c r="AG1358" s="40"/>
    </row>
    <row r="1359" spans="2:33" x14ac:dyDescent="0.25">
      <c r="B1359" s="65"/>
      <c r="C1359" s="65"/>
      <c r="D1359" s="65"/>
      <c r="E1359" s="65"/>
      <c r="F1359" s="65"/>
      <c r="G1359" s="65"/>
      <c r="AC1359" s="65"/>
      <c r="AD1359" s="65"/>
      <c r="AE1359" s="65"/>
      <c r="AF1359" s="40"/>
      <c r="AG1359" s="40"/>
    </row>
    <row r="1360" spans="2:33" x14ac:dyDescent="0.25">
      <c r="B1360" s="53"/>
      <c r="C1360" s="53"/>
      <c r="D1360" s="53"/>
      <c r="E1360" s="53"/>
      <c r="F1360" s="53"/>
      <c r="G1360" s="53"/>
      <c r="AC1360" s="53"/>
      <c r="AD1360" s="53"/>
      <c r="AE1360" s="53"/>
      <c r="AF1360" s="40"/>
      <c r="AG1360" s="40"/>
    </row>
    <row r="1361" spans="2:33" x14ac:dyDescent="0.25">
      <c r="B1361" s="45"/>
      <c r="C1361" s="45"/>
      <c r="D1361" s="45"/>
      <c r="E1361" s="45"/>
      <c r="F1361" s="45"/>
      <c r="G1361" s="45"/>
      <c r="AC1361" s="45"/>
      <c r="AD1361" s="45"/>
      <c r="AE1361" s="45"/>
      <c r="AF1361" s="40"/>
      <c r="AG1361" s="40"/>
    </row>
    <row r="1362" spans="2:33" x14ac:dyDescent="0.25">
      <c r="B1362" s="66"/>
      <c r="C1362" s="66"/>
      <c r="D1362" s="66"/>
      <c r="E1362" s="66"/>
      <c r="F1362" s="66"/>
      <c r="G1362" s="66"/>
      <c r="AC1362" s="66"/>
      <c r="AD1362" s="66"/>
      <c r="AE1362" s="66"/>
      <c r="AF1362" s="33"/>
      <c r="AG1362" s="33"/>
    </row>
    <row r="1363" spans="2:33" x14ac:dyDescent="0.25">
      <c r="B1363" s="59"/>
      <c r="C1363" s="59"/>
      <c r="D1363" s="59"/>
      <c r="E1363" s="59"/>
      <c r="F1363" s="59"/>
      <c r="G1363" s="59"/>
      <c r="AC1363" s="59"/>
      <c r="AD1363" s="59"/>
      <c r="AE1363" s="59"/>
      <c r="AF1363" s="33"/>
      <c r="AG1363" s="33"/>
    </row>
    <row r="1364" spans="2:33" x14ac:dyDescent="0.25">
      <c r="B1364" s="61"/>
      <c r="C1364" s="61"/>
      <c r="D1364" s="61"/>
      <c r="E1364" s="61"/>
      <c r="F1364" s="61"/>
      <c r="G1364" s="61"/>
      <c r="AC1364" s="61"/>
      <c r="AD1364" s="61"/>
      <c r="AE1364" s="61"/>
      <c r="AF1364" s="40"/>
      <c r="AG1364" s="40"/>
    </row>
    <row r="1365" spans="2:33" x14ac:dyDescent="0.25">
      <c r="B1365" s="45"/>
      <c r="C1365" s="45"/>
      <c r="D1365" s="45"/>
      <c r="E1365" s="45"/>
      <c r="F1365" s="45"/>
      <c r="G1365" s="45"/>
      <c r="AC1365" s="45"/>
      <c r="AD1365" s="45"/>
      <c r="AE1365" s="45"/>
      <c r="AF1365" s="40"/>
      <c r="AG1365" s="40"/>
    </row>
    <row r="1366" spans="2:33" x14ac:dyDescent="0.25">
      <c r="B1366" s="53"/>
      <c r="C1366" s="53"/>
      <c r="D1366" s="53"/>
      <c r="E1366" s="53"/>
      <c r="F1366" s="53"/>
      <c r="G1366" s="53"/>
      <c r="AC1366" s="53"/>
      <c r="AD1366" s="53"/>
      <c r="AE1366" s="53"/>
      <c r="AF1366" s="40"/>
      <c r="AG1366" s="40"/>
    </row>
    <row r="1367" spans="2:33" x14ac:dyDescent="0.25">
      <c r="B1367" s="66"/>
      <c r="C1367" s="66"/>
      <c r="D1367" s="66"/>
      <c r="E1367" s="66"/>
      <c r="F1367" s="66"/>
      <c r="G1367" s="66"/>
      <c r="AC1367" s="66"/>
      <c r="AD1367" s="66"/>
      <c r="AE1367" s="66"/>
      <c r="AF1367" s="40"/>
      <c r="AG1367" s="40"/>
    </row>
    <row r="1368" spans="2:33" x14ac:dyDescent="0.25">
      <c r="B1368" s="60"/>
      <c r="C1368" s="60"/>
      <c r="D1368" s="60"/>
      <c r="E1368" s="60"/>
      <c r="F1368" s="60"/>
      <c r="G1368" s="60"/>
      <c r="AC1368" s="60"/>
      <c r="AD1368" s="60"/>
      <c r="AE1368" s="60"/>
      <c r="AF1368" s="40"/>
      <c r="AG1368" s="40"/>
    </row>
    <row r="1369" spans="2:33" x14ac:dyDescent="0.25">
      <c r="B1369" s="41"/>
      <c r="C1369" s="41"/>
      <c r="D1369" s="41"/>
      <c r="E1369" s="41"/>
      <c r="F1369" s="41"/>
      <c r="G1369" s="41"/>
      <c r="AC1369" s="41"/>
      <c r="AD1369" s="41"/>
      <c r="AE1369" s="41"/>
      <c r="AF1369" s="40"/>
      <c r="AG1369" s="40"/>
    </row>
    <row r="1370" spans="2:33" x14ac:dyDescent="0.25">
      <c r="B1370" s="45"/>
      <c r="C1370" s="45"/>
      <c r="D1370" s="45"/>
      <c r="E1370" s="45"/>
      <c r="F1370" s="45"/>
      <c r="G1370" s="45"/>
      <c r="AC1370" s="45"/>
      <c r="AD1370" s="45"/>
      <c r="AE1370" s="45"/>
      <c r="AF1370" s="40"/>
      <c r="AG1370" s="40"/>
    </row>
    <row r="1371" spans="2:33" x14ac:dyDescent="0.25">
      <c r="B1371" s="48"/>
      <c r="C1371" s="48"/>
      <c r="D1371" s="48"/>
      <c r="E1371" s="48"/>
      <c r="F1371" s="48"/>
      <c r="G1371" s="48"/>
      <c r="AC1371" s="48"/>
      <c r="AD1371" s="48"/>
      <c r="AE1371" s="48"/>
      <c r="AF1371" s="40"/>
      <c r="AG1371" s="40"/>
    </row>
    <row r="1372" spans="2:33" x14ac:dyDescent="0.25">
      <c r="B1372" s="50"/>
      <c r="C1372" s="50"/>
      <c r="D1372" s="50"/>
      <c r="E1372" s="50"/>
      <c r="F1372" s="50"/>
      <c r="G1372" s="50"/>
      <c r="AC1372" s="50"/>
      <c r="AD1372" s="50"/>
      <c r="AE1372" s="50"/>
      <c r="AF1372" s="40"/>
      <c r="AG1372" s="40"/>
    </row>
    <row r="1373" spans="2:33" x14ac:dyDescent="0.25">
      <c r="B1373" s="55"/>
      <c r="C1373" s="55"/>
      <c r="D1373" s="55"/>
      <c r="E1373" s="55"/>
      <c r="F1373" s="55"/>
      <c r="G1373" s="55"/>
      <c r="AC1373" s="55"/>
      <c r="AD1373" s="55"/>
      <c r="AE1373" s="55"/>
      <c r="AF1373" s="40"/>
      <c r="AG1373" s="40"/>
    </row>
    <row r="1374" spans="2:33" x14ac:dyDescent="0.25">
      <c r="B1374" s="66"/>
      <c r="C1374" s="66"/>
      <c r="D1374" s="66"/>
      <c r="E1374" s="66"/>
      <c r="F1374" s="66"/>
      <c r="G1374" s="66"/>
      <c r="AC1374" s="66"/>
      <c r="AD1374" s="66"/>
      <c r="AE1374" s="66"/>
      <c r="AF1374" s="40"/>
      <c r="AG1374" s="40"/>
    </row>
    <row r="1375" spans="2:33" x14ac:dyDescent="0.25">
      <c r="B1375" s="50"/>
      <c r="C1375" s="50"/>
      <c r="D1375" s="50"/>
      <c r="E1375" s="50"/>
      <c r="F1375" s="50"/>
      <c r="G1375" s="50"/>
      <c r="AC1375" s="50"/>
      <c r="AD1375" s="50"/>
      <c r="AE1375" s="50"/>
      <c r="AF1375" s="40"/>
      <c r="AG1375" s="40"/>
    </row>
    <row r="1376" spans="2:33" x14ac:dyDescent="0.25">
      <c r="B1376" s="57"/>
      <c r="C1376" s="57"/>
      <c r="D1376" s="57"/>
      <c r="E1376" s="57"/>
      <c r="F1376" s="57"/>
      <c r="G1376" s="57"/>
      <c r="AC1376" s="57"/>
      <c r="AD1376" s="57"/>
      <c r="AE1376" s="57"/>
      <c r="AF1376" s="40"/>
      <c r="AG1376" s="40"/>
    </row>
    <row r="1377" spans="2:33" x14ac:dyDescent="0.25">
      <c r="B1377" s="40"/>
      <c r="C1377" s="40"/>
      <c r="D1377" s="40"/>
      <c r="E1377" s="40"/>
      <c r="F1377" s="40"/>
      <c r="G1377" s="40"/>
      <c r="AC1377" s="40"/>
      <c r="AD1377" s="40"/>
      <c r="AE1377" s="40"/>
      <c r="AF1377" s="40"/>
      <c r="AG1377" s="40"/>
    </row>
    <row r="1378" spans="2:33" x14ac:dyDescent="0.25">
      <c r="B1378" s="53"/>
      <c r="C1378" s="53"/>
      <c r="D1378" s="53"/>
      <c r="E1378" s="53"/>
      <c r="F1378" s="53"/>
      <c r="G1378" s="53"/>
      <c r="AC1378" s="53"/>
      <c r="AD1378" s="53"/>
      <c r="AE1378" s="53"/>
      <c r="AF1378" s="40"/>
      <c r="AG1378" s="40"/>
    </row>
    <row r="1379" spans="2:33" x14ac:dyDescent="0.25">
      <c r="B1379" s="62"/>
      <c r="C1379" s="62"/>
      <c r="D1379" s="62"/>
      <c r="E1379" s="62"/>
      <c r="F1379" s="62"/>
      <c r="G1379" s="62"/>
      <c r="AC1379" s="62"/>
      <c r="AD1379" s="62"/>
      <c r="AE1379" s="62"/>
      <c r="AF1379" s="40"/>
      <c r="AG1379" s="40"/>
    </row>
    <row r="1380" spans="2:33" x14ac:dyDescent="0.25">
      <c r="B1380" s="44"/>
      <c r="C1380" s="44"/>
      <c r="D1380" s="44"/>
      <c r="E1380" s="44"/>
      <c r="F1380" s="44"/>
      <c r="G1380" s="44"/>
      <c r="AC1380" s="44"/>
      <c r="AD1380" s="44"/>
      <c r="AE1380" s="44"/>
      <c r="AF1380" s="40"/>
      <c r="AG1380" s="40"/>
    </row>
    <row r="1381" spans="2:33" x14ac:dyDescent="0.25">
      <c r="B1381" s="60"/>
      <c r="C1381" s="60"/>
      <c r="D1381" s="60"/>
      <c r="E1381" s="60"/>
      <c r="F1381" s="60"/>
      <c r="G1381" s="60"/>
      <c r="AC1381" s="60"/>
      <c r="AD1381" s="60"/>
      <c r="AE1381" s="60"/>
      <c r="AF1381" s="40"/>
      <c r="AG1381" s="40"/>
    </row>
    <row r="1382" spans="2:33" x14ac:dyDescent="0.25">
      <c r="B1382" s="42"/>
      <c r="C1382" s="42"/>
      <c r="D1382" s="42"/>
      <c r="E1382" s="42"/>
      <c r="F1382" s="42"/>
      <c r="G1382" s="42"/>
      <c r="AC1382" s="42"/>
      <c r="AD1382" s="42"/>
      <c r="AE1382" s="42"/>
      <c r="AF1382" s="40"/>
      <c r="AG1382" s="40"/>
    </row>
    <row r="1383" spans="2:33" x14ac:dyDescent="0.25">
      <c r="B1383" s="57"/>
      <c r="C1383" s="57"/>
      <c r="D1383" s="57"/>
      <c r="E1383" s="57"/>
      <c r="F1383" s="57"/>
      <c r="G1383" s="57"/>
      <c r="AC1383" s="57"/>
      <c r="AD1383" s="57"/>
      <c r="AE1383" s="57"/>
      <c r="AF1383" s="40"/>
      <c r="AG1383" s="40"/>
    </row>
    <row r="1384" spans="2:33" x14ac:dyDescent="0.25">
      <c r="B1384" s="45"/>
      <c r="C1384" s="45"/>
      <c r="D1384" s="45"/>
      <c r="E1384" s="45"/>
      <c r="F1384" s="45"/>
      <c r="G1384" s="45"/>
      <c r="AC1384" s="45"/>
      <c r="AD1384" s="45"/>
      <c r="AE1384" s="45"/>
      <c r="AF1384" s="40"/>
      <c r="AG1384" s="40"/>
    </row>
    <row r="1385" spans="2:33" x14ac:dyDescent="0.25">
      <c r="B1385" s="43"/>
      <c r="C1385" s="43"/>
      <c r="D1385" s="43"/>
      <c r="E1385" s="43"/>
      <c r="F1385" s="43"/>
      <c r="G1385" s="43"/>
      <c r="AC1385" s="43"/>
      <c r="AD1385" s="43"/>
      <c r="AE1385" s="43"/>
      <c r="AF1385" s="40"/>
      <c r="AG1385" s="40"/>
    </row>
    <row r="1386" spans="2:33" x14ac:dyDescent="0.25">
      <c r="B1386" s="68"/>
      <c r="C1386" s="68"/>
      <c r="D1386" s="68"/>
      <c r="E1386" s="68"/>
      <c r="F1386" s="68"/>
      <c r="G1386" s="68"/>
      <c r="AC1386" s="68"/>
      <c r="AD1386" s="68"/>
      <c r="AE1386" s="68"/>
      <c r="AF1386" s="40"/>
      <c r="AG1386" s="40"/>
    </row>
    <row r="1387" spans="2:33" x14ac:dyDescent="0.25">
      <c r="B1387" s="67"/>
      <c r="C1387" s="67"/>
      <c r="D1387" s="67"/>
      <c r="E1387" s="67"/>
      <c r="F1387" s="67"/>
      <c r="G1387" s="67"/>
      <c r="AC1387" s="67"/>
      <c r="AD1387" s="67"/>
      <c r="AE1387" s="67"/>
      <c r="AF1387" s="40"/>
      <c r="AG1387" s="40"/>
    </row>
    <row r="1388" spans="2:33" x14ac:dyDescent="0.25">
      <c r="B1388" s="40"/>
      <c r="C1388" s="40"/>
      <c r="D1388" s="40"/>
      <c r="E1388" s="40"/>
      <c r="F1388" s="40"/>
      <c r="G1388" s="40"/>
      <c r="AC1388" s="40"/>
      <c r="AD1388" s="40"/>
      <c r="AE1388" s="40"/>
      <c r="AF1388" s="40"/>
      <c r="AG1388" s="40"/>
    </row>
    <row r="1389" spans="2:33" x14ac:dyDescent="0.25">
      <c r="B1389" s="44"/>
      <c r="C1389" s="44"/>
      <c r="D1389" s="44"/>
      <c r="E1389" s="44"/>
      <c r="F1389" s="44"/>
      <c r="G1389" s="44"/>
      <c r="AC1389" s="44"/>
      <c r="AD1389" s="44"/>
      <c r="AE1389" s="44"/>
      <c r="AF1389" s="40"/>
      <c r="AG1389" s="40"/>
    </row>
    <row r="1390" spans="2:33" x14ac:dyDescent="0.25">
      <c r="B1390" s="61"/>
      <c r="C1390" s="61"/>
      <c r="D1390" s="61"/>
      <c r="E1390" s="61"/>
      <c r="F1390" s="61"/>
      <c r="G1390" s="61"/>
      <c r="AC1390" s="61"/>
      <c r="AD1390" s="61"/>
      <c r="AE1390" s="61"/>
      <c r="AF1390" s="40"/>
      <c r="AG1390" s="40"/>
    </row>
    <row r="1391" spans="2:33" x14ac:dyDescent="0.25">
      <c r="B1391" s="45"/>
      <c r="C1391" s="45"/>
      <c r="D1391" s="45"/>
      <c r="E1391" s="45"/>
      <c r="F1391" s="45"/>
      <c r="G1391" s="45"/>
      <c r="AC1391" s="45"/>
      <c r="AD1391" s="45"/>
      <c r="AE1391" s="45"/>
      <c r="AF1391" s="40"/>
      <c r="AG1391" s="40"/>
    </row>
    <row r="1392" spans="2:33" x14ac:dyDescent="0.25">
      <c r="B1392" s="68"/>
      <c r="C1392" s="68"/>
      <c r="D1392" s="68"/>
      <c r="E1392" s="68"/>
      <c r="F1392" s="68"/>
      <c r="G1392" s="68"/>
      <c r="AC1392" s="68"/>
      <c r="AD1392" s="68"/>
      <c r="AE1392" s="68"/>
      <c r="AF1392" s="40"/>
      <c r="AG1392" s="40"/>
    </row>
    <row r="1393" spans="2:33" x14ac:dyDescent="0.25">
      <c r="B1393" s="59"/>
      <c r="C1393" s="59"/>
      <c r="D1393" s="59"/>
      <c r="E1393" s="59"/>
      <c r="F1393" s="59"/>
      <c r="G1393" s="59"/>
      <c r="AC1393" s="59"/>
      <c r="AD1393" s="59"/>
      <c r="AE1393" s="59"/>
      <c r="AF1393" s="40"/>
      <c r="AG1393" s="40"/>
    </row>
    <row r="1394" spans="2:33" x14ac:dyDescent="0.25">
      <c r="B1394" s="65"/>
      <c r="C1394" s="65"/>
      <c r="D1394" s="65"/>
      <c r="E1394" s="65"/>
      <c r="F1394" s="65"/>
      <c r="G1394" s="65"/>
      <c r="AC1394" s="65"/>
      <c r="AD1394" s="65"/>
      <c r="AE1394" s="65"/>
      <c r="AF1394" s="40"/>
      <c r="AG1394" s="40"/>
    </row>
    <row r="1395" spans="2:33" x14ac:dyDescent="0.25">
      <c r="B1395" s="64"/>
      <c r="C1395" s="64"/>
      <c r="D1395" s="64"/>
      <c r="E1395" s="64"/>
      <c r="F1395" s="64"/>
      <c r="G1395" s="64"/>
      <c r="AC1395" s="64"/>
      <c r="AD1395" s="64"/>
      <c r="AE1395" s="64"/>
      <c r="AF1395" s="40"/>
      <c r="AG1395" s="40"/>
    </row>
    <row r="1396" spans="2:33" x14ac:dyDescent="0.25">
      <c r="B1396" s="57"/>
      <c r="C1396" s="57"/>
      <c r="D1396" s="57"/>
      <c r="E1396" s="57"/>
      <c r="F1396" s="57"/>
      <c r="G1396" s="57"/>
      <c r="AC1396" s="57"/>
      <c r="AD1396" s="57"/>
      <c r="AE1396" s="57"/>
      <c r="AF1396" s="40"/>
      <c r="AG1396" s="40"/>
    </row>
    <row r="1397" spans="2:33" x14ac:dyDescent="0.25">
      <c r="B1397" s="60"/>
      <c r="C1397" s="60"/>
      <c r="D1397" s="60"/>
      <c r="E1397" s="60"/>
      <c r="F1397" s="60"/>
      <c r="G1397" s="60"/>
      <c r="AC1397" s="60"/>
      <c r="AD1397" s="60"/>
      <c r="AE1397" s="60"/>
      <c r="AF1397" s="40"/>
      <c r="AG1397" s="40"/>
    </row>
    <row r="1398" spans="2:33" x14ac:dyDescent="0.25">
      <c r="B1398" s="55"/>
      <c r="C1398" s="55"/>
      <c r="D1398" s="55"/>
      <c r="E1398" s="55"/>
      <c r="F1398" s="55"/>
      <c r="G1398" s="55"/>
      <c r="AC1398" s="55"/>
      <c r="AD1398" s="55"/>
      <c r="AE1398" s="55"/>
      <c r="AF1398" s="40"/>
      <c r="AG1398" s="40"/>
    </row>
    <row r="1399" spans="2:33" x14ac:dyDescent="0.25">
      <c r="B1399" s="43"/>
      <c r="C1399" s="43"/>
      <c r="D1399" s="43"/>
      <c r="E1399" s="43"/>
      <c r="F1399" s="43"/>
      <c r="G1399" s="43"/>
      <c r="AC1399" s="43"/>
      <c r="AD1399" s="43"/>
      <c r="AE1399" s="43"/>
      <c r="AF1399" s="40"/>
      <c r="AG1399" s="40"/>
    </row>
    <row r="1400" spans="2:33" x14ac:dyDescent="0.25">
      <c r="B1400" s="40"/>
      <c r="C1400" s="40"/>
      <c r="D1400" s="40"/>
      <c r="E1400" s="40"/>
      <c r="F1400" s="40"/>
      <c r="G1400" s="40"/>
      <c r="AC1400" s="40"/>
      <c r="AD1400" s="40"/>
      <c r="AE1400" s="40"/>
      <c r="AF1400" s="40"/>
      <c r="AG1400" s="40"/>
    </row>
    <row r="1401" spans="2:33" x14ac:dyDescent="0.25">
      <c r="B1401" s="61"/>
      <c r="C1401" s="61"/>
      <c r="D1401" s="61"/>
      <c r="E1401" s="61"/>
      <c r="F1401" s="61"/>
      <c r="G1401" s="61"/>
      <c r="AC1401" s="61"/>
      <c r="AD1401" s="61"/>
      <c r="AE1401" s="61"/>
      <c r="AF1401" s="40"/>
      <c r="AG1401" s="40"/>
    </row>
    <row r="1402" spans="2:33" x14ac:dyDescent="0.25">
      <c r="B1402" s="60"/>
      <c r="C1402" s="60"/>
      <c r="D1402" s="60"/>
      <c r="E1402" s="60"/>
      <c r="F1402" s="60"/>
      <c r="G1402" s="60"/>
      <c r="AC1402" s="60"/>
      <c r="AD1402" s="60"/>
      <c r="AE1402" s="60"/>
      <c r="AF1402" s="40"/>
      <c r="AG1402" s="40"/>
    </row>
    <row r="1403" spans="2:33" x14ac:dyDescent="0.25">
      <c r="B1403" s="47"/>
      <c r="C1403" s="47"/>
      <c r="D1403" s="47"/>
      <c r="E1403" s="47"/>
      <c r="F1403" s="47"/>
      <c r="G1403" s="47"/>
      <c r="AC1403" s="47"/>
      <c r="AD1403" s="47"/>
      <c r="AE1403" s="47"/>
      <c r="AF1403" s="40"/>
      <c r="AG1403" s="40"/>
    </row>
    <row r="1404" spans="2:33" x14ac:dyDescent="0.25">
      <c r="B1404" s="65"/>
      <c r="C1404" s="65"/>
      <c r="D1404" s="65"/>
      <c r="E1404" s="65"/>
      <c r="F1404" s="65"/>
      <c r="G1404" s="65"/>
      <c r="AC1404" s="65"/>
      <c r="AD1404" s="65"/>
      <c r="AE1404" s="65"/>
      <c r="AF1404" s="40"/>
      <c r="AG1404" s="40"/>
    </row>
    <row r="1405" spans="2:33" x14ac:dyDescent="0.25">
      <c r="B1405" s="65"/>
      <c r="C1405" s="65"/>
      <c r="D1405" s="65"/>
      <c r="E1405" s="65"/>
      <c r="F1405" s="65"/>
      <c r="G1405" s="65"/>
      <c r="AC1405" s="65"/>
      <c r="AD1405" s="65"/>
      <c r="AE1405" s="65"/>
      <c r="AF1405" s="40"/>
      <c r="AG1405" s="40"/>
    </row>
    <row r="1406" spans="2:33" x14ac:dyDescent="0.25">
      <c r="B1406" s="47"/>
      <c r="C1406" s="47"/>
      <c r="D1406" s="47"/>
      <c r="E1406" s="47"/>
      <c r="F1406" s="47"/>
      <c r="G1406" s="47"/>
      <c r="AC1406" s="47"/>
      <c r="AD1406" s="47"/>
      <c r="AE1406" s="47"/>
      <c r="AF1406" s="40"/>
      <c r="AG1406" s="40"/>
    </row>
    <row r="1407" spans="2:33" x14ac:dyDescent="0.25">
      <c r="B1407" s="45"/>
      <c r="C1407" s="45"/>
      <c r="D1407" s="45"/>
      <c r="E1407" s="45"/>
      <c r="F1407" s="45"/>
      <c r="G1407" s="45"/>
      <c r="AC1407" s="45"/>
      <c r="AD1407" s="45"/>
      <c r="AE1407" s="45"/>
      <c r="AF1407" s="40"/>
      <c r="AG1407" s="40"/>
    </row>
    <row r="1408" spans="2:33" x14ac:dyDescent="0.25">
      <c r="B1408" s="53"/>
      <c r="C1408" s="53"/>
      <c r="D1408" s="53"/>
      <c r="E1408" s="53"/>
      <c r="F1408" s="53"/>
      <c r="G1408" s="53"/>
      <c r="AC1408" s="53"/>
      <c r="AD1408" s="53"/>
      <c r="AE1408" s="53"/>
      <c r="AF1408" s="40"/>
      <c r="AG1408" s="40"/>
    </row>
    <row r="1409" spans="2:33" x14ac:dyDescent="0.25">
      <c r="B1409" s="62"/>
      <c r="C1409" s="62"/>
      <c r="D1409" s="62"/>
      <c r="E1409" s="62"/>
      <c r="F1409" s="62"/>
      <c r="G1409" s="62"/>
      <c r="AC1409" s="62"/>
      <c r="AD1409" s="62"/>
      <c r="AE1409" s="62"/>
      <c r="AF1409" s="40"/>
      <c r="AG1409" s="40"/>
    </row>
    <row r="1410" spans="2:33" x14ac:dyDescent="0.25">
      <c r="B1410" s="55"/>
      <c r="C1410" s="55"/>
      <c r="D1410" s="55"/>
      <c r="E1410" s="55"/>
      <c r="F1410" s="55"/>
      <c r="G1410" s="55"/>
      <c r="AC1410" s="55"/>
      <c r="AD1410" s="55"/>
      <c r="AE1410" s="55"/>
      <c r="AF1410" s="40"/>
      <c r="AG1410" s="40"/>
    </row>
    <row r="1411" spans="2:33" x14ac:dyDescent="0.25">
      <c r="B1411" s="48"/>
      <c r="C1411" s="48"/>
      <c r="D1411" s="48"/>
      <c r="E1411" s="48"/>
      <c r="F1411" s="48"/>
      <c r="G1411" s="48"/>
      <c r="AC1411" s="48"/>
      <c r="AD1411" s="48"/>
      <c r="AE1411" s="48"/>
      <c r="AF1411" s="40"/>
      <c r="AG1411" s="40"/>
    </row>
    <row r="1412" spans="2:33" x14ac:dyDescent="0.25">
      <c r="B1412" s="65"/>
      <c r="C1412" s="65"/>
      <c r="D1412" s="65"/>
      <c r="E1412" s="65"/>
      <c r="F1412" s="65"/>
      <c r="G1412" s="65"/>
      <c r="AC1412" s="65"/>
      <c r="AD1412" s="65"/>
      <c r="AE1412" s="65"/>
      <c r="AF1412" s="40"/>
      <c r="AG1412" s="40"/>
    </row>
    <row r="1413" spans="2:33" x14ac:dyDescent="0.25">
      <c r="B1413" s="46"/>
      <c r="C1413" s="46"/>
      <c r="D1413" s="46"/>
      <c r="E1413" s="46"/>
      <c r="F1413" s="46"/>
      <c r="G1413" s="46"/>
      <c r="AC1413" s="46"/>
      <c r="AD1413" s="46"/>
      <c r="AE1413" s="46"/>
      <c r="AF1413" s="40"/>
      <c r="AG1413" s="40"/>
    </row>
    <row r="1414" spans="2:33" x14ac:dyDescent="0.25">
      <c r="B1414" s="61"/>
      <c r="C1414" s="61"/>
      <c r="D1414" s="61"/>
      <c r="E1414" s="61"/>
      <c r="F1414" s="61"/>
      <c r="G1414" s="61"/>
      <c r="AC1414" s="61"/>
      <c r="AD1414" s="61"/>
      <c r="AE1414" s="61"/>
      <c r="AF1414" s="40"/>
      <c r="AG1414" s="40"/>
    </row>
    <row r="1415" spans="2:33" x14ac:dyDescent="0.25">
      <c r="B1415" s="44"/>
      <c r="C1415" s="44"/>
      <c r="D1415" s="44"/>
      <c r="E1415" s="44"/>
      <c r="F1415" s="44"/>
      <c r="G1415" s="44"/>
      <c r="AC1415" s="44"/>
      <c r="AD1415" s="44"/>
      <c r="AE1415" s="44"/>
      <c r="AF1415" s="40"/>
      <c r="AG1415" s="40"/>
    </row>
    <row r="1416" spans="2:33" x14ac:dyDescent="0.25">
      <c r="B1416" s="43"/>
      <c r="C1416" s="43"/>
      <c r="D1416" s="43"/>
      <c r="E1416" s="43"/>
      <c r="F1416" s="43"/>
      <c r="G1416" s="43"/>
      <c r="AC1416" s="43"/>
      <c r="AD1416" s="43"/>
      <c r="AE1416" s="43"/>
      <c r="AF1416" s="40"/>
      <c r="AG1416" s="40"/>
    </row>
    <row r="1417" spans="2:33" x14ac:dyDescent="0.25">
      <c r="B1417" s="66"/>
      <c r="C1417" s="66"/>
      <c r="D1417" s="66"/>
      <c r="E1417" s="66"/>
      <c r="F1417" s="66"/>
      <c r="G1417" s="66"/>
      <c r="AC1417" s="66"/>
      <c r="AD1417" s="66"/>
      <c r="AE1417" s="66"/>
      <c r="AF1417" s="40"/>
      <c r="AG1417" s="40"/>
    </row>
    <row r="1418" spans="2:33" x14ac:dyDescent="0.25">
      <c r="B1418" s="54"/>
      <c r="C1418" s="54"/>
      <c r="D1418" s="54"/>
      <c r="E1418" s="54"/>
      <c r="F1418" s="54"/>
      <c r="G1418" s="54"/>
      <c r="AC1418" s="54"/>
      <c r="AD1418" s="54"/>
      <c r="AE1418" s="54"/>
      <c r="AF1418" s="40"/>
      <c r="AG1418" s="40"/>
    </row>
    <row r="1419" spans="2:33" x14ac:dyDescent="0.25">
      <c r="B1419" s="43"/>
      <c r="C1419" s="43"/>
      <c r="D1419" s="43"/>
      <c r="E1419" s="43"/>
      <c r="F1419" s="43"/>
      <c r="G1419" s="43"/>
      <c r="AC1419" s="43"/>
      <c r="AD1419" s="43"/>
      <c r="AE1419" s="43"/>
      <c r="AF1419" s="40"/>
      <c r="AG1419" s="40"/>
    </row>
    <row r="1420" spans="2:33" x14ac:dyDescent="0.25">
      <c r="B1420" s="47"/>
      <c r="C1420" s="47"/>
      <c r="D1420" s="47"/>
      <c r="E1420" s="47"/>
      <c r="F1420" s="47"/>
      <c r="G1420" s="47"/>
      <c r="AC1420" s="47"/>
      <c r="AD1420" s="47"/>
      <c r="AE1420" s="47"/>
      <c r="AF1420" s="40"/>
      <c r="AG1420" s="40"/>
    </row>
    <row r="1421" spans="2:33" x14ac:dyDescent="0.25">
      <c r="B1421" s="40"/>
      <c r="C1421" s="40"/>
      <c r="D1421" s="40"/>
      <c r="E1421" s="40"/>
      <c r="F1421" s="40"/>
      <c r="G1421" s="40"/>
      <c r="AC1421" s="40"/>
      <c r="AD1421" s="40"/>
      <c r="AE1421" s="40"/>
      <c r="AF1421" s="40"/>
      <c r="AG1421" s="40"/>
    </row>
    <row r="1422" spans="2:33" x14ac:dyDescent="0.25">
      <c r="B1422" s="59"/>
      <c r="C1422" s="59"/>
      <c r="D1422" s="59"/>
      <c r="E1422" s="59"/>
      <c r="F1422" s="59"/>
      <c r="G1422" s="59"/>
      <c r="AC1422" s="59"/>
      <c r="AD1422" s="59"/>
      <c r="AE1422" s="59"/>
      <c r="AF1422" s="57"/>
      <c r="AG1422" s="57"/>
    </row>
    <row r="1423" spans="2:33" x14ac:dyDescent="0.25">
      <c r="B1423" s="61"/>
      <c r="C1423" s="61"/>
      <c r="D1423" s="61"/>
      <c r="E1423" s="61"/>
      <c r="F1423" s="61"/>
      <c r="G1423" s="61"/>
      <c r="AC1423" s="61"/>
      <c r="AD1423" s="61"/>
      <c r="AE1423" s="61"/>
      <c r="AF1423" s="57"/>
      <c r="AG1423" s="57"/>
    </row>
    <row r="1424" spans="2:33" x14ac:dyDescent="0.25">
      <c r="B1424" s="61"/>
      <c r="C1424" s="61"/>
      <c r="D1424" s="61"/>
      <c r="E1424" s="61"/>
      <c r="F1424" s="61"/>
      <c r="G1424" s="61"/>
      <c r="AC1424" s="61"/>
      <c r="AD1424" s="61"/>
      <c r="AE1424" s="61"/>
      <c r="AF1424" s="57"/>
      <c r="AG1424" s="57"/>
    </row>
    <row r="1425" spans="2:33" x14ac:dyDescent="0.25">
      <c r="B1425" s="62"/>
      <c r="C1425" s="62"/>
      <c r="D1425" s="62"/>
      <c r="E1425" s="62"/>
      <c r="F1425" s="62"/>
      <c r="G1425" s="62"/>
      <c r="AC1425" s="62"/>
      <c r="AD1425" s="62"/>
      <c r="AE1425" s="62"/>
      <c r="AF1425" s="57"/>
      <c r="AG1425" s="57"/>
    </row>
    <row r="1426" spans="2:33" x14ac:dyDescent="0.25">
      <c r="B1426" s="40"/>
      <c r="C1426" s="40"/>
      <c r="D1426" s="40"/>
      <c r="E1426" s="40"/>
      <c r="F1426" s="40"/>
      <c r="G1426" s="40"/>
      <c r="AC1426" s="40"/>
      <c r="AD1426" s="40"/>
      <c r="AE1426" s="40"/>
      <c r="AF1426" s="57"/>
      <c r="AG1426" s="57"/>
    </row>
    <row r="1427" spans="2:33" x14ac:dyDescent="0.25">
      <c r="B1427" s="53"/>
      <c r="C1427" s="53"/>
      <c r="D1427" s="53"/>
      <c r="E1427" s="53"/>
      <c r="F1427" s="53"/>
      <c r="G1427" s="53"/>
      <c r="AC1427" s="53"/>
      <c r="AD1427" s="53"/>
      <c r="AE1427" s="53"/>
      <c r="AF1427" s="57"/>
      <c r="AG1427" s="57"/>
    </row>
    <row r="1428" spans="2:33" x14ac:dyDescent="0.25">
      <c r="B1428" s="50"/>
      <c r="C1428" s="50"/>
      <c r="D1428" s="50"/>
      <c r="E1428" s="50"/>
      <c r="F1428" s="50"/>
      <c r="G1428" s="50"/>
      <c r="AC1428" s="50"/>
      <c r="AD1428" s="50"/>
      <c r="AE1428" s="50"/>
      <c r="AF1428" s="57"/>
      <c r="AG1428" s="57"/>
    </row>
    <row r="1429" spans="2:33" x14ac:dyDescent="0.25">
      <c r="B1429" s="59"/>
      <c r="C1429" s="59"/>
      <c r="D1429" s="59"/>
      <c r="E1429" s="59"/>
      <c r="F1429" s="59"/>
      <c r="G1429" s="59"/>
      <c r="AC1429" s="59"/>
      <c r="AD1429" s="59"/>
      <c r="AE1429" s="59"/>
      <c r="AF1429" s="57"/>
      <c r="AG1429" s="57"/>
    </row>
    <row r="1430" spans="2:33" x14ac:dyDescent="0.25">
      <c r="B1430" s="64"/>
      <c r="C1430" s="64"/>
      <c r="D1430" s="64"/>
      <c r="E1430" s="64"/>
      <c r="F1430" s="64"/>
      <c r="G1430" s="64"/>
      <c r="AC1430" s="64"/>
      <c r="AD1430" s="64"/>
      <c r="AE1430" s="64"/>
      <c r="AF1430" s="57"/>
      <c r="AG1430" s="57"/>
    </row>
    <row r="1431" spans="2:33" x14ac:dyDescent="0.25">
      <c r="B1431" s="56"/>
      <c r="C1431" s="56"/>
      <c r="D1431" s="56"/>
      <c r="E1431" s="56"/>
      <c r="F1431" s="56"/>
      <c r="G1431" s="56"/>
      <c r="AC1431" s="56"/>
      <c r="AD1431" s="56"/>
      <c r="AE1431" s="56"/>
      <c r="AF1431" s="57"/>
      <c r="AG1431" s="57"/>
    </row>
    <row r="1432" spans="2:33" x14ac:dyDescent="0.25">
      <c r="B1432" s="59"/>
      <c r="C1432" s="59"/>
      <c r="D1432" s="59"/>
      <c r="E1432" s="59"/>
      <c r="F1432" s="59"/>
      <c r="G1432" s="59"/>
      <c r="AC1432" s="59"/>
      <c r="AD1432" s="59"/>
      <c r="AE1432" s="59"/>
      <c r="AF1432" s="57"/>
      <c r="AG1432" s="57"/>
    </row>
    <row r="1433" spans="2:33" x14ac:dyDescent="0.25">
      <c r="B1433" s="68"/>
      <c r="C1433" s="68"/>
      <c r="D1433" s="68"/>
      <c r="E1433" s="68"/>
      <c r="F1433" s="68"/>
      <c r="G1433" s="68"/>
      <c r="AC1433" s="68"/>
      <c r="AD1433" s="68"/>
      <c r="AE1433" s="68"/>
      <c r="AF1433" s="57"/>
      <c r="AG1433" s="57"/>
    </row>
    <row r="1434" spans="2:33" x14ac:dyDescent="0.25">
      <c r="B1434" s="59"/>
      <c r="C1434" s="59"/>
      <c r="D1434" s="59"/>
      <c r="E1434" s="59"/>
      <c r="F1434" s="59"/>
      <c r="G1434" s="59"/>
      <c r="AC1434" s="59"/>
      <c r="AD1434" s="59"/>
      <c r="AE1434" s="59"/>
      <c r="AF1434" s="57"/>
      <c r="AG1434" s="57"/>
    </row>
    <row r="1435" spans="2:33" x14ac:dyDescent="0.25">
      <c r="B1435" s="66"/>
      <c r="C1435" s="66"/>
      <c r="D1435" s="66"/>
      <c r="E1435" s="66"/>
      <c r="F1435" s="66"/>
      <c r="G1435" s="66"/>
      <c r="AC1435" s="66"/>
      <c r="AD1435" s="66"/>
      <c r="AE1435" s="66"/>
      <c r="AF1435" s="57"/>
      <c r="AG1435" s="57"/>
    </row>
    <row r="1436" spans="2:33" x14ac:dyDescent="0.25">
      <c r="B1436" s="54"/>
      <c r="C1436" s="54"/>
      <c r="D1436" s="54"/>
      <c r="E1436" s="54"/>
      <c r="F1436" s="54"/>
      <c r="G1436" s="54"/>
      <c r="AC1436" s="54"/>
      <c r="AD1436" s="54"/>
      <c r="AE1436" s="54"/>
      <c r="AF1436" s="57"/>
      <c r="AG1436" s="57"/>
    </row>
    <row r="1437" spans="2:33" x14ac:dyDescent="0.25">
      <c r="B1437" s="47"/>
      <c r="C1437" s="47"/>
      <c r="D1437" s="47"/>
      <c r="E1437" s="47"/>
      <c r="F1437" s="47"/>
      <c r="G1437" s="47"/>
      <c r="AC1437" s="47"/>
      <c r="AD1437" s="47"/>
      <c r="AE1437" s="47"/>
      <c r="AF1437" s="57"/>
      <c r="AG1437" s="57"/>
    </row>
    <row r="1438" spans="2:33" x14ac:dyDescent="0.25">
      <c r="B1438" s="54"/>
      <c r="C1438" s="54"/>
      <c r="D1438" s="54"/>
      <c r="E1438" s="54"/>
      <c r="F1438" s="54"/>
      <c r="G1438" s="54"/>
      <c r="AC1438" s="54"/>
      <c r="AD1438" s="54"/>
      <c r="AE1438" s="54"/>
      <c r="AF1438" s="57"/>
      <c r="AG1438" s="57"/>
    </row>
    <row r="1439" spans="2:33" x14ac:dyDescent="0.25">
      <c r="B1439" s="59"/>
      <c r="C1439" s="59"/>
      <c r="D1439" s="59"/>
      <c r="E1439" s="59"/>
      <c r="F1439" s="59"/>
      <c r="G1439" s="59"/>
      <c r="AC1439" s="59"/>
      <c r="AD1439" s="59"/>
      <c r="AE1439" s="59"/>
      <c r="AF1439" s="57"/>
      <c r="AG1439" s="57"/>
    </row>
    <row r="1440" spans="2:33" x14ac:dyDescent="0.25">
      <c r="B1440" s="65"/>
      <c r="C1440" s="65"/>
      <c r="D1440" s="65"/>
      <c r="E1440" s="65"/>
      <c r="F1440" s="65"/>
      <c r="G1440" s="65"/>
      <c r="AC1440" s="65"/>
      <c r="AD1440" s="65"/>
      <c r="AE1440" s="65"/>
      <c r="AF1440" s="57"/>
      <c r="AG1440" s="57"/>
    </row>
    <row r="1441" spans="2:33" x14ac:dyDescent="0.25">
      <c r="B1441" s="56"/>
      <c r="C1441" s="56"/>
      <c r="D1441" s="56"/>
      <c r="E1441" s="56"/>
      <c r="F1441" s="56"/>
      <c r="G1441" s="56"/>
      <c r="AC1441" s="56"/>
      <c r="AD1441" s="56"/>
      <c r="AE1441" s="56"/>
      <c r="AF1441" s="57"/>
      <c r="AG1441" s="57"/>
    </row>
    <row r="1442" spans="2:33" x14ac:dyDescent="0.25">
      <c r="B1442" s="59"/>
      <c r="C1442" s="59"/>
      <c r="D1442" s="59"/>
      <c r="E1442" s="59"/>
      <c r="F1442" s="59"/>
      <c r="G1442" s="59"/>
      <c r="AC1442" s="59"/>
      <c r="AD1442" s="59"/>
      <c r="AE1442" s="59"/>
      <c r="AF1442" s="57"/>
      <c r="AG1442" s="57"/>
    </row>
    <row r="1443" spans="2:33" x14ac:dyDescent="0.25">
      <c r="B1443" s="45"/>
      <c r="C1443" s="45"/>
      <c r="D1443" s="45"/>
      <c r="E1443" s="45"/>
      <c r="F1443" s="45"/>
      <c r="G1443" s="45"/>
      <c r="AC1443" s="45"/>
      <c r="AD1443" s="45"/>
      <c r="AE1443" s="45"/>
      <c r="AF1443" s="57"/>
      <c r="AG1443" s="57"/>
    </row>
    <row r="1444" spans="2:33" x14ac:dyDescent="0.25">
      <c r="B1444" s="62"/>
      <c r="C1444" s="62"/>
      <c r="D1444" s="62"/>
      <c r="E1444" s="62"/>
      <c r="F1444" s="62"/>
      <c r="G1444" s="62"/>
      <c r="AC1444" s="62"/>
      <c r="AD1444" s="62"/>
      <c r="AE1444" s="62"/>
      <c r="AF1444" s="57"/>
      <c r="AG1444" s="57"/>
    </row>
    <row r="1445" spans="2:33" x14ac:dyDescent="0.25">
      <c r="B1445" s="45"/>
      <c r="C1445" s="45"/>
      <c r="D1445" s="45"/>
      <c r="E1445" s="45"/>
      <c r="F1445" s="45"/>
      <c r="G1445" s="45"/>
      <c r="AC1445" s="45"/>
      <c r="AD1445" s="45"/>
      <c r="AE1445" s="45"/>
      <c r="AF1445" s="57"/>
      <c r="AG1445" s="57"/>
    </row>
    <row r="1446" spans="2:33" x14ac:dyDescent="0.25">
      <c r="B1446" s="61"/>
      <c r="C1446" s="61"/>
      <c r="D1446" s="61"/>
      <c r="E1446" s="61"/>
      <c r="F1446" s="61"/>
      <c r="G1446" s="61"/>
      <c r="AC1446" s="61"/>
      <c r="AD1446" s="61"/>
      <c r="AE1446" s="61"/>
      <c r="AF1446" s="57"/>
      <c r="AG1446" s="57"/>
    </row>
    <row r="1447" spans="2:33" x14ac:dyDescent="0.25">
      <c r="B1447" s="47"/>
      <c r="C1447" s="47"/>
      <c r="D1447" s="47"/>
      <c r="E1447" s="47"/>
      <c r="F1447" s="47"/>
      <c r="G1447" s="47"/>
      <c r="AC1447" s="47"/>
      <c r="AD1447" s="47"/>
      <c r="AE1447" s="47"/>
      <c r="AF1447" s="57"/>
      <c r="AG1447" s="57"/>
    </row>
    <row r="1448" spans="2:33" x14ac:dyDescent="0.25">
      <c r="B1448" s="62"/>
      <c r="C1448" s="62"/>
      <c r="D1448" s="62"/>
      <c r="E1448" s="62"/>
      <c r="F1448" s="62"/>
      <c r="G1448" s="62"/>
      <c r="AC1448" s="62"/>
      <c r="AD1448" s="62"/>
      <c r="AE1448" s="62"/>
      <c r="AF1448" s="57"/>
      <c r="AG1448" s="57"/>
    </row>
    <row r="1449" spans="2:33" x14ac:dyDescent="0.25">
      <c r="B1449" s="40"/>
      <c r="C1449" s="40"/>
      <c r="D1449" s="40"/>
      <c r="E1449" s="40"/>
      <c r="F1449" s="40"/>
      <c r="G1449" s="40"/>
      <c r="AC1449" s="40"/>
      <c r="AD1449" s="40"/>
      <c r="AE1449" s="40"/>
      <c r="AF1449" s="57"/>
      <c r="AG1449" s="57"/>
    </row>
    <row r="1450" spans="2:33" x14ac:dyDescent="0.25">
      <c r="B1450" s="67"/>
      <c r="C1450" s="67"/>
      <c r="D1450" s="67"/>
      <c r="E1450" s="67"/>
      <c r="F1450" s="67"/>
      <c r="G1450" s="67"/>
      <c r="AC1450" s="67"/>
      <c r="AD1450" s="67"/>
      <c r="AE1450" s="67"/>
      <c r="AF1450" s="57"/>
      <c r="AG1450" s="57"/>
    </row>
    <row r="1451" spans="2:33" x14ac:dyDescent="0.25">
      <c r="B1451" s="65"/>
      <c r="C1451" s="65"/>
      <c r="D1451" s="65"/>
      <c r="E1451" s="65"/>
      <c r="F1451" s="65"/>
      <c r="G1451" s="65"/>
      <c r="AC1451" s="65"/>
      <c r="AD1451" s="65"/>
      <c r="AE1451" s="65"/>
      <c r="AF1451" s="57"/>
      <c r="AG1451" s="57"/>
    </row>
    <row r="1452" spans="2:33" x14ac:dyDescent="0.25">
      <c r="B1452" s="54"/>
      <c r="C1452" s="54"/>
      <c r="D1452" s="54"/>
      <c r="E1452" s="54"/>
      <c r="F1452" s="54"/>
      <c r="G1452" s="54"/>
      <c r="AC1452" s="54"/>
      <c r="AD1452" s="54"/>
      <c r="AE1452" s="54"/>
      <c r="AF1452" s="57"/>
      <c r="AG1452" s="57"/>
    </row>
    <row r="1453" spans="2:33" x14ac:dyDescent="0.25">
      <c r="B1453" s="62"/>
      <c r="C1453" s="62"/>
      <c r="D1453" s="62"/>
      <c r="E1453" s="62"/>
      <c r="F1453" s="62"/>
      <c r="G1453" s="62"/>
      <c r="AC1453" s="62"/>
      <c r="AD1453" s="62"/>
      <c r="AE1453" s="62"/>
      <c r="AF1453" s="57"/>
      <c r="AG1453" s="57"/>
    </row>
    <row r="1454" spans="2:33" x14ac:dyDescent="0.25">
      <c r="B1454" s="64"/>
      <c r="C1454" s="64"/>
      <c r="D1454" s="64"/>
      <c r="E1454" s="64"/>
      <c r="F1454" s="64"/>
      <c r="G1454" s="64"/>
      <c r="AC1454" s="64"/>
      <c r="AD1454" s="64"/>
      <c r="AE1454" s="64"/>
      <c r="AF1454" s="57"/>
      <c r="AG1454" s="57"/>
    </row>
    <row r="1455" spans="2:33" x14ac:dyDescent="0.25">
      <c r="B1455" s="61"/>
      <c r="C1455" s="61"/>
      <c r="D1455" s="61"/>
      <c r="E1455" s="61"/>
      <c r="F1455" s="61"/>
      <c r="G1455" s="61"/>
      <c r="AC1455" s="61"/>
      <c r="AD1455" s="61"/>
      <c r="AE1455" s="61"/>
      <c r="AF1455" s="57"/>
      <c r="AG1455" s="57"/>
    </row>
    <row r="1456" spans="2:33" x14ac:dyDescent="0.25">
      <c r="B1456" s="43"/>
      <c r="C1456" s="43"/>
      <c r="D1456" s="43"/>
      <c r="E1456" s="43"/>
      <c r="F1456" s="43"/>
      <c r="G1456" s="43"/>
      <c r="AC1456" s="43"/>
      <c r="AD1456" s="43"/>
      <c r="AE1456" s="43"/>
      <c r="AF1456" s="57"/>
      <c r="AG1456" s="57"/>
    </row>
    <row r="1457" spans="2:33" x14ac:dyDescent="0.25">
      <c r="B1457" s="56"/>
      <c r="C1457" s="56"/>
      <c r="D1457" s="56"/>
      <c r="E1457" s="56"/>
      <c r="F1457" s="56"/>
      <c r="G1457" s="56"/>
      <c r="AC1457" s="56"/>
      <c r="AD1457" s="56"/>
      <c r="AE1457" s="56"/>
      <c r="AF1457" s="57"/>
      <c r="AG1457" s="57"/>
    </row>
    <row r="1458" spans="2:33" x14ac:dyDescent="0.25">
      <c r="B1458" s="68"/>
      <c r="C1458" s="68"/>
      <c r="D1458" s="68"/>
      <c r="E1458" s="68"/>
      <c r="F1458" s="68"/>
      <c r="G1458" s="68"/>
      <c r="AC1458" s="68"/>
      <c r="AD1458" s="68"/>
      <c r="AE1458" s="68"/>
      <c r="AF1458" s="57"/>
      <c r="AG1458" s="57"/>
    </row>
    <row r="1459" spans="2:33" x14ac:dyDescent="0.25">
      <c r="B1459" s="60"/>
      <c r="C1459" s="60"/>
      <c r="D1459" s="60"/>
      <c r="E1459" s="60"/>
      <c r="F1459" s="60"/>
      <c r="G1459" s="60"/>
      <c r="AC1459" s="60"/>
      <c r="AD1459" s="60"/>
      <c r="AE1459" s="60"/>
      <c r="AF1459" s="57"/>
      <c r="AG1459" s="57"/>
    </row>
    <row r="1460" spans="2:33" x14ac:dyDescent="0.25">
      <c r="B1460" s="50"/>
      <c r="C1460" s="50"/>
      <c r="D1460" s="50"/>
      <c r="E1460" s="50"/>
      <c r="F1460" s="50"/>
      <c r="G1460" s="50"/>
      <c r="AC1460" s="50"/>
      <c r="AD1460" s="50"/>
      <c r="AE1460" s="50"/>
      <c r="AF1460" s="57"/>
      <c r="AG1460" s="57"/>
    </row>
    <row r="1461" spans="2:33" x14ac:dyDescent="0.25">
      <c r="B1461" s="59"/>
      <c r="C1461" s="59"/>
      <c r="D1461" s="59"/>
      <c r="E1461" s="59"/>
      <c r="F1461" s="59"/>
      <c r="G1461" s="59"/>
      <c r="AC1461" s="59"/>
      <c r="AD1461" s="59"/>
      <c r="AE1461" s="59"/>
      <c r="AF1461" s="57"/>
      <c r="AG1461" s="57"/>
    </row>
    <row r="1462" spans="2:33" x14ac:dyDescent="0.25">
      <c r="B1462" s="57"/>
      <c r="C1462" s="57"/>
      <c r="D1462" s="57"/>
      <c r="E1462" s="57"/>
      <c r="F1462" s="57"/>
      <c r="G1462" s="57"/>
      <c r="AC1462" s="57"/>
      <c r="AD1462" s="57"/>
      <c r="AE1462" s="57"/>
      <c r="AF1462" s="57"/>
      <c r="AG1462" s="57"/>
    </row>
    <row r="1463" spans="2:33" x14ac:dyDescent="0.25">
      <c r="B1463" s="40"/>
      <c r="C1463" s="40"/>
      <c r="D1463" s="40"/>
      <c r="E1463" s="40"/>
      <c r="F1463" s="40"/>
      <c r="G1463" s="40"/>
      <c r="AC1463" s="40"/>
      <c r="AD1463" s="40"/>
      <c r="AE1463" s="40"/>
      <c r="AF1463" s="57"/>
      <c r="AG1463" s="57"/>
    </row>
    <row r="1464" spans="2:33" x14ac:dyDescent="0.25">
      <c r="B1464" s="66"/>
      <c r="C1464" s="66"/>
      <c r="D1464" s="66"/>
      <c r="E1464" s="66"/>
      <c r="F1464" s="66"/>
      <c r="G1464" s="66"/>
      <c r="AC1464" s="66"/>
      <c r="AD1464" s="66"/>
      <c r="AE1464" s="66"/>
      <c r="AF1464" s="57"/>
      <c r="AG1464" s="57"/>
    </row>
    <row r="1465" spans="2:33" x14ac:dyDescent="0.25">
      <c r="B1465" s="66"/>
      <c r="C1465" s="66"/>
      <c r="D1465" s="66"/>
      <c r="E1465" s="66"/>
      <c r="F1465" s="66"/>
      <c r="G1465" s="66"/>
      <c r="AC1465" s="66"/>
      <c r="AD1465" s="66"/>
      <c r="AE1465" s="66"/>
      <c r="AF1465" s="57"/>
      <c r="AG1465" s="57"/>
    </row>
    <row r="1466" spans="2:33" x14ac:dyDescent="0.25">
      <c r="B1466" s="45"/>
      <c r="C1466" s="45"/>
      <c r="D1466" s="45"/>
      <c r="E1466" s="45"/>
      <c r="F1466" s="45"/>
      <c r="G1466" s="45"/>
      <c r="AC1466" s="45"/>
      <c r="AD1466" s="45"/>
      <c r="AE1466" s="45"/>
      <c r="AF1466" s="57"/>
      <c r="AG1466" s="57"/>
    </row>
    <row r="1467" spans="2:33" x14ac:dyDescent="0.25">
      <c r="B1467" s="54"/>
      <c r="C1467" s="54"/>
      <c r="D1467" s="54"/>
      <c r="E1467" s="54"/>
      <c r="F1467" s="54"/>
      <c r="G1467" s="54"/>
      <c r="AC1467" s="54"/>
      <c r="AD1467" s="54"/>
      <c r="AE1467" s="54"/>
      <c r="AF1467" s="57"/>
      <c r="AG1467" s="57"/>
    </row>
    <row r="1468" spans="2:33" x14ac:dyDescent="0.25">
      <c r="B1468" s="44"/>
      <c r="C1468" s="44"/>
      <c r="D1468" s="44"/>
      <c r="E1468" s="44"/>
      <c r="F1468" s="44"/>
      <c r="G1468" s="44"/>
      <c r="AC1468" s="44"/>
      <c r="AD1468" s="44"/>
      <c r="AE1468" s="44"/>
      <c r="AF1468" s="57"/>
      <c r="AG1468" s="57"/>
    </row>
    <row r="1469" spans="2:33" x14ac:dyDescent="0.25">
      <c r="B1469" s="68"/>
      <c r="C1469" s="68"/>
      <c r="D1469" s="68"/>
      <c r="E1469" s="68"/>
      <c r="F1469" s="68"/>
      <c r="G1469" s="68"/>
      <c r="AC1469" s="68"/>
      <c r="AD1469" s="68"/>
      <c r="AE1469" s="68"/>
      <c r="AF1469" s="57"/>
      <c r="AG1469" s="57"/>
    </row>
    <row r="1470" spans="2:33" x14ac:dyDescent="0.25">
      <c r="B1470" s="50"/>
      <c r="C1470" s="50"/>
      <c r="D1470" s="50"/>
      <c r="E1470" s="50"/>
      <c r="F1470" s="50"/>
      <c r="G1470" s="50"/>
      <c r="AC1470" s="50"/>
      <c r="AD1470" s="50"/>
      <c r="AE1470" s="50"/>
      <c r="AF1470" s="57"/>
      <c r="AG1470" s="57"/>
    </row>
    <row r="1471" spans="2:33" x14ac:dyDescent="0.25">
      <c r="B1471" s="49"/>
      <c r="C1471" s="49"/>
      <c r="D1471" s="49"/>
      <c r="E1471" s="49"/>
      <c r="F1471" s="49"/>
      <c r="G1471" s="49"/>
      <c r="AC1471" s="49"/>
      <c r="AD1471" s="49"/>
      <c r="AE1471" s="49"/>
      <c r="AF1471" s="57"/>
      <c r="AG1471" s="57"/>
    </row>
    <row r="1472" spans="2:33" x14ac:dyDescent="0.25">
      <c r="B1472" s="44"/>
      <c r="C1472" s="44"/>
      <c r="D1472" s="44"/>
      <c r="E1472" s="44"/>
      <c r="F1472" s="44"/>
      <c r="G1472" s="44"/>
      <c r="AC1472" s="44"/>
      <c r="AD1472" s="44"/>
      <c r="AE1472" s="44"/>
      <c r="AF1472" s="57"/>
      <c r="AG1472" s="57"/>
    </row>
    <row r="1473" spans="2:33" x14ac:dyDescent="0.25">
      <c r="B1473" s="57"/>
      <c r="C1473" s="57"/>
      <c r="D1473" s="57"/>
      <c r="E1473" s="57"/>
      <c r="F1473" s="57"/>
      <c r="G1473" s="57"/>
      <c r="AC1473" s="57"/>
      <c r="AD1473" s="57"/>
      <c r="AE1473" s="57"/>
      <c r="AF1473" s="57"/>
      <c r="AG1473" s="57"/>
    </row>
    <row r="1474" spans="2:33" x14ac:dyDescent="0.25">
      <c r="B1474" s="59"/>
      <c r="C1474" s="59"/>
      <c r="D1474" s="59"/>
      <c r="E1474" s="59"/>
      <c r="F1474" s="59"/>
      <c r="G1474" s="59"/>
      <c r="AC1474" s="59"/>
      <c r="AD1474" s="59"/>
      <c r="AE1474" s="59"/>
      <c r="AF1474" s="57"/>
      <c r="AG1474" s="57"/>
    </row>
    <row r="1475" spans="2:33" x14ac:dyDescent="0.25">
      <c r="B1475" s="61"/>
      <c r="C1475" s="61"/>
      <c r="D1475" s="61"/>
      <c r="E1475" s="61"/>
      <c r="F1475" s="61"/>
      <c r="G1475" s="61"/>
      <c r="AC1475" s="61"/>
      <c r="AD1475" s="61"/>
      <c r="AE1475" s="61"/>
      <c r="AF1475" s="57"/>
      <c r="AG1475" s="57"/>
    </row>
    <row r="1476" spans="2:33" x14ac:dyDescent="0.25">
      <c r="B1476" s="41"/>
      <c r="C1476" s="41"/>
      <c r="D1476" s="41"/>
      <c r="E1476" s="41"/>
      <c r="F1476" s="41"/>
      <c r="G1476" s="41"/>
      <c r="AC1476" s="41"/>
      <c r="AD1476" s="41"/>
      <c r="AE1476" s="41"/>
      <c r="AF1476" s="57"/>
      <c r="AG1476" s="57"/>
    </row>
    <row r="1477" spans="2:33" x14ac:dyDescent="0.25">
      <c r="B1477" s="53"/>
      <c r="C1477" s="53"/>
      <c r="D1477" s="53"/>
      <c r="E1477" s="53"/>
      <c r="F1477" s="53"/>
      <c r="G1477" s="53"/>
      <c r="AC1477" s="53"/>
      <c r="AD1477" s="53"/>
      <c r="AE1477" s="53"/>
      <c r="AF1477" s="57"/>
      <c r="AG1477" s="57"/>
    </row>
    <row r="1478" spans="2:33" x14ac:dyDescent="0.25">
      <c r="B1478" s="53"/>
      <c r="C1478" s="53"/>
      <c r="D1478" s="53"/>
      <c r="E1478" s="53"/>
      <c r="F1478" s="53"/>
      <c r="G1478" s="53"/>
      <c r="AC1478" s="53"/>
      <c r="AD1478" s="53"/>
      <c r="AE1478" s="53"/>
      <c r="AF1478" s="57"/>
      <c r="AG1478" s="57"/>
    </row>
    <row r="1479" spans="2:33" x14ac:dyDescent="0.25">
      <c r="B1479" s="61"/>
      <c r="C1479" s="61"/>
      <c r="D1479" s="61"/>
      <c r="E1479" s="61"/>
      <c r="F1479" s="61"/>
      <c r="G1479" s="61"/>
      <c r="AC1479" s="61"/>
      <c r="AD1479" s="61"/>
      <c r="AE1479" s="61"/>
      <c r="AF1479" s="57"/>
      <c r="AG1479" s="57"/>
    </row>
    <row r="1480" spans="2:33" x14ac:dyDescent="0.25">
      <c r="B1480" s="62"/>
      <c r="C1480" s="62"/>
      <c r="D1480" s="62"/>
      <c r="E1480" s="62"/>
      <c r="F1480" s="62"/>
      <c r="G1480" s="62"/>
      <c r="AC1480" s="62"/>
      <c r="AD1480" s="62"/>
      <c r="AE1480" s="62"/>
      <c r="AF1480" s="57"/>
      <c r="AG1480" s="57"/>
    </row>
    <row r="1481" spans="2:33" x14ac:dyDescent="0.25">
      <c r="B1481" s="42"/>
      <c r="C1481" s="42"/>
      <c r="D1481" s="42"/>
      <c r="E1481" s="42"/>
      <c r="F1481" s="42"/>
      <c r="G1481" s="42"/>
      <c r="AC1481" s="42"/>
      <c r="AD1481" s="42"/>
      <c r="AE1481" s="42"/>
      <c r="AF1481" s="57"/>
      <c r="AG1481" s="57"/>
    </row>
    <row r="1482" spans="2:33" x14ac:dyDescent="0.25">
      <c r="B1482" s="47"/>
      <c r="C1482" s="47"/>
      <c r="D1482" s="47"/>
      <c r="E1482" s="47"/>
      <c r="F1482" s="47"/>
      <c r="G1482" s="47"/>
      <c r="AC1482" s="47"/>
      <c r="AD1482" s="47"/>
      <c r="AE1482" s="47"/>
      <c r="AF1482" s="57"/>
      <c r="AG1482" s="57"/>
    </row>
    <row r="1483" spans="2:33" x14ac:dyDescent="0.25">
      <c r="B1483" s="60"/>
      <c r="C1483" s="60"/>
      <c r="D1483" s="60"/>
      <c r="E1483" s="60"/>
      <c r="F1483" s="60"/>
      <c r="G1483" s="60"/>
      <c r="AC1483" s="60"/>
      <c r="AD1483" s="60"/>
      <c r="AE1483" s="60"/>
      <c r="AF1483" s="61"/>
      <c r="AG1483" s="61"/>
    </row>
    <row r="1484" spans="2:33" x14ac:dyDescent="0.25">
      <c r="B1484" s="61"/>
      <c r="C1484" s="61"/>
      <c r="D1484" s="61"/>
      <c r="E1484" s="61"/>
      <c r="F1484" s="61"/>
      <c r="G1484" s="61"/>
      <c r="AC1484" s="61"/>
      <c r="AD1484" s="61"/>
      <c r="AE1484" s="61"/>
      <c r="AF1484" s="61"/>
      <c r="AG1484" s="61"/>
    </row>
    <row r="1485" spans="2:33" x14ac:dyDescent="0.25">
      <c r="B1485" s="61"/>
      <c r="C1485" s="61"/>
      <c r="D1485" s="61"/>
      <c r="E1485" s="61"/>
      <c r="F1485" s="61"/>
      <c r="G1485" s="61"/>
      <c r="AC1485" s="61"/>
      <c r="AD1485" s="61"/>
      <c r="AE1485" s="61"/>
      <c r="AF1485" s="61"/>
      <c r="AG1485" s="61"/>
    </row>
    <row r="1486" spans="2:33" x14ac:dyDescent="0.25">
      <c r="B1486" s="44"/>
      <c r="C1486" s="44"/>
      <c r="D1486" s="44"/>
      <c r="E1486" s="44"/>
      <c r="F1486" s="44"/>
      <c r="G1486" s="44"/>
      <c r="AC1486" s="44"/>
      <c r="AD1486" s="44"/>
      <c r="AE1486" s="44"/>
      <c r="AF1486" s="61"/>
      <c r="AG1486" s="61"/>
    </row>
    <row r="1487" spans="2:33" x14ac:dyDescent="0.25">
      <c r="B1487" s="62"/>
      <c r="C1487" s="62"/>
      <c r="D1487" s="62"/>
      <c r="E1487" s="62"/>
      <c r="F1487" s="62"/>
      <c r="G1487" s="62"/>
      <c r="AC1487" s="62"/>
      <c r="AD1487" s="62"/>
      <c r="AE1487" s="62"/>
      <c r="AF1487" s="61"/>
      <c r="AG1487" s="61"/>
    </row>
    <row r="1488" spans="2:33" x14ac:dyDescent="0.25">
      <c r="B1488" s="59"/>
      <c r="C1488" s="59"/>
      <c r="D1488" s="59"/>
      <c r="E1488" s="59"/>
      <c r="F1488" s="59"/>
      <c r="G1488" s="59"/>
      <c r="AC1488" s="59"/>
      <c r="AD1488" s="59"/>
      <c r="AE1488" s="59"/>
      <c r="AF1488" s="61"/>
      <c r="AG1488" s="61"/>
    </row>
    <row r="1489" spans="2:33" x14ac:dyDescent="0.25">
      <c r="B1489" s="50"/>
      <c r="C1489" s="50"/>
      <c r="D1489" s="50"/>
      <c r="E1489" s="50"/>
      <c r="F1489" s="50"/>
      <c r="G1489" s="50"/>
      <c r="AC1489" s="50"/>
      <c r="AD1489" s="50"/>
      <c r="AE1489" s="50"/>
      <c r="AF1489" s="61"/>
      <c r="AG1489" s="61"/>
    </row>
    <row r="1490" spans="2:33" x14ac:dyDescent="0.25">
      <c r="B1490" s="68"/>
      <c r="C1490" s="68"/>
      <c r="D1490" s="68"/>
      <c r="E1490" s="68"/>
      <c r="F1490" s="68"/>
      <c r="G1490" s="68"/>
      <c r="AC1490" s="68"/>
      <c r="AD1490" s="68"/>
      <c r="AE1490" s="68"/>
      <c r="AF1490" s="61"/>
      <c r="AG1490" s="61"/>
    </row>
    <row r="1491" spans="2:33" x14ac:dyDescent="0.25">
      <c r="B1491" s="60"/>
      <c r="C1491" s="60"/>
      <c r="D1491" s="60"/>
      <c r="E1491" s="60"/>
      <c r="F1491" s="60"/>
      <c r="G1491" s="60"/>
      <c r="AC1491" s="60"/>
      <c r="AD1491" s="60"/>
      <c r="AE1491" s="60"/>
      <c r="AF1491" s="61"/>
      <c r="AG1491" s="61"/>
    </row>
    <row r="1492" spans="2:33" x14ac:dyDescent="0.25">
      <c r="B1492" s="47"/>
      <c r="C1492" s="47"/>
      <c r="D1492" s="47"/>
      <c r="E1492" s="47"/>
      <c r="F1492" s="47"/>
      <c r="G1492" s="47"/>
      <c r="AC1492" s="47"/>
      <c r="AD1492" s="47"/>
      <c r="AE1492" s="47"/>
      <c r="AF1492" s="61"/>
      <c r="AG1492" s="61"/>
    </row>
    <row r="1493" spans="2:33" x14ac:dyDescent="0.25">
      <c r="B1493" s="46"/>
      <c r="C1493" s="46"/>
      <c r="D1493" s="46"/>
      <c r="E1493" s="46"/>
      <c r="F1493" s="46"/>
      <c r="G1493" s="46"/>
      <c r="AC1493" s="46"/>
      <c r="AD1493" s="46"/>
      <c r="AE1493" s="46"/>
      <c r="AF1493" s="61"/>
      <c r="AG1493" s="61"/>
    </row>
    <row r="1494" spans="2:33" x14ac:dyDescent="0.25">
      <c r="B1494" s="41"/>
      <c r="C1494" s="41"/>
      <c r="D1494" s="41"/>
      <c r="E1494" s="41"/>
      <c r="F1494" s="41"/>
      <c r="G1494" s="41"/>
      <c r="AC1494" s="41"/>
      <c r="AD1494" s="41"/>
      <c r="AE1494" s="41"/>
      <c r="AF1494" s="61"/>
      <c r="AG1494" s="61"/>
    </row>
    <row r="1495" spans="2:33" x14ac:dyDescent="0.25">
      <c r="B1495" s="42"/>
      <c r="C1495" s="42"/>
      <c r="D1495" s="42"/>
      <c r="E1495" s="42"/>
      <c r="F1495" s="42"/>
      <c r="G1495" s="42"/>
      <c r="AC1495" s="42"/>
      <c r="AD1495" s="42"/>
      <c r="AE1495" s="42"/>
      <c r="AF1495" s="61"/>
      <c r="AG1495" s="61"/>
    </row>
    <row r="1496" spans="2:33" x14ac:dyDescent="0.25">
      <c r="B1496" s="42"/>
      <c r="C1496" s="42"/>
      <c r="D1496" s="42"/>
      <c r="E1496" s="42"/>
      <c r="F1496" s="42"/>
      <c r="G1496" s="42"/>
      <c r="AC1496" s="42"/>
      <c r="AD1496" s="42"/>
      <c r="AE1496" s="42"/>
      <c r="AF1496" s="61"/>
      <c r="AG1496" s="61"/>
    </row>
    <row r="1497" spans="2:33" x14ac:dyDescent="0.25">
      <c r="B1497" s="59"/>
      <c r="C1497" s="59"/>
      <c r="D1497" s="59"/>
      <c r="E1497" s="59"/>
      <c r="F1497" s="59"/>
      <c r="G1497" s="59"/>
      <c r="AC1497" s="59"/>
      <c r="AD1497" s="59"/>
      <c r="AE1497" s="59"/>
      <c r="AF1497" s="61"/>
      <c r="AG1497" s="61"/>
    </row>
    <row r="1498" spans="2:33" x14ac:dyDescent="0.25">
      <c r="B1498" s="58"/>
      <c r="C1498" s="58"/>
      <c r="D1498" s="58"/>
      <c r="E1498" s="58"/>
      <c r="F1498" s="58"/>
      <c r="G1498" s="58"/>
      <c r="AC1498" s="58"/>
      <c r="AD1498" s="58"/>
      <c r="AE1498" s="58"/>
      <c r="AF1498" s="61"/>
      <c r="AG1498" s="61"/>
    </row>
    <row r="1499" spans="2:33" x14ac:dyDescent="0.25">
      <c r="B1499" s="64"/>
      <c r="C1499" s="64"/>
      <c r="D1499" s="64"/>
      <c r="E1499" s="64"/>
      <c r="F1499" s="64"/>
      <c r="G1499" s="64"/>
      <c r="AC1499" s="64"/>
      <c r="AD1499" s="64"/>
      <c r="AE1499" s="64"/>
      <c r="AF1499" s="61"/>
      <c r="AG1499" s="61"/>
    </row>
    <row r="1500" spans="2:33" x14ac:dyDescent="0.25">
      <c r="B1500" s="42"/>
      <c r="C1500" s="42"/>
      <c r="D1500" s="42"/>
      <c r="E1500" s="42"/>
      <c r="F1500" s="42"/>
      <c r="G1500" s="42"/>
      <c r="AC1500" s="42"/>
      <c r="AD1500" s="42"/>
      <c r="AE1500" s="42"/>
      <c r="AF1500" s="61"/>
      <c r="AG1500" s="61"/>
    </row>
    <row r="1501" spans="2:33" x14ac:dyDescent="0.25">
      <c r="B1501" s="61"/>
      <c r="C1501" s="61"/>
      <c r="D1501" s="61"/>
      <c r="E1501" s="61"/>
      <c r="F1501" s="61"/>
      <c r="G1501" s="61"/>
      <c r="AC1501" s="61"/>
      <c r="AD1501" s="61"/>
      <c r="AE1501" s="61"/>
      <c r="AF1501" s="61"/>
      <c r="AG1501" s="61"/>
    </row>
    <row r="1502" spans="2:33" x14ac:dyDescent="0.25">
      <c r="B1502" s="41"/>
      <c r="C1502" s="41"/>
      <c r="D1502" s="41"/>
      <c r="E1502" s="41"/>
      <c r="F1502" s="41"/>
      <c r="G1502" s="41"/>
      <c r="AC1502" s="41"/>
      <c r="AD1502" s="41"/>
      <c r="AE1502" s="41"/>
      <c r="AF1502" s="61"/>
      <c r="AG1502" s="61"/>
    </row>
    <row r="1503" spans="2:33" x14ac:dyDescent="0.25">
      <c r="B1503" s="41"/>
      <c r="C1503" s="41"/>
      <c r="D1503" s="41"/>
      <c r="E1503" s="41"/>
      <c r="F1503" s="41"/>
      <c r="G1503" s="41"/>
      <c r="AC1503" s="41"/>
      <c r="AD1503" s="41"/>
      <c r="AE1503" s="41"/>
      <c r="AF1503" s="61"/>
      <c r="AG1503" s="61"/>
    </row>
    <row r="1504" spans="2:33" x14ac:dyDescent="0.25">
      <c r="B1504" s="47"/>
      <c r="C1504" s="47"/>
      <c r="D1504" s="47"/>
      <c r="E1504" s="47"/>
      <c r="F1504" s="47"/>
      <c r="G1504" s="47"/>
      <c r="AC1504" s="47"/>
      <c r="AD1504" s="47"/>
      <c r="AE1504" s="47"/>
      <c r="AF1504" s="61"/>
      <c r="AG1504" s="61"/>
    </row>
    <row r="1505" spans="2:33" x14ac:dyDescent="0.25">
      <c r="B1505" s="50"/>
      <c r="C1505" s="50"/>
      <c r="D1505" s="50"/>
      <c r="E1505" s="50"/>
      <c r="F1505" s="50"/>
      <c r="G1505" s="50"/>
      <c r="AC1505" s="50"/>
      <c r="AD1505" s="50"/>
      <c r="AE1505" s="50"/>
      <c r="AF1505" s="61"/>
      <c r="AG1505" s="61"/>
    </row>
    <row r="1506" spans="2:33" x14ac:dyDescent="0.25">
      <c r="B1506" s="44"/>
      <c r="C1506" s="44"/>
      <c r="D1506" s="44"/>
      <c r="E1506" s="44"/>
      <c r="F1506" s="44"/>
      <c r="G1506" s="44"/>
      <c r="AC1506" s="44"/>
      <c r="AD1506" s="44"/>
      <c r="AE1506" s="44"/>
      <c r="AF1506" s="61"/>
      <c r="AG1506" s="61"/>
    </row>
    <row r="1507" spans="2:33" x14ac:dyDescent="0.25">
      <c r="B1507" s="61"/>
      <c r="C1507" s="61"/>
      <c r="D1507" s="61"/>
      <c r="E1507" s="61"/>
      <c r="F1507" s="61"/>
      <c r="G1507" s="61"/>
      <c r="AC1507" s="61"/>
      <c r="AD1507" s="61"/>
      <c r="AE1507" s="61"/>
      <c r="AF1507" s="61"/>
      <c r="AG1507" s="61"/>
    </row>
    <row r="1508" spans="2:33" x14ac:dyDescent="0.25">
      <c r="B1508" s="45"/>
      <c r="C1508" s="45"/>
      <c r="D1508" s="45"/>
      <c r="E1508" s="45"/>
      <c r="F1508" s="45"/>
      <c r="G1508" s="45"/>
      <c r="AC1508" s="45"/>
      <c r="AD1508" s="45"/>
      <c r="AE1508" s="45"/>
      <c r="AF1508" s="61"/>
      <c r="AG1508" s="61"/>
    </row>
    <row r="1509" spans="2:33" x14ac:dyDescent="0.25">
      <c r="B1509" s="48"/>
      <c r="C1509" s="48"/>
      <c r="D1509" s="48"/>
      <c r="E1509" s="48"/>
      <c r="F1509" s="48"/>
      <c r="G1509" s="48"/>
      <c r="AC1509" s="48"/>
      <c r="AD1509" s="48"/>
      <c r="AE1509" s="48"/>
      <c r="AF1509" s="61"/>
      <c r="AG1509" s="61"/>
    </row>
    <row r="1510" spans="2:33" x14ac:dyDescent="0.25">
      <c r="B1510" s="46"/>
      <c r="C1510" s="46"/>
      <c r="D1510" s="46"/>
      <c r="E1510" s="46"/>
      <c r="F1510" s="46"/>
      <c r="G1510" s="46"/>
      <c r="AC1510" s="46"/>
      <c r="AD1510" s="46"/>
      <c r="AE1510" s="46"/>
      <c r="AF1510" s="61"/>
      <c r="AG1510" s="61"/>
    </row>
    <row r="1511" spans="2:33" x14ac:dyDescent="0.25">
      <c r="B1511" s="40"/>
      <c r="C1511" s="40"/>
      <c r="D1511" s="40"/>
      <c r="E1511" s="40"/>
      <c r="F1511" s="40"/>
      <c r="G1511" s="40"/>
      <c r="AC1511" s="40"/>
      <c r="AD1511" s="40"/>
      <c r="AE1511" s="40"/>
      <c r="AF1511" s="61"/>
      <c r="AG1511" s="61"/>
    </row>
    <row r="1512" spans="2:33" x14ac:dyDescent="0.25">
      <c r="B1512" s="44"/>
      <c r="C1512" s="44"/>
      <c r="D1512" s="44"/>
      <c r="E1512" s="44"/>
      <c r="F1512" s="44"/>
      <c r="G1512" s="44"/>
      <c r="AC1512" s="44"/>
      <c r="AD1512" s="44"/>
      <c r="AE1512" s="44"/>
      <c r="AF1512" s="61"/>
      <c r="AG1512" s="61"/>
    </row>
    <row r="1513" spans="2:33" x14ac:dyDescent="0.25">
      <c r="B1513" s="47"/>
      <c r="C1513" s="47"/>
      <c r="D1513" s="47"/>
      <c r="E1513" s="47"/>
      <c r="F1513" s="47"/>
      <c r="G1513" s="47"/>
      <c r="AC1513" s="47"/>
      <c r="AD1513" s="47"/>
      <c r="AE1513" s="47"/>
      <c r="AF1513" s="61"/>
      <c r="AG1513" s="61"/>
    </row>
    <row r="1514" spans="2:33" x14ac:dyDescent="0.25">
      <c r="B1514" s="58"/>
      <c r="C1514" s="58"/>
      <c r="D1514" s="58"/>
      <c r="E1514" s="58"/>
      <c r="F1514" s="58"/>
      <c r="G1514" s="58"/>
      <c r="AC1514" s="58"/>
      <c r="AD1514" s="58"/>
      <c r="AE1514" s="58"/>
      <c r="AF1514" s="61"/>
      <c r="AG1514" s="61"/>
    </row>
    <row r="1515" spans="2:33" x14ac:dyDescent="0.25">
      <c r="B1515" s="58"/>
      <c r="C1515" s="58"/>
      <c r="D1515" s="58"/>
      <c r="E1515" s="58"/>
      <c r="F1515" s="58"/>
      <c r="G1515" s="58"/>
      <c r="AC1515" s="58"/>
      <c r="AD1515" s="58"/>
      <c r="AE1515" s="58"/>
      <c r="AF1515" s="61"/>
      <c r="AG1515" s="61"/>
    </row>
    <row r="1516" spans="2:33" x14ac:dyDescent="0.25">
      <c r="B1516" s="59"/>
      <c r="C1516" s="59"/>
      <c r="D1516" s="59"/>
      <c r="E1516" s="59"/>
      <c r="F1516" s="59"/>
      <c r="G1516" s="59"/>
      <c r="AC1516" s="59"/>
      <c r="AD1516" s="59"/>
      <c r="AE1516" s="59"/>
      <c r="AF1516" s="61"/>
      <c r="AG1516" s="61"/>
    </row>
    <row r="1517" spans="2:33" x14ac:dyDescent="0.25">
      <c r="B1517" s="50"/>
      <c r="C1517" s="50"/>
      <c r="D1517" s="50"/>
      <c r="E1517" s="50"/>
      <c r="F1517" s="50"/>
      <c r="G1517" s="50"/>
      <c r="AC1517" s="50"/>
      <c r="AD1517" s="50"/>
      <c r="AE1517" s="50"/>
      <c r="AF1517" s="61"/>
      <c r="AG1517" s="61"/>
    </row>
    <row r="1518" spans="2:33" x14ac:dyDescent="0.25">
      <c r="B1518" s="41"/>
      <c r="C1518" s="41"/>
      <c r="D1518" s="41"/>
      <c r="E1518" s="41"/>
      <c r="F1518" s="41"/>
      <c r="G1518" s="41"/>
      <c r="AC1518" s="41"/>
      <c r="AD1518" s="41"/>
      <c r="AE1518" s="41"/>
      <c r="AF1518" s="61"/>
      <c r="AG1518" s="61"/>
    </row>
    <row r="1519" spans="2:33" x14ac:dyDescent="0.25">
      <c r="B1519" s="44"/>
      <c r="C1519" s="44"/>
      <c r="D1519" s="44"/>
      <c r="E1519" s="44"/>
      <c r="F1519" s="44"/>
      <c r="G1519" s="44"/>
      <c r="AC1519" s="44"/>
      <c r="AD1519" s="44"/>
      <c r="AE1519" s="44"/>
      <c r="AF1519" s="61"/>
      <c r="AG1519" s="61"/>
    </row>
    <row r="1520" spans="2:33" x14ac:dyDescent="0.25">
      <c r="B1520" s="68"/>
      <c r="C1520" s="68"/>
      <c r="D1520" s="68"/>
      <c r="E1520" s="68"/>
      <c r="F1520" s="68"/>
      <c r="G1520" s="68"/>
      <c r="AC1520" s="68"/>
      <c r="AD1520" s="68"/>
      <c r="AE1520" s="68"/>
      <c r="AF1520" s="61"/>
      <c r="AG1520" s="61"/>
    </row>
    <row r="1521" spans="2:33" x14ac:dyDescent="0.25">
      <c r="B1521" s="43"/>
      <c r="C1521" s="43"/>
      <c r="D1521" s="43"/>
      <c r="E1521" s="43"/>
      <c r="F1521" s="43"/>
      <c r="G1521" s="43"/>
      <c r="AC1521" s="43"/>
      <c r="AD1521" s="43"/>
      <c r="AE1521" s="43"/>
      <c r="AF1521" s="61"/>
      <c r="AG1521" s="61"/>
    </row>
    <row r="1522" spans="2:33" x14ac:dyDescent="0.25">
      <c r="B1522" s="57"/>
      <c r="C1522" s="57"/>
      <c r="D1522" s="57"/>
      <c r="E1522" s="57"/>
      <c r="F1522" s="57"/>
      <c r="G1522" s="57"/>
      <c r="AC1522" s="57"/>
      <c r="AD1522" s="57"/>
      <c r="AE1522" s="57"/>
      <c r="AF1522" s="61"/>
      <c r="AG1522" s="61"/>
    </row>
    <row r="1523" spans="2:33" x14ac:dyDescent="0.25">
      <c r="B1523" s="49"/>
      <c r="C1523" s="49"/>
      <c r="D1523" s="49"/>
      <c r="E1523" s="49"/>
      <c r="F1523" s="49"/>
      <c r="G1523" s="49"/>
      <c r="AC1523" s="49"/>
      <c r="AD1523" s="49"/>
      <c r="AE1523" s="49"/>
      <c r="AF1523" s="61"/>
      <c r="AG1523" s="61"/>
    </row>
    <row r="1524" spans="2:33" x14ac:dyDescent="0.25">
      <c r="B1524" s="43"/>
      <c r="C1524" s="43"/>
      <c r="D1524" s="43"/>
      <c r="E1524" s="43"/>
      <c r="F1524" s="43"/>
      <c r="G1524" s="43"/>
      <c r="AC1524" s="43"/>
      <c r="AD1524" s="43"/>
      <c r="AE1524" s="43"/>
      <c r="AF1524" s="61"/>
      <c r="AG1524" s="61"/>
    </row>
    <row r="1525" spans="2:33" x14ac:dyDescent="0.25">
      <c r="B1525" s="65"/>
      <c r="C1525" s="65"/>
      <c r="D1525" s="65"/>
      <c r="E1525" s="65"/>
      <c r="F1525" s="65"/>
      <c r="G1525" s="65"/>
      <c r="AC1525" s="65"/>
      <c r="AD1525" s="65"/>
      <c r="AE1525" s="65"/>
      <c r="AF1525" s="61"/>
      <c r="AG1525" s="61"/>
    </row>
    <row r="1526" spans="2:33" x14ac:dyDescent="0.25">
      <c r="B1526" s="43"/>
      <c r="C1526" s="43"/>
      <c r="D1526" s="43"/>
      <c r="E1526" s="43"/>
      <c r="F1526" s="43"/>
      <c r="G1526" s="43"/>
      <c r="AC1526" s="43"/>
      <c r="AD1526" s="43"/>
      <c r="AE1526" s="43"/>
      <c r="AF1526" s="61"/>
      <c r="AG1526" s="61"/>
    </row>
    <row r="1527" spans="2:33" x14ac:dyDescent="0.25">
      <c r="B1527" s="44"/>
      <c r="C1527" s="44"/>
      <c r="D1527" s="44"/>
      <c r="E1527" s="44"/>
      <c r="F1527" s="44"/>
      <c r="G1527" s="44"/>
      <c r="AC1527" s="44"/>
      <c r="AD1527" s="44"/>
      <c r="AE1527" s="44"/>
      <c r="AF1527" s="61"/>
      <c r="AG1527" s="61"/>
    </row>
    <row r="1528" spans="2:33" x14ac:dyDescent="0.25">
      <c r="B1528" s="46"/>
      <c r="C1528" s="46"/>
      <c r="D1528" s="46"/>
      <c r="E1528" s="46"/>
      <c r="F1528" s="46"/>
      <c r="G1528" s="46"/>
      <c r="AC1528" s="46"/>
      <c r="AD1528" s="46"/>
      <c r="AE1528" s="46"/>
      <c r="AF1528" s="61"/>
      <c r="AG1528" s="61"/>
    </row>
    <row r="1529" spans="2:33" x14ac:dyDescent="0.25">
      <c r="B1529" s="62"/>
      <c r="C1529" s="62"/>
      <c r="D1529" s="62"/>
      <c r="E1529" s="62"/>
      <c r="F1529" s="62"/>
      <c r="G1529" s="62"/>
      <c r="AC1529" s="62"/>
      <c r="AD1529" s="62"/>
      <c r="AE1529" s="62"/>
      <c r="AF1529" s="61"/>
      <c r="AG1529" s="61"/>
    </row>
    <row r="1530" spans="2:33" x14ac:dyDescent="0.25">
      <c r="B1530" s="61"/>
      <c r="C1530" s="61"/>
      <c r="D1530" s="61"/>
      <c r="E1530" s="61"/>
      <c r="F1530" s="61"/>
      <c r="G1530" s="61"/>
      <c r="AC1530" s="61"/>
      <c r="AD1530" s="61"/>
      <c r="AE1530" s="61"/>
      <c r="AF1530" s="61"/>
      <c r="AG1530" s="61"/>
    </row>
    <row r="1531" spans="2:33" x14ac:dyDescent="0.25">
      <c r="B1531" s="53"/>
      <c r="C1531" s="53"/>
      <c r="D1531" s="53"/>
      <c r="E1531" s="53"/>
      <c r="F1531" s="53"/>
      <c r="G1531" s="53"/>
      <c r="AC1531" s="53"/>
      <c r="AD1531" s="53"/>
      <c r="AE1531" s="53"/>
      <c r="AF1531" s="61"/>
      <c r="AG1531" s="61"/>
    </row>
    <row r="1532" spans="2:33" x14ac:dyDescent="0.25">
      <c r="B1532" s="62"/>
      <c r="C1532" s="62"/>
      <c r="D1532" s="62"/>
      <c r="E1532" s="62"/>
      <c r="F1532" s="62"/>
      <c r="G1532" s="62"/>
      <c r="AC1532" s="62"/>
      <c r="AD1532" s="62"/>
      <c r="AE1532" s="62"/>
      <c r="AF1532" s="61"/>
      <c r="AG1532" s="61"/>
    </row>
    <row r="1533" spans="2:33" x14ac:dyDescent="0.25">
      <c r="B1533" s="40"/>
      <c r="C1533" s="40"/>
      <c r="D1533" s="40"/>
      <c r="E1533" s="40"/>
      <c r="F1533" s="40"/>
      <c r="G1533" s="40"/>
      <c r="AC1533" s="40"/>
      <c r="AD1533" s="40"/>
      <c r="AE1533" s="40"/>
      <c r="AF1533" s="61"/>
      <c r="AG1533" s="61"/>
    </row>
    <row r="1534" spans="2:33" x14ac:dyDescent="0.25">
      <c r="B1534" s="60"/>
      <c r="C1534" s="60"/>
      <c r="D1534" s="60"/>
      <c r="E1534" s="60"/>
      <c r="F1534" s="60"/>
      <c r="G1534" s="60"/>
      <c r="AC1534" s="60"/>
      <c r="AD1534" s="60"/>
      <c r="AE1534" s="60"/>
      <c r="AF1534" s="61"/>
      <c r="AG1534" s="61"/>
    </row>
    <row r="1535" spans="2:33" x14ac:dyDescent="0.25">
      <c r="B1535" s="45"/>
      <c r="C1535" s="45"/>
      <c r="D1535" s="45"/>
      <c r="E1535" s="45"/>
      <c r="F1535" s="45"/>
      <c r="G1535" s="45"/>
      <c r="AC1535" s="45"/>
      <c r="AD1535" s="45"/>
      <c r="AE1535" s="45"/>
      <c r="AF1535" s="61"/>
      <c r="AG1535" s="61"/>
    </row>
    <row r="1536" spans="2:33" x14ac:dyDescent="0.25">
      <c r="B1536" s="50"/>
      <c r="C1536" s="50"/>
      <c r="D1536" s="50"/>
      <c r="E1536" s="50"/>
      <c r="F1536" s="50"/>
      <c r="G1536" s="50"/>
      <c r="AC1536" s="50"/>
      <c r="AD1536" s="50"/>
      <c r="AE1536" s="50"/>
      <c r="AF1536" s="61"/>
      <c r="AG1536" s="61"/>
    </row>
    <row r="1537" spans="2:33" x14ac:dyDescent="0.25">
      <c r="B1537" s="45"/>
      <c r="C1537" s="45"/>
      <c r="D1537" s="45"/>
      <c r="E1537" s="45"/>
      <c r="F1537" s="45"/>
      <c r="G1537" s="45"/>
      <c r="AC1537" s="45"/>
      <c r="AD1537" s="45"/>
      <c r="AE1537" s="45"/>
      <c r="AF1537" s="61"/>
      <c r="AG1537" s="61"/>
    </row>
    <row r="1538" spans="2:33" x14ac:dyDescent="0.25">
      <c r="B1538" s="59"/>
      <c r="C1538" s="59"/>
      <c r="D1538" s="59"/>
      <c r="E1538" s="59"/>
      <c r="F1538" s="59"/>
      <c r="G1538" s="59"/>
      <c r="AC1538" s="59"/>
      <c r="AD1538" s="59"/>
      <c r="AE1538" s="59"/>
      <c r="AF1538" s="61"/>
      <c r="AG1538" s="61"/>
    </row>
    <row r="1539" spans="2:33" x14ac:dyDescent="0.25">
      <c r="B1539" s="49"/>
      <c r="C1539" s="49"/>
      <c r="D1539" s="49"/>
      <c r="E1539" s="49"/>
      <c r="F1539" s="49"/>
      <c r="G1539" s="49"/>
      <c r="AC1539" s="49"/>
      <c r="AD1539" s="49"/>
      <c r="AE1539" s="49"/>
      <c r="AF1539" s="61"/>
      <c r="AG1539" s="61"/>
    </row>
    <row r="1540" spans="2:33" x14ac:dyDescent="0.25">
      <c r="B1540" s="53"/>
      <c r="C1540" s="53"/>
      <c r="D1540" s="53"/>
      <c r="E1540" s="53"/>
      <c r="F1540" s="53"/>
      <c r="G1540" s="53"/>
      <c r="AC1540" s="53"/>
      <c r="AD1540" s="53"/>
      <c r="AE1540" s="53"/>
      <c r="AF1540" s="61"/>
      <c r="AG1540" s="61"/>
    </row>
    <row r="1541" spans="2:33" x14ac:dyDescent="0.25">
      <c r="B1541" s="60"/>
      <c r="C1541" s="60"/>
      <c r="D1541" s="60"/>
      <c r="E1541" s="60"/>
      <c r="F1541" s="60"/>
      <c r="G1541" s="60"/>
      <c r="AC1541" s="60"/>
      <c r="AD1541" s="60"/>
      <c r="AE1541" s="60"/>
      <c r="AF1541" s="61"/>
      <c r="AG1541" s="61"/>
    </row>
    <row r="1542" spans="2:33" x14ac:dyDescent="0.25">
      <c r="B1542" s="62"/>
      <c r="C1542" s="62"/>
      <c r="D1542" s="62"/>
      <c r="E1542" s="62"/>
      <c r="F1542" s="62"/>
      <c r="G1542" s="62"/>
      <c r="AC1542" s="62"/>
      <c r="AD1542" s="62"/>
      <c r="AE1542" s="62"/>
      <c r="AF1542" s="61"/>
      <c r="AG1542" s="61"/>
    </row>
    <row r="1543" spans="2:33" x14ac:dyDescent="0.25">
      <c r="B1543" s="43"/>
      <c r="C1543" s="43"/>
      <c r="D1543" s="43"/>
      <c r="E1543" s="43"/>
      <c r="F1543" s="43"/>
      <c r="G1543" s="43"/>
      <c r="AC1543" s="43"/>
      <c r="AD1543" s="43"/>
      <c r="AE1543" s="43"/>
      <c r="AF1543" s="61"/>
      <c r="AG1543" s="61"/>
    </row>
    <row r="1544" spans="2:33" x14ac:dyDescent="0.25">
      <c r="B1544" s="50"/>
      <c r="C1544" s="50"/>
      <c r="D1544" s="50"/>
      <c r="E1544" s="50"/>
      <c r="F1544" s="50"/>
      <c r="G1544" s="50"/>
      <c r="AC1544" s="50"/>
      <c r="AD1544" s="50"/>
      <c r="AE1544" s="50"/>
      <c r="AF1544" s="61"/>
      <c r="AG1544" s="61"/>
    </row>
    <row r="1545" spans="2:33" x14ac:dyDescent="0.25">
      <c r="B1545" s="43"/>
      <c r="C1545" s="43"/>
      <c r="D1545" s="43"/>
      <c r="E1545" s="43"/>
      <c r="F1545" s="43"/>
      <c r="G1545" s="43"/>
      <c r="AC1545" s="43"/>
      <c r="AD1545" s="43"/>
      <c r="AE1545" s="43"/>
      <c r="AF1545" s="61"/>
      <c r="AG1545" s="61"/>
    </row>
    <row r="1546" spans="2:33" x14ac:dyDescent="0.25">
      <c r="B1546" s="44"/>
      <c r="C1546" s="44"/>
      <c r="D1546" s="44"/>
      <c r="E1546" s="44"/>
      <c r="F1546" s="44"/>
      <c r="G1546" s="44"/>
      <c r="AC1546" s="44"/>
      <c r="AD1546" s="44"/>
      <c r="AE1546" s="44"/>
      <c r="AF1546" s="61"/>
      <c r="AG1546" s="61"/>
    </row>
    <row r="1547" spans="2:33" x14ac:dyDescent="0.25">
      <c r="B1547" s="58"/>
      <c r="C1547" s="58"/>
      <c r="D1547" s="58"/>
      <c r="E1547" s="58"/>
      <c r="F1547" s="58"/>
      <c r="G1547" s="58"/>
      <c r="AC1547" s="58"/>
      <c r="AD1547" s="58"/>
      <c r="AE1547" s="58"/>
      <c r="AF1547" s="61"/>
      <c r="AG1547" s="61"/>
    </row>
    <row r="1548" spans="2:33" x14ac:dyDescent="0.25">
      <c r="B1548" s="41"/>
      <c r="C1548" s="41"/>
      <c r="D1548" s="41"/>
      <c r="E1548" s="41"/>
      <c r="F1548" s="41"/>
      <c r="G1548" s="41"/>
      <c r="AC1548" s="41"/>
      <c r="AD1548" s="41"/>
      <c r="AE1548" s="41"/>
      <c r="AF1548" s="61"/>
      <c r="AG1548" s="61"/>
    </row>
    <row r="1549" spans="2:33" x14ac:dyDescent="0.25">
      <c r="B1549" s="67"/>
      <c r="C1549" s="67"/>
      <c r="D1549" s="67"/>
      <c r="E1549" s="67"/>
      <c r="F1549" s="67"/>
      <c r="G1549" s="67"/>
      <c r="AC1549" s="67"/>
      <c r="AD1549" s="67"/>
      <c r="AE1549" s="67"/>
      <c r="AF1549" s="61"/>
      <c r="AG1549" s="61"/>
    </row>
    <row r="1550" spans="2:33" x14ac:dyDescent="0.25">
      <c r="B1550" s="55"/>
      <c r="C1550" s="55"/>
      <c r="D1550" s="55"/>
      <c r="E1550" s="55"/>
      <c r="F1550" s="55"/>
      <c r="G1550" s="55"/>
      <c r="AC1550" s="55"/>
      <c r="AD1550" s="55"/>
      <c r="AE1550" s="55"/>
      <c r="AF1550" s="61"/>
      <c r="AG1550" s="61"/>
    </row>
    <row r="1551" spans="2:33" x14ac:dyDescent="0.25">
      <c r="B1551" s="67"/>
      <c r="C1551" s="67"/>
      <c r="D1551" s="67"/>
      <c r="E1551" s="67"/>
      <c r="F1551" s="67"/>
      <c r="G1551" s="67"/>
      <c r="AC1551" s="67"/>
      <c r="AD1551" s="67"/>
      <c r="AE1551" s="67"/>
      <c r="AF1551" s="61"/>
      <c r="AG1551" s="61"/>
    </row>
    <row r="1552" spans="2:33" x14ac:dyDescent="0.25">
      <c r="B1552" s="42"/>
      <c r="C1552" s="42"/>
      <c r="D1552" s="42"/>
      <c r="E1552" s="42"/>
      <c r="F1552" s="42"/>
      <c r="G1552" s="42"/>
      <c r="AC1552" s="42"/>
      <c r="AD1552" s="42"/>
      <c r="AE1552" s="42"/>
      <c r="AF1552" s="61"/>
      <c r="AG1552" s="61"/>
    </row>
    <row r="1553" spans="2:33" x14ac:dyDescent="0.25">
      <c r="B1553" s="53"/>
      <c r="C1553" s="53"/>
      <c r="D1553" s="53"/>
      <c r="E1553" s="53"/>
      <c r="F1553" s="53"/>
      <c r="G1553" s="53"/>
      <c r="AC1553" s="53"/>
      <c r="AD1553" s="53"/>
      <c r="AE1553" s="53"/>
      <c r="AF1553" s="61"/>
      <c r="AG1553" s="61"/>
    </row>
    <row r="1554" spans="2:33" x14ac:dyDescent="0.25">
      <c r="B1554" s="44"/>
      <c r="C1554" s="44"/>
      <c r="D1554" s="44"/>
      <c r="E1554" s="44"/>
      <c r="F1554" s="44"/>
      <c r="G1554" s="44"/>
      <c r="AC1554" s="44"/>
      <c r="AD1554" s="44"/>
      <c r="AE1554" s="44"/>
      <c r="AF1554" s="61"/>
      <c r="AG1554" s="61"/>
    </row>
    <row r="1555" spans="2:33" x14ac:dyDescent="0.25">
      <c r="B1555" s="50"/>
      <c r="C1555" s="50"/>
      <c r="D1555" s="50"/>
      <c r="E1555" s="50"/>
      <c r="F1555" s="50"/>
      <c r="G1555" s="50"/>
      <c r="AC1555" s="50"/>
      <c r="AD1555" s="50"/>
      <c r="AE1555" s="50"/>
      <c r="AF1555" s="61"/>
      <c r="AG1555" s="61"/>
    </row>
    <row r="1556" spans="2:33" x14ac:dyDescent="0.25">
      <c r="B1556" s="61"/>
      <c r="C1556" s="61"/>
      <c r="D1556" s="61"/>
      <c r="E1556" s="61"/>
      <c r="F1556" s="61"/>
      <c r="G1556" s="61"/>
      <c r="AC1556" s="61"/>
      <c r="AD1556" s="61"/>
      <c r="AE1556" s="61"/>
      <c r="AF1556" s="61"/>
      <c r="AG1556" s="61"/>
    </row>
    <row r="1557" spans="2:33" x14ac:dyDescent="0.25">
      <c r="B1557" s="66"/>
      <c r="C1557" s="66"/>
      <c r="D1557" s="66"/>
      <c r="E1557" s="66"/>
      <c r="F1557" s="66"/>
      <c r="G1557" s="66"/>
      <c r="AC1557" s="66"/>
      <c r="AD1557" s="66"/>
      <c r="AE1557" s="66"/>
      <c r="AF1557" s="61"/>
      <c r="AG1557" s="61"/>
    </row>
    <row r="1558" spans="2:33" x14ac:dyDescent="0.25">
      <c r="B1558" s="61"/>
      <c r="C1558" s="61"/>
      <c r="D1558" s="61"/>
      <c r="E1558" s="61"/>
      <c r="F1558" s="61"/>
      <c r="G1558" s="61"/>
      <c r="AC1558" s="61"/>
      <c r="AD1558" s="61"/>
      <c r="AE1558" s="61"/>
      <c r="AF1558" s="68"/>
      <c r="AG1558" s="68"/>
    </row>
    <row r="1559" spans="2:33" x14ac:dyDescent="0.25">
      <c r="B1559" s="64"/>
      <c r="C1559" s="64"/>
      <c r="D1559" s="64"/>
      <c r="E1559" s="64"/>
      <c r="F1559" s="64"/>
      <c r="G1559" s="64"/>
      <c r="AC1559" s="64"/>
      <c r="AD1559" s="64"/>
      <c r="AE1559" s="64"/>
      <c r="AF1559" s="68"/>
      <c r="AG1559" s="68"/>
    </row>
    <row r="1560" spans="2:33" x14ac:dyDescent="0.25">
      <c r="B1560" s="57"/>
      <c r="C1560" s="57"/>
      <c r="D1560" s="57"/>
      <c r="E1560" s="57"/>
      <c r="F1560" s="57"/>
      <c r="G1560" s="57"/>
      <c r="AC1560" s="57"/>
      <c r="AD1560" s="57"/>
      <c r="AE1560" s="57"/>
      <c r="AF1560" s="68"/>
      <c r="AG1560" s="68"/>
    </row>
    <row r="1561" spans="2:33" x14ac:dyDescent="0.25">
      <c r="B1561" s="54"/>
      <c r="C1561" s="54"/>
      <c r="D1561" s="54"/>
      <c r="E1561" s="54"/>
      <c r="F1561" s="54"/>
      <c r="G1561" s="54"/>
      <c r="AC1561" s="54"/>
      <c r="AD1561" s="54"/>
      <c r="AE1561" s="54"/>
      <c r="AF1561" s="68"/>
      <c r="AG1561" s="68"/>
    </row>
    <row r="1562" spans="2:33" x14ac:dyDescent="0.25">
      <c r="B1562" s="64"/>
      <c r="C1562" s="64"/>
      <c r="D1562" s="64"/>
      <c r="E1562" s="64"/>
      <c r="F1562" s="64"/>
      <c r="G1562" s="64"/>
      <c r="AC1562" s="64"/>
      <c r="AD1562" s="64"/>
      <c r="AE1562" s="64"/>
      <c r="AF1562" s="68"/>
      <c r="AG1562" s="68"/>
    </row>
    <row r="1563" spans="2:33" x14ac:dyDescent="0.25">
      <c r="B1563" s="57"/>
      <c r="C1563" s="57"/>
      <c r="D1563" s="57"/>
      <c r="E1563" s="57"/>
      <c r="F1563" s="57"/>
      <c r="G1563" s="57"/>
      <c r="AC1563" s="57"/>
      <c r="AD1563" s="57"/>
      <c r="AE1563" s="57"/>
      <c r="AF1563" s="68"/>
      <c r="AG1563" s="68"/>
    </row>
    <row r="1564" spans="2:33" x14ac:dyDescent="0.25">
      <c r="B1564" s="68"/>
      <c r="C1564" s="68"/>
      <c r="D1564" s="68"/>
      <c r="E1564" s="68"/>
      <c r="F1564" s="68"/>
      <c r="G1564" s="68"/>
      <c r="AC1564" s="68"/>
      <c r="AD1564" s="68"/>
      <c r="AE1564" s="68"/>
      <c r="AF1564" s="68"/>
      <c r="AG1564" s="68"/>
    </row>
    <row r="1565" spans="2:33" x14ac:dyDescent="0.25">
      <c r="B1565" s="59"/>
      <c r="C1565" s="59"/>
      <c r="D1565" s="59"/>
      <c r="E1565" s="59"/>
      <c r="F1565" s="59"/>
      <c r="G1565" s="59"/>
      <c r="AC1565" s="59"/>
      <c r="AD1565" s="59"/>
      <c r="AE1565" s="59"/>
      <c r="AF1565" s="68"/>
      <c r="AG1565" s="68"/>
    </row>
    <row r="1566" spans="2:33" x14ac:dyDescent="0.25">
      <c r="B1566" s="56"/>
      <c r="C1566" s="56"/>
      <c r="D1566" s="56"/>
      <c r="E1566" s="56"/>
      <c r="F1566" s="56"/>
      <c r="G1566" s="56"/>
      <c r="AC1566" s="56"/>
      <c r="AD1566" s="56"/>
      <c r="AE1566" s="56"/>
      <c r="AF1566" s="68"/>
      <c r="AG1566" s="68"/>
    </row>
    <row r="1567" spans="2:33" x14ac:dyDescent="0.25">
      <c r="B1567" s="47"/>
      <c r="C1567" s="47"/>
      <c r="D1567" s="47"/>
      <c r="E1567" s="47"/>
      <c r="F1567" s="47"/>
      <c r="G1567" s="47"/>
      <c r="AC1567" s="47"/>
      <c r="AD1567" s="47"/>
      <c r="AE1567" s="47"/>
      <c r="AF1567" s="68"/>
      <c r="AG1567" s="68"/>
    </row>
    <row r="1568" spans="2:33" x14ac:dyDescent="0.25">
      <c r="B1568" s="59"/>
      <c r="C1568" s="59"/>
      <c r="D1568" s="59"/>
      <c r="E1568" s="59"/>
      <c r="F1568" s="59"/>
      <c r="G1568" s="59"/>
      <c r="AC1568" s="59"/>
      <c r="AD1568" s="59"/>
      <c r="AE1568" s="59"/>
      <c r="AF1568" s="68"/>
      <c r="AG1568" s="68"/>
    </row>
    <row r="1569" spans="2:33" x14ac:dyDescent="0.25">
      <c r="B1569" s="40"/>
      <c r="C1569" s="40"/>
      <c r="D1569" s="40"/>
      <c r="E1569" s="40"/>
      <c r="F1569" s="40"/>
      <c r="G1569" s="40"/>
      <c r="AC1569" s="40"/>
      <c r="AD1569" s="40"/>
      <c r="AE1569" s="40"/>
      <c r="AF1569" s="68"/>
      <c r="AG1569" s="68"/>
    </row>
    <row r="1570" spans="2:33" x14ac:dyDescent="0.25">
      <c r="B1570" s="62"/>
      <c r="C1570" s="62"/>
      <c r="D1570" s="62"/>
      <c r="E1570" s="62"/>
      <c r="F1570" s="62"/>
      <c r="G1570" s="62"/>
      <c r="AC1570" s="62"/>
      <c r="AD1570" s="62"/>
      <c r="AE1570" s="62"/>
      <c r="AF1570" s="68"/>
      <c r="AG1570" s="68"/>
    </row>
    <row r="1571" spans="2:33" x14ac:dyDescent="0.25">
      <c r="B1571" s="60"/>
      <c r="C1571" s="60"/>
      <c r="D1571" s="60"/>
      <c r="E1571" s="60"/>
      <c r="F1571" s="60"/>
      <c r="G1571" s="60"/>
      <c r="AC1571" s="60"/>
      <c r="AD1571" s="60"/>
      <c r="AE1571" s="60"/>
      <c r="AF1571" s="68"/>
      <c r="AG1571" s="68"/>
    </row>
    <row r="1572" spans="2:33" x14ac:dyDescent="0.25">
      <c r="B1572" s="54"/>
      <c r="C1572" s="54"/>
      <c r="D1572" s="54"/>
      <c r="E1572" s="54"/>
      <c r="F1572" s="54"/>
      <c r="G1572" s="54"/>
      <c r="AC1572" s="54"/>
      <c r="AD1572" s="54"/>
      <c r="AE1572" s="54"/>
      <c r="AF1572" s="68"/>
      <c r="AG1572" s="68"/>
    </row>
    <row r="1573" spans="2:33" x14ac:dyDescent="0.25">
      <c r="B1573" s="59"/>
      <c r="C1573" s="59"/>
      <c r="D1573" s="59"/>
      <c r="E1573" s="59"/>
      <c r="F1573" s="59"/>
      <c r="G1573" s="59"/>
      <c r="AC1573" s="59"/>
      <c r="AD1573" s="59"/>
      <c r="AE1573" s="59"/>
      <c r="AF1573" s="68"/>
      <c r="AG1573" s="68"/>
    </row>
    <row r="1574" spans="2:33" x14ac:dyDescent="0.25">
      <c r="B1574" s="64"/>
      <c r="C1574" s="64"/>
      <c r="D1574" s="64"/>
      <c r="E1574" s="64"/>
      <c r="F1574" s="64"/>
      <c r="G1574" s="64"/>
      <c r="AC1574" s="64"/>
      <c r="AD1574" s="64"/>
      <c r="AE1574" s="64"/>
      <c r="AF1574" s="68"/>
      <c r="AG1574" s="68"/>
    </row>
    <row r="1575" spans="2:33" x14ac:dyDescent="0.25">
      <c r="B1575" s="60"/>
      <c r="C1575" s="60"/>
      <c r="D1575" s="60"/>
      <c r="E1575" s="60"/>
      <c r="F1575" s="60"/>
      <c r="G1575" s="60"/>
      <c r="AC1575" s="60"/>
      <c r="AD1575" s="60"/>
      <c r="AE1575" s="60"/>
      <c r="AF1575" s="68"/>
      <c r="AG1575" s="68"/>
    </row>
    <row r="1576" spans="2:33" x14ac:dyDescent="0.25">
      <c r="B1576" s="41"/>
      <c r="C1576" s="41"/>
      <c r="D1576" s="41"/>
      <c r="E1576" s="41"/>
      <c r="F1576" s="41"/>
      <c r="G1576" s="41"/>
      <c r="AC1576" s="41"/>
      <c r="AD1576" s="41"/>
      <c r="AE1576" s="41"/>
      <c r="AF1576" s="68"/>
      <c r="AG1576" s="68"/>
    </row>
    <row r="1577" spans="2:33" x14ac:dyDescent="0.25">
      <c r="B1577" s="50"/>
      <c r="C1577" s="50"/>
      <c r="D1577" s="50"/>
      <c r="E1577" s="50"/>
      <c r="F1577" s="50"/>
      <c r="G1577" s="50"/>
      <c r="AC1577" s="50"/>
      <c r="AD1577" s="50"/>
      <c r="AE1577" s="50"/>
      <c r="AF1577" s="68"/>
      <c r="AG1577" s="68"/>
    </row>
    <row r="1578" spans="2:33" x14ac:dyDescent="0.25">
      <c r="B1578" s="62"/>
      <c r="C1578" s="62"/>
      <c r="D1578" s="62"/>
      <c r="E1578" s="62"/>
      <c r="F1578" s="62"/>
      <c r="G1578" s="62"/>
      <c r="AC1578" s="62"/>
      <c r="AD1578" s="62"/>
      <c r="AE1578" s="62"/>
      <c r="AF1578" s="68"/>
      <c r="AG1578" s="68"/>
    </row>
    <row r="1579" spans="2:33" x14ac:dyDescent="0.25">
      <c r="B1579" s="44"/>
      <c r="C1579" s="44"/>
      <c r="D1579" s="44"/>
      <c r="E1579" s="44"/>
      <c r="F1579" s="44"/>
      <c r="G1579" s="44"/>
      <c r="AC1579" s="44"/>
      <c r="AD1579" s="44"/>
      <c r="AE1579" s="44"/>
      <c r="AF1579" s="68"/>
      <c r="AG1579" s="68"/>
    </row>
    <row r="1580" spans="2:33" x14ac:dyDescent="0.25">
      <c r="B1580" s="58"/>
      <c r="C1580" s="58"/>
      <c r="D1580" s="58"/>
      <c r="E1580" s="58"/>
      <c r="F1580" s="58"/>
      <c r="G1580" s="58"/>
      <c r="AC1580" s="58"/>
      <c r="AD1580" s="58"/>
      <c r="AE1580" s="58"/>
      <c r="AF1580" s="68"/>
      <c r="AG1580" s="68"/>
    </row>
    <row r="1581" spans="2:33" x14ac:dyDescent="0.25">
      <c r="B1581" s="62"/>
      <c r="C1581" s="62"/>
      <c r="D1581" s="62"/>
      <c r="E1581" s="62"/>
      <c r="F1581" s="62"/>
      <c r="G1581" s="62"/>
      <c r="AC1581" s="62"/>
      <c r="AD1581" s="62"/>
      <c r="AE1581" s="62"/>
      <c r="AF1581" s="68"/>
      <c r="AG1581" s="68"/>
    </row>
    <row r="1582" spans="2:33" x14ac:dyDescent="0.25">
      <c r="B1582" s="40"/>
      <c r="C1582" s="40"/>
      <c r="D1582" s="40"/>
      <c r="E1582" s="40"/>
      <c r="F1582" s="40"/>
      <c r="G1582" s="40"/>
      <c r="AC1582" s="40"/>
      <c r="AD1582" s="40"/>
      <c r="AE1582" s="40"/>
      <c r="AF1582" s="68"/>
      <c r="AG1582" s="68"/>
    </row>
    <row r="1583" spans="2:33" x14ac:dyDescent="0.25">
      <c r="B1583" s="67"/>
      <c r="C1583" s="67"/>
      <c r="D1583" s="67"/>
      <c r="E1583" s="67"/>
      <c r="F1583" s="67"/>
      <c r="G1583" s="67"/>
      <c r="AC1583" s="67"/>
      <c r="AD1583" s="67"/>
      <c r="AE1583" s="67"/>
      <c r="AF1583" s="68"/>
      <c r="AG1583" s="68"/>
    </row>
    <row r="1584" spans="2:33" x14ac:dyDescent="0.25">
      <c r="B1584" s="61"/>
      <c r="C1584" s="61"/>
      <c r="D1584" s="61"/>
      <c r="E1584" s="61"/>
      <c r="F1584" s="61"/>
      <c r="G1584" s="61"/>
      <c r="AC1584" s="61"/>
      <c r="AD1584" s="61"/>
      <c r="AE1584" s="61"/>
      <c r="AF1584" s="68"/>
      <c r="AG1584" s="68"/>
    </row>
    <row r="1585" spans="2:33" x14ac:dyDescent="0.25">
      <c r="B1585" s="55"/>
      <c r="C1585" s="55"/>
      <c r="D1585" s="55"/>
      <c r="E1585" s="55"/>
      <c r="F1585" s="55"/>
      <c r="G1585" s="55"/>
      <c r="AC1585" s="55"/>
      <c r="AD1585" s="55"/>
      <c r="AE1585" s="55"/>
      <c r="AF1585" s="68"/>
      <c r="AG1585" s="68"/>
    </row>
    <row r="1586" spans="2:33" x14ac:dyDescent="0.25">
      <c r="B1586" s="61"/>
      <c r="C1586" s="61"/>
      <c r="D1586" s="61"/>
      <c r="E1586" s="61"/>
      <c r="F1586" s="61"/>
      <c r="G1586" s="61"/>
      <c r="AC1586" s="61"/>
      <c r="AD1586" s="61"/>
      <c r="AE1586" s="61"/>
      <c r="AF1586" s="68"/>
      <c r="AG1586" s="68"/>
    </row>
    <row r="1587" spans="2:33" x14ac:dyDescent="0.25">
      <c r="B1587" s="61"/>
      <c r="C1587" s="61"/>
      <c r="D1587" s="61"/>
      <c r="E1587" s="61"/>
      <c r="F1587" s="61"/>
      <c r="G1587" s="61"/>
      <c r="AC1587" s="61"/>
      <c r="AD1587" s="61"/>
      <c r="AE1587" s="61"/>
      <c r="AF1587" s="68"/>
      <c r="AG1587" s="68"/>
    </row>
    <row r="1588" spans="2:33" x14ac:dyDescent="0.25">
      <c r="B1588" s="48"/>
      <c r="C1588" s="48"/>
      <c r="D1588" s="48"/>
      <c r="E1588" s="48"/>
      <c r="F1588" s="48"/>
      <c r="G1588" s="48"/>
      <c r="AC1588" s="48"/>
      <c r="AD1588" s="48"/>
      <c r="AE1588" s="48"/>
      <c r="AF1588" s="68"/>
      <c r="AG1588" s="68"/>
    </row>
    <row r="1589" spans="2:33" x14ac:dyDescent="0.25">
      <c r="B1589" s="65"/>
      <c r="C1589" s="65"/>
      <c r="D1589" s="65"/>
      <c r="E1589" s="65"/>
      <c r="F1589" s="65"/>
      <c r="G1589" s="65"/>
      <c r="AC1589" s="65"/>
      <c r="AD1589" s="65"/>
      <c r="AE1589" s="65"/>
      <c r="AF1589" s="68"/>
      <c r="AG1589" s="68"/>
    </row>
    <row r="1590" spans="2:33" x14ac:dyDescent="0.25">
      <c r="B1590" s="53"/>
      <c r="C1590" s="53"/>
      <c r="D1590" s="53"/>
      <c r="E1590" s="53"/>
      <c r="F1590" s="53"/>
      <c r="G1590" s="53"/>
      <c r="AC1590" s="53"/>
      <c r="AD1590" s="53"/>
      <c r="AE1590" s="53"/>
      <c r="AF1590" s="68"/>
      <c r="AG1590" s="68"/>
    </row>
    <row r="1591" spans="2:33" x14ac:dyDescent="0.25">
      <c r="B1591" s="61"/>
      <c r="C1591" s="61"/>
      <c r="D1591" s="61"/>
      <c r="E1591" s="61"/>
      <c r="F1591" s="61"/>
      <c r="G1591" s="61"/>
      <c r="AC1591" s="61"/>
      <c r="AD1591" s="61"/>
      <c r="AE1591" s="61"/>
      <c r="AF1591" s="68"/>
      <c r="AG1591" s="68"/>
    </row>
    <row r="1592" spans="2:33" x14ac:dyDescent="0.25">
      <c r="B1592" s="59"/>
      <c r="C1592" s="59"/>
      <c r="D1592" s="59"/>
      <c r="E1592" s="59"/>
      <c r="F1592" s="59"/>
      <c r="G1592" s="59"/>
      <c r="AC1592" s="59"/>
      <c r="AD1592" s="59"/>
      <c r="AE1592" s="59"/>
      <c r="AF1592" s="68"/>
      <c r="AG1592" s="68"/>
    </row>
    <row r="1593" spans="2:33" x14ac:dyDescent="0.25">
      <c r="B1593" s="49"/>
      <c r="C1593" s="49"/>
      <c r="D1593" s="49"/>
      <c r="E1593" s="49"/>
      <c r="F1593" s="49"/>
      <c r="G1593" s="49"/>
      <c r="AC1593" s="49"/>
      <c r="AD1593" s="49"/>
      <c r="AE1593" s="49"/>
      <c r="AF1593" s="68"/>
      <c r="AG1593" s="68"/>
    </row>
    <row r="1594" spans="2:33" x14ac:dyDescent="0.25">
      <c r="B1594" s="42"/>
      <c r="C1594" s="42"/>
      <c r="D1594" s="42"/>
      <c r="E1594" s="42"/>
      <c r="F1594" s="42"/>
      <c r="G1594" s="42"/>
      <c r="AC1594" s="42"/>
      <c r="AD1594" s="42"/>
      <c r="AE1594" s="42"/>
      <c r="AF1594" s="68"/>
      <c r="AG1594" s="68"/>
    </row>
    <row r="1595" spans="2:33" x14ac:dyDescent="0.25">
      <c r="B1595" s="65"/>
      <c r="C1595" s="65"/>
      <c r="D1595" s="65"/>
      <c r="E1595" s="65"/>
      <c r="F1595" s="65"/>
      <c r="G1595" s="65"/>
      <c r="AC1595" s="65"/>
      <c r="AD1595" s="65"/>
      <c r="AE1595" s="65"/>
      <c r="AF1595" s="68"/>
      <c r="AG1595" s="68"/>
    </row>
    <row r="1596" spans="2:33" x14ac:dyDescent="0.25">
      <c r="B1596" s="64"/>
      <c r="C1596" s="64"/>
      <c r="D1596" s="64"/>
      <c r="E1596" s="64"/>
      <c r="F1596" s="64"/>
      <c r="G1596" s="64"/>
      <c r="AC1596" s="64"/>
      <c r="AD1596" s="64"/>
      <c r="AE1596" s="64"/>
      <c r="AF1596" s="68"/>
      <c r="AG1596" s="68"/>
    </row>
    <row r="1597" spans="2:33" x14ac:dyDescent="0.25">
      <c r="B1597" s="61"/>
      <c r="C1597" s="61"/>
      <c r="D1597" s="61"/>
      <c r="E1597" s="61"/>
      <c r="F1597" s="61"/>
      <c r="G1597" s="61"/>
      <c r="AC1597" s="61"/>
      <c r="AD1597" s="61"/>
      <c r="AE1597" s="61"/>
      <c r="AF1597" s="68"/>
      <c r="AG1597" s="68"/>
    </row>
    <row r="1598" spans="2:33" x14ac:dyDescent="0.25">
      <c r="B1598" s="40"/>
      <c r="C1598" s="40"/>
      <c r="D1598" s="40"/>
      <c r="E1598" s="40"/>
      <c r="F1598" s="40"/>
      <c r="G1598" s="40"/>
      <c r="AC1598" s="40"/>
      <c r="AD1598" s="40"/>
      <c r="AE1598" s="40"/>
      <c r="AF1598" s="68"/>
      <c r="AG1598" s="68"/>
    </row>
    <row r="1599" spans="2:33" x14ac:dyDescent="0.25">
      <c r="B1599" s="64"/>
      <c r="C1599" s="64"/>
      <c r="D1599" s="64"/>
      <c r="E1599" s="64"/>
      <c r="F1599" s="64"/>
      <c r="G1599" s="64"/>
      <c r="AC1599" s="64"/>
      <c r="AD1599" s="64"/>
      <c r="AE1599" s="64"/>
      <c r="AF1599" s="68"/>
      <c r="AG1599" s="68"/>
    </row>
    <row r="1600" spans="2:33" x14ac:dyDescent="0.25">
      <c r="B1600" s="59"/>
      <c r="C1600" s="59"/>
      <c r="D1600" s="59"/>
      <c r="E1600" s="59"/>
      <c r="F1600" s="59"/>
      <c r="G1600" s="59"/>
      <c r="AC1600" s="59"/>
      <c r="AD1600" s="59"/>
      <c r="AE1600" s="59"/>
      <c r="AF1600" s="68"/>
      <c r="AG1600" s="68"/>
    </row>
    <row r="1601" spans="2:33" x14ac:dyDescent="0.25">
      <c r="B1601" s="42"/>
      <c r="C1601" s="42"/>
      <c r="D1601" s="42"/>
      <c r="E1601" s="42"/>
      <c r="F1601" s="42"/>
      <c r="G1601" s="42"/>
      <c r="AC1601" s="42"/>
      <c r="AD1601" s="42"/>
      <c r="AE1601" s="42"/>
      <c r="AF1601" s="68"/>
      <c r="AG1601" s="68"/>
    </row>
    <row r="1602" spans="2:33" x14ac:dyDescent="0.25">
      <c r="B1602" s="40"/>
      <c r="C1602" s="40"/>
      <c r="D1602" s="40"/>
      <c r="E1602" s="40"/>
      <c r="F1602" s="40"/>
      <c r="G1602" s="40"/>
      <c r="AC1602" s="40"/>
      <c r="AD1602" s="40"/>
      <c r="AE1602" s="40"/>
      <c r="AF1602" s="68"/>
      <c r="AG1602" s="68"/>
    </row>
    <row r="1603" spans="2:33" x14ac:dyDescent="0.25">
      <c r="B1603" s="57"/>
      <c r="C1603" s="57"/>
      <c r="D1603" s="57"/>
      <c r="E1603" s="57"/>
      <c r="F1603" s="57"/>
      <c r="G1603" s="57"/>
      <c r="AC1603" s="57"/>
      <c r="AD1603" s="57"/>
      <c r="AE1603" s="57"/>
      <c r="AF1603" s="68"/>
      <c r="AG1603" s="68"/>
    </row>
    <row r="1604" spans="2:33" x14ac:dyDescent="0.25">
      <c r="B1604" s="57"/>
      <c r="C1604" s="57"/>
      <c r="D1604" s="57"/>
      <c r="E1604" s="57"/>
      <c r="F1604" s="57"/>
      <c r="G1604" s="57"/>
      <c r="AC1604" s="57"/>
      <c r="AD1604" s="57"/>
      <c r="AE1604" s="57"/>
      <c r="AF1604" s="68"/>
      <c r="AG1604" s="68"/>
    </row>
    <row r="1605" spans="2:33" x14ac:dyDescent="0.25">
      <c r="B1605" s="58"/>
      <c r="C1605" s="58"/>
      <c r="D1605" s="58"/>
      <c r="E1605" s="58"/>
      <c r="F1605" s="58"/>
      <c r="G1605" s="58"/>
      <c r="AC1605" s="58"/>
      <c r="AD1605" s="58"/>
      <c r="AE1605" s="58"/>
      <c r="AF1605" s="68"/>
      <c r="AG1605" s="68"/>
    </row>
    <row r="1606" spans="2:33" x14ac:dyDescent="0.25">
      <c r="B1606" s="66"/>
      <c r="C1606" s="66"/>
      <c r="D1606" s="66"/>
      <c r="E1606" s="66"/>
      <c r="F1606" s="66"/>
      <c r="G1606" s="66"/>
      <c r="AC1606" s="66"/>
      <c r="AD1606" s="66"/>
      <c r="AE1606" s="66"/>
      <c r="AF1606" s="68"/>
      <c r="AG1606" s="68"/>
    </row>
    <row r="1607" spans="2:33" x14ac:dyDescent="0.25">
      <c r="B1607" s="57"/>
      <c r="C1607" s="57"/>
      <c r="D1607" s="57"/>
      <c r="E1607" s="57"/>
      <c r="F1607" s="57"/>
      <c r="G1607" s="57"/>
      <c r="AC1607" s="57"/>
      <c r="AD1607" s="57"/>
      <c r="AE1607" s="57"/>
      <c r="AF1607" s="68"/>
      <c r="AG1607" s="68"/>
    </row>
    <row r="1608" spans="2:33" x14ac:dyDescent="0.25">
      <c r="B1608" s="41"/>
      <c r="C1608" s="41"/>
      <c r="D1608" s="41"/>
      <c r="E1608" s="41"/>
      <c r="F1608" s="41"/>
      <c r="G1608" s="41"/>
      <c r="AC1608" s="41"/>
      <c r="AD1608" s="41"/>
      <c r="AE1608" s="41"/>
      <c r="AF1608" s="68"/>
      <c r="AG1608" s="68"/>
    </row>
    <row r="1609" spans="2:33" x14ac:dyDescent="0.25">
      <c r="B1609" s="57"/>
      <c r="C1609" s="57"/>
      <c r="D1609" s="57"/>
      <c r="E1609" s="57"/>
      <c r="F1609" s="57"/>
      <c r="G1609" s="57"/>
      <c r="AC1609" s="57"/>
      <c r="AD1609" s="57"/>
      <c r="AE1609" s="57"/>
      <c r="AF1609" s="68"/>
      <c r="AG1609" s="68"/>
    </row>
    <row r="1610" spans="2:33" x14ac:dyDescent="0.25">
      <c r="B1610" s="40"/>
      <c r="C1610" s="40"/>
      <c r="D1610" s="40"/>
      <c r="E1610" s="40"/>
      <c r="F1610" s="40"/>
      <c r="G1610" s="40"/>
      <c r="AC1610" s="40"/>
      <c r="AD1610" s="40"/>
      <c r="AE1610" s="40"/>
      <c r="AF1610" s="68"/>
      <c r="AG1610" s="68"/>
    </row>
    <row r="1611" spans="2:33" x14ac:dyDescent="0.25">
      <c r="B1611" s="50"/>
      <c r="C1611" s="50"/>
      <c r="D1611" s="50"/>
      <c r="E1611" s="50"/>
      <c r="F1611" s="50"/>
      <c r="G1611" s="50"/>
      <c r="AC1611" s="50"/>
      <c r="AD1611" s="50"/>
      <c r="AE1611" s="50"/>
      <c r="AF1611" s="68"/>
      <c r="AG1611" s="68"/>
    </row>
    <row r="1612" spans="2:33" x14ac:dyDescent="0.25">
      <c r="B1612" s="67"/>
      <c r="C1612" s="67"/>
      <c r="D1612" s="67"/>
      <c r="E1612" s="67"/>
      <c r="F1612" s="67"/>
      <c r="G1612" s="67"/>
      <c r="AC1612" s="67"/>
      <c r="AD1612" s="67"/>
      <c r="AE1612" s="67"/>
      <c r="AF1612" s="68"/>
      <c r="AG1612" s="68"/>
    </row>
    <row r="1613" spans="2:33" x14ac:dyDescent="0.25">
      <c r="B1613" s="47"/>
      <c r="C1613" s="47"/>
      <c r="D1613" s="47"/>
      <c r="E1613" s="47"/>
      <c r="F1613" s="47"/>
      <c r="G1613" s="47"/>
      <c r="AC1613" s="47"/>
      <c r="AD1613" s="47"/>
      <c r="AE1613" s="47"/>
      <c r="AF1613" s="68"/>
      <c r="AG1613" s="68"/>
    </row>
    <row r="1614" spans="2:33" x14ac:dyDescent="0.25">
      <c r="B1614" s="55"/>
      <c r="C1614" s="55"/>
      <c r="D1614" s="55"/>
      <c r="E1614" s="55"/>
      <c r="F1614" s="55"/>
      <c r="G1614" s="55"/>
      <c r="AC1614" s="55"/>
      <c r="AD1614" s="55"/>
      <c r="AE1614" s="55"/>
      <c r="AF1614" s="68"/>
      <c r="AG1614" s="68"/>
    </row>
    <row r="1615" spans="2:33" x14ac:dyDescent="0.25">
      <c r="B1615" s="49"/>
      <c r="C1615" s="49"/>
      <c r="D1615" s="49"/>
      <c r="E1615" s="49"/>
      <c r="F1615" s="49"/>
      <c r="G1615" s="49"/>
      <c r="AC1615" s="49"/>
      <c r="AD1615" s="49"/>
      <c r="AE1615" s="49"/>
      <c r="AF1615" s="68"/>
      <c r="AG1615" s="68"/>
    </row>
    <row r="1616" spans="2:33" x14ac:dyDescent="0.25">
      <c r="B1616" s="59"/>
      <c r="C1616" s="59"/>
      <c r="D1616" s="59"/>
      <c r="E1616" s="59"/>
      <c r="F1616" s="59"/>
      <c r="G1616" s="59"/>
      <c r="AC1616" s="59"/>
      <c r="AD1616" s="59"/>
      <c r="AE1616" s="59"/>
      <c r="AF1616" s="68"/>
      <c r="AG1616" s="68"/>
    </row>
    <row r="1617" spans="2:33" x14ac:dyDescent="0.25">
      <c r="B1617" s="42"/>
      <c r="C1617" s="42"/>
      <c r="D1617" s="42"/>
      <c r="E1617" s="42"/>
      <c r="F1617" s="42"/>
      <c r="G1617" s="42"/>
      <c r="AC1617" s="42"/>
      <c r="AD1617" s="42"/>
      <c r="AE1617" s="42"/>
      <c r="AF1617" s="64"/>
      <c r="AG1617" s="64"/>
    </row>
    <row r="1618" spans="2:33" x14ac:dyDescent="0.25">
      <c r="B1618" s="65"/>
      <c r="C1618" s="65"/>
      <c r="D1618" s="65"/>
      <c r="E1618" s="65"/>
      <c r="F1618" s="65"/>
      <c r="G1618" s="65"/>
      <c r="AC1618" s="65"/>
      <c r="AD1618" s="65"/>
      <c r="AE1618" s="65"/>
      <c r="AF1618" s="64"/>
      <c r="AG1618" s="64"/>
    </row>
    <row r="1619" spans="2:33" x14ac:dyDescent="0.25">
      <c r="B1619" s="56"/>
      <c r="C1619" s="56"/>
      <c r="D1619" s="56"/>
      <c r="E1619" s="56"/>
      <c r="F1619" s="56"/>
      <c r="G1619" s="56"/>
      <c r="AC1619" s="56"/>
      <c r="AD1619" s="56"/>
      <c r="AE1619" s="56"/>
      <c r="AF1619" s="64"/>
      <c r="AG1619" s="64"/>
    </row>
    <row r="1620" spans="2:33" x14ac:dyDescent="0.25">
      <c r="B1620" s="54"/>
      <c r="C1620" s="54"/>
      <c r="D1620" s="54"/>
      <c r="E1620" s="54"/>
      <c r="F1620" s="54"/>
      <c r="G1620" s="54"/>
      <c r="AC1620" s="54"/>
      <c r="AD1620" s="54"/>
      <c r="AE1620" s="54"/>
      <c r="AF1620" s="64"/>
      <c r="AG1620" s="64"/>
    </row>
    <row r="1621" spans="2:33" x14ac:dyDescent="0.25">
      <c r="B1621" s="44"/>
      <c r="C1621" s="44"/>
      <c r="D1621" s="44"/>
      <c r="E1621" s="44"/>
      <c r="F1621" s="44"/>
      <c r="G1621" s="44"/>
      <c r="AC1621" s="44"/>
      <c r="AD1621" s="44"/>
      <c r="AE1621" s="44"/>
      <c r="AF1621" s="64"/>
      <c r="AG1621" s="64"/>
    </row>
    <row r="1622" spans="2:33" x14ac:dyDescent="0.25">
      <c r="B1622" s="45"/>
      <c r="C1622" s="45"/>
      <c r="D1622" s="45"/>
      <c r="E1622" s="45"/>
      <c r="F1622" s="45"/>
      <c r="G1622" s="45"/>
      <c r="AC1622" s="45"/>
      <c r="AD1622" s="45"/>
      <c r="AE1622" s="45"/>
      <c r="AF1622" s="64"/>
      <c r="AG1622" s="64"/>
    </row>
    <row r="1623" spans="2:33" x14ac:dyDescent="0.25">
      <c r="B1623" s="47"/>
      <c r="C1623" s="47"/>
      <c r="D1623" s="47"/>
      <c r="E1623" s="47"/>
      <c r="F1623" s="47"/>
      <c r="G1623" s="47"/>
      <c r="AC1623" s="47"/>
      <c r="AD1623" s="47"/>
      <c r="AE1623" s="47"/>
      <c r="AF1623" s="64"/>
      <c r="AG1623" s="64"/>
    </row>
    <row r="1624" spans="2:33" x14ac:dyDescent="0.25">
      <c r="B1624" s="55"/>
      <c r="C1624" s="55"/>
      <c r="D1624" s="55"/>
      <c r="E1624" s="55"/>
      <c r="F1624" s="55"/>
      <c r="G1624" s="55"/>
      <c r="AC1624" s="55"/>
      <c r="AD1624" s="55"/>
      <c r="AE1624" s="55"/>
      <c r="AF1624" s="64"/>
      <c r="AG1624" s="64"/>
    </row>
    <row r="1625" spans="2:33" x14ac:dyDescent="0.25">
      <c r="B1625" s="49"/>
      <c r="C1625" s="49"/>
      <c r="D1625" s="49"/>
      <c r="E1625" s="49"/>
      <c r="F1625" s="49"/>
      <c r="G1625" s="49"/>
      <c r="AC1625" s="49"/>
      <c r="AD1625" s="49"/>
      <c r="AE1625" s="49"/>
      <c r="AF1625" s="64"/>
      <c r="AG1625" s="64"/>
    </row>
    <row r="1626" spans="2:33" x14ac:dyDescent="0.25">
      <c r="B1626" s="40"/>
      <c r="C1626" s="40"/>
      <c r="D1626" s="40"/>
      <c r="E1626" s="40"/>
      <c r="F1626" s="40"/>
      <c r="G1626" s="40"/>
      <c r="AC1626" s="40"/>
      <c r="AD1626" s="40"/>
      <c r="AE1626" s="40"/>
      <c r="AF1626" s="64"/>
      <c r="AG1626" s="64"/>
    </row>
    <row r="1627" spans="2:33" x14ac:dyDescent="0.25">
      <c r="B1627" s="55"/>
      <c r="C1627" s="55"/>
      <c r="D1627" s="55"/>
      <c r="E1627" s="55"/>
      <c r="F1627" s="55"/>
      <c r="G1627" s="55"/>
      <c r="AC1627" s="55"/>
      <c r="AD1627" s="55"/>
      <c r="AE1627" s="55"/>
      <c r="AF1627" s="64"/>
      <c r="AG1627" s="64"/>
    </row>
    <row r="1628" spans="2:33" x14ac:dyDescent="0.25">
      <c r="B1628" s="50"/>
      <c r="C1628" s="50"/>
      <c r="D1628" s="50"/>
      <c r="E1628" s="50"/>
      <c r="F1628" s="50"/>
      <c r="G1628" s="50"/>
      <c r="AC1628" s="50"/>
      <c r="AD1628" s="50"/>
      <c r="AE1628" s="50"/>
      <c r="AF1628" s="64"/>
      <c r="AG1628" s="64"/>
    </row>
    <row r="1629" spans="2:33" x14ac:dyDescent="0.25">
      <c r="B1629" s="57"/>
      <c r="C1629" s="57"/>
      <c r="D1629" s="57"/>
      <c r="E1629" s="57"/>
      <c r="F1629" s="57"/>
      <c r="G1629" s="57"/>
      <c r="AC1629" s="57"/>
      <c r="AD1629" s="57"/>
      <c r="AE1629" s="57"/>
      <c r="AF1629" s="64"/>
      <c r="AG1629" s="64"/>
    </row>
    <row r="1630" spans="2:33" x14ac:dyDescent="0.25">
      <c r="B1630" s="54"/>
      <c r="C1630" s="54"/>
      <c r="D1630" s="54"/>
      <c r="E1630" s="54"/>
      <c r="F1630" s="54"/>
      <c r="G1630" s="54"/>
      <c r="AC1630" s="54"/>
      <c r="AD1630" s="54"/>
      <c r="AE1630" s="54"/>
      <c r="AF1630" s="64"/>
      <c r="AG1630" s="64"/>
    </row>
    <row r="1631" spans="2:33" x14ac:dyDescent="0.25">
      <c r="B1631" s="59"/>
      <c r="C1631" s="59"/>
      <c r="D1631" s="59"/>
      <c r="E1631" s="59"/>
      <c r="F1631" s="59"/>
      <c r="G1631" s="59"/>
      <c r="AC1631" s="59"/>
      <c r="AD1631" s="59"/>
      <c r="AE1631" s="59"/>
      <c r="AF1631" s="64"/>
      <c r="AG1631" s="64"/>
    </row>
    <row r="1632" spans="2:33" x14ac:dyDescent="0.25">
      <c r="B1632" s="43"/>
      <c r="C1632" s="43"/>
      <c r="D1632" s="43"/>
      <c r="E1632" s="43"/>
      <c r="F1632" s="43"/>
      <c r="G1632" s="43"/>
      <c r="AC1632" s="43"/>
      <c r="AD1632" s="43"/>
      <c r="AE1632" s="43"/>
      <c r="AF1632" s="64"/>
      <c r="AG1632" s="64"/>
    </row>
    <row r="1633" spans="2:33" x14ac:dyDescent="0.25">
      <c r="B1633" s="64"/>
      <c r="C1633" s="64"/>
      <c r="D1633" s="64"/>
      <c r="E1633" s="64"/>
      <c r="F1633" s="64"/>
      <c r="G1633" s="64"/>
      <c r="AC1633" s="64"/>
      <c r="AD1633" s="64"/>
      <c r="AE1633" s="64"/>
      <c r="AF1633" s="64"/>
      <c r="AG1633" s="64"/>
    </row>
    <row r="1634" spans="2:33" x14ac:dyDescent="0.25">
      <c r="B1634" s="42"/>
      <c r="C1634" s="42"/>
      <c r="D1634" s="42"/>
      <c r="E1634" s="42"/>
      <c r="F1634" s="42"/>
      <c r="G1634" s="42"/>
      <c r="AC1634" s="42"/>
      <c r="AD1634" s="42"/>
      <c r="AE1634" s="42"/>
      <c r="AF1634" s="64"/>
      <c r="AG1634" s="64"/>
    </row>
    <row r="1635" spans="2:33" x14ac:dyDescent="0.25">
      <c r="B1635" s="46"/>
      <c r="C1635" s="46"/>
      <c r="D1635" s="46"/>
      <c r="E1635" s="46"/>
      <c r="F1635" s="46"/>
      <c r="G1635" s="46"/>
      <c r="AC1635" s="46"/>
      <c r="AD1635" s="46"/>
      <c r="AE1635" s="46"/>
      <c r="AF1635" s="64"/>
      <c r="AG1635" s="64"/>
    </row>
    <row r="1636" spans="2:33" x14ac:dyDescent="0.25">
      <c r="B1636" s="65"/>
      <c r="C1636" s="65"/>
      <c r="D1636" s="65"/>
      <c r="E1636" s="65"/>
      <c r="F1636" s="65"/>
      <c r="G1636" s="65"/>
      <c r="AC1636" s="65"/>
      <c r="AD1636" s="65"/>
      <c r="AE1636" s="65"/>
      <c r="AF1636" s="64"/>
      <c r="AG1636" s="64"/>
    </row>
    <row r="1637" spans="2:33" x14ac:dyDescent="0.25">
      <c r="B1637" s="55"/>
      <c r="C1637" s="55"/>
      <c r="D1637" s="55"/>
      <c r="E1637" s="55"/>
      <c r="F1637" s="55"/>
      <c r="G1637" s="55"/>
      <c r="AC1637" s="55"/>
      <c r="AD1637" s="55"/>
      <c r="AE1637" s="55"/>
      <c r="AF1637" s="64"/>
      <c r="AG1637" s="64"/>
    </row>
    <row r="1638" spans="2:33" x14ac:dyDescent="0.25">
      <c r="B1638" s="47"/>
      <c r="C1638" s="47"/>
      <c r="D1638" s="47"/>
      <c r="E1638" s="47"/>
      <c r="F1638" s="47"/>
      <c r="G1638" s="47"/>
      <c r="AC1638" s="47"/>
      <c r="AD1638" s="47"/>
      <c r="AE1638" s="47"/>
      <c r="AF1638" s="64"/>
      <c r="AG1638" s="64"/>
    </row>
    <row r="1639" spans="2:33" x14ac:dyDescent="0.25">
      <c r="B1639" s="68"/>
      <c r="C1639" s="68"/>
      <c r="D1639" s="68"/>
      <c r="E1639" s="68"/>
      <c r="F1639" s="68"/>
      <c r="G1639" s="68"/>
      <c r="AC1639" s="68"/>
      <c r="AD1639" s="68"/>
      <c r="AE1639" s="68"/>
      <c r="AF1639" s="64"/>
      <c r="AG1639" s="64"/>
    </row>
    <row r="1640" spans="2:33" x14ac:dyDescent="0.25">
      <c r="B1640" s="40"/>
      <c r="C1640" s="40"/>
      <c r="D1640" s="40"/>
      <c r="E1640" s="40"/>
      <c r="F1640" s="40"/>
      <c r="G1640" s="40"/>
      <c r="AC1640" s="40"/>
      <c r="AD1640" s="40"/>
      <c r="AE1640" s="40"/>
      <c r="AF1640" s="64"/>
      <c r="AG1640" s="64"/>
    </row>
    <row r="1641" spans="2:33" x14ac:dyDescent="0.25">
      <c r="B1641" s="54"/>
      <c r="C1641" s="54"/>
      <c r="D1641" s="54"/>
      <c r="E1641" s="54"/>
      <c r="F1641" s="54"/>
      <c r="G1641" s="54"/>
      <c r="AC1641" s="54"/>
      <c r="AD1641" s="54"/>
      <c r="AE1641" s="54"/>
      <c r="AF1641" s="64"/>
      <c r="AG1641" s="64"/>
    </row>
    <row r="1642" spans="2:33" x14ac:dyDescent="0.25">
      <c r="B1642" s="50"/>
      <c r="C1642" s="50"/>
      <c r="D1642" s="50"/>
      <c r="E1642" s="50"/>
      <c r="F1642" s="50"/>
      <c r="G1642" s="50"/>
      <c r="AC1642" s="50"/>
      <c r="AD1642" s="50"/>
      <c r="AE1642" s="50"/>
      <c r="AF1642" s="64"/>
      <c r="AG1642" s="64"/>
    </row>
    <row r="1643" spans="2:33" x14ac:dyDescent="0.25">
      <c r="B1643" s="62"/>
      <c r="C1643" s="62"/>
      <c r="D1643" s="62"/>
      <c r="E1643" s="62"/>
      <c r="F1643" s="62"/>
      <c r="G1643" s="62"/>
      <c r="AC1643" s="62"/>
      <c r="AD1643" s="62"/>
      <c r="AE1643" s="62"/>
      <c r="AF1643" s="64"/>
      <c r="AG1643" s="64"/>
    </row>
    <row r="1644" spans="2:33" x14ac:dyDescent="0.25">
      <c r="B1644" s="58"/>
      <c r="C1644" s="58"/>
      <c r="D1644" s="58"/>
      <c r="E1644" s="58"/>
      <c r="F1644" s="58"/>
      <c r="G1644" s="58"/>
      <c r="AC1644" s="58"/>
      <c r="AD1644" s="58"/>
      <c r="AE1644" s="58"/>
      <c r="AF1644" s="64"/>
      <c r="AG1644" s="64"/>
    </row>
    <row r="1645" spans="2:33" x14ac:dyDescent="0.25">
      <c r="B1645" s="42"/>
      <c r="C1645" s="42"/>
      <c r="D1645" s="42"/>
      <c r="E1645" s="42"/>
      <c r="F1645" s="42"/>
      <c r="G1645" s="42"/>
      <c r="AC1645" s="42"/>
      <c r="AD1645" s="42"/>
      <c r="AE1645" s="42"/>
      <c r="AF1645" s="64"/>
      <c r="AG1645" s="64"/>
    </row>
    <row r="1646" spans="2:33" x14ac:dyDescent="0.25">
      <c r="B1646" s="47"/>
      <c r="C1646" s="47"/>
      <c r="D1646" s="47"/>
      <c r="E1646" s="47"/>
      <c r="F1646" s="47"/>
      <c r="G1646" s="47"/>
      <c r="AC1646" s="47"/>
      <c r="AD1646" s="47"/>
      <c r="AE1646" s="47"/>
      <c r="AF1646" s="64"/>
      <c r="AG1646" s="64"/>
    </row>
    <row r="1647" spans="2:33" x14ac:dyDescent="0.25">
      <c r="B1647" s="67"/>
      <c r="C1647" s="67"/>
      <c r="D1647" s="67"/>
      <c r="E1647" s="67"/>
      <c r="F1647" s="67"/>
      <c r="G1647" s="67"/>
      <c r="AC1647" s="67"/>
      <c r="AD1647" s="67"/>
      <c r="AE1647" s="67"/>
      <c r="AF1647" s="64"/>
      <c r="AG1647" s="64"/>
    </row>
    <row r="1648" spans="2:33" x14ac:dyDescent="0.25">
      <c r="B1648" s="47"/>
      <c r="C1648" s="47"/>
      <c r="D1648" s="47"/>
      <c r="E1648" s="47"/>
      <c r="F1648" s="47"/>
      <c r="G1648" s="47"/>
      <c r="AC1648" s="47"/>
      <c r="AD1648" s="47"/>
      <c r="AE1648" s="47"/>
      <c r="AF1648" s="64"/>
      <c r="AG1648" s="64"/>
    </row>
    <row r="1649" spans="2:33" x14ac:dyDescent="0.25">
      <c r="B1649" s="58"/>
      <c r="C1649" s="58"/>
      <c r="D1649" s="58"/>
      <c r="E1649" s="58"/>
      <c r="F1649" s="58"/>
      <c r="G1649" s="58"/>
      <c r="AC1649" s="58"/>
      <c r="AD1649" s="58"/>
      <c r="AE1649" s="58"/>
      <c r="AF1649" s="64"/>
      <c r="AG1649" s="64"/>
    </row>
    <row r="1650" spans="2:33" x14ac:dyDescent="0.25">
      <c r="B1650" s="61"/>
      <c r="C1650" s="61"/>
      <c r="D1650" s="61"/>
      <c r="E1650" s="61"/>
      <c r="F1650" s="61"/>
      <c r="G1650" s="61"/>
      <c r="AC1650" s="61"/>
      <c r="AD1650" s="61"/>
      <c r="AE1650" s="61"/>
      <c r="AF1650" s="64"/>
      <c r="AG1650" s="64"/>
    </row>
    <row r="1651" spans="2:33" x14ac:dyDescent="0.25">
      <c r="B1651" s="65"/>
      <c r="C1651" s="65"/>
      <c r="D1651" s="65"/>
      <c r="E1651" s="65"/>
      <c r="F1651" s="65"/>
      <c r="G1651" s="65"/>
      <c r="AC1651" s="65"/>
      <c r="AD1651" s="65"/>
      <c r="AE1651" s="65"/>
      <c r="AF1651" s="64"/>
      <c r="AG1651" s="64"/>
    </row>
    <row r="1652" spans="2:33" x14ac:dyDescent="0.25">
      <c r="B1652" s="61"/>
      <c r="C1652" s="61"/>
      <c r="D1652" s="61"/>
      <c r="E1652" s="61"/>
      <c r="F1652" s="61"/>
      <c r="G1652" s="61"/>
      <c r="AC1652" s="61"/>
      <c r="AD1652" s="61"/>
      <c r="AE1652" s="61"/>
      <c r="AF1652" s="64"/>
      <c r="AG1652" s="64"/>
    </row>
    <row r="1653" spans="2:33" x14ac:dyDescent="0.25">
      <c r="B1653" s="54"/>
      <c r="C1653" s="54"/>
      <c r="D1653" s="54"/>
      <c r="E1653" s="54"/>
      <c r="F1653" s="54"/>
      <c r="G1653" s="54"/>
      <c r="AC1653" s="54"/>
      <c r="AD1653" s="54"/>
      <c r="AE1653" s="54"/>
      <c r="AF1653" s="64"/>
      <c r="AG1653" s="64"/>
    </row>
    <row r="1654" spans="2:33" x14ac:dyDescent="0.25">
      <c r="B1654" s="62"/>
      <c r="C1654" s="62"/>
      <c r="D1654" s="62"/>
      <c r="E1654" s="62"/>
      <c r="F1654" s="62"/>
      <c r="G1654" s="62"/>
      <c r="AC1654" s="62"/>
      <c r="AD1654" s="62"/>
      <c r="AE1654" s="62"/>
      <c r="AF1654" s="64"/>
      <c r="AG1654" s="64"/>
    </row>
    <row r="1655" spans="2:33" x14ac:dyDescent="0.25">
      <c r="B1655" s="47"/>
      <c r="C1655" s="47"/>
      <c r="D1655" s="47"/>
      <c r="E1655" s="47"/>
      <c r="F1655" s="47"/>
      <c r="G1655" s="47"/>
      <c r="AC1655" s="47"/>
      <c r="AD1655" s="47"/>
      <c r="AE1655" s="47"/>
      <c r="AF1655" s="64"/>
      <c r="AG1655" s="64"/>
    </row>
    <row r="1656" spans="2:33" x14ac:dyDescent="0.25">
      <c r="B1656" s="41"/>
      <c r="C1656" s="41"/>
      <c r="D1656" s="41"/>
      <c r="E1656" s="41"/>
      <c r="F1656" s="41"/>
      <c r="G1656" s="41"/>
      <c r="AC1656" s="41"/>
      <c r="AD1656" s="41"/>
      <c r="AE1656" s="41"/>
      <c r="AF1656" s="64"/>
      <c r="AG1656" s="64"/>
    </row>
    <row r="1657" spans="2:33" x14ac:dyDescent="0.25">
      <c r="B1657" s="46"/>
      <c r="C1657" s="46"/>
      <c r="D1657" s="46"/>
      <c r="E1657" s="46"/>
      <c r="F1657" s="46"/>
      <c r="G1657" s="46"/>
      <c r="AC1657" s="46"/>
      <c r="AD1657" s="46"/>
      <c r="AE1657" s="46"/>
      <c r="AF1657" s="64"/>
      <c r="AG1657" s="64"/>
    </row>
    <row r="1658" spans="2:33" x14ac:dyDescent="0.25">
      <c r="B1658" s="61"/>
      <c r="C1658" s="61"/>
      <c r="D1658" s="61"/>
      <c r="E1658" s="61"/>
      <c r="F1658" s="61"/>
      <c r="G1658" s="61"/>
      <c r="AC1658" s="61"/>
      <c r="AD1658" s="61"/>
      <c r="AE1658" s="61"/>
      <c r="AF1658" s="64"/>
      <c r="AG1658" s="64"/>
    </row>
    <row r="1659" spans="2:33" x14ac:dyDescent="0.25">
      <c r="B1659" s="53"/>
      <c r="C1659" s="53"/>
      <c r="D1659" s="53"/>
      <c r="E1659" s="53"/>
      <c r="F1659" s="53"/>
      <c r="G1659" s="53"/>
      <c r="AC1659" s="53"/>
      <c r="AD1659" s="53"/>
      <c r="AE1659" s="53"/>
      <c r="AF1659" s="64"/>
      <c r="AG1659" s="64"/>
    </row>
    <row r="1660" spans="2:33" x14ac:dyDescent="0.25">
      <c r="B1660" s="48"/>
      <c r="C1660" s="48"/>
      <c r="D1660" s="48"/>
      <c r="E1660" s="48"/>
      <c r="F1660" s="48"/>
      <c r="G1660" s="48"/>
      <c r="AC1660" s="48"/>
      <c r="AD1660" s="48"/>
      <c r="AE1660" s="48"/>
      <c r="AF1660" s="64"/>
      <c r="AG1660" s="64"/>
    </row>
    <row r="1661" spans="2:33" x14ac:dyDescent="0.25">
      <c r="B1661" s="62"/>
      <c r="C1661" s="62"/>
      <c r="D1661" s="62"/>
      <c r="E1661" s="62"/>
      <c r="F1661" s="62"/>
      <c r="G1661" s="62"/>
      <c r="AC1661" s="62"/>
      <c r="AD1661" s="62"/>
      <c r="AE1661" s="62"/>
      <c r="AF1661" s="64"/>
      <c r="AG1661" s="64"/>
    </row>
    <row r="1662" spans="2:33" x14ac:dyDescent="0.25">
      <c r="B1662" s="61"/>
      <c r="C1662" s="61"/>
      <c r="D1662" s="61"/>
      <c r="E1662" s="61"/>
      <c r="F1662" s="61"/>
      <c r="G1662" s="61"/>
      <c r="AC1662" s="61"/>
      <c r="AD1662" s="61"/>
      <c r="AE1662" s="61"/>
      <c r="AF1662" s="64"/>
      <c r="AG1662" s="64"/>
    </row>
    <row r="1663" spans="2:33" x14ac:dyDescent="0.25">
      <c r="B1663" s="59"/>
      <c r="C1663" s="59"/>
      <c r="D1663" s="59"/>
      <c r="E1663" s="59"/>
      <c r="F1663" s="59"/>
      <c r="G1663" s="59"/>
      <c r="AC1663" s="59"/>
      <c r="AD1663" s="59"/>
      <c r="AE1663" s="59"/>
      <c r="AF1663" s="64"/>
      <c r="AG1663" s="64"/>
    </row>
    <row r="1664" spans="2:33" x14ac:dyDescent="0.25">
      <c r="B1664" s="47"/>
      <c r="C1664" s="47"/>
      <c r="D1664" s="47"/>
      <c r="E1664" s="47"/>
      <c r="F1664" s="47"/>
      <c r="G1664" s="47"/>
      <c r="AC1664" s="47"/>
      <c r="AD1664" s="47"/>
      <c r="AE1664" s="47"/>
      <c r="AF1664" s="64"/>
      <c r="AG1664" s="64"/>
    </row>
    <row r="1665" spans="2:33" x14ac:dyDescent="0.25">
      <c r="B1665" s="41"/>
      <c r="C1665" s="41"/>
      <c r="D1665" s="41"/>
      <c r="E1665" s="41"/>
      <c r="F1665" s="41"/>
      <c r="G1665" s="41"/>
      <c r="AC1665" s="41"/>
      <c r="AD1665" s="41"/>
      <c r="AE1665" s="41"/>
      <c r="AF1665" s="64"/>
      <c r="AG1665" s="64"/>
    </row>
    <row r="1666" spans="2:33" x14ac:dyDescent="0.25">
      <c r="B1666" s="67"/>
      <c r="C1666" s="67"/>
      <c r="D1666" s="67"/>
      <c r="E1666" s="67"/>
      <c r="F1666" s="67"/>
      <c r="G1666" s="67"/>
      <c r="AC1666" s="67"/>
      <c r="AD1666" s="67"/>
      <c r="AE1666" s="67"/>
      <c r="AF1666" s="64"/>
      <c r="AG1666" s="64"/>
    </row>
    <row r="1667" spans="2:33" x14ac:dyDescent="0.25">
      <c r="B1667" s="67"/>
      <c r="C1667" s="67"/>
      <c r="D1667" s="67"/>
      <c r="E1667" s="67"/>
      <c r="F1667" s="67"/>
      <c r="G1667" s="67"/>
      <c r="AC1667" s="67"/>
      <c r="AD1667" s="67"/>
      <c r="AE1667" s="67"/>
      <c r="AF1667" s="64"/>
      <c r="AG1667" s="64"/>
    </row>
    <row r="1668" spans="2:33" x14ac:dyDescent="0.25">
      <c r="B1668" s="45"/>
      <c r="C1668" s="45"/>
      <c r="D1668" s="45"/>
      <c r="E1668" s="45"/>
      <c r="F1668" s="45"/>
      <c r="G1668" s="45"/>
      <c r="AC1668" s="45"/>
      <c r="AD1668" s="45"/>
      <c r="AE1668" s="45"/>
      <c r="AF1668" s="64"/>
      <c r="AG1668" s="64"/>
    </row>
    <row r="1669" spans="2:33" x14ac:dyDescent="0.25">
      <c r="B1669" s="65"/>
      <c r="C1669" s="65"/>
      <c r="D1669" s="65"/>
      <c r="E1669" s="65"/>
      <c r="F1669" s="65"/>
      <c r="G1669" s="65"/>
      <c r="AC1669" s="65"/>
      <c r="AD1669" s="65"/>
      <c r="AE1669" s="65"/>
      <c r="AF1669" s="64"/>
      <c r="AG1669" s="64"/>
    </row>
    <row r="1670" spans="2:33" x14ac:dyDescent="0.25">
      <c r="B1670" s="53"/>
      <c r="C1670" s="53"/>
      <c r="D1670" s="53"/>
      <c r="E1670" s="53"/>
      <c r="F1670" s="53"/>
      <c r="G1670" s="53"/>
      <c r="AC1670" s="53"/>
      <c r="AD1670" s="53"/>
      <c r="AE1670" s="53"/>
      <c r="AF1670" s="64"/>
      <c r="AG1670" s="64"/>
    </row>
    <row r="1671" spans="2:33" x14ac:dyDescent="0.25">
      <c r="B1671" s="56"/>
      <c r="C1671" s="56"/>
      <c r="D1671" s="56"/>
      <c r="E1671" s="56"/>
      <c r="F1671" s="56"/>
      <c r="G1671" s="56"/>
      <c r="AC1671" s="56"/>
      <c r="AD1671" s="56"/>
      <c r="AE1671" s="56"/>
      <c r="AF1671" s="64"/>
      <c r="AG1671" s="64"/>
    </row>
    <row r="1672" spans="2:33" x14ac:dyDescent="0.25">
      <c r="B1672" s="61"/>
      <c r="C1672" s="61"/>
      <c r="D1672" s="61"/>
      <c r="E1672" s="61"/>
      <c r="F1672" s="61"/>
      <c r="G1672" s="61"/>
      <c r="AC1672" s="61"/>
      <c r="AD1672" s="61"/>
      <c r="AE1672" s="61"/>
      <c r="AF1672" s="64"/>
      <c r="AG1672" s="64"/>
    </row>
    <row r="1673" spans="2:33" x14ac:dyDescent="0.25">
      <c r="B1673" s="66"/>
      <c r="C1673" s="66"/>
      <c r="D1673" s="66"/>
      <c r="E1673" s="66"/>
      <c r="F1673" s="66"/>
      <c r="G1673" s="66"/>
      <c r="AC1673" s="66"/>
      <c r="AD1673" s="66"/>
      <c r="AE1673" s="66"/>
      <c r="AF1673" s="64"/>
      <c r="AG1673" s="64"/>
    </row>
    <row r="1674" spans="2:33" x14ac:dyDescent="0.25">
      <c r="B1674" s="47"/>
      <c r="C1674" s="47"/>
      <c r="D1674" s="47"/>
      <c r="E1674" s="47"/>
      <c r="F1674" s="47"/>
      <c r="G1674" s="47"/>
      <c r="AC1674" s="47"/>
      <c r="AD1674" s="47"/>
      <c r="AE1674" s="47"/>
      <c r="AF1674" s="64"/>
      <c r="AG1674" s="64"/>
    </row>
    <row r="1675" spans="2:33" x14ac:dyDescent="0.25">
      <c r="B1675" s="54"/>
      <c r="C1675" s="54"/>
      <c r="D1675" s="54"/>
      <c r="E1675" s="54"/>
      <c r="F1675" s="54"/>
      <c r="G1675" s="54"/>
      <c r="AC1675" s="54"/>
      <c r="AD1675" s="54"/>
      <c r="AE1675" s="54"/>
      <c r="AF1675" s="64"/>
      <c r="AG1675" s="64"/>
    </row>
    <row r="1676" spans="2:33" x14ac:dyDescent="0.25">
      <c r="B1676" s="57"/>
      <c r="C1676" s="57"/>
      <c r="D1676" s="57"/>
      <c r="E1676" s="57"/>
      <c r="F1676" s="57"/>
      <c r="G1676" s="57"/>
      <c r="AC1676" s="57"/>
      <c r="AD1676" s="57"/>
      <c r="AE1676" s="57"/>
      <c r="AF1676" s="45"/>
      <c r="AG1676" s="45"/>
    </row>
    <row r="1677" spans="2:33" x14ac:dyDescent="0.25">
      <c r="B1677" s="47"/>
      <c r="C1677" s="47"/>
      <c r="D1677" s="47"/>
      <c r="E1677" s="47"/>
      <c r="F1677" s="47"/>
      <c r="G1677" s="47"/>
      <c r="AC1677" s="47"/>
      <c r="AD1677" s="47"/>
      <c r="AE1677" s="47"/>
      <c r="AF1677" s="45"/>
      <c r="AG1677" s="45"/>
    </row>
    <row r="1678" spans="2:33" x14ac:dyDescent="0.25">
      <c r="B1678" s="61"/>
      <c r="C1678" s="61"/>
      <c r="D1678" s="61"/>
      <c r="E1678" s="61"/>
      <c r="F1678" s="61"/>
      <c r="G1678" s="61"/>
      <c r="AC1678" s="61"/>
      <c r="AD1678" s="61"/>
      <c r="AE1678" s="61"/>
      <c r="AF1678" s="45"/>
      <c r="AG1678" s="45"/>
    </row>
    <row r="1679" spans="2:33" x14ac:dyDescent="0.25">
      <c r="B1679" s="56"/>
      <c r="C1679" s="56"/>
      <c r="D1679" s="56"/>
      <c r="E1679" s="56"/>
      <c r="F1679" s="56"/>
      <c r="G1679" s="56"/>
      <c r="AC1679" s="56"/>
      <c r="AD1679" s="56"/>
      <c r="AE1679" s="56"/>
      <c r="AF1679" s="45"/>
      <c r="AG1679" s="45"/>
    </row>
    <row r="1680" spans="2:33" x14ac:dyDescent="0.25">
      <c r="B1680" s="62"/>
      <c r="C1680" s="62"/>
      <c r="D1680" s="62"/>
      <c r="E1680" s="62"/>
      <c r="F1680" s="62"/>
      <c r="G1680" s="62"/>
      <c r="AC1680" s="62"/>
      <c r="AD1680" s="62"/>
      <c r="AE1680" s="62"/>
      <c r="AF1680" s="45"/>
      <c r="AG1680" s="45"/>
    </row>
    <row r="1681" spans="2:33" x14ac:dyDescent="0.25">
      <c r="B1681" s="60"/>
      <c r="C1681" s="60"/>
      <c r="D1681" s="60"/>
      <c r="E1681" s="60"/>
      <c r="F1681" s="60"/>
      <c r="G1681" s="60"/>
      <c r="AC1681" s="60"/>
      <c r="AD1681" s="60"/>
      <c r="AE1681" s="60"/>
      <c r="AF1681" s="45"/>
      <c r="AG1681" s="45"/>
    </row>
    <row r="1682" spans="2:33" x14ac:dyDescent="0.25">
      <c r="B1682" s="42"/>
      <c r="C1682" s="42"/>
      <c r="D1682" s="42"/>
      <c r="E1682" s="42"/>
      <c r="F1682" s="42"/>
      <c r="G1682" s="42"/>
      <c r="AC1682" s="42"/>
      <c r="AD1682" s="42"/>
      <c r="AE1682" s="42"/>
      <c r="AF1682" s="45"/>
      <c r="AG1682" s="45"/>
    </row>
    <row r="1683" spans="2:33" x14ac:dyDescent="0.25">
      <c r="B1683" s="62"/>
      <c r="C1683" s="62"/>
      <c r="D1683" s="62"/>
      <c r="E1683" s="62"/>
      <c r="F1683" s="62"/>
      <c r="G1683" s="62"/>
      <c r="AC1683" s="62"/>
      <c r="AD1683" s="62"/>
      <c r="AE1683" s="62"/>
      <c r="AF1683" s="45"/>
      <c r="AG1683" s="45"/>
    </row>
    <row r="1684" spans="2:33" x14ac:dyDescent="0.25">
      <c r="B1684" s="62"/>
      <c r="C1684" s="62"/>
      <c r="D1684" s="62"/>
      <c r="E1684" s="62"/>
      <c r="F1684" s="62"/>
      <c r="G1684" s="62"/>
      <c r="AC1684" s="62"/>
      <c r="AD1684" s="62"/>
      <c r="AE1684" s="62"/>
      <c r="AF1684" s="45"/>
      <c r="AG1684" s="45"/>
    </row>
    <row r="1685" spans="2:33" x14ac:dyDescent="0.25">
      <c r="B1685" s="59"/>
      <c r="C1685" s="59"/>
      <c r="D1685" s="59"/>
      <c r="E1685" s="59"/>
      <c r="F1685" s="59"/>
      <c r="G1685" s="59"/>
      <c r="AC1685" s="59"/>
      <c r="AD1685" s="59"/>
      <c r="AE1685" s="59"/>
      <c r="AF1685" s="45"/>
      <c r="AG1685" s="45"/>
    </row>
    <row r="1686" spans="2:33" x14ac:dyDescent="0.25">
      <c r="B1686" s="65"/>
      <c r="C1686" s="65"/>
      <c r="D1686" s="65"/>
      <c r="E1686" s="65"/>
      <c r="F1686" s="65"/>
      <c r="G1686" s="65"/>
      <c r="AC1686" s="65"/>
      <c r="AD1686" s="65"/>
      <c r="AE1686" s="65"/>
      <c r="AF1686" s="45"/>
      <c r="AG1686" s="45"/>
    </row>
    <row r="1687" spans="2:33" x14ac:dyDescent="0.25">
      <c r="B1687" s="68"/>
      <c r="C1687" s="68"/>
      <c r="D1687" s="68"/>
      <c r="E1687" s="68"/>
      <c r="F1687" s="68"/>
      <c r="G1687" s="68"/>
      <c r="AC1687" s="68"/>
      <c r="AD1687" s="68"/>
      <c r="AE1687" s="68"/>
      <c r="AF1687" s="45"/>
      <c r="AG1687" s="45"/>
    </row>
    <row r="1688" spans="2:33" x14ac:dyDescent="0.25">
      <c r="B1688" s="60"/>
      <c r="C1688" s="60"/>
      <c r="D1688" s="60"/>
      <c r="E1688" s="60"/>
      <c r="F1688" s="60"/>
      <c r="G1688" s="60"/>
      <c r="AC1688" s="60"/>
      <c r="AD1688" s="60"/>
      <c r="AE1688" s="60"/>
      <c r="AF1688" s="45"/>
      <c r="AG1688" s="45"/>
    </row>
    <row r="1689" spans="2:33" x14ac:dyDescent="0.25">
      <c r="B1689" s="49"/>
      <c r="C1689" s="49"/>
      <c r="D1689" s="49"/>
      <c r="E1689" s="49"/>
      <c r="F1689" s="49"/>
      <c r="G1689" s="49"/>
      <c r="AC1689" s="49"/>
      <c r="AD1689" s="49"/>
      <c r="AE1689" s="49"/>
      <c r="AF1689" s="45"/>
      <c r="AG1689" s="45"/>
    </row>
    <row r="1690" spans="2:33" x14ac:dyDescent="0.25">
      <c r="B1690" s="62"/>
      <c r="C1690" s="62"/>
      <c r="D1690" s="62"/>
      <c r="E1690" s="62"/>
      <c r="F1690" s="62"/>
      <c r="G1690" s="62"/>
      <c r="AC1690" s="62"/>
      <c r="AD1690" s="62"/>
      <c r="AE1690" s="62"/>
      <c r="AF1690" s="45"/>
      <c r="AG1690" s="45"/>
    </row>
    <row r="1691" spans="2:33" x14ac:dyDescent="0.25">
      <c r="B1691" s="42"/>
      <c r="C1691" s="42"/>
      <c r="D1691" s="42"/>
      <c r="E1691" s="42"/>
      <c r="F1691" s="42"/>
      <c r="G1691" s="42"/>
      <c r="AC1691" s="42"/>
      <c r="AD1691" s="42"/>
      <c r="AE1691" s="42"/>
      <c r="AF1691" s="45"/>
      <c r="AG1691" s="45"/>
    </row>
    <row r="1692" spans="2:33" x14ac:dyDescent="0.25">
      <c r="B1692" s="56"/>
      <c r="C1692" s="56"/>
      <c r="D1692" s="56"/>
      <c r="E1692" s="56"/>
      <c r="F1692" s="56"/>
      <c r="G1692" s="56"/>
      <c r="AC1692" s="56"/>
      <c r="AD1692" s="56"/>
      <c r="AE1692" s="56"/>
      <c r="AF1692" s="45"/>
      <c r="AG1692" s="45"/>
    </row>
    <row r="1693" spans="2:33" x14ac:dyDescent="0.25">
      <c r="B1693" s="45"/>
      <c r="C1693" s="45"/>
      <c r="D1693" s="45"/>
      <c r="E1693" s="45"/>
      <c r="F1693" s="45"/>
      <c r="G1693" s="45"/>
      <c r="AC1693" s="45"/>
      <c r="AD1693" s="45"/>
      <c r="AE1693" s="45"/>
      <c r="AF1693" s="45"/>
      <c r="AG1693" s="45"/>
    </row>
    <row r="1694" spans="2:33" x14ac:dyDescent="0.25">
      <c r="B1694" s="53"/>
      <c r="C1694" s="53"/>
      <c r="D1694" s="53"/>
      <c r="E1694" s="53"/>
      <c r="F1694" s="53"/>
      <c r="G1694" s="53"/>
      <c r="AC1694" s="53"/>
      <c r="AD1694" s="53"/>
      <c r="AE1694" s="53"/>
      <c r="AF1694" s="45"/>
      <c r="AG1694" s="45"/>
    </row>
    <row r="1695" spans="2:33" x14ac:dyDescent="0.25">
      <c r="B1695" s="59"/>
      <c r="C1695" s="59"/>
      <c r="D1695" s="59"/>
      <c r="E1695" s="59"/>
      <c r="F1695" s="59"/>
      <c r="G1695" s="59"/>
      <c r="AC1695" s="59"/>
      <c r="AD1695" s="59"/>
      <c r="AE1695" s="59"/>
      <c r="AF1695" s="45"/>
      <c r="AG1695" s="45"/>
    </row>
    <row r="1696" spans="2:33" x14ac:dyDescent="0.25">
      <c r="B1696" s="65"/>
      <c r="C1696" s="65"/>
      <c r="D1696" s="65"/>
      <c r="E1696" s="65"/>
      <c r="F1696" s="65"/>
      <c r="G1696" s="65"/>
      <c r="AC1696" s="65"/>
      <c r="AD1696" s="65"/>
      <c r="AE1696" s="65"/>
      <c r="AF1696" s="45"/>
      <c r="AG1696" s="45"/>
    </row>
    <row r="1697" spans="2:33" x14ac:dyDescent="0.25">
      <c r="B1697" s="61"/>
      <c r="C1697" s="61"/>
      <c r="D1697" s="61"/>
      <c r="E1697" s="61"/>
      <c r="F1697" s="61"/>
      <c r="G1697" s="61"/>
      <c r="AC1697" s="61"/>
      <c r="AD1697" s="61"/>
      <c r="AE1697" s="61"/>
      <c r="AF1697" s="45"/>
      <c r="AG1697" s="45"/>
    </row>
    <row r="1698" spans="2:33" x14ac:dyDescent="0.25">
      <c r="B1698" s="46"/>
      <c r="C1698" s="46"/>
      <c r="D1698" s="46"/>
      <c r="E1698" s="46"/>
      <c r="F1698" s="46"/>
      <c r="G1698" s="46"/>
      <c r="AC1698" s="46"/>
      <c r="AD1698" s="46"/>
      <c r="AE1698" s="46"/>
      <c r="AF1698" s="45"/>
      <c r="AG1698" s="45"/>
    </row>
    <row r="1699" spans="2:33" x14ac:dyDescent="0.25">
      <c r="B1699" s="41"/>
      <c r="C1699" s="41"/>
      <c r="D1699" s="41"/>
      <c r="E1699" s="41"/>
      <c r="F1699" s="41"/>
      <c r="G1699" s="41"/>
      <c r="AC1699" s="41"/>
      <c r="AD1699" s="41"/>
      <c r="AE1699" s="41"/>
      <c r="AF1699" s="45"/>
      <c r="AG1699" s="45"/>
    </row>
    <row r="1700" spans="2:33" x14ac:dyDescent="0.25">
      <c r="B1700" s="47"/>
      <c r="C1700" s="47"/>
      <c r="D1700" s="47"/>
      <c r="E1700" s="47"/>
      <c r="F1700" s="47"/>
      <c r="G1700" s="47"/>
      <c r="AC1700" s="47"/>
      <c r="AD1700" s="47"/>
      <c r="AE1700" s="47"/>
      <c r="AF1700" s="45"/>
      <c r="AG1700" s="45"/>
    </row>
    <row r="1701" spans="2:33" x14ac:dyDescent="0.25">
      <c r="B1701" s="59"/>
      <c r="C1701" s="59"/>
      <c r="D1701" s="59"/>
      <c r="E1701" s="59"/>
      <c r="F1701" s="59"/>
      <c r="G1701" s="59"/>
      <c r="AC1701" s="59"/>
      <c r="AD1701" s="59"/>
      <c r="AE1701" s="59"/>
      <c r="AF1701" s="45"/>
      <c r="AG1701" s="45"/>
    </row>
    <row r="1702" spans="2:33" x14ac:dyDescent="0.25">
      <c r="B1702" s="50"/>
      <c r="C1702" s="50"/>
      <c r="D1702" s="50"/>
      <c r="E1702" s="50"/>
      <c r="F1702" s="50"/>
      <c r="G1702" s="50"/>
      <c r="AC1702" s="50"/>
      <c r="AD1702" s="50"/>
      <c r="AE1702" s="50"/>
      <c r="AF1702" s="45"/>
      <c r="AG1702" s="45"/>
    </row>
    <row r="1703" spans="2:33" x14ac:dyDescent="0.25">
      <c r="B1703" s="59"/>
      <c r="C1703" s="59"/>
      <c r="D1703" s="59"/>
      <c r="E1703" s="59"/>
      <c r="F1703" s="59"/>
      <c r="G1703" s="59"/>
      <c r="AC1703" s="59"/>
      <c r="AD1703" s="59"/>
      <c r="AE1703" s="59"/>
      <c r="AF1703" s="45"/>
      <c r="AG1703" s="45"/>
    </row>
    <row r="1704" spans="2:33" x14ac:dyDescent="0.25">
      <c r="B1704" s="57"/>
      <c r="C1704" s="57"/>
      <c r="D1704" s="57"/>
      <c r="E1704" s="57"/>
      <c r="F1704" s="57"/>
      <c r="G1704" s="57"/>
      <c r="AC1704" s="57"/>
      <c r="AD1704" s="57"/>
      <c r="AE1704" s="57"/>
      <c r="AF1704" s="45"/>
      <c r="AG1704" s="45"/>
    </row>
    <row r="1705" spans="2:33" x14ac:dyDescent="0.25">
      <c r="B1705" s="61"/>
      <c r="C1705" s="61"/>
      <c r="D1705" s="61"/>
      <c r="E1705" s="61"/>
      <c r="F1705" s="61"/>
      <c r="G1705" s="61"/>
      <c r="AC1705" s="61"/>
      <c r="AD1705" s="61"/>
      <c r="AE1705" s="61"/>
      <c r="AF1705" s="45"/>
      <c r="AG1705" s="45"/>
    </row>
    <row r="1706" spans="2:33" x14ac:dyDescent="0.25">
      <c r="B1706" s="42"/>
      <c r="C1706" s="42"/>
      <c r="D1706" s="42"/>
      <c r="E1706" s="42"/>
      <c r="F1706" s="42"/>
      <c r="G1706" s="42"/>
      <c r="AC1706" s="42"/>
      <c r="AD1706" s="42"/>
      <c r="AE1706" s="42"/>
      <c r="AF1706" s="45"/>
      <c r="AG1706" s="45"/>
    </row>
    <row r="1707" spans="2:33" x14ac:dyDescent="0.25">
      <c r="B1707" s="40"/>
      <c r="C1707" s="40"/>
      <c r="D1707" s="40"/>
      <c r="E1707" s="40"/>
      <c r="F1707" s="40"/>
      <c r="G1707" s="40"/>
      <c r="AC1707" s="40"/>
      <c r="AD1707" s="40"/>
      <c r="AE1707" s="40"/>
      <c r="AF1707" s="45"/>
      <c r="AG1707" s="45"/>
    </row>
    <row r="1708" spans="2:33" x14ac:dyDescent="0.25">
      <c r="B1708" s="65"/>
      <c r="C1708" s="65"/>
      <c r="D1708" s="65"/>
      <c r="E1708" s="65"/>
      <c r="F1708" s="65"/>
      <c r="G1708" s="65"/>
      <c r="AC1708" s="65"/>
      <c r="AD1708" s="65"/>
      <c r="AE1708" s="65"/>
      <c r="AF1708" s="45"/>
      <c r="AG1708" s="45"/>
    </row>
    <row r="1709" spans="2:33" x14ac:dyDescent="0.25">
      <c r="B1709" s="45"/>
      <c r="C1709" s="45"/>
      <c r="D1709" s="45"/>
      <c r="E1709" s="45"/>
      <c r="F1709" s="45"/>
      <c r="G1709" s="45"/>
      <c r="AC1709" s="45"/>
      <c r="AD1709" s="45"/>
      <c r="AE1709" s="45"/>
      <c r="AF1709" s="45"/>
      <c r="AG1709" s="45"/>
    </row>
    <row r="1710" spans="2:33" x14ac:dyDescent="0.25">
      <c r="B1710" s="56"/>
      <c r="C1710" s="56"/>
      <c r="D1710" s="56"/>
      <c r="E1710" s="56"/>
      <c r="F1710" s="56"/>
      <c r="G1710" s="56"/>
      <c r="AC1710" s="56"/>
      <c r="AD1710" s="56"/>
      <c r="AE1710" s="56"/>
      <c r="AF1710" s="45"/>
      <c r="AG1710" s="45"/>
    </row>
    <row r="1711" spans="2:33" x14ac:dyDescent="0.25">
      <c r="B1711" s="61"/>
      <c r="C1711" s="61"/>
      <c r="D1711" s="61"/>
      <c r="E1711" s="61"/>
      <c r="F1711" s="61"/>
      <c r="G1711" s="61"/>
      <c r="AC1711" s="61"/>
      <c r="AD1711" s="61"/>
      <c r="AE1711" s="61"/>
      <c r="AF1711" s="45"/>
      <c r="AG1711" s="45"/>
    </row>
    <row r="1712" spans="2:33" x14ac:dyDescent="0.25">
      <c r="B1712" s="47"/>
      <c r="C1712" s="47"/>
      <c r="D1712" s="47"/>
      <c r="E1712" s="47"/>
      <c r="F1712" s="47"/>
      <c r="G1712" s="47"/>
      <c r="AC1712" s="47"/>
      <c r="AD1712" s="47"/>
      <c r="AE1712" s="47"/>
      <c r="AF1712" s="45"/>
      <c r="AG1712" s="45"/>
    </row>
    <row r="1713" spans="2:33" x14ac:dyDescent="0.25">
      <c r="B1713" s="48"/>
      <c r="C1713" s="48"/>
      <c r="D1713" s="48"/>
      <c r="E1713" s="48"/>
      <c r="F1713" s="48"/>
      <c r="G1713" s="48"/>
      <c r="AC1713" s="48"/>
      <c r="AD1713" s="48"/>
      <c r="AE1713" s="48"/>
      <c r="AF1713" s="45"/>
      <c r="AG1713" s="45"/>
    </row>
    <row r="1714" spans="2:33" x14ac:dyDescent="0.25">
      <c r="B1714" s="45"/>
      <c r="C1714" s="45"/>
      <c r="D1714" s="45"/>
      <c r="E1714" s="45"/>
      <c r="F1714" s="45"/>
      <c r="G1714" s="45"/>
      <c r="AC1714" s="45"/>
      <c r="AD1714" s="45"/>
      <c r="AE1714" s="45"/>
      <c r="AF1714" s="45"/>
      <c r="AG1714" s="45"/>
    </row>
    <row r="1715" spans="2:33" x14ac:dyDescent="0.25">
      <c r="B1715" s="50"/>
      <c r="C1715" s="50"/>
      <c r="D1715" s="50"/>
      <c r="E1715" s="50"/>
      <c r="F1715" s="50"/>
      <c r="G1715" s="50"/>
      <c r="AC1715" s="50"/>
      <c r="AD1715" s="50"/>
      <c r="AE1715" s="50"/>
      <c r="AF1715" s="45"/>
      <c r="AG1715" s="45"/>
    </row>
    <row r="1716" spans="2:33" x14ac:dyDescent="0.25">
      <c r="B1716" s="57"/>
      <c r="C1716" s="57"/>
      <c r="D1716" s="57"/>
      <c r="E1716" s="57"/>
      <c r="F1716" s="57"/>
      <c r="G1716" s="57"/>
      <c r="AC1716" s="57"/>
      <c r="AD1716" s="57"/>
      <c r="AE1716" s="57"/>
      <c r="AF1716" s="45"/>
      <c r="AG1716" s="45"/>
    </row>
    <row r="1717" spans="2:33" x14ac:dyDescent="0.25">
      <c r="B1717" s="47"/>
      <c r="C1717" s="47"/>
      <c r="D1717" s="47"/>
      <c r="E1717" s="47"/>
      <c r="F1717" s="47"/>
      <c r="G1717" s="47"/>
      <c r="AC1717" s="47"/>
      <c r="AD1717" s="47"/>
      <c r="AE1717" s="47"/>
      <c r="AF1717" s="45"/>
      <c r="AG1717" s="45"/>
    </row>
    <row r="1718" spans="2:33" x14ac:dyDescent="0.25">
      <c r="B1718" s="40"/>
      <c r="C1718" s="40"/>
      <c r="D1718" s="40"/>
      <c r="E1718" s="40"/>
      <c r="F1718" s="40"/>
      <c r="G1718" s="40"/>
      <c r="AC1718" s="40"/>
      <c r="AD1718" s="40"/>
      <c r="AE1718" s="40"/>
      <c r="AF1718" s="45"/>
      <c r="AG1718" s="45"/>
    </row>
    <row r="1719" spans="2:33" x14ac:dyDescent="0.25">
      <c r="B1719" s="44"/>
      <c r="C1719" s="44"/>
      <c r="D1719" s="44"/>
      <c r="E1719" s="44"/>
      <c r="F1719" s="44"/>
      <c r="G1719" s="44"/>
      <c r="AC1719" s="44"/>
      <c r="AD1719" s="44"/>
      <c r="AE1719" s="44"/>
      <c r="AF1719" s="45"/>
      <c r="AG1719" s="45"/>
    </row>
    <row r="1720" spans="2:33" x14ac:dyDescent="0.25">
      <c r="B1720" s="66"/>
      <c r="C1720" s="66"/>
      <c r="D1720" s="66"/>
      <c r="E1720" s="66"/>
      <c r="F1720" s="66"/>
      <c r="G1720" s="66"/>
      <c r="AC1720" s="66"/>
      <c r="AD1720" s="66"/>
      <c r="AE1720" s="66"/>
      <c r="AF1720" s="45"/>
      <c r="AG1720" s="45"/>
    </row>
    <row r="1721" spans="2:33" x14ac:dyDescent="0.25">
      <c r="B1721" s="62"/>
      <c r="C1721" s="62"/>
      <c r="D1721" s="62"/>
      <c r="E1721" s="62"/>
      <c r="F1721" s="62"/>
      <c r="G1721" s="62"/>
      <c r="AC1721" s="62"/>
      <c r="AD1721" s="62"/>
      <c r="AE1721" s="62"/>
      <c r="AF1721" s="45"/>
      <c r="AG1721" s="45"/>
    </row>
    <row r="1722" spans="2:33" x14ac:dyDescent="0.25">
      <c r="B1722" s="50"/>
      <c r="C1722" s="50"/>
      <c r="D1722" s="50"/>
      <c r="E1722" s="50"/>
      <c r="F1722" s="50"/>
      <c r="G1722" s="50"/>
      <c r="AC1722" s="50"/>
      <c r="AD1722" s="50"/>
      <c r="AE1722" s="50"/>
      <c r="AF1722" s="45"/>
      <c r="AG1722" s="45"/>
    </row>
    <row r="1723" spans="2:33" x14ac:dyDescent="0.25">
      <c r="B1723" s="45"/>
      <c r="C1723" s="45"/>
      <c r="D1723" s="45"/>
      <c r="E1723" s="45"/>
      <c r="F1723" s="45"/>
      <c r="G1723" s="45"/>
      <c r="AC1723" s="45"/>
      <c r="AD1723" s="45"/>
      <c r="AE1723" s="45"/>
      <c r="AF1723" s="45"/>
      <c r="AG1723" s="45"/>
    </row>
    <row r="1724" spans="2:33" x14ac:dyDescent="0.25">
      <c r="B1724" s="68"/>
      <c r="C1724" s="68"/>
      <c r="D1724" s="68"/>
      <c r="E1724" s="68"/>
      <c r="F1724" s="68"/>
      <c r="G1724" s="68"/>
      <c r="AC1724" s="68"/>
      <c r="AD1724" s="68"/>
      <c r="AE1724" s="68"/>
      <c r="AF1724" s="45"/>
      <c r="AG1724" s="45"/>
    </row>
    <row r="1725" spans="2:33" x14ac:dyDescent="0.25">
      <c r="B1725" s="64"/>
      <c r="C1725" s="64"/>
      <c r="D1725" s="64"/>
      <c r="E1725" s="64"/>
      <c r="F1725" s="64"/>
      <c r="G1725" s="64"/>
      <c r="AC1725" s="64"/>
      <c r="AD1725" s="64"/>
      <c r="AE1725" s="64"/>
      <c r="AF1725" s="45"/>
      <c r="AG1725" s="45"/>
    </row>
    <row r="1726" spans="2:33" x14ac:dyDescent="0.25">
      <c r="B1726" s="57"/>
      <c r="C1726" s="57"/>
      <c r="D1726" s="57"/>
      <c r="E1726" s="57"/>
      <c r="F1726" s="57"/>
      <c r="G1726" s="57"/>
      <c r="AC1726" s="57"/>
      <c r="AD1726" s="57"/>
      <c r="AE1726" s="57"/>
      <c r="AF1726" s="45"/>
      <c r="AG1726" s="45"/>
    </row>
    <row r="1727" spans="2:33" x14ac:dyDescent="0.25">
      <c r="B1727" s="40"/>
      <c r="C1727" s="40"/>
      <c r="D1727" s="40"/>
      <c r="E1727" s="40"/>
      <c r="F1727" s="40"/>
      <c r="G1727" s="40"/>
      <c r="AC1727" s="40"/>
      <c r="AD1727" s="40"/>
      <c r="AE1727" s="40"/>
      <c r="AF1727" s="45"/>
      <c r="AG1727" s="45"/>
    </row>
    <row r="1728" spans="2:33" x14ac:dyDescent="0.25">
      <c r="B1728" s="57"/>
      <c r="C1728" s="57"/>
      <c r="D1728" s="57"/>
      <c r="E1728" s="57"/>
      <c r="F1728" s="57"/>
      <c r="G1728" s="57"/>
      <c r="AC1728" s="57"/>
      <c r="AD1728" s="57"/>
      <c r="AE1728" s="57"/>
      <c r="AF1728" s="45"/>
      <c r="AG1728" s="45"/>
    </row>
    <row r="1729" spans="2:33" x14ac:dyDescent="0.25">
      <c r="B1729" s="64"/>
      <c r="C1729" s="64"/>
      <c r="D1729" s="64"/>
      <c r="E1729" s="64"/>
      <c r="F1729" s="64"/>
      <c r="G1729" s="64"/>
      <c r="AC1729" s="64"/>
      <c r="AD1729" s="64"/>
      <c r="AE1729" s="64"/>
      <c r="AF1729" s="45"/>
      <c r="AG1729" s="45"/>
    </row>
    <row r="1730" spans="2:33" x14ac:dyDescent="0.25">
      <c r="B1730" s="67"/>
      <c r="C1730" s="67"/>
      <c r="D1730" s="67"/>
      <c r="E1730" s="67"/>
      <c r="F1730" s="67"/>
      <c r="G1730" s="67"/>
      <c r="AC1730" s="67"/>
      <c r="AD1730" s="67"/>
      <c r="AE1730" s="67"/>
      <c r="AF1730" s="45"/>
      <c r="AG1730" s="45"/>
    </row>
    <row r="1731" spans="2:33" x14ac:dyDescent="0.25">
      <c r="B1731" s="62"/>
      <c r="C1731" s="62"/>
      <c r="D1731" s="62"/>
      <c r="E1731" s="62"/>
      <c r="F1731" s="62"/>
      <c r="G1731" s="62"/>
      <c r="AC1731" s="62"/>
      <c r="AD1731" s="62"/>
      <c r="AE1731" s="62"/>
      <c r="AF1731" s="45"/>
      <c r="AG1731" s="45"/>
    </row>
    <row r="1732" spans="2:33" x14ac:dyDescent="0.25">
      <c r="B1732" s="65"/>
      <c r="C1732" s="65"/>
      <c r="D1732" s="65"/>
      <c r="E1732" s="65"/>
      <c r="F1732" s="65"/>
      <c r="G1732" s="65"/>
      <c r="AC1732" s="65"/>
      <c r="AD1732" s="65"/>
      <c r="AE1732" s="65"/>
      <c r="AF1732" s="62"/>
      <c r="AG1732" s="62"/>
    </row>
    <row r="1733" spans="2:33" x14ac:dyDescent="0.25">
      <c r="B1733" s="66"/>
      <c r="C1733" s="66"/>
      <c r="D1733" s="66"/>
      <c r="E1733" s="66"/>
      <c r="F1733" s="66"/>
      <c r="G1733" s="66"/>
      <c r="AC1733" s="66"/>
      <c r="AD1733" s="66"/>
      <c r="AE1733" s="66"/>
      <c r="AF1733" s="62"/>
      <c r="AG1733" s="62"/>
    </row>
    <row r="1734" spans="2:33" x14ac:dyDescent="0.25">
      <c r="B1734" s="61"/>
      <c r="C1734" s="61"/>
      <c r="D1734" s="61"/>
      <c r="E1734" s="61"/>
      <c r="F1734" s="61"/>
      <c r="G1734" s="61"/>
      <c r="AC1734" s="61"/>
      <c r="AD1734" s="61"/>
      <c r="AE1734" s="61"/>
      <c r="AF1734" s="62"/>
      <c r="AG1734" s="62"/>
    </row>
    <row r="1735" spans="2:33" x14ac:dyDescent="0.25">
      <c r="B1735" s="44"/>
      <c r="C1735" s="44"/>
      <c r="D1735" s="44"/>
      <c r="E1735" s="44"/>
      <c r="F1735" s="44"/>
      <c r="G1735" s="44"/>
      <c r="AC1735" s="44"/>
      <c r="AD1735" s="44"/>
      <c r="AE1735" s="44"/>
      <c r="AF1735" s="62"/>
      <c r="AG1735" s="62"/>
    </row>
    <row r="1736" spans="2:33" x14ac:dyDescent="0.25">
      <c r="B1736" s="45"/>
      <c r="C1736" s="45"/>
      <c r="D1736" s="45"/>
      <c r="E1736" s="45"/>
      <c r="F1736" s="45"/>
      <c r="G1736" s="45"/>
      <c r="AC1736" s="45"/>
      <c r="AD1736" s="45"/>
      <c r="AE1736" s="45"/>
      <c r="AF1736" s="62"/>
      <c r="AG1736" s="62"/>
    </row>
    <row r="1737" spans="2:33" x14ac:dyDescent="0.25">
      <c r="B1737" s="45"/>
      <c r="C1737" s="45"/>
      <c r="D1737" s="45"/>
      <c r="E1737" s="45"/>
      <c r="F1737" s="45"/>
      <c r="G1737" s="45"/>
      <c r="AC1737" s="45"/>
      <c r="AD1737" s="45"/>
      <c r="AE1737" s="45"/>
      <c r="AF1737" s="62"/>
      <c r="AG1737" s="62"/>
    </row>
    <row r="1738" spans="2:33" x14ac:dyDescent="0.25">
      <c r="B1738" s="67"/>
      <c r="C1738" s="67"/>
      <c r="D1738" s="67"/>
      <c r="E1738" s="67"/>
      <c r="F1738" s="67"/>
      <c r="G1738" s="67"/>
      <c r="AC1738" s="67"/>
      <c r="AD1738" s="67"/>
      <c r="AE1738" s="67"/>
      <c r="AF1738" s="62"/>
      <c r="AG1738" s="62"/>
    </row>
    <row r="1739" spans="2:33" x14ac:dyDescent="0.25">
      <c r="B1739" s="54"/>
      <c r="C1739" s="54"/>
      <c r="D1739" s="54"/>
      <c r="E1739" s="54"/>
      <c r="F1739" s="54"/>
      <c r="G1739" s="54"/>
      <c r="AC1739" s="54"/>
      <c r="AD1739" s="54"/>
      <c r="AE1739" s="54"/>
      <c r="AF1739" s="62"/>
      <c r="AG1739" s="62"/>
    </row>
    <row r="1740" spans="2:33" x14ac:dyDescent="0.25">
      <c r="B1740" s="49"/>
      <c r="C1740" s="49"/>
      <c r="D1740" s="49"/>
      <c r="E1740" s="49"/>
      <c r="F1740" s="49"/>
      <c r="G1740" s="49"/>
      <c r="AC1740" s="49"/>
      <c r="AD1740" s="49"/>
      <c r="AE1740" s="49"/>
      <c r="AF1740" s="62"/>
      <c r="AG1740" s="62"/>
    </row>
    <row r="1741" spans="2:33" x14ac:dyDescent="0.25">
      <c r="B1741" s="40"/>
      <c r="C1741" s="40"/>
      <c r="D1741" s="40"/>
      <c r="E1741" s="40"/>
      <c r="F1741" s="40"/>
      <c r="G1741" s="40"/>
      <c r="AC1741" s="40"/>
      <c r="AD1741" s="40"/>
      <c r="AE1741" s="40"/>
      <c r="AF1741" s="62"/>
      <c r="AG1741" s="62"/>
    </row>
    <row r="1742" spans="2:33" x14ac:dyDescent="0.25">
      <c r="B1742" s="46"/>
      <c r="C1742" s="46"/>
      <c r="D1742" s="46"/>
      <c r="E1742" s="46"/>
      <c r="F1742" s="46"/>
      <c r="G1742" s="46"/>
      <c r="AC1742" s="46"/>
      <c r="AD1742" s="46"/>
      <c r="AE1742" s="46"/>
      <c r="AF1742" s="62"/>
      <c r="AG1742" s="62"/>
    </row>
    <row r="1743" spans="2:33" x14ac:dyDescent="0.25">
      <c r="B1743" s="40"/>
      <c r="C1743" s="40"/>
      <c r="D1743" s="40"/>
      <c r="E1743" s="40"/>
      <c r="F1743" s="40"/>
      <c r="G1743" s="40"/>
      <c r="AC1743" s="40"/>
      <c r="AD1743" s="40"/>
      <c r="AE1743" s="40"/>
      <c r="AF1743" s="62"/>
      <c r="AG1743" s="62"/>
    </row>
    <row r="1744" spans="2:33" x14ac:dyDescent="0.25">
      <c r="B1744" s="59"/>
      <c r="C1744" s="59"/>
      <c r="D1744" s="59"/>
      <c r="E1744" s="59"/>
      <c r="F1744" s="59"/>
      <c r="G1744" s="59"/>
      <c r="AC1744" s="59"/>
      <c r="AD1744" s="59"/>
      <c r="AE1744" s="59"/>
      <c r="AF1744" s="62"/>
      <c r="AG1744" s="62"/>
    </row>
    <row r="1745" spans="2:33" x14ac:dyDescent="0.25">
      <c r="B1745" s="59"/>
      <c r="C1745" s="59"/>
      <c r="D1745" s="59"/>
      <c r="E1745" s="59"/>
      <c r="F1745" s="59"/>
      <c r="G1745" s="59"/>
      <c r="AC1745" s="59"/>
      <c r="AD1745" s="59"/>
      <c r="AE1745" s="59"/>
      <c r="AF1745" s="62"/>
      <c r="AG1745" s="62"/>
    </row>
    <row r="1746" spans="2:33" x14ac:dyDescent="0.25">
      <c r="B1746" s="58"/>
      <c r="C1746" s="58"/>
      <c r="D1746" s="58"/>
      <c r="E1746" s="58"/>
      <c r="F1746" s="58"/>
      <c r="G1746" s="58"/>
      <c r="AC1746" s="58"/>
      <c r="AD1746" s="58"/>
      <c r="AE1746" s="58"/>
      <c r="AF1746" s="62"/>
      <c r="AG1746" s="62"/>
    </row>
    <row r="1747" spans="2:33" x14ac:dyDescent="0.25">
      <c r="B1747" s="61"/>
      <c r="C1747" s="61"/>
      <c r="D1747" s="61"/>
      <c r="E1747" s="61"/>
      <c r="F1747" s="61"/>
      <c r="G1747" s="61"/>
      <c r="AC1747" s="61"/>
      <c r="AD1747" s="61"/>
      <c r="AE1747" s="61"/>
      <c r="AF1747" s="62"/>
      <c r="AG1747" s="62"/>
    </row>
    <row r="1748" spans="2:33" x14ac:dyDescent="0.25">
      <c r="B1748" s="66"/>
      <c r="C1748" s="66"/>
      <c r="D1748" s="66"/>
      <c r="E1748" s="66"/>
      <c r="F1748" s="66"/>
      <c r="G1748" s="66"/>
      <c r="AC1748" s="66"/>
      <c r="AD1748" s="66"/>
      <c r="AE1748" s="66"/>
      <c r="AF1748" s="62"/>
      <c r="AG1748" s="62"/>
    </row>
    <row r="1749" spans="2:33" x14ac:dyDescent="0.25">
      <c r="B1749" s="43"/>
      <c r="C1749" s="43"/>
      <c r="D1749" s="43"/>
      <c r="E1749" s="43"/>
      <c r="F1749" s="43"/>
      <c r="G1749" s="43"/>
      <c r="AC1749" s="43"/>
      <c r="AD1749" s="43"/>
      <c r="AE1749" s="43"/>
      <c r="AF1749" s="62"/>
      <c r="AG1749" s="62"/>
    </row>
    <row r="1750" spans="2:33" x14ac:dyDescent="0.25">
      <c r="B1750" s="61"/>
      <c r="C1750" s="61"/>
      <c r="D1750" s="61"/>
      <c r="E1750" s="61"/>
      <c r="F1750" s="61"/>
      <c r="G1750" s="61"/>
      <c r="AC1750" s="61"/>
      <c r="AD1750" s="61"/>
      <c r="AE1750" s="61"/>
      <c r="AF1750" s="62"/>
      <c r="AG1750" s="62"/>
    </row>
    <row r="1751" spans="2:33" x14ac:dyDescent="0.25">
      <c r="B1751" s="61"/>
      <c r="C1751" s="61"/>
      <c r="D1751" s="61"/>
      <c r="E1751" s="61"/>
      <c r="F1751" s="61"/>
      <c r="G1751" s="61"/>
      <c r="AC1751" s="61"/>
      <c r="AD1751" s="61"/>
      <c r="AE1751" s="61"/>
      <c r="AF1751" s="62"/>
      <c r="AG1751" s="62"/>
    </row>
    <row r="1752" spans="2:33" x14ac:dyDescent="0.25">
      <c r="B1752" s="48"/>
      <c r="C1752" s="48"/>
      <c r="D1752" s="48"/>
      <c r="E1752" s="48"/>
      <c r="F1752" s="48"/>
      <c r="G1752" s="48"/>
      <c r="AC1752" s="48"/>
      <c r="AD1752" s="48"/>
      <c r="AE1752" s="48"/>
      <c r="AF1752" s="62"/>
      <c r="AG1752" s="62"/>
    </row>
    <row r="1753" spans="2:33" x14ac:dyDescent="0.25">
      <c r="B1753" s="65"/>
      <c r="C1753" s="65"/>
      <c r="D1753" s="65"/>
      <c r="E1753" s="65"/>
      <c r="F1753" s="65"/>
      <c r="G1753" s="65"/>
      <c r="AC1753" s="65"/>
      <c r="AD1753" s="65"/>
      <c r="AE1753" s="65"/>
      <c r="AF1753" s="62"/>
      <c r="AG1753" s="62"/>
    </row>
    <row r="1754" spans="2:33" x14ac:dyDescent="0.25">
      <c r="B1754" s="45"/>
      <c r="C1754" s="45"/>
      <c r="D1754" s="45"/>
      <c r="E1754" s="45"/>
      <c r="F1754" s="45"/>
      <c r="G1754" s="45"/>
      <c r="AC1754" s="45"/>
      <c r="AD1754" s="45"/>
      <c r="AE1754" s="45"/>
      <c r="AF1754" s="62"/>
      <c r="AG1754" s="62"/>
    </row>
    <row r="1755" spans="2:33" x14ac:dyDescent="0.25">
      <c r="B1755" s="49"/>
      <c r="C1755" s="49"/>
      <c r="D1755" s="49"/>
      <c r="E1755" s="49"/>
      <c r="F1755" s="49"/>
      <c r="G1755" s="49"/>
      <c r="AC1755" s="49"/>
      <c r="AD1755" s="49"/>
      <c r="AE1755" s="49"/>
      <c r="AF1755" s="62"/>
      <c r="AG1755" s="62"/>
    </row>
    <row r="1756" spans="2:33" x14ac:dyDescent="0.25">
      <c r="B1756" s="44"/>
      <c r="C1756" s="44"/>
      <c r="D1756" s="44"/>
      <c r="E1756" s="44"/>
      <c r="F1756" s="44"/>
      <c r="G1756" s="44"/>
      <c r="AC1756" s="44"/>
      <c r="AD1756" s="44"/>
      <c r="AE1756" s="44"/>
      <c r="AF1756" s="62"/>
      <c r="AG1756" s="62"/>
    </row>
    <row r="1757" spans="2:33" x14ac:dyDescent="0.25">
      <c r="B1757" s="43"/>
      <c r="C1757" s="43"/>
      <c r="D1757" s="43"/>
      <c r="E1757" s="43"/>
      <c r="F1757" s="43"/>
      <c r="G1757" s="43"/>
      <c r="AC1757" s="43"/>
      <c r="AD1757" s="43"/>
      <c r="AE1757" s="43"/>
      <c r="AF1757" s="62"/>
      <c r="AG1757" s="62"/>
    </row>
    <row r="1758" spans="2:33" x14ac:dyDescent="0.25">
      <c r="B1758" s="47"/>
      <c r="C1758" s="47"/>
      <c r="D1758" s="47"/>
      <c r="E1758" s="47"/>
      <c r="F1758" s="47"/>
      <c r="G1758" s="47"/>
      <c r="AC1758" s="47"/>
      <c r="AD1758" s="47"/>
      <c r="AE1758" s="47"/>
      <c r="AF1758" s="62"/>
      <c r="AG1758" s="62"/>
    </row>
    <row r="1759" spans="2:33" x14ac:dyDescent="0.25">
      <c r="B1759" s="61"/>
      <c r="C1759" s="61"/>
      <c r="D1759" s="61"/>
      <c r="E1759" s="61"/>
      <c r="F1759" s="61"/>
      <c r="G1759" s="61"/>
      <c r="AC1759" s="61"/>
      <c r="AD1759" s="61"/>
      <c r="AE1759" s="61"/>
      <c r="AF1759" s="62"/>
      <c r="AG1759" s="62"/>
    </row>
    <row r="1760" spans="2:33" x14ac:dyDescent="0.25">
      <c r="B1760" s="44"/>
      <c r="C1760" s="44"/>
      <c r="D1760" s="44"/>
      <c r="E1760" s="44"/>
      <c r="F1760" s="44"/>
      <c r="G1760" s="44"/>
      <c r="AC1760" s="44"/>
      <c r="AD1760" s="44"/>
      <c r="AE1760" s="44"/>
      <c r="AF1760" s="62"/>
      <c r="AG1760" s="62"/>
    </row>
    <row r="1761" spans="2:33" x14ac:dyDescent="0.25">
      <c r="B1761" s="64"/>
      <c r="C1761" s="64"/>
      <c r="D1761" s="64"/>
      <c r="E1761" s="64"/>
      <c r="F1761" s="64"/>
      <c r="G1761" s="64"/>
      <c r="AC1761" s="64"/>
      <c r="AD1761" s="64"/>
      <c r="AE1761" s="64"/>
      <c r="AF1761" s="62"/>
      <c r="AG1761" s="62"/>
    </row>
    <row r="1762" spans="2:33" x14ac:dyDescent="0.25">
      <c r="B1762" s="68"/>
      <c r="C1762" s="68"/>
      <c r="D1762" s="68"/>
      <c r="E1762" s="68"/>
      <c r="F1762" s="68"/>
      <c r="G1762" s="68"/>
      <c r="AC1762" s="68"/>
      <c r="AD1762" s="68"/>
      <c r="AE1762" s="68"/>
      <c r="AF1762" s="62"/>
      <c r="AG1762" s="62"/>
    </row>
    <row r="1763" spans="2:33" x14ac:dyDescent="0.25">
      <c r="B1763" s="45"/>
      <c r="C1763" s="45"/>
      <c r="D1763" s="45"/>
      <c r="E1763" s="45"/>
      <c r="F1763" s="45"/>
      <c r="G1763" s="45"/>
      <c r="AC1763" s="45"/>
      <c r="AD1763" s="45"/>
      <c r="AE1763" s="45"/>
      <c r="AF1763" s="62"/>
      <c r="AG1763" s="62"/>
    </row>
    <row r="1764" spans="2:33" x14ac:dyDescent="0.25">
      <c r="B1764" s="40"/>
      <c r="C1764" s="40"/>
      <c r="D1764" s="40"/>
      <c r="E1764" s="40"/>
      <c r="F1764" s="40"/>
      <c r="G1764" s="40"/>
      <c r="AC1764" s="40"/>
      <c r="AD1764" s="40"/>
      <c r="AE1764" s="40"/>
      <c r="AF1764" s="62"/>
      <c r="AG1764" s="62"/>
    </row>
    <row r="1765" spans="2:33" x14ac:dyDescent="0.25">
      <c r="B1765" s="42"/>
      <c r="C1765" s="42"/>
      <c r="D1765" s="42"/>
      <c r="E1765" s="42"/>
      <c r="F1765" s="42"/>
      <c r="G1765" s="42"/>
      <c r="AC1765" s="42"/>
      <c r="AD1765" s="42"/>
      <c r="AE1765" s="42"/>
      <c r="AF1765" s="62"/>
      <c r="AG1765" s="62"/>
    </row>
    <row r="1766" spans="2:33" x14ac:dyDescent="0.25">
      <c r="B1766" s="66"/>
      <c r="C1766" s="66"/>
      <c r="D1766" s="66"/>
      <c r="E1766" s="66"/>
      <c r="F1766" s="66"/>
      <c r="G1766" s="66"/>
      <c r="AC1766" s="66"/>
      <c r="AD1766" s="66"/>
      <c r="AE1766" s="66"/>
      <c r="AF1766" s="62"/>
      <c r="AG1766" s="62"/>
    </row>
    <row r="1767" spans="2:33" x14ac:dyDescent="0.25">
      <c r="B1767" s="45"/>
      <c r="C1767" s="45"/>
      <c r="D1767" s="45"/>
      <c r="E1767" s="45"/>
      <c r="F1767" s="45"/>
      <c r="G1767" s="45"/>
      <c r="AC1767" s="45"/>
      <c r="AD1767" s="45"/>
      <c r="AE1767" s="45"/>
      <c r="AF1767" s="62"/>
      <c r="AG1767" s="62"/>
    </row>
    <row r="1768" spans="2:33" x14ac:dyDescent="0.25">
      <c r="B1768" s="40"/>
      <c r="C1768" s="40"/>
      <c r="D1768" s="40"/>
      <c r="E1768" s="40"/>
      <c r="F1768" s="40"/>
      <c r="G1768" s="40"/>
      <c r="AC1768" s="40"/>
      <c r="AD1768" s="40"/>
      <c r="AE1768" s="40"/>
      <c r="AF1768" s="62"/>
      <c r="AG1768" s="62"/>
    </row>
    <row r="1769" spans="2:33" x14ac:dyDescent="0.25">
      <c r="B1769" s="47"/>
      <c r="C1769" s="47"/>
      <c r="D1769" s="47"/>
      <c r="E1769" s="47"/>
      <c r="F1769" s="47"/>
      <c r="G1769" s="47"/>
      <c r="AC1769" s="47"/>
      <c r="AD1769" s="47"/>
      <c r="AE1769" s="47"/>
      <c r="AF1769" s="62"/>
      <c r="AG1769" s="62"/>
    </row>
    <row r="1770" spans="2:33" x14ac:dyDescent="0.25">
      <c r="B1770" s="60"/>
      <c r="C1770" s="60"/>
      <c r="D1770" s="60"/>
      <c r="E1770" s="60"/>
      <c r="F1770" s="60"/>
      <c r="G1770" s="60"/>
      <c r="AC1770" s="60"/>
      <c r="AD1770" s="60"/>
      <c r="AE1770" s="60"/>
      <c r="AF1770" s="62"/>
      <c r="AG1770" s="62"/>
    </row>
    <row r="1771" spans="2:33" x14ac:dyDescent="0.25">
      <c r="B1771" s="43"/>
      <c r="C1771" s="43"/>
      <c r="D1771" s="43"/>
      <c r="E1771" s="43"/>
      <c r="F1771" s="43"/>
      <c r="G1771" s="43"/>
      <c r="AC1771" s="43"/>
      <c r="AD1771" s="43"/>
      <c r="AE1771" s="43"/>
      <c r="AF1771" s="62"/>
      <c r="AG1771" s="62"/>
    </row>
    <row r="1772" spans="2:33" x14ac:dyDescent="0.25">
      <c r="B1772" s="55"/>
      <c r="C1772" s="55"/>
      <c r="D1772" s="55"/>
      <c r="E1772" s="55"/>
      <c r="F1772" s="55"/>
      <c r="G1772" s="55"/>
      <c r="AC1772" s="55"/>
      <c r="AD1772" s="55"/>
      <c r="AE1772" s="55"/>
      <c r="AF1772" s="62"/>
      <c r="AG1772" s="62"/>
    </row>
    <row r="1773" spans="2:33" x14ac:dyDescent="0.25">
      <c r="B1773" s="62"/>
      <c r="C1773" s="62"/>
      <c r="D1773" s="62"/>
      <c r="E1773" s="62"/>
      <c r="F1773" s="62"/>
      <c r="G1773" s="62"/>
      <c r="AC1773" s="62"/>
      <c r="AD1773" s="62"/>
      <c r="AE1773" s="62"/>
      <c r="AF1773" s="62"/>
      <c r="AG1773" s="62"/>
    </row>
    <row r="1774" spans="2:33" x14ac:dyDescent="0.25">
      <c r="B1774" s="44"/>
      <c r="C1774" s="44"/>
      <c r="D1774" s="44"/>
      <c r="E1774" s="44"/>
      <c r="F1774" s="44"/>
      <c r="G1774" s="44"/>
      <c r="AC1774" s="44"/>
      <c r="AD1774" s="44"/>
      <c r="AE1774" s="44"/>
      <c r="AF1774" s="62"/>
      <c r="AG1774" s="62"/>
    </row>
    <row r="1775" spans="2:33" x14ac:dyDescent="0.25">
      <c r="B1775" s="41"/>
      <c r="C1775" s="41"/>
      <c r="D1775" s="41"/>
      <c r="E1775" s="41"/>
      <c r="F1775" s="41"/>
      <c r="G1775" s="41"/>
      <c r="AC1775" s="41"/>
      <c r="AD1775" s="41"/>
      <c r="AE1775" s="41"/>
      <c r="AF1775" s="62"/>
      <c r="AG1775" s="62"/>
    </row>
    <row r="1776" spans="2:33" x14ac:dyDescent="0.25">
      <c r="B1776" s="53"/>
      <c r="C1776" s="53"/>
      <c r="D1776" s="53"/>
      <c r="E1776" s="53"/>
      <c r="F1776" s="53"/>
      <c r="G1776" s="53"/>
      <c r="AC1776" s="53"/>
      <c r="AD1776" s="53"/>
      <c r="AE1776" s="53"/>
      <c r="AF1776" s="62"/>
      <c r="AG1776" s="62"/>
    </row>
    <row r="1777" spans="2:33" x14ac:dyDescent="0.25">
      <c r="B1777" s="60"/>
      <c r="C1777" s="60"/>
      <c r="D1777" s="60"/>
      <c r="E1777" s="60"/>
      <c r="F1777" s="60"/>
      <c r="G1777" s="60"/>
      <c r="AC1777" s="60"/>
      <c r="AD1777" s="60"/>
      <c r="AE1777" s="60"/>
      <c r="AF1777" s="62"/>
      <c r="AG1777" s="62"/>
    </row>
    <row r="1778" spans="2:33" x14ac:dyDescent="0.25">
      <c r="B1778" s="45"/>
      <c r="C1778" s="45"/>
      <c r="D1778" s="45"/>
      <c r="E1778" s="45"/>
      <c r="F1778" s="45"/>
      <c r="G1778" s="45"/>
      <c r="AC1778" s="45"/>
      <c r="AD1778" s="45"/>
      <c r="AE1778" s="45"/>
      <c r="AF1778" s="62"/>
      <c r="AG1778" s="62"/>
    </row>
    <row r="1779" spans="2:33" x14ac:dyDescent="0.25">
      <c r="B1779" s="65"/>
      <c r="C1779" s="65"/>
      <c r="D1779" s="65"/>
      <c r="E1779" s="65"/>
      <c r="F1779" s="65"/>
      <c r="G1779" s="65"/>
      <c r="AC1779" s="65"/>
      <c r="AD1779" s="65"/>
      <c r="AE1779" s="65"/>
      <c r="AF1779" s="62"/>
      <c r="AG1779" s="62"/>
    </row>
    <row r="1780" spans="2:33" x14ac:dyDescent="0.25">
      <c r="B1780" s="45"/>
      <c r="C1780" s="45"/>
      <c r="D1780" s="45"/>
      <c r="E1780" s="45"/>
      <c r="F1780" s="45"/>
      <c r="G1780" s="45"/>
      <c r="AC1780" s="45"/>
      <c r="AD1780" s="45"/>
      <c r="AE1780" s="45"/>
      <c r="AF1780" s="62"/>
      <c r="AG1780" s="62"/>
    </row>
    <row r="1781" spans="2:33" x14ac:dyDescent="0.25">
      <c r="B1781" s="43"/>
      <c r="C1781" s="43"/>
      <c r="D1781" s="43"/>
      <c r="E1781" s="43"/>
      <c r="F1781" s="43"/>
      <c r="G1781" s="43"/>
      <c r="AC1781" s="43"/>
      <c r="AD1781" s="43"/>
      <c r="AE1781" s="43"/>
      <c r="AF1781" s="62"/>
      <c r="AG1781" s="62"/>
    </row>
    <row r="1782" spans="2:33" x14ac:dyDescent="0.25">
      <c r="B1782" s="47"/>
      <c r="C1782" s="47"/>
      <c r="D1782" s="47"/>
      <c r="E1782" s="47"/>
      <c r="F1782" s="47"/>
      <c r="G1782" s="47"/>
      <c r="AC1782" s="47"/>
      <c r="AD1782" s="47"/>
      <c r="AE1782" s="47"/>
      <c r="AF1782" s="62"/>
      <c r="AG1782" s="62"/>
    </row>
    <row r="1783" spans="2:33" x14ac:dyDescent="0.25">
      <c r="B1783" s="45"/>
      <c r="C1783" s="45"/>
      <c r="D1783" s="45"/>
      <c r="E1783" s="45"/>
      <c r="F1783" s="45"/>
      <c r="G1783" s="45"/>
      <c r="AC1783" s="45"/>
      <c r="AD1783" s="45"/>
      <c r="AE1783" s="45"/>
      <c r="AF1783" s="62"/>
      <c r="AG1783" s="62"/>
    </row>
    <row r="1784" spans="2:33" x14ac:dyDescent="0.25">
      <c r="B1784" s="66"/>
      <c r="C1784" s="66"/>
      <c r="D1784" s="66"/>
      <c r="E1784" s="66"/>
      <c r="F1784" s="66"/>
      <c r="G1784" s="66"/>
      <c r="AC1784" s="66"/>
      <c r="AD1784" s="66"/>
      <c r="AE1784" s="66"/>
      <c r="AF1784" s="62"/>
      <c r="AG1784" s="62"/>
    </row>
    <row r="1785" spans="2:33" x14ac:dyDescent="0.25">
      <c r="B1785" s="50"/>
      <c r="C1785" s="50"/>
      <c r="D1785" s="50"/>
      <c r="E1785" s="50"/>
      <c r="F1785" s="50"/>
      <c r="G1785" s="50"/>
      <c r="AC1785" s="50"/>
      <c r="AD1785" s="50"/>
      <c r="AE1785" s="50"/>
      <c r="AF1785" s="62"/>
      <c r="AG1785" s="62"/>
    </row>
    <row r="1786" spans="2:33" x14ac:dyDescent="0.25">
      <c r="B1786" s="58"/>
      <c r="C1786" s="58"/>
      <c r="D1786" s="58"/>
      <c r="E1786" s="58"/>
      <c r="F1786" s="58"/>
      <c r="G1786" s="58"/>
      <c r="AC1786" s="58"/>
      <c r="AD1786" s="58"/>
      <c r="AE1786" s="58"/>
      <c r="AF1786" s="62"/>
      <c r="AG1786" s="62"/>
    </row>
    <row r="1787" spans="2:33" x14ac:dyDescent="0.25">
      <c r="B1787" s="68"/>
      <c r="C1787" s="68"/>
      <c r="D1787" s="68"/>
      <c r="E1787" s="68"/>
      <c r="F1787" s="68"/>
      <c r="G1787" s="68"/>
      <c r="AC1787" s="68"/>
      <c r="AD1787" s="68"/>
      <c r="AE1787" s="68"/>
      <c r="AF1787" s="62"/>
      <c r="AG1787" s="62"/>
    </row>
    <row r="1788" spans="2:33" x14ac:dyDescent="0.25">
      <c r="B1788" s="47"/>
      <c r="C1788" s="47"/>
      <c r="D1788" s="47"/>
      <c r="E1788" s="47"/>
      <c r="F1788" s="47"/>
      <c r="G1788" s="47"/>
      <c r="AC1788" s="47"/>
      <c r="AD1788" s="47"/>
      <c r="AE1788" s="47"/>
      <c r="AF1788" s="62"/>
      <c r="AG1788" s="62"/>
    </row>
    <row r="1789" spans="2:33" x14ac:dyDescent="0.25">
      <c r="B1789" s="42"/>
      <c r="C1789" s="42"/>
      <c r="D1789" s="42"/>
      <c r="E1789" s="42"/>
      <c r="F1789" s="42"/>
      <c r="G1789" s="42"/>
      <c r="AC1789" s="42"/>
      <c r="AD1789" s="42"/>
      <c r="AE1789" s="42"/>
      <c r="AF1789" s="62"/>
      <c r="AG1789" s="62"/>
    </row>
    <row r="1790" spans="2:33" x14ac:dyDescent="0.25">
      <c r="B1790" s="65"/>
      <c r="C1790" s="65"/>
      <c r="D1790" s="65"/>
      <c r="E1790" s="65"/>
      <c r="F1790" s="65"/>
      <c r="G1790" s="65"/>
      <c r="AC1790" s="65"/>
      <c r="AD1790" s="65"/>
      <c r="AE1790" s="65"/>
      <c r="AF1790" s="62"/>
      <c r="AG1790" s="62"/>
    </row>
    <row r="1791" spans="2:33" x14ac:dyDescent="0.25">
      <c r="B1791" s="68"/>
      <c r="C1791" s="68"/>
      <c r="D1791" s="68"/>
      <c r="E1791" s="68"/>
      <c r="F1791" s="68"/>
      <c r="G1791" s="68"/>
      <c r="AC1791" s="68"/>
      <c r="AD1791" s="68"/>
      <c r="AE1791" s="68"/>
      <c r="AF1791" s="62"/>
      <c r="AG1791" s="62"/>
    </row>
    <row r="1792" spans="2:33" x14ac:dyDescent="0.25">
      <c r="B1792" s="47"/>
      <c r="C1792" s="47"/>
      <c r="D1792" s="47"/>
      <c r="E1792" s="47"/>
      <c r="F1792" s="47"/>
      <c r="G1792" s="47"/>
      <c r="AC1792" s="47"/>
      <c r="AD1792" s="47"/>
      <c r="AE1792" s="47"/>
      <c r="AF1792" s="62"/>
      <c r="AG1792" s="62"/>
    </row>
    <row r="1793" spans="2:33" x14ac:dyDescent="0.25">
      <c r="B1793" s="54"/>
      <c r="C1793" s="54"/>
      <c r="D1793" s="54"/>
      <c r="E1793" s="54"/>
      <c r="F1793" s="54"/>
      <c r="G1793" s="54"/>
      <c r="AC1793" s="54"/>
      <c r="AD1793" s="54"/>
      <c r="AE1793" s="54"/>
      <c r="AF1793" s="62"/>
      <c r="AG1793" s="62"/>
    </row>
    <row r="1794" spans="2:33" x14ac:dyDescent="0.25">
      <c r="B1794" s="40"/>
      <c r="C1794" s="40"/>
      <c r="D1794" s="40"/>
      <c r="E1794" s="40"/>
      <c r="F1794" s="40"/>
      <c r="G1794" s="40"/>
      <c r="AC1794" s="40"/>
      <c r="AD1794" s="40"/>
      <c r="AE1794" s="40"/>
      <c r="AF1794" s="62"/>
      <c r="AG1794" s="62"/>
    </row>
    <row r="1795" spans="2:33" x14ac:dyDescent="0.25">
      <c r="B1795" s="65"/>
      <c r="C1795" s="65"/>
      <c r="D1795" s="65"/>
      <c r="E1795" s="65"/>
      <c r="F1795" s="65"/>
      <c r="G1795" s="65"/>
      <c r="AC1795" s="65"/>
      <c r="AD1795" s="65"/>
      <c r="AE1795" s="65"/>
      <c r="AF1795" s="62"/>
      <c r="AG1795" s="62"/>
    </row>
    <row r="1796" spans="2:33" x14ac:dyDescent="0.25">
      <c r="B1796" s="56"/>
      <c r="C1796" s="56"/>
      <c r="D1796" s="56"/>
      <c r="E1796" s="56"/>
      <c r="F1796" s="56"/>
      <c r="G1796" s="56"/>
      <c r="AC1796" s="56"/>
      <c r="AD1796" s="56"/>
      <c r="AE1796" s="56"/>
      <c r="AF1796" s="62"/>
      <c r="AG1796" s="62"/>
    </row>
    <row r="1797" spans="2:33" x14ac:dyDescent="0.25">
      <c r="B1797" s="68"/>
      <c r="C1797" s="68"/>
      <c r="D1797" s="68"/>
      <c r="E1797" s="68"/>
      <c r="F1797" s="68"/>
      <c r="G1797" s="68"/>
      <c r="AC1797" s="68"/>
      <c r="AD1797" s="68"/>
      <c r="AE1797" s="68"/>
      <c r="AF1797" s="62"/>
      <c r="AG1797" s="62"/>
    </row>
    <row r="1798" spans="2:33" x14ac:dyDescent="0.25">
      <c r="B1798" s="62"/>
      <c r="C1798" s="62"/>
      <c r="D1798" s="62"/>
      <c r="E1798" s="62"/>
      <c r="F1798" s="62"/>
      <c r="G1798" s="62"/>
      <c r="AC1798" s="62"/>
      <c r="AD1798" s="62"/>
      <c r="AE1798" s="62"/>
      <c r="AF1798" s="62"/>
      <c r="AG1798" s="62"/>
    </row>
    <row r="1799" spans="2:33" x14ac:dyDescent="0.25">
      <c r="B1799" s="65"/>
      <c r="C1799" s="65"/>
      <c r="D1799" s="65"/>
      <c r="E1799" s="65"/>
      <c r="F1799" s="65"/>
      <c r="G1799" s="65"/>
      <c r="AC1799" s="65"/>
      <c r="AD1799" s="65"/>
      <c r="AE1799" s="65"/>
      <c r="AF1799" s="62"/>
      <c r="AG1799" s="62"/>
    </row>
    <row r="1800" spans="2:33" x14ac:dyDescent="0.25">
      <c r="B1800" s="48"/>
      <c r="C1800" s="48"/>
      <c r="D1800" s="48"/>
      <c r="E1800" s="48"/>
      <c r="F1800" s="48"/>
      <c r="G1800" s="48"/>
      <c r="AC1800" s="48"/>
      <c r="AD1800" s="48"/>
      <c r="AE1800" s="48"/>
      <c r="AF1800" s="62"/>
      <c r="AG1800" s="62"/>
    </row>
    <row r="1801" spans="2:33" x14ac:dyDescent="0.25">
      <c r="B1801" s="57"/>
      <c r="C1801" s="57"/>
      <c r="D1801" s="57"/>
      <c r="E1801" s="57"/>
      <c r="F1801" s="57"/>
      <c r="G1801" s="57"/>
      <c r="AC1801" s="57"/>
      <c r="AD1801" s="57"/>
      <c r="AE1801" s="57"/>
      <c r="AF1801" s="59"/>
      <c r="AG1801" s="59"/>
    </row>
    <row r="1802" spans="2:33" x14ac:dyDescent="0.25">
      <c r="B1802" s="46"/>
      <c r="C1802" s="46"/>
      <c r="D1802" s="46"/>
      <c r="E1802" s="46"/>
      <c r="F1802" s="46"/>
      <c r="G1802" s="46"/>
      <c r="AC1802" s="46"/>
      <c r="AD1802" s="46"/>
      <c r="AE1802" s="46"/>
      <c r="AF1802" s="59"/>
      <c r="AG1802" s="59"/>
    </row>
    <row r="1803" spans="2:33" x14ac:dyDescent="0.25">
      <c r="B1803" s="57"/>
      <c r="C1803" s="57"/>
      <c r="D1803" s="57"/>
      <c r="E1803" s="57"/>
      <c r="F1803" s="57"/>
      <c r="G1803" s="57"/>
      <c r="AC1803" s="57"/>
      <c r="AD1803" s="57"/>
      <c r="AE1803" s="57"/>
      <c r="AF1803" s="59"/>
      <c r="AG1803" s="59"/>
    </row>
    <row r="1804" spans="2:33" x14ac:dyDescent="0.25">
      <c r="B1804" s="54"/>
      <c r="C1804" s="54"/>
      <c r="D1804" s="54"/>
      <c r="E1804" s="54"/>
      <c r="F1804" s="54"/>
      <c r="G1804" s="54"/>
      <c r="AC1804" s="54"/>
      <c r="AD1804" s="54"/>
      <c r="AE1804" s="54"/>
      <c r="AF1804" s="59"/>
      <c r="AG1804" s="59"/>
    </row>
    <row r="1805" spans="2:33" x14ac:dyDescent="0.25">
      <c r="B1805" s="65"/>
      <c r="C1805" s="65"/>
      <c r="D1805" s="65"/>
      <c r="E1805" s="65"/>
      <c r="F1805" s="65"/>
      <c r="G1805" s="65"/>
      <c r="AC1805" s="65"/>
      <c r="AD1805" s="65"/>
      <c r="AE1805" s="65"/>
      <c r="AF1805" s="59"/>
      <c r="AG1805" s="59"/>
    </row>
    <row r="1806" spans="2:33" x14ac:dyDescent="0.25">
      <c r="B1806" s="59"/>
      <c r="C1806" s="59"/>
      <c r="D1806" s="59"/>
      <c r="E1806" s="59"/>
      <c r="F1806" s="59"/>
      <c r="G1806" s="59"/>
      <c r="AC1806" s="59"/>
      <c r="AD1806" s="59"/>
      <c r="AE1806" s="59"/>
      <c r="AF1806" s="59"/>
      <c r="AG1806" s="59"/>
    </row>
    <row r="1807" spans="2:33" x14ac:dyDescent="0.25">
      <c r="B1807" s="43"/>
      <c r="C1807" s="43"/>
      <c r="D1807" s="43"/>
      <c r="E1807" s="43"/>
      <c r="F1807" s="43"/>
      <c r="G1807" s="43"/>
      <c r="AC1807" s="43"/>
      <c r="AD1807" s="43"/>
      <c r="AE1807" s="43"/>
      <c r="AF1807" s="59"/>
      <c r="AG1807" s="59"/>
    </row>
    <row r="1808" spans="2:33" x14ac:dyDescent="0.25">
      <c r="B1808" s="46"/>
      <c r="C1808" s="46"/>
      <c r="D1808" s="46"/>
      <c r="E1808" s="46"/>
      <c r="F1808" s="46"/>
      <c r="G1808" s="46"/>
      <c r="AC1808" s="46"/>
      <c r="AD1808" s="46"/>
      <c r="AE1808" s="46"/>
      <c r="AF1808" s="59"/>
      <c r="AG1808" s="59"/>
    </row>
    <row r="1809" spans="2:33" x14ac:dyDescent="0.25">
      <c r="B1809" s="44"/>
      <c r="C1809" s="44"/>
      <c r="D1809" s="44"/>
      <c r="E1809" s="44"/>
      <c r="F1809" s="44"/>
      <c r="G1809" s="44"/>
      <c r="AC1809" s="44"/>
      <c r="AD1809" s="44"/>
      <c r="AE1809" s="44"/>
      <c r="AF1809" s="59"/>
      <c r="AG1809" s="59"/>
    </row>
    <row r="1810" spans="2:33" x14ac:dyDescent="0.25">
      <c r="B1810" s="42"/>
      <c r="C1810" s="42"/>
      <c r="D1810" s="42"/>
      <c r="E1810" s="42"/>
      <c r="F1810" s="42"/>
      <c r="G1810" s="42"/>
      <c r="AC1810" s="42"/>
      <c r="AD1810" s="42"/>
      <c r="AE1810" s="42"/>
      <c r="AF1810" s="59"/>
      <c r="AG1810" s="59"/>
    </row>
    <row r="1811" spans="2:33" x14ac:dyDescent="0.25">
      <c r="B1811" s="62"/>
      <c r="C1811" s="62"/>
      <c r="D1811" s="62"/>
      <c r="E1811" s="62"/>
      <c r="F1811" s="62"/>
      <c r="G1811" s="62"/>
      <c r="AC1811" s="62"/>
      <c r="AD1811" s="62"/>
      <c r="AE1811" s="62"/>
      <c r="AF1811" s="59"/>
      <c r="AG1811" s="59"/>
    </row>
    <row r="1812" spans="2:33" x14ac:dyDescent="0.25">
      <c r="B1812" s="62"/>
      <c r="C1812" s="62"/>
      <c r="D1812" s="62"/>
      <c r="E1812" s="62"/>
      <c r="F1812" s="62"/>
      <c r="G1812" s="62"/>
      <c r="AC1812" s="62"/>
      <c r="AD1812" s="62"/>
      <c r="AE1812" s="62"/>
      <c r="AF1812" s="59"/>
      <c r="AG1812" s="59"/>
    </row>
    <row r="1813" spans="2:33" x14ac:dyDescent="0.25">
      <c r="B1813" s="61"/>
      <c r="C1813" s="61"/>
      <c r="D1813" s="61"/>
      <c r="E1813" s="61"/>
      <c r="F1813" s="61"/>
      <c r="G1813" s="61"/>
      <c r="AC1813" s="61"/>
      <c r="AD1813" s="61"/>
      <c r="AE1813" s="61"/>
      <c r="AF1813" s="59"/>
      <c r="AG1813" s="59"/>
    </row>
    <row r="1814" spans="2:33" x14ac:dyDescent="0.25">
      <c r="B1814" s="62"/>
      <c r="C1814" s="62"/>
      <c r="D1814" s="62"/>
      <c r="E1814" s="62"/>
      <c r="F1814" s="62"/>
      <c r="G1814" s="62"/>
      <c r="AC1814" s="62"/>
      <c r="AD1814" s="62"/>
      <c r="AE1814" s="62"/>
      <c r="AF1814" s="59"/>
      <c r="AG1814" s="59"/>
    </row>
    <row r="1815" spans="2:33" x14ac:dyDescent="0.25">
      <c r="B1815" s="59"/>
      <c r="C1815" s="59"/>
      <c r="D1815" s="59"/>
      <c r="E1815" s="59"/>
      <c r="F1815" s="59"/>
      <c r="G1815" s="59"/>
      <c r="AC1815" s="59"/>
      <c r="AD1815" s="59"/>
      <c r="AE1815" s="59"/>
      <c r="AF1815" s="59"/>
      <c r="AG1815" s="59"/>
    </row>
    <row r="1816" spans="2:33" x14ac:dyDescent="0.25">
      <c r="B1816" s="54"/>
      <c r="C1816" s="54"/>
      <c r="D1816" s="54"/>
      <c r="E1816" s="54"/>
      <c r="F1816" s="54"/>
      <c r="G1816" s="54"/>
      <c r="AC1816" s="54"/>
      <c r="AD1816" s="54"/>
      <c r="AE1816" s="54"/>
      <c r="AF1816" s="59"/>
      <c r="AG1816" s="59"/>
    </row>
    <row r="1817" spans="2:33" x14ac:dyDescent="0.25">
      <c r="B1817" s="44"/>
      <c r="C1817" s="44"/>
      <c r="D1817" s="44"/>
      <c r="E1817" s="44"/>
      <c r="F1817" s="44"/>
      <c r="G1817" s="44"/>
      <c r="AC1817" s="44"/>
      <c r="AD1817" s="44"/>
      <c r="AE1817" s="44"/>
      <c r="AF1817" s="59"/>
      <c r="AG1817" s="59"/>
    </row>
    <row r="1818" spans="2:33" x14ac:dyDescent="0.25">
      <c r="B1818" s="40"/>
      <c r="C1818" s="40"/>
      <c r="D1818" s="40"/>
      <c r="E1818" s="40"/>
      <c r="F1818" s="40"/>
      <c r="G1818" s="40"/>
      <c r="AC1818" s="40"/>
      <c r="AD1818" s="40"/>
      <c r="AE1818" s="40"/>
      <c r="AF1818" s="59"/>
      <c r="AG1818" s="59"/>
    </row>
    <row r="1819" spans="2:33" x14ac:dyDescent="0.25">
      <c r="B1819" s="55"/>
      <c r="C1819" s="55"/>
      <c r="D1819" s="55"/>
      <c r="E1819" s="55"/>
      <c r="F1819" s="55"/>
      <c r="G1819" s="55"/>
      <c r="AC1819" s="55"/>
      <c r="AD1819" s="55"/>
      <c r="AE1819" s="55"/>
      <c r="AF1819" s="59"/>
      <c r="AG1819" s="59"/>
    </row>
    <row r="1820" spans="2:33" x14ac:dyDescent="0.25">
      <c r="B1820" s="68"/>
      <c r="C1820" s="68"/>
      <c r="D1820" s="68"/>
      <c r="E1820" s="68"/>
      <c r="F1820" s="68"/>
      <c r="G1820" s="68"/>
      <c r="AC1820" s="68"/>
      <c r="AD1820" s="68"/>
      <c r="AE1820" s="68"/>
      <c r="AF1820" s="59"/>
      <c r="AG1820" s="59"/>
    </row>
    <row r="1821" spans="2:33" x14ac:dyDescent="0.25">
      <c r="B1821" s="56"/>
      <c r="C1821" s="56"/>
      <c r="D1821" s="56"/>
      <c r="E1821" s="56"/>
      <c r="F1821" s="56"/>
      <c r="G1821" s="56"/>
      <c r="AC1821" s="56"/>
      <c r="AD1821" s="56"/>
      <c r="AE1821" s="56"/>
      <c r="AF1821" s="59"/>
      <c r="AG1821" s="59"/>
    </row>
    <row r="1822" spans="2:33" x14ac:dyDescent="0.25">
      <c r="B1822" s="56"/>
      <c r="C1822" s="56"/>
      <c r="D1822" s="56"/>
      <c r="E1822" s="56"/>
      <c r="F1822" s="56"/>
      <c r="G1822" s="56"/>
      <c r="AC1822" s="56"/>
      <c r="AD1822" s="56"/>
      <c r="AE1822" s="56"/>
      <c r="AF1822" s="59"/>
      <c r="AG1822" s="59"/>
    </row>
    <row r="1823" spans="2:33" x14ac:dyDescent="0.25">
      <c r="B1823" s="61"/>
      <c r="C1823" s="61"/>
      <c r="D1823" s="61"/>
      <c r="E1823" s="61"/>
      <c r="F1823" s="61"/>
      <c r="G1823" s="61"/>
      <c r="AC1823" s="61"/>
      <c r="AD1823" s="61"/>
      <c r="AE1823" s="61"/>
      <c r="AF1823" s="59"/>
      <c r="AG1823" s="59"/>
    </row>
    <row r="1824" spans="2:33" x14ac:dyDescent="0.25">
      <c r="B1824" s="60"/>
      <c r="C1824" s="60"/>
      <c r="D1824" s="60"/>
      <c r="E1824" s="60"/>
      <c r="F1824" s="60"/>
      <c r="G1824" s="60"/>
      <c r="AC1824" s="60"/>
      <c r="AD1824" s="60"/>
      <c r="AE1824" s="60"/>
      <c r="AF1824" s="59"/>
      <c r="AG1824" s="59"/>
    </row>
    <row r="1825" spans="2:33" x14ac:dyDescent="0.25">
      <c r="B1825" s="58"/>
      <c r="C1825" s="58"/>
      <c r="D1825" s="58"/>
      <c r="E1825" s="58"/>
      <c r="F1825" s="58"/>
      <c r="G1825" s="58"/>
      <c r="AC1825" s="58"/>
      <c r="AD1825" s="58"/>
      <c r="AE1825" s="58"/>
      <c r="AF1825" s="59"/>
      <c r="AG1825" s="59"/>
    </row>
    <row r="1826" spans="2:33" x14ac:dyDescent="0.25">
      <c r="B1826" s="67"/>
      <c r="C1826" s="67"/>
      <c r="D1826" s="67"/>
      <c r="E1826" s="67"/>
      <c r="F1826" s="67"/>
      <c r="G1826" s="67"/>
      <c r="AC1826" s="67"/>
      <c r="AD1826" s="67"/>
      <c r="AE1826" s="67"/>
      <c r="AF1826" s="59"/>
      <c r="AG1826" s="59"/>
    </row>
    <row r="1827" spans="2:33" x14ac:dyDescent="0.25">
      <c r="B1827" s="68"/>
      <c r="C1827" s="68"/>
      <c r="D1827" s="68"/>
      <c r="E1827" s="68"/>
      <c r="F1827" s="68"/>
      <c r="G1827" s="68"/>
      <c r="AC1827" s="68"/>
      <c r="AD1827" s="68"/>
      <c r="AE1827" s="68"/>
      <c r="AF1827" s="59"/>
      <c r="AG1827" s="59"/>
    </row>
    <row r="1828" spans="2:33" x14ac:dyDescent="0.25">
      <c r="B1828" s="41"/>
      <c r="C1828" s="41"/>
      <c r="D1828" s="41"/>
      <c r="E1828" s="41"/>
      <c r="F1828" s="41"/>
      <c r="G1828" s="41"/>
      <c r="AC1828" s="41"/>
      <c r="AD1828" s="41"/>
      <c r="AE1828" s="41"/>
      <c r="AF1828" s="59"/>
      <c r="AG1828" s="59"/>
    </row>
    <row r="1829" spans="2:33" x14ac:dyDescent="0.25">
      <c r="B1829" s="64"/>
      <c r="C1829" s="64"/>
      <c r="D1829" s="64"/>
      <c r="E1829" s="64"/>
      <c r="F1829" s="64"/>
      <c r="G1829" s="64"/>
      <c r="AC1829" s="64"/>
      <c r="AD1829" s="64"/>
      <c r="AE1829" s="64"/>
      <c r="AF1829" s="59"/>
      <c r="AG1829" s="59"/>
    </row>
    <row r="1830" spans="2:33" x14ac:dyDescent="0.25">
      <c r="B1830" s="62"/>
      <c r="C1830" s="62"/>
      <c r="D1830" s="62"/>
      <c r="E1830" s="62"/>
      <c r="F1830" s="62"/>
      <c r="G1830" s="62"/>
      <c r="AC1830" s="62"/>
      <c r="AD1830" s="62"/>
      <c r="AE1830" s="62"/>
      <c r="AF1830" s="59"/>
      <c r="AG1830" s="59"/>
    </row>
    <row r="1831" spans="2:33" x14ac:dyDescent="0.25">
      <c r="B1831" s="48"/>
      <c r="C1831" s="48"/>
      <c r="D1831" s="48"/>
      <c r="E1831" s="48"/>
      <c r="F1831" s="48"/>
      <c r="G1831" s="48"/>
      <c r="AC1831" s="48"/>
      <c r="AD1831" s="48"/>
      <c r="AE1831" s="48"/>
      <c r="AF1831" s="59"/>
      <c r="AG1831" s="59"/>
    </row>
    <row r="1832" spans="2:33" x14ac:dyDescent="0.25">
      <c r="B1832" s="59"/>
      <c r="C1832" s="59"/>
      <c r="D1832" s="59"/>
      <c r="E1832" s="59"/>
      <c r="F1832" s="59"/>
      <c r="G1832" s="59"/>
      <c r="AC1832" s="59"/>
      <c r="AD1832" s="59"/>
      <c r="AE1832" s="59"/>
      <c r="AF1832" s="59"/>
      <c r="AG1832" s="59"/>
    </row>
    <row r="1833" spans="2:33" x14ac:dyDescent="0.25">
      <c r="B1833" s="56"/>
      <c r="C1833" s="56"/>
      <c r="D1833" s="56"/>
      <c r="E1833" s="56"/>
      <c r="F1833" s="56"/>
      <c r="G1833" s="56"/>
      <c r="AC1833" s="56"/>
      <c r="AD1833" s="56"/>
      <c r="AE1833" s="56"/>
      <c r="AF1833" s="59"/>
      <c r="AG1833" s="59"/>
    </row>
    <row r="1834" spans="2:33" x14ac:dyDescent="0.25">
      <c r="B1834" s="64"/>
      <c r="C1834" s="64"/>
      <c r="D1834" s="64"/>
      <c r="E1834" s="64"/>
      <c r="F1834" s="64"/>
      <c r="G1834" s="64"/>
      <c r="AC1834" s="64"/>
      <c r="AD1834" s="64"/>
      <c r="AE1834" s="64"/>
      <c r="AF1834" s="59"/>
      <c r="AG1834" s="59"/>
    </row>
    <row r="1835" spans="2:33" x14ac:dyDescent="0.25">
      <c r="B1835" s="62"/>
      <c r="C1835" s="62"/>
      <c r="D1835" s="62"/>
      <c r="E1835" s="62"/>
      <c r="F1835" s="62"/>
      <c r="G1835" s="62"/>
      <c r="AC1835" s="62"/>
      <c r="AD1835" s="62"/>
      <c r="AE1835" s="62"/>
      <c r="AF1835" s="59"/>
      <c r="AG1835" s="59"/>
    </row>
    <row r="1836" spans="2:33" x14ac:dyDescent="0.25">
      <c r="B1836" s="65"/>
      <c r="C1836" s="65"/>
      <c r="D1836" s="65"/>
      <c r="E1836" s="65"/>
      <c r="F1836" s="65"/>
      <c r="G1836" s="65"/>
      <c r="AC1836" s="65"/>
      <c r="AD1836" s="65"/>
      <c r="AE1836" s="65"/>
      <c r="AF1836" s="59"/>
      <c r="AG1836" s="59"/>
    </row>
    <row r="1837" spans="2:33" x14ac:dyDescent="0.25">
      <c r="B1837" s="45"/>
      <c r="C1837" s="45"/>
      <c r="D1837" s="45"/>
      <c r="E1837" s="45"/>
      <c r="F1837" s="45"/>
      <c r="G1837" s="45"/>
      <c r="AC1837" s="45"/>
      <c r="AD1837" s="45"/>
      <c r="AE1837" s="45"/>
      <c r="AF1837" s="59"/>
      <c r="AG1837" s="59"/>
    </row>
    <row r="1838" spans="2:33" x14ac:dyDescent="0.25">
      <c r="B1838" s="40"/>
      <c r="C1838" s="40"/>
      <c r="D1838" s="40"/>
      <c r="E1838" s="40"/>
      <c r="F1838" s="40"/>
      <c r="G1838" s="40"/>
      <c r="AC1838" s="40"/>
      <c r="AD1838" s="40"/>
      <c r="AE1838" s="40"/>
      <c r="AF1838" s="59"/>
      <c r="AG1838" s="59"/>
    </row>
    <row r="1839" spans="2:33" x14ac:dyDescent="0.25">
      <c r="B1839" s="40"/>
      <c r="C1839" s="40"/>
      <c r="D1839" s="40"/>
      <c r="E1839" s="40"/>
      <c r="F1839" s="40"/>
      <c r="G1839" s="40"/>
      <c r="AC1839" s="40"/>
      <c r="AD1839" s="40"/>
      <c r="AE1839" s="40"/>
      <c r="AF1839" s="59"/>
      <c r="AG1839" s="59"/>
    </row>
    <row r="1840" spans="2:33" x14ac:dyDescent="0.25">
      <c r="B1840" s="57"/>
      <c r="C1840" s="57"/>
      <c r="D1840" s="57"/>
      <c r="E1840" s="57"/>
      <c r="F1840" s="57"/>
      <c r="G1840" s="57"/>
      <c r="AC1840" s="57"/>
      <c r="AD1840" s="57"/>
      <c r="AE1840" s="57"/>
      <c r="AF1840" s="59"/>
      <c r="AG1840" s="59"/>
    </row>
    <row r="1841" spans="2:33" x14ac:dyDescent="0.25">
      <c r="B1841" s="42"/>
      <c r="C1841" s="42"/>
      <c r="D1841" s="42"/>
      <c r="E1841" s="42"/>
      <c r="F1841" s="42"/>
      <c r="G1841" s="42"/>
      <c r="AC1841" s="42"/>
      <c r="AD1841" s="42"/>
      <c r="AE1841" s="42"/>
      <c r="AF1841" s="59"/>
      <c r="AG1841" s="59"/>
    </row>
    <row r="1842" spans="2:33" x14ac:dyDescent="0.25">
      <c r="B1842" s="41"/>
      <c r="C1842" s="41"/>
      <c r="D1842" s="41"/>
      <c r="E1842" s="41"/>
      <c r="F1842" s="41"/>
      <c r="G1842" s="41"/>
      <c r="AC1842" s="41"/>
      <c r="AD1842" s="41"/>
      <c r="AE1842" s="41"/>
      <c r="AF1842" s="59"/>
      <c r="AG1842" s="59"/>
    </row>
    <row r="1843" spans="2:33" x14ac:dyDescent="0.25">
      <c r="B1843" s="61"/>
      <c r="C1843" s="61"/>
      <c r="D1843" s="61"/>
      <c r="E1843" s="61"/>
      <c r="F1843" s="61"/>
      <c r="G1843" s="61"/>
      <c r="AC1843" s="61"/>
      <c r="AD1843" s="61"/>
      <c r="AE1843" s="61"/>
      <c r="AF1843" s="59"/>
      <c r="AG1843" s="59"/>
    </row>
    <row r="1844" spans="2:33" x14ac:dyDescent="0.25">
      <c r="B1844" s="44"/>
      <c r="C1844" s="44"/>
      <c r="D1844" s="44"/>
      <c r="E1844" s="44"/>
      <c r="F1844" s="44"/>
      <c r="G1844" s="44"/>
      <c r="AC1844" s="44"/>
      <c r="AD1844" s="44"/>
      <c r="AE1844" s="44"/>
      <c r="AF1844" s="59"/>
      <c r="AG1844" s="59"/>
    </row>
    <row r="1845" spans="2:33" x14ac:dyDescent="0.25">
      <c r="B1845" s="59"/>
      <c r="C1845" s="59"/>
      <c r="D1845" s="59"/>
      <c r="E1845" s="59"/>
      <c r="F1845" s="59"/>
      <c r="G1845" s="59"/>
      <c r="AC1845" s="59"/>
      <c r="AD1845" s="59"/>
      <c r="AE1845" s="59"/>
      <c r="AF1845" s="59"/>
      <c r="AG1845" s="59"/>
    </row>
    <row r="1846" spans="2:33" x14ac:dyDescent="0.25">
      <c r="B1846" s="45"/>
      <c r="C1846" s="45"/>
      <c r="D1846" s="45"/>
      <c r="E1846" s="45"/>
      <c r="F1846" s="45"/>
      <c r="G1846" s="45"/>
      <c r="AC1846" s="45"/>
      <c r="AD1846" s="45"/>
      <c r="AE1846" s="45"/>
      <c r="AF1846" s="59"/>
      <c r="AG1846" s="59"/>
    </row>
    <row r="1847" spans="2:33" x14ac:dyDescent="0.25">
      <c r="B1847" s="64"/>
      <c r="C1847" s="64"/>
      <c r="D1847" s="64"/>
      <c r="E1847" s="64"/>
      <c r="F1847" s="64"/>
      <c r="G1847" s="64"/>
      <c r="AC1847" s="64"/>
      <c r="AD1847" s="64"/>
      <c r="AE1847" s="64"/>
      <c r="AF1847" s="59"/>
      <c r="AG1847" s="59"/>
    </row>
    <row r="1848" spans="2:33" x14ac:dyDescent="0.25">
      <c r="B1848" s="67"/>
      <c r="C1848" s="67"/>
      <c r="D1848" s="67"/>
      <c r="E1848" s="67"/>
      <c r="F1848" s="67"/>
      <c r="G1848" s="67"/>
      <c r="AC1848" s="67"/>
      <c r="AD1848" s="67"/>
      <c r="AE1848" s="67"/>
      <c r="AF1848" s="59"/>
      <c r="AG1848" s="59"/>
    </row>
    <row r="1849" spans="2:33" x14ac:dyDescent="0.25">
      <c r="B1849" s="59"/>
      <c r="C1849" s="59"/>
      <c r="D1849" s="59"/>
      <c r="E1849" s="59"/>
      <c r="F1849" s="59"/>
      <c r="G1849" s="59"/>
      <c r="AC1849" s="59"/>
      <c r="AD1849" s="59"/>
      <c r="AE1849" s="59"/>
      <c r="AF1849" s="59"/>
      <c r="AG1849" s="59"/>
    </row>
    <row r="1850" spans="2:33" x14ac:dyDescent="0.25">
      <c r="B1850" s="61"/>
      <c r="C1850" s="61"/>
      <c r="D1850" s="61"/>
      <c r="E1850" s="61"/>
      <c r="F1850" s="61"/>
      <c r="G1850" s="61"/>
      <c r="AC1850" s="61"/>
      <c r="AD1850" s="61"/>
      <c r="AE1850" s="61"/>
      <c r="AF1850" s="59"/>
      <c r="AG1850" s="59"/>
    </row>
    <row r="1851" spans="2:33" x14ac:dyDescent="0.25">
      <c r="B1851" s="68"/>
      <c r="C1851" s="68"/>
      <c r="D1851" s="68"/>
      <c r="E1851" s="68"/>
      <c r="F1851" s="68"/>
      <c r="G1851" s="68"/>
      <c r="AC1851" s="68"/>
      <c r="AD1851" s="68"/>
      <c r="AE1851" s="68"/>
      <c r="AF1851" s="59"/>
      <c r="AG1851" s="59"/>
    </row>
    <row r="1852" spans="2:33" x14ac:dyDescent="0.25">
      <c r="B1852" s="62"/>
      <c r="C1852" s="62"/>
      <c r="D1852" s="62"/>
      <c r="E1852" s="62"/>
      <c r="F1852" s="62"/>
      <c r="G1852" s="62"/>
      <c r="AC1852" s="62"/>
      <c r="AD1852" s="62"/>
      <c r="AE1852" s="62"/>
      <c r="AF1852" s="59"/>
      <c r="AG1852" s="59"/>
    </row>
    <row r="1853" spans="2:33" x14ac:dyDescent="0.25">
      <c r="B1853" s="47"/>
      <c r="C1853" s="47"/>
      <c r="D1853" s="47"/>
      <c r="E1853" s="47"/>
      <c r="F1853" s="47"/>
      <c r="G1853" s="47"/>
      <c r="AC1853" s="47"/>
      <c r="AD1853" s="47"/>
      <c r="AE1853" s="47"/>
      <c r="AF1853" s="59"/>
      <c r="AG1853" s="59"/>
    </row>
    <row r="1854" spans="2:33" x14ac:dyDescent="0.25">
      <c r="B1854" s="41"/>
      <c r="C1854" s="41"/>
      <c r="D1854" s="41"/>
      <c r="E1854" s="41"/>
      <c r="F1854" s="41"/>
      <c r="G1854" s="41"/>
      <c r="AC1854" s="41"/>
      <c r="AD1854" s="41"/>
      <c r="AE1854" s="41"/>
      <c r="AF1854" s="59"/>
      <c r="AG1854" s="59"/>
    </row>
    <row r="1855" spans="2:33" x14ac:dyDescent="0.25">
      <c r="B1855" s="53"/>
      <c r="C1855" s="53"/>
      <c r="D1855" s="53"/>
      <c r="E1855" s="53"/>
      <c r="F1855" s="53"/>
      <c r="G1855" s="53"/>
      <c r="AC1855" s="53"/>
      <c r="AD1855" s="53"/>
      <c r="AE1855" s="53"/>
      <c r="AF1855" s="59"/>
      <c r="AG1855" s="59"/>
    </row>
    <row r="1856" spans="2:33" x14ac:dyDescent="0.25">
      <c r="B1856" s="46"/>
      <c r="C1856" s="46"/>
      <c r="D1856" s="46"/>
      <c r="E1856" s="46"/>
      <c r="F1856" s="46"/>
      <c r="G1856" s="46"/>
      <c r="AC1856" s="46"/>
      <c r="AD1856" s="46"/>
      <c r="AE1856" s="46"/>
      <c r="AF1856" s="59"/>
      <c r="AG1856" s="59"/>
    </row>
    <row r="1857" spans="2:33" x14ac:dyDescent="0.25">
      <c r="B1857" s="54"/>
      <c r="C1857" s="54"/>
      <c r="D1857" s="54"/>
      <c r="E1857" s="54"/>
      <c r="F1857" s="54"/>
      <c r="G1857" s="54"/>
      <c r="AC1857" s="54"/>
      <c r="AD1857" s="54"/>
      <c r="AE1857" s="54"/>
      <c r="AF1857" s="59"/>
      <c r="AG1857" s="59"/>
    </row>
    <row r="1858" spans="2:33" x14ac:dyDescent="0.25">
      <c r="B1858" s="47"/>
      <c r="C1858" s="47"/>
      <c r="D1858" s="47"/>
      <c r="E1858" s="47"/>
      <c r="F1858" s="47"/>
      <c r="G1858" s="47"/>
      <c r="AC1858" s="47"/>
      <c r="AD1858" s="47"/>
      <c r="AE1858" s="47"/>
      <c r="AF1858" s="59"/>
      <c r="AG1858" s="59"/>
    </row>
    <row r="1859" spans="2:33" x14ac:dyDescent="0.25">
      <c r="B1859" s="47"/>
      <c r="C1859" s="47"/>
      <c r="D1859" s="47"/>
      <c r="E1859" s="47"/>
      <c r="F1859" s="47"/>
      <c r="G1859" s="47"/>
      <c r="AC1859" s="47"/>
      <c r="AD1859" s="47"/>
      <c r="AE1859" s="47"/>
      <c r="AF1859" s="59"/>
      <c r="AG1859" s="59"/>
    </row>
    <row r="1860" spans="2:33" x14ac:dyDescent="0.25">
      <c r="B1860" s="41"/>
      <c r="C1860" s="41"/>
      <c r="D1860" s="41"/>
      <c r="E1860" s="41"/>
      <c r="F1860" s="41"/>
      <c r="G1860" s="41"/>
      <c r="AC1860" s="41"/>
      <c r="AD1860" s="41"/>
      <c r="AE1860" s="41"/>
      <c r="AF1860" s="59"/>
      <c r="AG1860" s="59"/>
    </row>
    <row r="1861" spans="2:33" x14ac:dyDescent="0.25">
      <c r="B1861" s="47"/>
      <c r="C1861" s="47"/>
      <c r="D1861" s="47"/>
      <c r="E1861" s="47"/>
      <c r="F1861" s="47"/>
      <c r="G1861" s="47"/>
      <c r="AC1861" s="47"/>
      <c r="AD1861" s="47"/>
      <c r="AE1861" s="47"/>
      <c r="AF1861" s="59"/>
      <c r="AG1861" s="59"/>
    </row>
    <row r="1862" spans="2:33" x14ac:dyDescent="0.25">
      <c r="B1862" s="67"/>
      <c r="C1862" s="67"/>
      <c r="D1862" s="67"/>
      <c r="E1862" s="67"/>
      <c r="F1862" s="67"/>
      <c r="G1862" s="67"/>
      <c r="AC1862" s="67"/>
      <c r="AD1862" s="67"/>
      <c r="AE1862" s="67"/>
      <c r="AF1862" s="59"/>
      <c r="AG1862" s="59"/>
    </row>
    <row r="1863" spans="2:33" x14ac:dyDescent="0.25">
      <c r="B1863" s="59"/>
      <c r="C1863" s="59"/>
      <c r="D1863" s="59"/>
      <c r="E1863" s="59"/>
      <c r="F1863" s="59"/>
      <c r="G1863" s="59"/>
      <c r="AC1863" s="59"/>
      <c r="AD1863" s="59"/>
      <c r="AE1863" s="59"/>
      <c r="AF1863" s="59"/>
      <c r="AG1863" s="59"/>
    </row>
    <row r="1864" spans="2:33" x14ac:dyDescent="0.25">
      <c r="B1864" s="56"/>
      <c r="C1864" s="56"/>
      <c r="D1864" s="56"/>
      <c r="E1864" s="56"/>
      <c r="F1864" s="56"/>
      <c r="G1864" s="56"/>
      <c r="AC1864" s="56"/>
      <c r="AD1864" s="56"/>
      <c r="AE1864" s="56"/>
      <c r="AF1864" s="59"/>
      <c r="AG1864" s="59"/>
    </row>
    <row r="1865" spans="2:33" x14ac:dyDescent="0.25">
      <c r="B1865" s="62"/>
      <c r="C1865" s="62"/>
      <c r="D1865" s="62"/>
      <c r="E1865" s="62"/>
      <c r="F1865" s="62"/>
      <c r="G1865" s="62"/>
      <c r="AC1865" s="62"/>
      <c r="AD1865" s="62"/>
      <c r="AE1865" s="62"/>
      <c r="AF1865" s="59"/>
      <c r="AG1865" s="59"/>
    </row>
    <row r="1866" spans="2:33" x14ac:dyDescent="0.25">
      <c r="B1866" s="59"/>
      <c r="C1866" s="59"/>
      <c r="D1866" s="59"/>
      <c r="E1866" s="59"/>
      <c r="F1866" s="59"/>
      <c r="G1866" s="59"/>
      <c r="AC1866" s="59"/>
      <c r="AD1866" s="59"/>
      <c r="AE1866" s="59"/>
      <c r="AF1866" s="59"/>
      <c r="AG1866" s="59"/>
    </row>
    <row r="1867" spans="2:33" x14ac:dyDescent="0.25">
      <c r="B1867" s="61"/>
      <c r="C1867" s="61"/>
      <c r="D1867" s="61"/>
      <c r="E1867" s="61"/>
      <c r="F1867" s="61"/>
      <c r="G1867" s="61"/>
      <c r="AC1867" s="61"/>
      <c r="AD1867" s="61"/>
      <c r="AE1867" s="61"/>
      <c r="AF1867" s="59"/>
      <c r="AG1867" s="59"/>
    </row>
    <row r="1868" spans="2:33" x14ac:dyDescent="0.25">
      <c r="B1868" s="54"/>
      <c r="C1868" s="54"/>
      <c r="D1868" s="54"/>
      <c r="E1868" s="54"/>
      <c r="F1868" s="54"/>
      <c r="G1868" s="54"/>
      <c r="AC1868" s="54"/>
      <c r="AD1868" s="54"/>
      <c r="AE1868" s="54"/>
      <c r="AF1868" s="40"/>
      <c r="AG1868" s="40"/>
    </row>
    <row r="1869" spans="2:33" x14ac:dyDescent="0.25">
      <c r="B1869" s="46"/>
      <c r="C1869" s="46"/>
      <c r="D1869" s="46"/>
      <c r="E1869" s="46"/>
      <c r="F1869" s="46"/>
      <c r="G1869" s="46"/>
      <c r="AC1869" s="46"/>
      <c r="AD1869" s="46"/>
      <c r="AE1869" s="46"/>
      <c r="AF1869" s="40"/>
      <c r="AG1869" s="40"/>
    </row>
    <row r="1870" spans="2:33" x14ac:dyDescent="0.25">
      <c r="B1870" s="40"/>
      <c r="C1870" s="40"/>
      <c r="D1870" s="40"/>
      <c r="E1870" s="40"/>
      <c r="F1870" s="40"/>
      <c r="G1870" s="40"/>
      <c r="AC1870" s="40"/>
      <c r="AD1870" s="40"/>
      <c r="AE1870" s="40"/>
      <c r="AF1870" s="40"/>
      <c r="AG1870" s="40"/>
    </row>
    <row r="1871" spans="2:33" x14ac:dyDescent="0.25">
      <c r="B1871" s="41"/>
      <c r="C1871" s="41"/>
      <c r="D1871" s="41"/>
      <c r="E1871" s="41"/>
      <c r="F1871" s="41"/>
      <c r="G1871" s="41"/>
      <c r="AC1871" s="41"/>
      <c r="AD1871" s="41"/>
      <c r="AE1871" s="41"/>
      <c r="AF1871" s="40"/>
      <c r="AG1871" s="40"/>
    </row>
    <row r="1872" spans="2:33" x14ac:dyDescent="0.25">
      <c r="B1872" s="44"/>
      <c r="C1872" s="44"/>
      <c r="D1872" s="44"/>
      <c r="E1872" s="44"/>
      <c r="F1872" s="44"/>
      <c r="G1872" s="44"/>
      <c r="AC1872" s="44"/>
      <c r="AD1872" s="44"/>
      <c r="AE1872" s="44"/>
      <c r="AF1872" s="40"/>
      <c r="AG1872" s="40"/>
    </row>
    <row r="1873" spans="2:33" x14ac:dyDescent="0.25">
      <c r="B1873" s="45"/>
      <c r="C1873" s="45"/>
      <c r="D1873" s="45"/>
      <c r="E1873" s="45"/>
      <c r="F1873" s="45"/>
      <c r="G1873" s="45"/>
      <c r="AC1873" s="45"/>
      <c r="AD1873" s="45"/>
      <c r="AE1873" s="45"/>
      <c r="AF1873" s="40"/>
      <c r="AG1873" s="40"/>
    </row>
    <row r="1874" spans="2:33" x14ac:dyDescent="0.25">
      <c r="B1874" s="41"/>
      <c r="C1874" s="41"/>
      <c r="D1874" s="41"/>
      <c r="E1874" s="41"/>
      <c r="F1874" s="41"/>
      <c r="G1874" s="41"/>
      <c r="AC1874" s="41"/>
      <c r="AD1874" s="41"/>
      <c r="AE1874" s="41"/>
      <c r="AF1874" s="40"/>
      <c r="AG1874" s="40"/>
    </row>
    <row r="1875" spans="2:33" x14ac:dyDescent="0.25">
      <c r="B1875" s="42"/>
      <c r="C1875" s="42"/>
      <c r="D1875" s="42"/>
      <c r="E1875" s="42"/>
      <c r="F1875" s="42"/>
      <c r="G1875" s="42"/>
      <c r="AC1875" s="42"/>
      <c r="AD1875" s="42"/>
      <c r="AE1875" s="42"/>
      <c r="AF1875" s="40"/>
      <c r="AG1875" s="40"/>
    </row>
    <row r="1876" spans="2:33" x14ac:dyDescent="0.25">
      <c r="B1876" s="62"/>
      <c r="C1876" s="62"/>
      <c r="D1876" s="62"/>
      <c r="E1876" s="62"/>
      <c r="F1876" s="62"/>
      <c r="G1876" s="62"/>
      <c r="AC1876" s="62"/>
      <c r="AD1876" s="62"/>
      <c r="AE1876" s="62"/>
      <c r="AF1876" s="40"/>
      <c r="AG1876" s="40"/>
    </row>
    <row r="1877" spans="2:33" x14ac:dyDescent="0.25">
      <c r="B1877" s="47"/>
      <c r="C1877" s="47"/>
      <c r="D1877" s="47"/>
      <c r="E1877" s="47"/>
      <c r="F1877" s="47"/>
      <c r="G1877" s="47"/>
      <c r="AC1877" s="47"/>
      <c r="AD1877" s="47"/>
      <c r="AE1877" s="47"/>
      <c r="AF1877" s="40"/>
      <c r="AG1877" s="40"/>
    </row>
    <row r="1878" spans="2:33" x14ac:dyDescent="0.25">
      <c r="B1878" s="43"/>
      <c r="C1878" s="43"/>
      <c r="D1878" s="43"/>
      <c r="E1878" s="43"/>
      <c r="F1878" s="43"/>
      <c r="G1878" s="43"/>
      <c r="AC1878" s="43"/>
      <c r="AD1878" s="43"/>
      <c r="AE1878" s="43"/>
      <c r="AF1878" s="40"/>
      <c r="AG1878" s="40"/>
    </row>
    <row r="1879" spans="2:33" x14ac:dyDescent="0.25">
      <c r="B1879" s="59"/>
      <c r="C1879" s="59"/>
      <c r="D1879" s="59"/>
      <c r="E1879" s="59"/>
      <c r="F1879" s="59"/>
      <c r="G1879" s="59"/>
      <c r="AC1879" s="59"/>
      <c r="AD1879" s="59"/>
      <c r="AE1879" s="59"/>
      <c r="AF1879" s="40"/>
      <c r="AG1879" s="40"/>
    </row>
    <row r="1880" spans="2:33" x14ac:dyDescent="0.25">
      <c r="B1880" s="55"/>
      <c r="C1880" s="55"/>
      <c r="D1880" s="55"/>
      <c r="E1880" s="55"/>
      <c r="F1880" s="55"/>
      <c r="G1880" s="55"/>
      <c r="AC1880" s="55"/>
      <c r="AD1880" s="55"/>
      <c r="AE1880" s="55"/>
      <c r="AF1880" s="40"/>
      <c r="AG1880" s="40"/>
    </row>
    <row r="1881" spans="2:33" x14ac:dyDescent="0.25">
      <c r="B1881" s="43"/>
      <c r="C1881" s="43"/>
      <c r="D1881" s="43"/>
      <c r="E1881" s="43"/>
      <c r="F1881" s="43"/>
      <c r="G1881" s="43"/>
      <c r="AC1881" s="43"/>
      <c r="AD1881" s="43"/>
      <c r="AE1881" s="43"/>
      <c r="AF1881" s="40"/>
      <c r="AG1881" s="40"/>
    </row>
    <row r="1882" spans="2:33" x14ac:dyDescent="0.25">
      <c r="B1882" s="54"/>
      <c r="C1882" s="54"/>
      <c r="D1882" s="54"/>
      <c r="E1882" s="54"/>
      <c r="F1882" s="54"/>
      <c r="G1882" s="54"/>
      <c r="AC1882" s="54"/>
      <c r="AD1882" s="54"/>
      <c r="AE1882" s="54"/>
      <c r="AF1882" s="40"/>
      <c r="AG1882" s="40"/>
    </row>
    <row r="1883" spans="2:33" x14ac:dyDescent="0.25">
      <c r="B1883" s="50"/>
      <c r="C1883" s="50"/>
      <c r="D1883" s="50"/>
      <c r="E1883" s="50"/>
      <c r="F1883" s="50"/>
      <c r="G1883" s="50"/>
      <c r="AC1883" s="50"/>
      <c r="AD1883" s="50"/>
      <c r="AE1883" s="50"/>
      <c r="AF1883" s="40"/>
      <c r="AG1883" s="40"/>
    </row>
    <row r="1884" spans="2:33" x14ac:dyDescent="0.25">
      <c r="B1884" s="58"/>
      <c r="C1884" s="58"/>
      <c r="D1884" s="58"/>
      <c r="E1884" s="58"/>
      <c r="F1884" s="58"/>
      <c r="G1884" s="58"/>
      <c r="AC1884" s="58"/>
      <c r="AD1884" s="58"/>
      <c r="AE1884" s="58"/>
      <c r="AF1884" s="40"/>
      <c r="AG1884" s="40"/>
    </row>
    <row r="1885" spans="2:33" x14ac:dyDescent="0.25">
      <c r="B1885" s="61"/>
      <c r="C1885" s="61"/>
      <c r="D1885" s="61"/>
      <c r="E1885" s="61"/>
      <c r="F1885" s="61"/>
      <c r="G1885" s="61"/>
      <c r="AC1885" s="61"/>
      <c r="AD1885" s="61"/>
      <c r="AE1885" s="61"/>
      <c r="AF1885" s="40"/>
      <c r="AG1885" s="40"/>
    </row>
    <row r="1886" spans="2:33" x14ac:dyDescent="0.25">
      <c r="B1886" s="62"/>
      <c r="C1886" s="62"/>
      <c r="D1886" s="62"/>
      <c r="E1886" s="62"/>
      <c r="F1886" s="62"/>
      <c r="G1886" s="62"/>
      <c r="AC1886" s="62"/>
      <c r="AD1886" s="62"/>
      <c r="AE1886" s="62"/>
      <c r="AF1886" s="40"/>
      <c r="AG1886" s="40"/>
    </row>
    <row r="1887" spans="2:33" x14ac:dyDescent="0.25">
      <c r="B1887" s="67"/>
      <c r="C1887" s="67"/>
      <c r="D1887" s="67"/>
      <c r="E1887" s="67"/>
      <c r="F1887" s="67"/>
      <c r="G1887" s="67"/>
      <c r="AC1887" s="67"/>
      <c r="AD1887" s="67"/>
      <c r="AE1887" s="67"/>
      <c r="AF1887" s="40"/>
      <c r="AG1887" s="40"/>
    </row>
    <row r="1888" spans="2:33" x14ac:dyDescent="0.25">
      <c r="B1888" s="67"/>
      <c r="C1888" s="67"/>
      <c r="D1888" s="67"/>
      <c r="E1888" s="67"/>
      <c r="F1888" s="67"/>
      <c r="G1888" s="67"/>
      <c r="AC1888" s="67"/>
      <c r="AD1888" s="67"/>
      <c r="AE1888" s="67"/>
      <c r="AF1888" s="40"/>
      <c r="AG1888" s="40"/>
    </row>
    <row r="1889" spans="2:33" x14ac:dyDescent="0.25">
      <c r="B1889" s="44"/>
      <c r="C1889" s="44"/>
      <c r="D1889" s="44"/>
      <c r="E1889" s="44"/>
      <c r="F1889" s="44"/>
      <c r="G1889" s="44"/>
      <c r="AC1889" s="44"/>
      <c r="AD1889" s="44"/>
      <c r="AE1889" s="44"/>
      <c r="AF1889" s="40"/>
      <c r="AG1889" s="40"/>
    </row>
    <row r="1890" spans="2:33" x14ac:dyDescent="0.25">
      <c r="B1890" s="66"/>
      <c r="C1890" s="66"/>
      <c r="D1890" s="66"/>
      <c r="E1890" s="66"/>
      <c r="F1890" s="66"/>
      <c r="G1890" s="66"/>
      <c r="AC1890" s="66"/>
      <c r="AD1890" s="66"/>
      <c r="AE1890" s="66"/>
      <c r="AF1890" s="40"/>
      <c r="AG1890" s="40"/>
    </row>
    <row r="1891" spans="2:33" x14ac:dyDescent="0.25">
      <c r="B1891" s="44"/>
      <c r="C1891" s="44"/>
      <c r="D1891" s="44"/>
      <c r="E1891" s="44"/>
      <c r="F1891" s="44"/>
      <c r="G1891" s="44"/>
      <c r="AC1891" s="44"/>
      <c r="AD1891" s="44"/>
      <c r="AE1891" s="44"/>
      <c r="AF1891" s="40"/>
      <c r="AG1891" s="40"/>
    </row>
    <row r="1892" spans="2:33" x14ac:dyDescent="0.25">
      <c r="B1892" s="64"/>
      <c r="C1892" s="64"/>
      <c r="D1892" s="64"/>
      <c r="E1892" s="64"/>
      <c r="F1892" s="64"/>
      <c r="G1892" s="64"/>
      <c r="AC1892" s="64"/>
      <c r="AD1892" s="64"/>
      <c r="AE1892" s="64"/>
      <c r="AF1892" s="40"/>
      <c r="AG1892" s="40"/>
    </row>
    <row r="1893" spans="2:33" x14ac:dyDescent="0.25">
      <c r="B1893" s="56"/>
      <c r="C1893" s="56"/>
      <c r="D1893" s="56"/>
      <c r="E1893" s="56"/>
      <c r="F1893" s="56"/>
      <c r="G1893" s="56"/>
      <c r="AC1893" s="56"/>
      <c r="AD1893" s="56"/>
      <c r="AE1893" s="56"/>
      <c r="AF1893" s="40"/>
      <c r="AG1893" s="40"/>
    </row>
    <row r="1894" spans="2:33" x14ac:dyDescent="0.25">
      <c r="B1894" s="64"/>
      <c r="C1894" s="64"/>
      <c r="D1894" s="64"/>
      <c r="E1894" s="64"/>
      <c r="F1894" s="64"/>
      <c r="G1894" s="64"/>
      <c r="AC1894" s="64"/>
      <c r="AD1894" s="64"/>
      <c r="AE1894" s="64"/>
      <c r="AF1894" s="40"/>
      <c r="AG1894" s="40"/>
    </row>
    <row r="1895" spans="2:33" x14ac:dyDescent="0.25">
      <c r="B1895" s="60"/>
      <c r="C1895" s="60"/>
      <c r="D1895" s="60"/>
      <c r="E1895" s="60"/>
      <c r="F1895" s="60"/>
      <c r="G1895" s="60"/>
      <c r="AC1895" s="60"/>
      <c r="AD1895" s="60"/>
      <c r="AE1895" s="60"/>
      <c r="AF1895" s="40"/>
      <c r="AG1895" s="40"/>
    </row>
    <row r="1896" spans="2:33" x14ac:dyDescent="0.25">
      <c r="B1896" s="59"/>
      <c r="C1896" s="59"/>
      <c r="D1896" s="59"/>
      <c r="E1896" s="59"/>
      <c r="F1896" s="59"/>
      <c r="G1896" s="59"/>
      <c r="AC1896" s="59"/>
      <c r="AD1896" s="59"/>
      <c r="AE1896" s="59"/>
      <c r="AF1896" s="40"/>
      <c r="AG1896" s="40"/>
    </row>
    <row r="1897" spans="2:33" x14ac:dyDescent="0.25">
      <c r="B1897" s="42"/>
      <c r="C1897" s="42"/>
      <c r="D1897" s="42"/>
      <c r="E1897" s="42"/>
      <c r="F1897" s="42"/>
      <c r="G1897" s="42"/>
      <c r="AC1897" s="42"/>
      <c r="AD1897" s="42"/>
      <c r="AE1897" s="42"/>
      <c r="AF1897" s="40"/>
      <c r="AG1897" s="40"/>
    </row>
    <row r="1898" spans="2:33" x14ac:dyDescent="0.25">
      <c r="B1898" s="47"/>
      <c r="C1898" s="47"/>
      <c r="D1898" s="47"/>
      <c r="E1898" s="47"/>
      <c r="F1898" s="47"/>
      <c r="G1898" s="47"/>
      <c r="AC1898" s="47"/>
      <c r="AD1898" s="47"/>
      <c r="AE1898" s="47"/>
      <c r="AF1898" s="40"/>
      <c r="AG1898" s="40"/>
    </row>
    <row r="1899" spans="2:33" x14ac:dyDescent="0.25">
      <c r="B1899" s="42"/>
      <c r="C1899" s="42"/>
      <c r="D1899" s="42"/>
      <c r="E1899" s="42"/>
      <c r="F1899" s="42"/>
      <c r="G1899" s="42"/>
      <c r="AC1899" s="42"/>
      <c r="AD1899" s="42"/>
      <c r="AE1899" s="42"/>
      <c r="AF1899" s="40"/>
      <c r="AG1899" s="40"/>
    </row>
    <row r="1900" spans="2:33" x14ac:dyDescent="0.25">
      <c r="B1900" s="43"/>
      <c r="C1900" s="43"/>
      <c r="D1900" s="43"/>
      <c r="E1900" s="43"/>
      <c r="F1900" s="43"/>
      <c r="G1900" s="43"/>
      <c r="AC1900" s="43"/>
      <c r="AD1900" s="43"/>
      <c r="AE1900" s="43"/>
      <c r="AF1900" s="40"/>
      <c r="AG1900" s="40"/>
    </row>
    <row r="1901" spans="2:33" x14ac:dyDescent="0.25">
      <c r="B1901" s="60"/>
      <c r="C1901" s="60"/>
      <c r="D1901" s="60"/>
      <c r="E1901" s="60"/>
      <c r="F1901" s="60"/>
      <c r="G1901" s="60"/>
      <c r="AC1901" s="60"/>
      <c r="AD1901" s="60"/>
      <c r="AE1901" s="60"/>
      <c r="AF1901" s="40"/>
      <c r="AG1901" s="40"/>
    </row>
    <row r="1902" spans="2:33" x14ac:dyDescent="0.25">
      <c r="B1902" s="46"/>
      <c r="C1902" s="46"/>
      <c r="D1902" s="46"/>
      <c r="E1902" s="46"/>
      <c r="F1902" s="46"/>
      <c r="G1902" s="46"/>
      <c r="AC1902" s="46"/>
      <c r="AD1902" s="46"/>
      <c r="AE1902" s="46"/>
      <c r="AF1902" s="40"/>
      <c r="AG1902" s="40"/>
    </row>
    <row r="1903" spans="2:33" x14ac:dyDescent="0.25">
      <c r="B1903" s="40"/>
      <c r="C1903" s="40"/>
      <c r="D1903" s="40"/>
      <c r="E1903" s="40"/>
      <c r="F1903" s="40"/>
      <c r="G1903" s="40"/>
      <c r="AC1903" s="40"/>
      <c r="AD1903" s="40"/>
      <c r="AE1903" s="40"/>
      <c r="AF1903" s="40"/>
      <c r="AG1903" s="40"/>
    </row>
    <row r="1904" spans="2:33" x14ac:dyDescent="0.25">
      <c r="B1904" s="59"/>
      <c r="C1904" s="59"/>
      <c r="D1904" s="59"/>
      <c r="E1904" s="59"/>
      <c r="F1904" s="59"/>
      <c r="G1904" s="59"/>
      <c r="AC1904" s="59"/>
      <c r="AD1904" s="59"/>
      <c r="AE1904" s="59"/>
      <c r="AF1904" s="40"/>
      <c r="AG1904" s="40"/>
    </row>
    <row r="1905" spans="2:33" x14ac:dyDescent="0.25">
      <c r="B1905" s="41"/>
      <c r="C1905" s="41"/>
      <c r="D1905" s="41"/>
      <c r="E1905" s="41"/>
      <c r="F1905" s="41"/>
      <c r="G1905" s="41"/>
      <c r="AC1905" s="41"/>
      <c r="AD1905" s="41"/>
      <c r="AE1905" s="41"/>
      <c r="AF1905" s="40"/>
      <c r="AG1905" s="40"/>
    </row>
    <row r="1906" spans="2:33" x14ac:dyDescent="0.25">
      <c r="B1906" s="50"/>
      <c r="C1906" s="50"/>
      <c r="D1906" s="50"/>
      <c r="E1906" s="50"/>
      <c r="F1906" s="50"/>
      <c r="G1906" s="50"/>
      <c r="AC1906" s="50"/>
      <c r="AD1906" s="50"/>
      <c r="AE1906" s="50"/>
      <c r="AF1906" s="40"/>
      <c r="AG1906" s="40"/>
    </row>
    <row r="1907" spans="2:33" x14ac:dyDescent="0.25">
      <c r="B1907" s="40"/>
      <c r="C1907" s="40"/>
      <c r="D1907" s="40"/>
      <c r="E1907" s="40"/>
      <c r="F1907" s="40"/>
      <c r="G1907" s="40"/>
      <c r="AC1907" s="40"/>
      <c r="AD1907" s="40"/>
      <c r="AE1907" s="40"/>
      <c r="AF1907" s="40"/>
      <c r="AG1907" s="40"/>
    </row>
    <row r="1908" spans="2:33" x14ac:dyDescent="0.25">
      <c r="B1908" s="40"/>
      <c r="C1908" s="40"/>
      <c r="D1908" s="40"/>
      <c r="E1908" s="40"/>
      <c r="F1908" s="40"/>
      <c r="G1908" s="40"/>
      <c r="AC1908" s="40"/>
      <c r="AD1908" s="40"/>
      <c r="AE1908" s="40"/>
      <c r="AF1908" s="40"/>
      <c r="AG1908" s="40"/>
    </row>
    <row r="1909" spans="2:33" x14ac:dyDescent="0.25">
      <c r="B1909" s="44"/>
      <c r="C1909" s="44"/>
      <c r="D1909" s="44"/>
      <c r="E1909" s="44"/>
      <c r="F1909" s="44"/>
      <c r="G1909" s="44"/>
      <c r="AC1909" s="44"/>
      <c r="AD1909" s="44"/>
      <c r="AE1909" s="44"/>
      <c r="AF1909" s="40"/>
      <c r="AG1909" s="40"/>
    </row>
    <row r="1910" spans="2:33" x14ac:dyDescent="0.25">
      <c r="B1910" s="62"/>
      <c r="C1910" s="62"/>
      <c r="D1910" s="62"/>
      <c r="E1910" s="62"/>
      <c r="F1910" s="62"/>
      <c r="G1910" s="62"/>
      <c r="AC1910" s="62"/>
      <c r="AD1910" s="62"/>
      <c r="AE1910" s="62"/>
      <c r="AF1910" s="40"/>
      <c r="AG1910" s="40"/>
    </row>
    <row r="1911" spans="2:33" x14ac:dyDescent="0.25">
      <c r="B1911" s="46"/>
      <c r="C1911" s="46"/>
      <c r="D1911" s="46"/>
      <c r="E1911" s="46"/>
      <c r="F1911" s="46"/>
      <c r="G1911" s="46"/>
      <c r="AC1911" s="46"/>
      <c r="AD1911" s="46"/>
      <c r="AE1911" s="46"/>
      <c r="AF1911" s="40"/>
      <c r="AG1911" s="40"/>
    </row>
    <row r="1912" spans="2:33" x14ac:dyDescent="0.25">
      <c r="B1912" s="50"/>
      <c r="C1912" s="50"/>
      <c r="D1912" s="50"/>
      <c r="E1912" s="50"/>
      <c r="F1912" s="50"/>
      <c r="G1912" s="50"/>
      <c r="AC1912" s="50"/>
      <c r="AD1912" s="50"/>
      <c r="AE1912" s="50"/>
      <c r="AF1912" s="40"/>
      <c r="AG1912" s="40"/>
    </row>
    <row r="1913" spans="2:33" x14ac:dyDescent="0.25">
      <c r="B1913" s="59"/>
      <c r="C1913" s="59"/>
      <c r="D1913" s="59"/>
      <c r="E1913" s="59"/>
      <c r="F1913" s="59"/>
      <c r="G1913" s="59"/>
      <c r="AC1913" s="59"/>
      <c r="AD1913" s="59"/>
      <c r="AE1913" s="59"/>
      <c r="AF1913" s="40"/>
      <c r="AG1913" s="40"/>
    </row>
    <row r="1914" spans="2:33" x14ac:dyDescent="0.25">
      <c r="B1914" s="42"/>
      <c r="C1914" s="42"/>
      <c r="D1914" s="42"/>
      <c r="E1914" s="42"/>
      <c r="F1914" s="42"/>
      <c r="G1914" s="42"/>
      <c r="AC1914" s="42"/>
      <c r="AD1914" s="42"/>
      <c r="AE1914" s="42"/>
      <c r="AF1914" s="40"/>
      <c r="AG1914" s="40"/>
    </row>
    <row r="1915" spans="2:33" x14ac:dyDescent="0.25">
      <c r="B1915" s="62"/>
      <c r="C1915" s="62"/>
      <c r="D1915" s="62"/>
      <c r="E1915" s="62"/>
      <c r="F1915" s="62"/>
      <c r="G1915" s="62"/>
      <c r="AC1915" s="62"/>
      <c r="AD1915" s="62"/>
      <c r="AE1915" s="62"/>
      <c r="AF1915" s="40"/>
      <c r="AG1915" s="40"/>
    </row>
    <row r="1916" spans="2:33" x14ac:dyDescent="0.25">
      <c r="B1916" s="48"/>
      <c r="C1916" s="48"/>
      <c r="D1916" s="48"/>
      <c r="E1916" s="48"/>
      <c r="F1916" s="48"/>
      <c r="G1916" s="48"/>
      <c r="AC1916" s="48"/>
      <c r="AD1916" s="48"/>
      <c r="AE1916" s="48"/>
      <c r="AF1916" s="40"/>
      <c r="AG1916" s="40"/>
    </row>
    <row r="1917" spans="2:33" x14ac:dyDescent="0.25">
      <c r="B1917" s="40"/>
      <c r="C1917" s="40"/>
      <c r="D1917" s="40"/>
      <c r="E1917" s="40"/>
      <c r="F1917" s="40"/>
      <c r="G1917" s="40"/>
      <c r="AC1917" s="40"/>
      <c r="AD1917" s="40"/>
      <c r="AE1917" s="40"/>
      <c r="AF1917" s="40"/>
      <c r="AG1917" s="40"/>
    </row>
    <row r="1918" spans="2:33" x14ac:dyDescent="0.25">
      <c r="B1918" s="48"/>
      <c r="C1918" s="48"/>
      <c r="D1918" s="48"/>
      <c r="E1918" s="48"/>
      <c r="F1918" s="48"/>
      <c r="G1918" s="48"/>
      <c r="AC1918" s="48"/>
      <c r="AD1918" s="48"/>
      <c r="AE1918" s="48"/>
      <c r="AF1918" s="40"/>
      <c r="AG1918" s="40"/>
    </row>
    <row r="1919" spans="2:33" x14ac:dyDescent="0.25">
      <c r="B1919" s="40"/>
      <c r="C1919" s="40"/>
      <c r="D1919" s="40"/>
      <c r="E1919" s="40"/>
      <c r="F1919" s="40"/>
      <c r="G1919" s="40"/>
      <c r="AC1919" s="40"/>
      <c r="AD1919" s="40"/>
      <c r="AE1919" s="40"/>
      <c r="AF1919" s="40"/>
      <c r="AG1919" s="40"/>
    </row>
    <row r="1920" spans="2:33" x14ac:dyDescent="0.25">
      <c r="B1920" s="62"/>
      <c r="C1920" s="62"/>
      <c r="D1920" s="62"/>
      <c r="E1920" s="62"/>
      <c r="F1920" s="62"/>
      <c r="G1920" s="62"/>
      <c r="AC1920" s="62"/>
      <c r="AD1920" s="62"/>
      <c r="AE1920" s="62"/>
      <c r="AF1920" s="40"/>
      <c r="AG1920" s="40"/>
    </row>
    <row r="1921" spans="2:33" x14ac:dyDescent="0.25">
      <c r="B1921" s="60"/>
      <c r="C1921" s="60"/>
      <c r="D1921" s="60"/>
      <c r="E1921" s="60"/>
      <c r="F1921" s="60"/>
      <c r="G1921" s="60"/>
      <c r="AC1921" s="60"/>
      <c r="AD1921" s="60"/>
      <c r="AE1921" s="60"/>
      <c r="AF1921" s="40"/>
      <c r="AG1921" s="40"/>
    </row>
    <row r="1922" spans="2:33" x14ac:dyDescent="0.25">
      <c r="B1922" s="59"/>
      <c r="C1922" s="59"/>
      <c r="D1922" s="59"/>
      <c r="E1922" s="59"/>
      <c r="F1922" s="59"/>
      <c r="G1922" s="59"/>
      <c r="AC1922" s="59"/>
      <c r="AD1922" s="59"/>
      <c r="AE1922" s="59"/>
      <c r="AF1922" s="40"/>
      <c r="AG1922" s="40"/>
    </row>
    <row r="1923" spans="2:33" x14ac:dyDescent="0.25">
      <c r="B1923" s="66"/>
      <c r="C1923" s="66"/>
      <c r="D1923" s="66"/>
      <c r="E1923" s="66"/>
      <c r="F1923" s="66"/>
      <c r="G1923" s="66"/>
      <c r="AC1923" s="66"/>
      <c r="AD1923" s="66"/>
      <c r="AE1923" s="66"/>
      <c r="AF1923" s="40"/>
      <c r="AG1923" s="40"/>
    </row>
    <row r="1924" spans="2:33" x14ac:dyDescent="0.25">
      <c r="B1924" s="54"/>
      <c r="C1924" s="54"/>
      <c r="D1924" s="54"/>
      <c r="E1924" s="54"/>
      <c r="F1924" s="54"/>
      <c r="G1924" s="54"/>
      <c r="AC1924" s="54"/>
      <c r="AD1924" s="54"/>
      <c r="AE1924" s="54"/>
      <c r="AF1924" s="40"/>
      <c r="AG1924" s="40"/>
    </row>
    <row r="1925" spans="2:33" x14ac:dyDescent="0.25">
      <c r="B1925" s="62"/>
      <c r="C1925" s="62"/>
      <c r="D1925" s="62"/>
      <c r="E1925" s="62"/>
      <c r="F1925" s="62"/>
      <c r="G1925" s="62"/>
      <c r="AC1925" s="62"/>
      <c r="AD1925" s="62"/>
      <c r="AE1925" s="62"/>
      <c r="AF1925" s="40"/>
      <c r="AG1925" s="40"/>
    </row>
    <row r="1926" spans="2:33" x14ac:dyDescent="0.25">
      <c r="B1926" s="56"/>
      <c r="C1926" s="56"/>
      <c r="D1926" s="56"/>
      <c r="E1926" s="56"/>
      <c r="F1926" s="56"/>
      <c r="G1926" s="56"/>
      <c r="AC1926" s="56"/>
      <c r="AD1926" s="56"/>
      <c r="AE1926" s="56"/>
      <c r="AF1926" s="40"/>
      <c r="AG1926" s="40"/>
    </row>
    <row r="1927" spans="2:33" x14ac:dyDescent="0.25">
      <c r="B1927" s="55"/>
      <c r="C1927" s="55"/>
      <c r="D1927" s="55"/>
      <c r="E1927" s="55"/>
      <c r="F1927" s="55"/>
      <c r="G1927" s="55"/>
      <c r="AC1927" s="55"/>
      <c r="AD1927" s="55"/>
      <c r="AE1927" s="55"/>
      <c r="AF1927" s="40"/>
      <c r="AG1927" s="40"/>
    </row>
    <row r="1928" spans="2:33" x14ac:dyDescent="0.25">
      <c r="B1928" s="62"/>
      <c r="C1928" s="62"/>
      <c r="D1928" s="62"/>
      <c r="E1928" s="62"/>
      <c r="F1928" s="62"/>
      <c r="G1928" s="62"/>
      <c r="AC1928" s="62"/>
      <c r="AD1928" s="62"/>
      <c r="AE1928" s="62"/>
      <c r="AF1928" s="40"/>
      <c r="AG1928" s="40"/>
    </row>
    <row r="1929" spans="2:33" x14ac:dyDescent="0.25">
      <c r="B1929" s="43"/>
      <c r="C1929" s="43"/>
      <c r="D1929" s="43"/>
      <c r="E1929" s="43"/>
      <c r="F1929" s="43"/>
      <c r="G1929" s="43"/>
      <c r="AC1929" s="43"/>
      <c r="AD1929" s="43"/>
      <c r="AE1929" s="43"/>
      <c r="AF1929" s="40"/>
      <c r="AG1929" s="40"/>
    </row>
    <row r="1930" spans="2:33" x14ac:dyDescent="0.25">
      <c r="B1930" s="62"/>
      <c r="C1930" s="62"/>
      <c r="D1930" s="62"/>
      <c r="E1930" s="62"/>
      <c r="F1930" s="62"/>
      <c r="G1930" s="62"/>
      <c r="AC1930" s="62"/>
      <c r="AD1930" s="62"/>
      <c r="AE1930" s="62"/>
      <c r="AF1930" s="40"/>
      <c r="AG1930" s="40"/>
    </row>
    <row r="1931" spans="2:33" x14ac:dyDescent="0.25">
      <c r="B1931" s="56"/>
      <c r="C1931" s="56"/>
      <c r="D1931" s="56"/>
      <c r="E1931" s="56"/>
      <c r="F1931" s="56"/>
      <c r="G1931" s="56"/>
      <c r="AC1931" s="56"/>
      <c r="AD1931" s="56"/>
      <c r="AE1931" s="56"/>
      <c r="AF1931" s="40"/>
      <c r="AG1931" s="40"/>
    </row>
    <row r="1932" spans="2:33" x14ac:dyDescent="0.25">
      <c r="B1932" s="40"/>
      <c r="C1932" s="40"/>
      <c r="D1932" s="40"/>
      <c r="E1932" s="40"/>
      <c r="F1932" s="40"/>
      <c r="G1932" s="40"/>
      <c r="AC1932" s="40"/>
      <c r="AD1932" s="40"/>
      <c r="AE1932" s="40"/>
      <c r="AF1932" s="40"/>
      <c r="AG1932" s="40"/>
    </row>
    <row r="1933" spans="2:33" x14ac:dyDescent="0.25">
      <c r="B1933" s="43"/>
      <c r="C1933" s="43"/>
      <c r="D1933" s="43"/>
      <c r="E1933" s="43"/>
      <c r="F1933" s="43"/>
      <c r="G1933" s="43"/>
      <c r="AC1933" s="43"/>
      <c r="AD1933" s="43"/>
      <c r="AE1933" s="43"/>
      <c r="AF1933" s="40"/>
      <c r="AG1933" s="40"/>
    </row>
    <row r="1934" spans="2:33" x14ac:dyDescent="0.25">
      <c r="B1934" s="58"/>
      <c r="C1934" s="58"/>
      <c r="D1934" s="58"/>
      <c r="E1934" s="58"/>
      <c r="F1934" s="58"/>
      <c r="G1934" s="58"/>
      <c r="AC1934" s="58"/>
      <c r="AD1934" s="58"/>
      <c r="AE1934" s="58"/>
      <c r="AF1934" s="40"/>
      <c r="AG1934" s="40"/>
    </row>
    <row r="1935" spans="2:33" x14ac:dyDescent="0.25">
      <c r="B1935" s="41"/>
      <c r="C1935" s="41"/>
      <c r="D1935" s="41"/>
      <c r="E1935" s="41"/>
      <c r="F1935" s="41"/>
      <c r="G1935" s="41"/>
      <c r="AC1935" s="41"/>
      <c r="AD1935" s="41"/>
      <c r="AE1935" s="41"/>
      <c r="AF1935" s="47"/>
      <c r="AG1935" s="47"/>
    </row>
    <row r="1936" spans="2:33" x14ac:dyDescent="0.25">
      <c r="B1936" s="43"/>
      <c r="C1936" s="43"/>
      <c r="D1936" s="43"/>
      <c r="E1936" s="43"/>
      <c r="F1936" s="43"/>
      <c r="G1936" s="43"/>
      <c r="AC1936" s="43"/>
      <c r="AD1936" s="43"/>
      <c r="AE1936" s="43"/>
      <c r="AF1936" s="47"/>
      <c r="AG1936" s="47"/>
    </row>
    <row r="1937" spans="2:33" x14ac:dyDescent="0.25">
      <c r="B1937" s="47"/>
      <c r="C1937" s="47"/>
      <c r="D1937" s="47"/>
      <c r="E1937" s="47"/>
      <c r="F1937" s="47"/>
      <c r="G1937" s="47"/>
      <c r="AC1937" s="47"/>
      <c r="AD1937" s="47"/>
      <c r="AE1937" s="47"/>
      <c r="AF1937" s="47"/>
      <c r="AG1937" s="47"/>
    </row>
    <row r="1938" spans="2:33" x14ac:dyDescent="0.25">
      <c r="B1938" s="62"/>
      <c r="C1938" s="62"/>
      <c r="D1938" s="62"/>
      <c r="E1938" s="62"/>
      <c r="F1938" s="62"/>
      <c r="G1938" s="62"/>
      <c r="AC1938" s="62"/>
      <c r="AD1938" s="62"/>
      <c r="AE1938" s="62"/>
      <c r="AF1938" s="47"/>
      <c r="AG1938" s="47"/>
    </row>
    <row r="1939" spans="2:33" x14ac:dyDescent="0.25">
      <c r="B1939" s="47"/>
      <c r="C1939" s="47"/>
      <c r="D1939" s="47"/>
      <c r="E1939" s="47"/>
      <c r="F1939" s="47"/>
      <c r="G1939" s="47"/>
      <c r="AC1939" s="47"/>
      <c r="AD1939" s="47"/>
      <c r="AE1939" s="47"/>
      <c r="AF1939" s="47"/>
      <c r="AG1939" s="47"/>
    </row>
    <row r="1940" spans="2:33" x14ac:dyDescent="0.25">
      <c r="B1940" s="61"/>
      <c r="C1940" s="61"/>
      <c r="D1940" s="61"/>
      <c r="E1940" s="61"/>
      <c r="F1940" s="61"/>
      <c r="G1940" s="61"/>
      <c r="AC1940" s="61"/>
      <c r="AD1940" s="61"/>
      <c r="AE1940" s="61"/>
      <c r="AF1940" s="47"/>
      <c r="AG1940" s="47"/>
    </row>
    <row r="1941" spans="2:33" x14ac:dyDescent="0.25">
      <c r="B1941" s="61"/>
      <c r="C1941" s="61"/>
      <c r="D1941" s="61"/>
      <c r="E1941" s="61"/>
      <c r="F1941" s="61"/>
      <c r="G1941" s="61"/>
      <c r="AC1941" s="61"/>
      <c r="AD1941" s="61"/>
      <c r="AE1941" s="61"/>
      <c r="AF1941" s="47"/>
      <c r="AG1941" s="47"/>
    </row>
    <row r="1942" spans="2:33" x14ac:dyDescent="0.25">
      <c r="B1942" s="61"/>
      <c r="C1942" s="61"/>
      <c r="D1942" s="61"/>
      <c r="E1942" s="61"/>
      <c r="F1942" s="61"/>
      <c r="G1942" s="61"/>
      <c r="AC1942" s="61"/>
      <c r="AD1942" s="61"/>
      <c r="AE1942" s="61"/>
      <c r="AF1942" s="47"/>
      <c r="AG1942" s="47"/>
    </row>
    <row r="1943" spans="2:33" x14ac:dyDescent="0.25">
      <c r="B1943" s="57"/>
      <c r="C1943" s="57"/>
      <c r="D1943" s="57"/>
      <c r="E1943" s="57"/>
      <c r="F1943" s="57"/>
      <c r="G1943" s="57"/>
      <c r="AC1943" s="57"/>
      <c r="AD1943" s="57"/>
      <c r="AE1943" s="57"/>
      <c r="AF1943" s="47"/>
      <c r="AG1943" s="47"/>
    </row>
    <row r="1944" spans="2:33" x14ac:dyDescent="0.25">
      <c r="B1944" s="45"/>
      <c r="C1944" s="45"/>
      <c r="D1944" s="45"/>
      <c r="E1944" s="45"/>
      <c r="F1944" s="45"/>
      <c r="G1944" s="45"/>
      <c r="AC1944" s="45"/>
      <c r="AD1944" s="45"/>
      <c r="AE1944" s="45"/>
      <c r="AF1944" s="47"/>
      <c r="AG1944" s="47"/>
    </row>
    <row r="1945" spans="2:33" x14ac:dyDescent="0.25">
      <c r="B1945" s="59"/>
      <c r="C1945" s="59"/>
      <c r="D1945" s="59"/>
      <c r="E1945" s="59"/>
      <c r="F1945" s="59"/>
      <c r="G1945" s="59"/>
      <c r="AC1945" s="59"/>
      <c r="AD1945" s="59"/>
      <c r="AE1945" s="59"/>
      <c r="AF1945" s="47"/>
      <c r="AG1945" s="47"/>
    </row>
    <row r="1946" spans="2:33" x14ac:dyDescent="0.25">
      <c r="B1946" s="47"/>
      <c r="C1946" s="47"/>
      <c r="D1946" s="47"/>
      <c r="E1946" s="47"/>
      <c r="F1946" s="47"/>
      <c r="G1946" s="47"/>
      <c r="AC1946" s="47"/>
      <c r="AD1946" s="47"/>
      <c r="AE1946" s="47"/>
      <c r="AF1946" s="47"/>
      <c r="AG1946" s="47"/>
    </row>
    <row r="1947" spans="2:33" x14ac:dyDescent="0.25">
      <c r="B1947" s="53"/>
      <c r="C1947" s="53"/>
      <c r="D1947" s="53"/>
      <c r="E1947" s="53"/>
      <c r="F1947" s="53"/>
      <c r="G1947" s="53"/>
      <c r="AC1947" s="53"/>
      <c r="AD1947" s="53"/>
      <c r="AE1947" s="53"/>
      <c r="AF1947" s="47"/>
      <c r="AG1947" s="47"/>
    </row>
    <row r="1948" spans="2:33" x14ac:dyDescent="0.25">
      <c r="B1948" s="60"/>
      <c r="C1948" s="60"/>
      <c r="D1948" s="60"/>
      <c r="E1948" s="60"/>
      <c r="F1948" s="60"/>
      <c r="G1948" s="60"/>
      <c r="AC1948" s="60"/>
      <c r="AD1948" s="60"/>
      <c r="AE1948" s="60"/>
      <c r="AF1948" s="47"/>
      <c r="AG1948" s="47"/>
    </row>
    <row r="1949" spans="2:33" x14ac:dyDescent="0.25">
      <c r="B1949" s="49"/>
      <c r="C1949" s="49"/>
      <c r="D1949" s="49"/>
      <c r="E1949" s="49"/>
      <c r="F1949" s="49"/>
      <c r="G1949" s="49"/>
      <c r="AC1949" s="49"/>
      <c r="AD1949" s="49"/>
      <c r="AE1949" s="49"/>
      <c r="AF1949" s="47"/>
      <c r="AG1949" s="47"/>
    </row>
    <row r="1950" spans="2:33" x14ac:dyDescent="0.25">
      <c r="B1950" s="46"/>
      <c r="C1950" s="46"/>
      <c r="D1950" s="46"/>
      <c r="E1950" s="46"/>
      <c r="F1950" s="46"/>
      <c r="G1950" s="46"/>
      <c r="AC1950" s="46"/>
      <c r="AD1950" s="46"/>
      <c r="AE1950" s="46"/>
      <c r="AF1950" s="47"/>
      <c r="AG1950" s="47"/>
    </row>
    <row r="1951" spans="2:33" x14ac:dyDescent="0.25">
      <c r="B1951" s="58"/>
      <c r="C1951" s="58"/>
      <c r="D1951" s="58"/>
      <c r="E1951" s="58"/>
      <c r="F1951" s="58"/>
      <c r="G1951" s="58"/>
      <c r="AC1951" s="58"/>
      <c r="AD1951" s="58"/>
      <c r="AE1951" s="58"/>
      <c r="AF1951" s="47"/>
      <c r="AG1951" s="47"/>
    </row>
    <row r="1952" spans="2:33" x14ac:dyDescent="0.25">
      <c r="B1952" s="64"/>
      <c r="C1952" s="64"/>
      <c r="D1952" s="64"/>
      <c r="E1952" s="64"/>
      <c r="F1952" s="64"/>
      <c r="G1952" s="64"/>
      <c r="AC1952" s="64"/>
      <c r="AD1952" s="64"/>
      <c r="AE1952" s="64"/>
      <c r="AF1952" s="47"/>
      <c r="AG1952" s="47"/>
    </row>
    <row r="1953" spans="2:33" x14ac:dyDescent="0.25">
      <c r="B1953" s="56"/>
      <c r="C1953" s="56"/>
      <c r="D1953" s="56"/>
      <c r="E1953" s="56"/>
      <c r="F1953" s="56"/>
      <c r="G1953" s="56"/>
      <c r="AC1953" s="56"/>
      <c r="AD1953" s="56"/>
      <c r="AE1953" s="56"/>
      <c r="AF1953" s="47"/>
      <c r="AG1953" s="47"/>
    </row>
    <row r="1954" spans="2:33" x14ac:dyDescent="0.25">
      <c r="B1954" s="59"/>
      <c r="C1954" s="59"/>
      <c r="D1954" s="59"/>
      <c r="E1954" s="59"/>
      <c r="F1954" s="59"/>
      <c r="G1954" s="59"/>
      <c r="AC1954" s="59"/>
      <c r="AD1954" s="59"/>
      <c r="AE1954" s="59"/>
      <c r="AF1954" s="47"/>
      <c r="AG1954" s="47"/>
    </row>
    <row r="1955" spans="2:33" x14ac:dyDescent="0.25">
      <c r="B1955" s="49"/>
      <c r="C1955" s="49"/>
      <c r="D1955" s="49"/>
      <c r="E1955" s="49"/>
      <c r="F1955" s="49"/>
      <c r="G1955" s="49"/>
      <c r="AC1955" s="49"/>
      <c r="AD1955" s="49"/>
      <c r="AE1955" s="49"/>
      <c r="AF1955" s="47"/>
      <c r="AG1955" s="47"/>
    </row>
    <row r="1956" spans="2:33" x14ac:dyDescent="0.25">
      <c r="B1956" s="58"/>
      <c r="C1956" s="58"/>
      <c r="D1956" s="58"/>
      <c r="E1956" s="58"/>
      <c r="F1956" s="58"/>
      <c r="G1956" s="58"/>
      <c r="AC1956" s="58"/>
      <c r="AD1956" s="58"/>
      <c r="AE1956" s="58"/>
      <c r="AF1956" s="47"/>
      <c r="AG1956" s="47"/>
    </row>
    <row r="1957" spans="2:33" x14ac:dyDescent="0.25">
      <c r="B1957" s="50"/>
      <c r="C1957" s="50"/>
      <c r="D1957" s="50"/>
      <c r="E1957" s="50"/>
      <c r="F1957" s="50"/>
      <c r="G1957" s="50"/>
      <c r="AC1957" s="50"/>
      <c r="AD1957" s="50"/>
      <c r="AE1957" s="50"/>
      <c r="AF1957" s="47"/>
      <c r="AG1957" s="47"/>
    </row>
    <row r="1958" spans="2:33" x14ac:dyDescent="0.25">
      <c r="B1958" s="45"/>
      <c r="C1958" s="45"/>
      <c r="D1958" s="45"/>
      <c r="E1958" s="45"/>
      <c r="F1958" s="45"/>
      <c r="G1958" s="45"/>
      <c r="AC1958" s="45"/>
      <c r="AD1958" s="45"/>
      <c r="AE1958" s="45"/>
      <c r="AF1958" s="47"/>
      <c r="AG1958" s="47"/>
    </row>
    <row r="1959" spans="2:33" x14ac:dyDescent="0.25">
      <c r="B1959" s="50"/>
      <c r="C1959" s="50"/>
      <c r="D1959" s="50"/>
      <c r="E1959" s="50"/>
      <c r="F1959" s="50"/>
      <c r="G1959" s="50"/>
      <c r="AC1959" s="50"/>
      <c r="AD1959" s="50"/>
      <c r="AE1959" s="50"/>
      <c r="AF1959" s="47"/>
      <c r="AG1959" s="47"/>
    </row>
    <row r="1960" spans="2:33" x14ac:dyDescent="0.25">
      <c r="B1960" s="53"/>
      <c r="C1960" s="53"/>
      <c r="D1960" s="53"/>
      <c r="E1960" s="53"/>
      <c r="F1960" s="53"/>
      <c r="G1960" s="53"/>
      <c r="AC1960" s="53"/>
      <c r="AD1960" s="53"/>
      <c r="AE1960" s="53"/>
      <c r="AF1960" s="47"/>
      <c r="AG1960" s="47"/>
    </row>
    <row r="1961" spans="2:33" x14ac:dyDescent="0.25">
      <c r="B1961" s="61"/>
      <c r="C1961" s="61"/>
      <c r="D1961" s="61"/>
      <c r="E1961" s="61"/>
      <c r="F1961" s="61"/>
      <c r="G1961" s="61"/>
      <c r="AC1961" s="61"/>
      <c r="AD1961" s="61"/>
      <c r="AE1961" s="61"/>
      <c r="AF1961" s="47"/>
      <c r="AG1961" s="47"/>
    </row>
    <row r="1962" spans="2:33" x14ac:dyDescent="0.25">
      <c r="B1962" s="46"/>
      <c r="C1962" s="46"/>
      <c r="D1962" s="46"/>
      <c r="E1962" s="46"/>
      <c r="F1962" s="46"/>
      <c r="G1962" s="46"/>
      <c r="AC1962" s="46"/>
      <c r="AD1962" s="46"/>
      <c r="AE1962" s="46"/>
      <c r="AF1962" s="47"/>
      <c r="AG1962" s="47"/>
    </row>
    <row r="1963" spans="2:33" x14ac:dyDescent="0.25">
      <c r="B1963" s="40"/>
      <c r="C1963" s="40"/>
      <c r="D1963" s="40"/>
      <c r="E1963" s="40"/>
      <c r="F1963" s="40"/>
      <c r="G1963" s="40"/>
      <c r="AC1963" s="40"/>
      <c r="AD1963" s="40"/>
      <c r="AE1963" s="40"/>
      <c r="AF1963" s="47"/>
      <c r="AG1963" s="47"/>
    </row>
    <row r="1964" spans="2:33" x14ac:dyDescent="0.25">
      <c r="B1964" s="49"/>
      <c r="C1964" s="49"/>
      <c r="D1964" s="49"/>
      <c r="E1964" s="49"/>
      <c r="F1964" s="49"/>
      <c r="G1964" s="49"/>
      <c r="AC1964" s="49"/>
      <c r="AD1964" s="49"/>
      <c r="AE1964" s="49"/>
      <c r="AF1964" s="47"/>
      <c r="AG1964" s="47"/>
    </row>
    <row r="1965" spans="2:33" x14ac:dyDescent="0.25">
      <c r="B1965" s="48"/>
      <c r="C1965" s="48"/>
      <c r="D1965" s="48"/>
      <c r="E1965" s="48"/>
      <c r="F1965" s="48"/>
      <c r="G1965" s="48"/>
      <c r="AC1965" s="48"/>
      <c r="AD1965" s="48"/>
      <c r="AE1965" s="48"/>
      <c r="AF1965" s="47"/>
      <c r="AG1965" s="47"/>
    </row>
    <row r="1966" spans="2:33" x14ac:dyDescent="0.25">
      <c r="B1966" s="50"/>
      <c r="C1966" s="50"/>
      <c r="D1966" s="50"/>
      <c r="E1966" s="50"/>
      <c r="F1966" s="50"/>
      <c r="G1966" s="50"/>
      <c r="AC1966" s="50"/>
      <c r="AD1966" s="50"/>
      <c r="AE1966" s="50"/>
      <c r="AF1966" s="47"/>
      <c r="AG1966" s="47"/>
    </row>
    <row r="1967" spans="2:33" x14ac:dyDescent="0.25">
      <c r="B1967" s="49"/>
      <c r="C1967" s="49"/>
      <c r="D1967" s="49"/>
      <c r="E1967" s="49"/>
      <c r="F1967" s="49"/>
      <c r="G1967" s="49"/>
      <c r="AC1967" s="49"/>
      <c r="AD1967" s="49"/>
      <c r="AE1967" s="49"/>
      <c r="AF1967" s="47"/>
      <c r="AG1967" s="47"/>
    </row>
    <row r="1968" spans="2:33" x14ac:dyDescent="0.25">
      <c r="B1968" s="43"/>
      <c r="C1968" s="43"/>
      <c r="D1968" s="43"/>
      <c r="E1968" s="43"/>
      <c r="F1968" s="43"/>
      <c r="G1968" s="43"/>
      <c r="AC1968" s="43"/>
      <c r="AD1968" s="43"/>
      <c r="AE1968" s="43"/>
      <c r="AF1968" s="47"/>
      <c r="AG1968" s="47"/>
    </row>
    <row r="1969" spans="2:33" x14ac:dyDescent="0.25">
      <c r="B1969" s="59"/>
      <c r="C1969" s="59"/>
      <c r="D1969" s="59"/>
      <c r="E1969" s="59"/>
      <c r="F1969" s="59"/>
      <c r="G1969" s="59"/>
      <c r="AC1969" s="59"/>
      <c r="AD1969" s="59"/>
      <c r="AE1969" s="59"/>
      <c r="AF1969" s="47"/>
      <c r="AG1969" s="47"/>
    </row>
    <row r="1970" spans="2:33" x14ac:dyDescent="0.25">
      <c r="B1970" s="45"/>
      <c r="C1970" s="45"/>
      <c r="D1970" s="45"/>
      <c r="E1970" s="45"/>
      <c r="F1970" s="45"/>
      <c r="G1970" s="45"/>
      <c r="AC1970" s="45"/>
      <c r="AD1970" s="45"/>
      <c r="AE1970" s="45"/>
      <c r="AF1970" s="47"/>
      <c r="AG1970" s="47"/>
    </row>
    <row r="1971" spans="2:33" x14ac:dyDescent="0.25">
      <c r="B1971" s="49"/>
      <c r="C1971" s="49"/>
      <c r="D1971" s="49"/>
      <c r="E1971" s="49"/>
      <c r="F1971" s="49"/>
      <c r="G1971" s="49"/>
      <c r="AC1971" s="49"/>
      <c r="AD1971" s="49"/>
      <c r="AE1971" s="49"/>
      <c r="AF1971" s="47"/>
      <c r="AG1971" s="47"/>
    </row>
    <row r="1972" spans="2:33" x14ac:dyDescent="0.25">
      <c r="B1972" s="54"/>
      <c r="C1972" s="54"/>
      <c r="D1972" s="54"/>
      <c r="E1972" s="54"/>
      <c r="F1972" s="54"/>
      <c r="G1972" s="54"/>
      <c r="AC1972" s="54"/>
      <c r="AD1972" s="54"/>
      <c r="AE1972" s="54"/>
      <c r="AF1972" s="47"/>
      <c r="AG1972" s="47"/>
    </row>
    <row r="1973" spans="2:33" x14ac:dyDescent="0.25">
      <c r="B1973" s="58"/>
      <c r="C1973" s="58"/>
      <c r="D1973" s="58"/>
      <c r="E1973" s="58"/>
      <c r="F1973" s="58"/>
      <c r="G1973" s="58"/>
      <c r="AC1973" s="58"/>
      <c r="AD1973" s="58"/>
      <c r="AE1973" s="58"/>
      <c r="AF1973" s="47"/>
      <c r="AG1973" s="47"/>
    </row>
    <row r="1974" spans="2:33" x14ac:dyDescent="0.25">
      <c r="B1974" s="67"/>
      <c r="C1974" s="67"/>
      <c r="D1974" s="67"/>
      <c r="E1974" s="67"/>
      <c r="F1974" s="67"/>
      <c r="G1974" s="67"/>
      <c r="AC1974" s="67"/>
      <c r="AD1974" s="67"/>
      <c r="AE1974" s="67"/>
      <c r="AF1974" s="47"/>
      <c r="AG1974" s="47"/>
    </row>
    <row r="1975" spans="2:33" x14ac:dyDescent="0.25">
      <c r="B1975" s="68"/>
      <c r="C1975" s="68"/>
      <c r="D1975" s="68"/>
      <c r="E1975" s="68"/>
      <c r="F1975" s="68"/>
      <c r="G1975" s="68"/>
      <c r="AC1975" s="68"/>
      <c r="AD1975" s="68"/>
      <c r="AE1975" s="68"/>
      <c r="AF1975" s="47"/>
      <c r="AG1975" s="47"/>
    </row>
    <row r="1976" spans="2:33" x14ac:dyDescent="0.25">
      <c r="B1976" s="58"/>
      <c r="C1976" s="58"/>
      <c r="D1976" s="58"/>
      <c r="E1976" s="58"/>
      <c r="F1976" s="58"/>
      <c r="G1976" s="58"/>
      <c r="AC1976" s="58"/>
      <c r="AD1976" s="58"/>
      <c r="AE1976" s="58"/>
      <c r="AF1976" s="47"/>
      <c r="AG1976" s="47"/>
    </row>
    <row r="1977" spans="2:33" x14ac:dyDescent="0.25">
      <c r="B1977" s="65"/>
      <c r="C1977" s="65"/>
      <c r="D1977" s="65"/>
      <c r="E1977" s="65"/>
      <c r="F1977" s="65"/>
      <c r="G1977" s="65"/>
      <c r="AC1977" s="65"/>
      <c r="AD1977" s="65"/>
      <c r="AE1977" s="65"/>
      <c r="AF1977" s="47"/>
      <c r="AG1977" s="47"/>
    </row>
    <row r="1978" spans="2:33" x14ac:dyDescent="0.25">
      <c r="B1978" s="66"/>
      <c r="C1978" s="66"/>
      <c r="D1978" s="66"/>
      <c r="E1978" s="66"/>
      <c r="F1978" s="66"/>
      <c r="G1978" s="66"/>
      <c r="AC1978" s="66"/>
      <c r="AD1978" s="66"/>
      <c r="AE1978" s="66"/>
      <c r="AF1978" s="47"/>
      <c r="AG1978" s="47"/>
    </row>
    <row r="1979" spans="2:33" x14ac:dyDescent="0.25">
      <c r="B1979" s="66"/>
      <c r="C1979" s="66"/>
      <c r="D1979" s="66"/>
      <c r="E1979" s="66"/>
      <c r="F1979" s="66"/>
      <c r="G1979" s="66"/>
      <c r="AC1979" s="66"/>
      <c r="AD1979" s="66"/>
      <c r="AE1979" s="66"/>
      <c r="AF1979" s="47"/>
      <c r="AG1979" s="47"/>
    </row>
    <row r="1980" spans="2:33" x14ac:dyDescent="0.25">
      <c r="B1980" s="56"/>
      <c r="C1980" s="56"/>
      <c r="D1980" s="56"/>
      <c r="E1980" s="56"/>
      <c r="F1980" s="56"/>
      <c r="G1980" s="56"/>
      <c r="AC1980" s="56"/>
      <c r="AD1980" s="56"/>
      <c r="AE1980" s="56"/>
      <c r="AF1980" s="47"/>
      <c r="AG1980" s="47"/>
    </row>
    <row r="1981" spans="2:33" x14ac:dyDescent="0.25">
      <c r="B1981" s="41"/>
      <c r="C1981" s="41"/>
      <c r="D1981" s="41"/>
      <c r="E1981" s="41"/>
      <c r="F1981" s="41"/>
      <c r="G1981" s="41"/>
      <c r="AC1981" s="41"/>
      <c r="AD1981" s="41"/>
      <c r="AE1981" s="41"/>
      <c r="AF1981" s="47"/>
      <c r="AG1981" s="47"/>
    </row>
    <row r="1982" spans="2:33" x14ac:dyDescent="0.25">
      <c r="B1982" s="54"/>
      <c r="C1982" s="54"/>
      <c r="D1982" s="54"/>
      <c r="E1982" s="54"/>
      <c r="F1982" s="54"/>
      <c r="G1982" s="54"/>
      <c r="AC1982" s="54"/>
      <c r="AD1982" s="54"/>
      <c r="AE1982" s="54"/>
      <c r="AF1982" s="47"/>
      <c r="AG1982" s="47"/>
    </row>
    <row r="1983" spans="2:33" x14ac:dyDescent="0.25">
      <c r="B1983" s="42"/>
      <c r="C1983" s="42"/>
      <c r="D1983" s="42"/>
      <c r="E1983" s="42"/>
      <c r="F1983" s="42"/>
      <c r="G1983" s="42"/>
      <c r="AC1983" s="42"/>
      <c r="AD1983" s="42"/>
      <c r="AE1983" s="42"/>
      <c r="AF1983" s="47"/>
      <c r="AG1983" s="47"/>
    </row>
    <row r="1984" spans="2:33" x14ac:dyDescent="0.25">
      <c r="B1984" s="59"/>
      <c r="C1984" s="59"/>
      <c r="D1984" s="59"/>
      <c r="E1984" s="59"/>
      <c r="F1984" s="59"/>
      <c r="G1984" s="59"/>
      <c r="AC1984" s="59"/>
      <c r="AD1984" s="59"/>
      <c r="AE1984" s="59"/>
      <c r="AF1984" s="47"/>
      <c r="AG1984" s="47"/>
    </row>
    <row r="1985" spans="2:33" x14ac:dyDescent="0.25">
      <c r="B1985" s="45"/>
      <c r="C1985" s="45"/>
      <c r="D1985" s="45"/>
      <c r="E1985" s="45"/>
      <c r="F1985" s="45"/>
      <c r="G1985" s="45"/>
      <c r="AC1985" s="45"/>
      <c r="AD1985" s="45"/>
      <c r="AE1985" s="45"/>
      <c r="AF1985" s="47"/>
      <c r="AG1985" s="47"/>
    </row>
    <row r="1986" spans="2:33" x14ac:dyDescent="0.25">
      <c r="B1986" s="48"/>
      <c r="C1986" s="48"/>
      <c r="D1986" s="48"/>
      <c r="E1986" s="48"/>
      <c r="F1986" s="48"/>
      <c r="G1986" s="48"/>
      <c r="AC1986" s="48"/>
      <c r="AD1986" s="48"/>
      <c r="AE1986" s="48"/>
      <c r="AF1986" s="47"/>
      <c r="AG1986" s="47"/>
    </row>
    <row r="1987" spans="2:33" x14ac:dyDescent="0.25">
      <c r="B1987" s="45"/>
      <c r="C1987" s="45"/>
      <c r="D1987" s="45"/>
      <c r="E1987" s="45"/>
      <c r="F1987" s="45"/>
      <c r="G1987" s="45"/>
      <c r="AC1987" s="45"/>
      <c r="AD1987" s="45"/>
      <c r="AE1987" s="45"/>
      <c r="AF1987" s="47"/>
      <c r="AG1987" s="47"/>
    </row>
    <row r="1988" spans="2:33" x14ac:dyDescent="0.25">
      <c r="B1988" s="68"/>
      <c r="C1988" s="68"/>
      <c r="D1988" s="68"/>
      <c r="E1988" s="68"/>
      <c r="F1988" s="68"/>
      <c r="G1988" s="68"/>
      <c r="AC1988" s="68"/>
      <c r="AD1988" s="68"/>
      <c r="AE1988" s="68"/>
      <c r="AF1988" s="47"/>
      <c r="AG1988" s="47"/>
    </row>
    <row r="1989" spans="2:33" x14ac:dyDescent="0.25">
      <c r="B1989" s="43"/>
      <c r="C1989" s="43"/>
      <c r="D1989" s="43"/>
      <c r="E1989" s="43"/>
      <c r="F1989" s="43"/>
      <c r="G1989" s="43"/>
      <c r="AC1989" s="43"/>
      <c r="AD1989" s="43"/>
      <c r="AE1989" s="43"/>
      <c r="AF1989" s="47"/>
      <c r="AG1989" s="47"/>
    </row>
    <row r="1990" spans="2:33" x14ac:dyDescent="0.25">
      <c r="B1990" s="61"/>
      <c r="C1990" s="61"/>
      <c r="D1990" s="61"/>
      <c r="E1990" s="61"/>
      <c r="F1990" s="61"/>
      <c r="G1990" s="61"/>
      <c r="AC1990" s="61"/>
      <c r="AD1990" s="61"/>
      <c r="AE1990" s="61"/>
      <c r="AF1990" s="47"/>
      <c r="AG1990" s="47"/>
    </row>
    <row r="1991" spans="2:33" x14ac:dyDescent="0.25">
      <c r="B1991" s="40"/>
      <c r="C1991" s="40"/>
      <c r="D1991" s="40"/>
      <c r="E1991" s="40"/>
      <c r="F1991" s="40"/>
      <c r="G1991" s="40"/>
      <c r="AC1991" s="40"/>
      <c r="AD1991" s="40"/>
      <c r="AE1991" s="40"/>
      <c r="AF1991" s="47"/>
      <c r="AG1991" s="47"/>
    </row>
    <row r="1992" spans="2:33" x14ac:dyDescent="0.25">
      <c r="B1992" s="42"/>
      <c r="C1992" s="42"/>
      <c r="D1992" s="42"/>
      <c r="E1992" s="42"/>
      <c r="F1992" s="42"/>
      <c r="G1992" s="42"/>
      <c r="AC1992" s="42"/>
      <c r="AD1992" s="42"/>
      <c r="AE1992" s="42"/>
      <c r="AF1992" s="47"/>
      <c r="AG1992" s="47"/>
    </row>
    <row r="1993" spans="2:33" x14ac:dyDescent="0.25">
      <c r="B1993" s="57"/>
      <c r="C1993" s="57"/>
      <c r="D1993" s="57"/>
      <c r="E1993" s="57"/>
      <c r="F1993" s="57"/>
      <c r="G1993" s="57"/>
      <c r="AC1993" s="57"/>
      <c r="AD1993" s="57"/>
      <c r="AE1993" s="57"/>
      <c r="AF1993" s="47"/>
      <c r="AG1993" s="47"/>
    </row>
    <row r="1994" spans="2:33" x14ac:dyDescent="0.25">
      <c r="B1994" s="61"/>
      <c r="C1994" s="61"/>
      <c r="D1994" s="61"/>
      <c r="E1994" s="61"/>
      <c r="F1994" s="61"/>
      <c r="G1994" s="61"/>
      <c r="AC1994" s="61"/>
      <c r="AD1994" s="61"/>
      <c r="AE1994" s="61"/>
      <c r="AF1994" s="47"/>
      <c r="AG1994" s="47"/>
    </row>
    <row r="1995" spans="2:33" x14ac:dyDescent="0.25">
      <c r="B1995" s="66"/>
      <c r="C1995" s="66"/>
      <c r="D1995" s="66"/>
      <c r="E1995" s="66"/>
      <c r="F1995" s="66"/>
      <c r="G1995" s="66"/>
      <c r="AC1995" s="66"/>
      <c r="AD1995" s="66"/>
      <c r="AE1995" s="66"/>
      <c r="AF1995" s="61"/>
      <c r="AG1995" s="61"/>
    </row>
    <row r="1996" spans="2:33" x14ac:dyDescent="0.25">
      <c r="B1996" s="48"/>
      <c r="C1996" s="48"/>
      <c r="D1996" s="48"/>
      <c r="E1996" s="48"/>
      <c r="F1996" s="48"/>
      <c r="G1996" s="48"/>
      <c r="AC1996" s="48"/>
      <c r="AD1996" s="48"/>
      <c r="AE1996" s="48"/>
      <c r="AF1996" s="61"/>
      <c r="AG1996" s="61"/>
    </row>
    <row r="1997" spans="2:33" x14ac:dyDescent="0.25">
      <c r="B1997" s="45"/>
      <c r="C1997" s="45"/>
      <c r="D1997" s="45"/>
      <c r="E1997" s="45"/>
      <c r="F1997" s="45"/>
      <c r="G1997" s="45"/>
      <c r="AC1997" s="45"/>
      <c r="AD1997" s="45"/>
      <c r="AE1997" s="45"/>
      <c r="AF1997" s="61"/>
      <c r="AG1997" s="61"/>
    </row>
    <row r="1998" spans="2:33" x14ac:dyDescent="0.25">
      <c r="B1998" s="40"/>
      <c r="C1998" s="40"/>
      <c r="D1998" s="40"/>
      <c r="E1998" s="40"/>
      <c r="F1998" s="40"/>
      <c r="G1998" s="40"/>
      <c r="AC1998" s="40"/>
      <c r="AD1998" s="40"/>
      <c r="AE1998" s="40"/>
      <c r="AF1998" s="61"/>
      <c r="AG1998" s="61"/>
    </row>
    <row r="1999" spans="2:33" x14ac:dyDescent="0.25">
      <c r="B1999" s="49"/>
      <c r="C1999" s="49"/>
      <c r="D1999" s="49"/>
      <c r="E1999" s="49"/>
      <c r="F1999" s="49"/>
      <c r="G1999" s="49"/>
      <c r="AC1999" s="49"/>
      <c r="AD1999" s="49"/>
      <c r="AE1999" s="49"/>
      <c r="AF1999" s="61"/>
      <c r="AG1999" s="61"/>
    </row>
    <row r="2000" spans="2:33" x14ac:dyDescent="0.25">
      <c r="B2000" s="59"/>
      <c r="C2000" s="59"/>
      <c r="D2000" s="59"/>
      <c r="E2000" s="59"/>
      <c r="F2000" s="59"/>
      <c r="G2000" s="59"/>
      <c r="AC2000" s="59"/>
      <c r="AD2000" s="59"/>
      <c r="AE2000" s="59"/>
      <c r="AF2000" s="61"/>
      <c r="AG2000" s="61"/>
    </row>
    <row r="2001" spans="2:33" x14ac:dyDescent="0.25">
      <c r="B2001" s="62"/>
      <c r="C2001" s="62"/>
      <c r="D2001" s="62"/>
      <c r="E2001" s="62"/>
      <c r="F2001" s="62"/>
      <c r="G2001" s="62"/>
      <c r="AC2001" s="62"/>
      <c r="AD2001" s="62"/>
      <c r="AE2001" s="62"/>
      <c r="AF2001" s="61"/>
      <c r="AG2001" s="61"/>
    </row>
    <row r="2002" spans="2:33" x14ac:dyDescent="0.25">
      <c r="B2002" s="64"/>
      <c r="C2002" s="64"/>
      <c r="D2002" s="64"/>
      <c r="E2002" s="64"/>
      <c r="F2002" s="64"/>
      <c r="G2002" s="64"/>
      <c r="AC2002" s="64"/>
      <c r="AD2002" s="64"/>
      <c r="AE2002" s="64"/>
      <c r="AF2002" s="61"/>
      <c r="AG2002" s="61"/>
    </row>
    <row r="2003" spans="2:33" x14ac:dyDescent="0.25">
      <c r="B2003" s="46"/>
      <c r="C2003" s="46"/>
      <c r="D2003" s="46"/>
      <c r="E2003" s="46"/>
      <c r="F2003" s="46"/>
      <c r="G2003" s="46"/>
      <c r="AC2003" s="46"/>
      <c r="AD2003" s="46"/>
      <c r="AE2003" s="46"/>
      <c r="AF2003" s="61"/>
      <c r="AG2003" s="61"/>
    </row>
    <row r="2004" spans="2:33" x14ac:dyDescent="0.25">
      <c r="B2004" s="44"/>
      <c r="C2004" s="44"/>
      <c r="D2004" s="44"/>
      <c r="E2004" s="44"/>
      <c r="F2004" s="44"/>
      <c r="G2004" s="44"/>
      <c r="AC2004" s="44"/>
      <c r="AD2004" s="44"/>
      <c r="AE2004" s="44"/>
      <c r="AF2004" s="61"/>
      <c r="AG2004" s="61"/>
    </row>
    <row r="2005" spans="2:33" x14ac:dyDescent="0.25">
      <c r="B2005" s="46"/>
      <c r="C2005" s="46"/>
      <c r="D2005" s="46"/>
      <c r="E2005" s="46"/>
      <c r="F2005" s="46"/>
      <c r="G2005" s="46"/>
      <c r="AC2005" s="46"/>
      <c r="AD2005" s="46"/>
      <c r="AE2005" s="46"/>
      <c r="AF2005" s="61"/>
      <c r="AG2005" s="61"/>
    </row>
    <row r="2006" spans="2:33" x14ac:dyDescent="0.25">
      <c r="B2006" s="40"/>
      <c r="C2006" s="40"/>
      <c r="D2006" s="40"/>
      <c r="E2006" s="40"/>
      <c r="F2006" s="40"/>
      <c r="G2006" s="40"/>
      <c r="AC2006" s="40"/>
      <c r="AD2006" s="40"/>
      <c r="AE2006" s="40"/>
      <c r="AF2006" s="61"/>
      <c r="AG2006" s="61"/>
    </row>
    <row r="2007" spans="2:33" x14ac:dyDescent="0.25">
      <c r="B2007" s="47"/>
      <c r="C2007" s="47"/>
      <c r="D2007" s="47"/>
      <c r="E2007" s="47"/>
      <c r="F2007" s="47"/>
      <c r="G2007" s="47"/>
      <c r="AC2007" s="47"/>
      <c r="AD2007" s="47"/>
      <c r="AE2007" s="47"/>
      <c r="AF2007" s="61"/>
      <c r="AG2007" s="61"/>
    </row>
    <row r="2008" spans="2:33" x14ac:dyDescent="0.25">
      <c r="B2008" s="46"/>
      <c r="C2008" s="46"/>
      <c r="D2008" s="46"/>
      <c r="E2008" s="46"/>
      <c r="F2008" s="46"/>
      <c r="G2008" s="46"/>
      <c r="AC2008" s="46"/>
      <c r="AD2008" s="46"/>
      <c r="AE2008" s="46"/>
      <c r="AF2008" s="61"/>
      <c r="AG2008" s="61"/>
    </row>
    <row r="2009" spans="2:33" x14ac:dyDescent="0.25">
      <c r="B2009" s="49"/>
      <c r="C2009" s="49"/>
      <c r="D2009" s="49"/>
      <c r="E2009" s="49"/>
      <c r="F2009" s="49"/>
      <c r="G2009" s="49"/>
      <c r="AC2009" s="49"/>
      <c r="AD2009" s="49"/>
      <c r="AE2009" s="49"/>
      <c r="AF2009" s="61"/>
      <c r="AG2009" s="61"/>
    </row>
    <row r="2010" spans="2:33" x14ac:dyDescent="0.25">
      <c r="B2010" s="60"/>
      <c r="C2010" s="60"/>
      <c r="D2010" s="60"/>
      <c r="E2010" s="60"/>
      <c r="F2010" s="60"/>
      <c r="G2010" s="60"/>
      <c r="AC2010" s="60"/>
      <c r="AD2010" s="60"/>
      <c r="AE2010" s="60"/>
      <c r="AF2010" s="61"/>
      <c r="AG2010" s="61"/>
    </row>
    <row r="2011" spans="2:33" x14ac:dyDescent="0.25">
      <c r="B2011" s="65"/>
      <c r="C2011" s="65"/>
      <c r="D2011" s="65"/>
      <c r="E2011" s="65"/>
      <c r="F2011" s="65"/>
      <c r="G2011" s="65"/>
      <c r="AC2011" s="65"/>
      <c r="AD2011" s="65"/>
      <c r="AE2011" s="65"/>
      <c r="AF2011" s="61"/>
      <c r="AG2011" s="61"/>
    </row>
    <row r="2012" spans="2:33" x14ac:dyDescent="0.25">
      <c r="B2012" s="48"/>
      <c r="C2012" s="48"/>
      <c r="D2012" s="48"/>
      <c r="E2012" s="48"/>
      <c r="F2012" s="48"/>
      <c r="G2012" s="48"/>
      <c r="AC2012" s="48"/>
      <c r="AD2012" s="48"/>
      <c r="AE2012" s="48"/>
      <c r="AF2012" s="61"/>
      <c r="AG2012" s="61"/>
    </row>
    <row r="2013" spans="2:33" x14ac:dyDescent="0.25">
      <c r="B2013" s="64"/>
      <c r="C2013" s="64"/>
      <c r="D2013" s="64"/>
      <c r="E2013" s="64"/>
      <c r="F2013" s="64"/>
      <c r="G2013" s="64"/>
      <c r="AC2013" s="64"/>
      <c r="AD2013" s="64"/>
      <c r="AE2013" s="64"/>
      <c r="AF2013" s="61"/>
      <c r="AG2013" s="61"/>
    </row>
    <row r="2014" spans="2:33" x14ac:dyDescent="0.25">
      <c r="B2014" s="43"/>
      <c r="C2014" s="43"/>
      <c r="D2014" s="43"/>
      <c r="E2014" s="43"/>
      <c r="F2014" s="43"/>
      <c r="G2014" s="43"/>
      <c r="AC2014" s="43"/>
      <c r="AD2014" s="43"/>
      <c r="AE2014" s="43"/>
      <c r="AF2014" s="61"/>
      <c r="AG2014" s="61"/>
    </row>
    <row r="2015" spans="2:33" x14ac:dyDescent="0.25">
      <c r="B2015" s="61"/>
      <c r="C2015" s="61"/>
      <c r="D2015" s="61"/>
      <c r="E2015" s="61"/>
      <c r="F2015" s="61"/>
      <c r="G2015" s="61"/>
      <c r="AC2015" s="61"/>
      <c r="AD2015" s="61"/>
      <c r="AE2015" s="61"/>
      <c r="AF2015" s="61"/>
      <c r="AG2015" s="61"/>
    </row>
    <row r="2016" spans="2:33" x14ac:dyDescent="0.25">
      <c r="B2016" s="47"/>
      <c r="C2016" s="47"/>
      <c r="D2016" s="47"/>
      <c r="E2016" s="47"/>
      <c r="F2016" s="47"/>
      <c r="G2016" s="47"/>
      <c r="AC2016" s="47"/>
      <c r="AD2016" s="47"/>
      <c r="AE2016" s="47"/>
      <c r="AF2016" s="61"/>
      <c r="AG2016" s="61"/>
    </row>
    <row r="2017" spans="2:33" x14ac:dyDescent="0.25">
      <c r="B2017" s="57"/>
      <c r="C2017" s="57"/>
      <c r="D2017" s="57"/>
      <c r="E2017" s="57"/>
      <c r="F2017" s="57"/>
      <c r="G2017" s="57"/>
      <c r="AC2017" s="57"/>
      <c r="AD2017" s="57"/>
      <c r="AE2017" s="57"/>
      <c r="AF2017" s="61"/>
      <c r="AG2017" s="61"/>
    </row>
    <row r="2018" spans="2:33" x14ac:dyDescent="0.25">
      <c r="B2018" s="48"/>
      <c r="C2018" s="48"/>
      <c r="D2018" s="48"/>
      <c r="E2018" s="48"/>
      <c r="F2018" s="48"/>
      <c r="G2018" s="48"/>
      <c r="AC2018" s="48"/>
      <c r="AD2018" s="48"/>
      <c r="AE2018" s="48"/>
      <c r="AF2018" s="61"/>
      <c r="AG2018" s="61"/>
    </row>
    <row r="2019" spans="2:33" x14ac:dyDescent="0.25">
      <c r="B2019" s="40"/>
      <c r="C2019" s="40"/>
      <c r="D2019" s="40"/>
      <c r="E2019" s="40"/>
      <c r="F2019" s="40"/>
      <c r="G2019" s="40"/>
      <c r="AC2019" s="40"/>
      <c r="AD2019" s="40"/>
      <c r="AE2019" s="40"/>
      <c r="AF2019" s="61"/>
      <c r="AG2019" s="61"/>
    </row>
    <row r="2020" spans="2:33" x14ac:dyDescent="0.25">
      <c r="B2020" s="57"/>
      <c r="C2020" s="57"/>
      <c r="D2020" s="57"/>
      <c r="E2020" s="57"/>
      <c r="F2020" s="57"/>
      <c r="G2020" s="57"/>
      <c r="AC2020" s="57"/>
      <c r="AD2020" s="57"/>
      <c r="AE2020" s="57"/>
      <c r="AF2020" s="61"/>
      <c r="AG2020" s="61"/>
    </row>
    <row r="2021" spans="2:33" x14ac:dyDescent="0.25">
      <c r="B2021" s="61"/>
      <c r="C2021" s="61"/>
      <c r="D2021" s="61"/>
      <c r="E2021" s="61"/>
      <c r="F2021" s="61"/>
      <c r="G2021" s="61"/>
      <c r="AC2021" s="61"/>
      <c r="AD2021" s="61"/>
      <c r="AE2021" s="61"/>
      <c r="AF2021" s="61"/>
      <c r="AG2021" s="61"/>
    </row>
    <row r="2022" spans="2:33" x14ac:dyDescent="0.25">
      <c r="B2022" s="49"/>
      <c r="C2022" s="49"/>
      <c r="D2022" s="49"/>
      <c r="E2022" s="49"/>
      <c r="F2022" s="49"/>
      <c r="G2022" s="49"/>
      <c r="AC2022" s="49"/>
      <c r="AD2022" s="49"/>
      <c r="AE2022" s="49"/>
      <c r="AF2022" s="61"/>
      <c r="AG2022" s="61"/>
    </row>
    <row r="2023" spans="2:33" x14ac:dyDescent="0.25">
      <c r="B2023" s="48"/>
      <c r="C2023" s="48"/>
      <c r="D2023" s="48"/>
      <c r="E2023" s="48"/>
      <c r="F2023" s="48"/>
      <c r="G2023" s="48"/>
      <c r="AC2023" s="48"/>
      <c r="AD2023" s="48"/>
      <c r="AE2023" s="48"/>
      <c r="AF2023" s="61"/>
      <c r="AG2023" s="61"/>
    </row>
    <row r="2024" spans="2:33" x14ac:dyDescent="0.25">
      <c r="B2024" s="46"/>
      <c r="C2024" s="46"/>
      <c r="D2024" s="46"/>
      <c r="E2024" s="46"/>
      <c r="F2024" s="46"/>
      <c r="G2024" s="46"/>
      <c r="AC2024" s="46"/>
      <c r="AD2024" s="46"/>
      <c r="AE2024" s="46"/>
      <c r="AF2024" s="61"/>
      <c r="AG2024" s="61"/>
    </row>
    <row r="2025" spans="2:33" x14ac:dyDescent="0.25">
      <c r="B2025" s="55"/>
      <c r="C2025" s="55"/>
      <c r="D2025" s="55"/>
      <c r="E2025" s="55"/>
      <c r="F2025" s="55"/>
      <c r="G2025" s="55"/>
      <c r="AC2025" s="55"/>
      <c r="AD2025" s="55"/>
      <c r="AE2025" s="55"/>
      <c r="AF2025" s="61"/>
      <c r="AG2025" s="61"/>
    </row>
    <row r="2026" spans="2:33" x14ac:dyDescent="0.25">
      <c r="B2026" s="59"/>
      <c r="C2026" s="59"/>
      <c r="D2026" s="59"/>
      <c r="E2026" s="59"/>
      <c r="F2026" s="59"/>
      <c r="G2026" s="59"/>
      <c r="AC2026" s="59"/>
      <c r="AD2026" s="59"/>
      <c r="AE2026" s="59"/>
      <c r="AF2026" s="61"/>
      <c r="AG2026" s="61"/>
    </row>
    <row r="2027" spans="2:33" x14ac:dyDescent="0.25">
      <c r="B2027" s="57"/>
      <c r="C2027" s="57"/>
      <c r="D2027" s="57"/>
      <c r="E2027" s="57"/>
      <c r="F2027" s="57"/>
      <c r="G2027" s="57"/>
      <c r="AC2027" s="57"/>
      <c r="AD2027" s="57"/>
      <c r="AE2027" s="57"/>
      <c r="AF2027" s="61"/>
      <c r="AG2027" s="61"/>
    </row>
    <row r="2028" spans="2:33" x14ac:dyDescent="0.25">
      <c r="B2028" s="61"/>
      <c r="C2028" s="61"/>
      <c r="D2028" s="61"/>
      <c r="E2028" s="61"/>
      <c r="F2028" s="61"/>
      <c r="G2028" s="61"/>
      <c r="AC2028" s="61"/>
      <c r="AD2028" s="61"/>
      <c r="AE2028" s="61"/>
      <c r="AF2028" s="61"/>
      <c r="AG2028" s="61"/>
    </row>
    <row r="2029" spans="2:33" x14ac:dyDescent="0.25">
      <c r="B2029" s="45"/>
      <c r="C2029" s="45"/>
      <c r="D2029" s="45"/>
      <c r="E2029" s="45"/>
      <c r="F2029" s="45"/>
      <c r="G2029" s="45"/>
      <c r="AC2029" s="45"/>
      <c r="AD2029" s="45"/>
      <c r="AE2029" s="45"/>
      <c r="AF2029" s="61"/>
      <c r="AG2029" s="61"/>
    </row>
    <row r="2030" spans="2:33" x14ac:dyDescent="0.25">
      <c r="B2030" s="50"/>
      <c r="C2030" s="50"/>
      <c r="D2030" s="50"/>
      <c r="E2030" s="50"/>
      <c r="F2030" s="50"/>
      <c r="G2030" s="50"/>
      <c r="AC2030" s="50"/>
      <c r="AD2030" s="50"/>
      <c r="AE2030" s="50"/>
      <c r="AF2030" s="61"/>
      <c r="AG2030" s="61"/>
    </row>
    <row r="2031" spans="2:33" x14ac:dyDescent="0.25">
      <c r="B2031" s="62"/>
      <c r="C2031" s="62"/>
      <c r="D2031" s="62"/>
      <c r="E2031" s="62"/>
      <c r="F2031" s="62"/>
      <c r="G2031" s="62"/>
      <c r="AC2031" s="62"/>
      <c r="AD2031" s="62"/>
      <c r="AE2031" s="62"/>
      <c r="AF2031" s="61"/>
      <c r="AG2031" s="61"/>
    </row>
    <row r="2032" spans="2:33" x14ac:dyDescent="0.25">
      <c r="B2032" s="40"/>
      <c r="C2032" s="40"/>
      <c r="D2032" s="40"/>
      <c r="E2032" s="40"/>
      <c r="F2032" s="40"/>
      <c r="G2032" s="40"/>
      <c r="AC2032" s="40"/>
      <c r="AD2032" s="40"/>
      <c r="AE2032" s="40"/>
      <c r="AF2032" s="61"/>
      <c r="AG2032" s="61"/>
    </row>
    <row r="2033" spans="2:33" x14ac:dyDescent="0.25">
      <c r="B2033" s="55"/>
      <c r="C2033" s="55"/>
      <c r="D2033" s="55"/>
      <c r="E2033" s="55"/>
      <c r="F2033" s="55"/>
      <c r="G2033" s="55"/>
      <c r="AC2033" s="55"/>
      <c r="AD2033" s="55"/>
      <c r="AE2033" s="55"/>
      <c r="AF2033" s="61"/>
      <c r="AG2033" s="61"/>
    </row>
    <row r="2034" spans="2:33" x14ac:dyDescent="0.25">
      <c r="B2034" s="47"/>
      <c r="C2034" s="47"/>
      <c r="D2034" s="47"/>
      <c r="E2034" s="47"/>
      <c r="F2034" s="47"/>
      <c r="G2034" s="47"/>
      <c r="AC2034" s="47"/>
      <c r="AD2034" s="47"/>
      <c r="AE2034" s="47"/>
      <c r="AF2034" s="61"/>
      <c r="AG2034" s="61"/>
    </row>
    <row r="2035" spans="2:33" x14ac:dyDescent="0.25">
      <c r="B2035" s="59"/>
      <c r="C2035" s="59"/>
      <c r="D2035" s="59"/>
      <c r="E2035" s="59"/>
      <c r="F2035" s="59"/>
      <c r="G2035" s="59"/>
      <c r="AC2035" s="59"/>
      <c r="AD2035" s="59"/>
      <c r="AE2035" s="59"/>
      <c r="AF2035" s="61"/>
      <c r="AG2035" s="61"/>
    </row>
    <row r="2036" spans="2:33" x14ac:dyDescent="0.25">
      <c r="B2036" s="62"/>
      <c r="C2036" s="62"/>
      <c r="D2036" s="62"/>
      <c r="E2036" s="62"/>
      <c r="F2036" s="62"/>
      <c r="G2036" s="62"/>
      <c r="AC2036" s="62"/>
      <c r="AD2036" s="62"/>
      <c r="AE2036" s="62"/>
      <c r="AF2036" s="61"/>
      <c r="AG2036" s="61"/>
    </row>
    <row r="2037" spans="2:33" x14ac:dyDescent="0.25">
      <c r="B2037" s="60"/>
      <c r="C2037" s="60"/>
      <c r="D2037" s="60"/>
      <c r="E2037" s="60"/>
      <c r="F2037" s="60"/>
      <c r="G2037" s="60"/>
      <c r="AC2037" s="60"/>
      <c r="AD2037" s="60"/>
      <c r="AE2037" s="60"/>
      <c r="AF2037" s="61"/>
      <c r="AG2037" s="61"/>
    </row>
    <row r="2038" spans="2:33" x14ac:dyDescent="0.25">
      <c r="B2038" s="56"/>
      <c r="C2038" s="56"/>
      <c r="D2038" s="56"/>
      <c r="E2038" s="56"/>
      <c r="F2038" s="56"/>
      <c r="G2038" s="56"/>
      <c r="AC2038" s="56"/>
      <c r="AD2038" s="56"/>
      <c r="AE2038" s="56"/>
      <c r="AF2038" s="61"/>
      <c r="AG2038" s="61"/>
    </row>
    <row r="2039" spans="2:33" x14ac:dyDescent="0.25">
      <c r="B2039" s="45"/>
      <c r="C2039" s="45"/>
      <c r="D2039" s="45"/>
      <c r="E2039" s="45"/>
      <c r="F2039" s="45"/>
      <c r="G2039" s="45"/>
      <c r="AC2039" s="45"/>
      <c r="AD2039" s="45"/>
      <c r="AE2039" s="45"/>
      <c r="AF2039" s="61"/>
      <c r="AG2039" s="61"/>
    </row>
    <row r="2040" spans="2:33" x14ac:dyDescent="0.25">
      <c r="B2040" s="48"/>
      <c r="C2040" s="48"/>
      <c r="D2040" s="48"/>
      <c r="E2040" s="48"/>
      <c r="F2040" s="48"/>
      <c r="G2040" s="48"/>
      <c r="AC2040" s="48"/>
      <c r="AD2040" s="48"/>
      <c r="AE2040" s="48"/>
      <c r="AF2040" s="61"/>
      <c r="AG2040" s="61"/>
    </row>
    <row r="2041" spans="2:33" x14ac:dyDescent="0.25">
      <c r="B2041" s="45"/>
      <c r="C2041" s="45"/>
      <c r="D2041" s="45"/>
      <c r="E2041" s="45"/>
      <c r="F2041" s="45"/>
      <c r="G2041" s="45"/>
      <c r="AC2041" s="45"/>
      <c r="AD2041" s="45"/>
      <c r="AE2041" s="45"/>
      <c r="AF2041" s="61"/>
      <c r="AG2041" s="61"/>
    </row>
    <row r="2042" spans="2:33" x14ac:dyDescent="0.25">
      <c r="B2042" s="54"/>
      <c r="C2042" s="54"/>
      <c r="D2042" s="54"/>
      <c r="E2042" s="54"/>
      <c r="F2042" s="54"/>
      <c r="G2042" s="54"/>
      <c r="AC2042" s="54"/>
      <c r="AD2042" s="54"/>
      <c r="AE2042" s="54"/>
      <c r="AF2042" s="61"/>
      <c r="AG2042" s="61"/>
    </row>
    <row r="2043" spans="2:33" x14ac:dyDescent="0.25">
      <c r="B2043" s="62"/>
      <c r="C2043" s="62"/>
      <c r="D2043" s="62"/>
      <c r="E2043" s="62"/>
      <c r="F2043" s="62"/>
      <c r="G2043" s="62"/>
      <c r="AC2043" s="62"/>
      <c r="AD2043" s="62"/>
      <c r="AE2043" s="62"/>
      <c r="AF2043" s="61"/>
      <c r="AG2043" s="61"/>
    </row>
    <row r="2044" spans="2:33" x14ac:dyDescent="0.25">
      <c r="B2044" s="65"/>
      <c r="C2044" s="65"/>
      <c r="D2044" s="65"/>
      <c r="E2044" s="65"/>
      <c r="F2044" s="65"/>
      <c r="G2044" s="65"/>
      <c r="AC2044" s="65"/>
      <c r="AD2044" s="65"/>
      <c r="AE2044" s="65"/>
      <c r="AF2044" s="61"/>
      <c r="AG2044" s="61"/>
    </row>
    <row r="2045" spans="2:33" x14ac:dyDescent="0.25">
      <c r="B2045" s="67"/>
      <c r="C2045" s="67"/>
      <c r="D2045" s="67"/>
      <c r="E2045" s="67"/>
      <c r="F2045" s="67"/>
      <c r="G2045" s="67"/>
      <c r="AC2045" s="67"/>
      <c r="AD2045" s="67"/>
      <c r="AE2045" s="67"/>
      <c r="AF2045" s="61"/>
      <c r="AG2045" s="61"/>
    </row>
    <row r="2046" spans="2:33" x14ac:dyDescent="0.25">
      <c r="B2046" s="47"/>
      <c r="C2046" s="47"/>
      <c r="D2046" s="47"/>
      <c r="E2046" s="47"/>
      <c r="F2046" s="47"/>
      <c r="G2046" s="47"/>
      <c r="AC2046" s="47"/>
      <c r="AD2046" s="47"/>
      <c r="AE2046" s="47"/>
      <c r="AF2046" s="61"/>
      <c r="AG2046" s="61"/>
    </row>
    <row r="2047" spans="2:33" x14ac:dyDescent="0.25">
      <c r="B2047" s="55"/>
      <c r="C2047" s="55"/>
      <c r="D2047" s="55"/>
      <c r="E2047" s="55"/>
      <c r="F2047" s="55"/>
      <c r="G2047" s="55"/>
      <c r="AC2047" s="55"/>
      <c r="AD2047" s="55"/>
      <c r="AE2047" s="55"/>
      <c r="AF2047" s="61"/>
      <c r="AG2047" s="61"/>
    </row>
    <row r="2048" spans="2:33" x14ac:dyDescent="0.25">
      <c r="B2048" s="66"/>
      <c r="C2048" s="66"/>
      <c r="D2048" s="66"/>
      <c r="E2048" s="66"/>
      <c r="F2048" s="66"/>
      <c r="G2048" s="66"/>
      <c r="AC2048" s="66"/>
      <c r="AD2048" s="66"/>
      <c r="AE2048" s="66"/>
      <c r="AF2048" s="61"/>
      <c r="AG2048" s="61"/>
    </row>
    <row r="2049" spans="2:33" x14ac:dyDescent="0.25">
      <c r="B2049" s="44"/>
      <c r="C2049" s="44"/>
      <c r="D2049" s="44"/>
      <c r="E2049" s="44"/>
      <c r="F2049" s="44"/>
      <c r="G2049" s="44"/>
      <c r="AC2049" s="44"/>
      <c r="AD2049" s="44"/>
      <c r="AE2049" s="44"/>
      <c r="AF2049" s="61"/>
      <c r="AG2049" s="61"/>
    </row>
    <row r="2050" spans="2:33" x14ac:dyDescent="0.25">
      <c r="B2050" s="40"/>
      <c r="C2050" s="40"/>
      <c r="D2050" s="40"/>
      <c r="E2050" s="40"/>
      <c r="F2050" s="40"/>
      <c r="G2050" s="40"/>
      <c r="AC2050" s="40"/>
      <c r="AD2050" s="40"/>
      <c r="AE2050" s="40"/>
      <c r="AF2050" s="61"/>
      <c r="AG2050" s="61"/>
    </row>
    <row r="2051" spans="2:33" x14ac:dyDescent="0.25">
      <c r="B2051" s="41"/>
      <c r="C2051" s="41"/>
      <c r="D2051" s="41"/>
      <c r="E2051" s="41"/>
      <c r="F2051" s="41"/>
      <c r="G2051" s="41"/>
      <c r="AC2051" s="41"/>
      <c r="AD2051" s="41"/>
      <c r="AE2051" s="41"/>
      <c r="AF2051" s="61"/>
      <c r="AG2051" s="61"/>
    </row>
    <row r="2052" spans="2:33" x14ac:dyDescent="0.25">
      <c r="B2052" s="66"/>
      <c r="C2052" s="66"/>
      <c r="D2052" s="66"/>
      <c r="E2052" s="66"/>
      <c r="F2052" s="66"/>
      <c r="G2052" s="66"/>
      <c r="AC2052" s="66"/>
      <c r="AD2052" s="66"/>
      <c r="AE2052" s="66"/>
      <c r="AF2052" s="61"/>
      <c r="AG2052" s="61"/>
    </row>
    <row r="2053" spans="2:33" x14ac:dyDescent="0.25">
      <c r="B2053" s="43"/>
      <c r="C2053" s="43"/>
      <c r="D2053" s="43"/>
      <c r="E2053" s="43"/>
      <c r="F2053" s="43"/>
      <c r="G2053" s="43"/>
      <c r="AC2053" s="43"/>
      <c r="AD2053" s="43"/>
      <c r="AE2053" s="43"/>
      <c r="AF2053" s="61"/>
      <c r="AG2053" s="61"/>
    </row>
    <row r="2054" spans="2:33" x14ac:dyDescent="0.25">
      <c r="B2054" s="44"/>
      <c r="C2054" s="44"/>
      <c r="D2054" s="44"/>
      <c r="E2054" s="44"/>
      <c r="F2054" s="44"/>
      <c r="G2054" s="44"/>
      <c r="AC2054" s="44"/>
      <c r="AD2054" s="44"/>
      <c r="AE2054" s="44"/>
      <c r="AF2054" s="61"/>
      <c r="AG2054" s="61"/>
    </row>
    <row r="2055" spans="2:33" x14ac:dyDescent="0.25">
      <c r="B2055" s="46"/>
      <c r="C2055" s="46"/>
      <c r="D2055" s="46"/>
      <c r="E2055" s="46"/>
      <c r="F2055" s="46"/>
      <c r="G2055" s="46"/>
      <c r="AC2055" s="46"/>
      <c r="AD2055" s="46"/>
      <c r="AE2055" s="46"/>
      <c r="AF2055" s="61"/>
      <c r="AG2055" s="61"/>
    </row>
    <row r="2056" spans="2:33" x14ac:dyDescent="0.25">
      <c r="B2056" s="57"/>
      <c r="C2056" s="57"/>
      <c r="D2056" s="57"/>
      <c r="E2056" s="57"/>
      <c r="F2056" s="57"/>
      <c r="G2056" s="57"/>
      <c r="AC2056" s="57"/>
      <c r="AD2056" s="57"/>
      <c r="AE2056" s="57"/>
      <c r="AF2056" s="61"/>
      <c r="AG2056" s="61"/>
    </row>
    <row r="2057" spans="2:33" x14ac:dyDescent="0.25">
      <c r="B2057" s="62"/>
      <c r="C2057" s="62"/>
      <c r="D2057" s="62"/>
      <c r="E2057" s="62"/>
      <c r="F2057" s="62"/>
      <c r="G2057" s="62"/>
      <c r="AC2057" s="62"/>
      <c r="AD2057" s="62"/>
      <c r="AE2057" s="62"/>
      <c r="AF2057" s="61"/>
      <c r="AG2057" s="61"/>
    </row>
  </sheetData>
  <sortState ref="B3:M2057">
    <sortCondition ref="B3"/>
  </sortState>
  <conditionalFormatting sqref="B33">
    <cfRule type="duplicateValues" dxfId="0" priority="1"/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82"/>
  <sheetViews>
    <sheetView zoomScale="55" zoomScaleNormal="55" workbookViewId="0">
      <selection activeCell="Q25" sqref="Q25"/>
    </sheetView>
  </sheetViews>
  <sheetFormatPr defaultRowHeight="15" x14ac:dyDescent="0.25"/>
  <cols>
    <col min="1" max="1" width="23.28515625" style="69" bestFit="1" customWidth="1"/>
    <col min="2" max="2" width="31.28515625" style="69" bestFit="1" customWidth="1"/>
    <col min="3" max="3" width="8.42578125" style="69" bestFit="1" customWidth="1"/>
    <col min="4" max="4" width="4.5703125" style="69" bestFit="1" customWidth="1"/>
    <col min="5" max="7" width="9.140625" style="69"/>
    <col min="8" max="8" width="18.28515625" bestFit="1" customWidth="1"/>
    <col min="9" max="9" width="7.7109375" bestFit="1" customWidth="1"/>
    <col min="10" max="10" width="4.28515625" bestFit="1" customWidth="1"/>
    <col min="11" max="11" width="5.5703125" customWidth="1"/>
    <col min="12" max="12" width="8.42578125" customWidth="1"/>
    <col min="13" max="13" width="6.85546875" customWidth="1"/>
    <col min="14" max="14" width="6.42578125" customWidth="1"/>
    <col min="15" max="15" width="6.85546875" customWidth="1"/>
    <col min="16" max="16" width="7.5703125" customWidth="1"/>
    <col min="17" max="17" width="18.28515625" bestFit="1" customWidth="1"/>
  </cols>
  <sheetData>
    <row r="1" spans="1:16" x14ac:dyDescent="0.25">
      <c r="E1" s="69" t="s">
        <v>2090</v>
      </c>
      <c r="F1" s="69" t="s">
        <v>2089</v>
      </c>
      <c r="N1" s="40" t="s">
        <v>2156</v>
      </c>
      <c r="O1" s="40">
        <v>1</v>
      </c>
    </row>
    <row r="2" spans="1:16" x14ac:dyDescent="0.25">
      <c r="C2" s="69" t="s">
        <v>536</v>
      </c>
      <c r="D2" s="69" t="s">
        <v>537</v>
      </c>
      <c r="E2" s="69" t="s">
        <v>594</v>
      </c>
      <c r="F2" s="69" t="s">
        <v>594</v>
      </c>
      <c r="G2" s="69" t="s">
        <v>594</v>
      </c>
    </row>
    <row r="3" spans="1:16" x14ac:dyDescent="0.25">
      <c r="A3" s="69" t="s">
        <v>245</v>
      </c>
      <c r="B3" s="69" t="s">
        <v>245</v>
      </c>
      <c r="C3" s="69" t="s">
        <v>574</v>
      </c>
      <c r="D3" s="69">
        <v>12</v>
      </c>
      <c r="E3" s="69">
        <v>0</v>
      </c>
      <c r="F3" s="69">
        <v>664</v>
      </c>
      <c r="G3" s="69">
        <v>63</v>
      </c>
    </row>
    <row r="4" spans="1:16" x14ac:dyDescent="0.25">
      <c r="A4" s="69" t="s">
        <v>191</v>
      </c>
    </row>
    <row r="5" spans="1:16" x14ac:dyDescent="0.25">
      <c r="A5" s="69" t="s">
        <v>288</v>
      </c>
    </row>
    <row r="6" spans="1:16" x14ac:dyDescent="0.25">
      <c r="A6" s="69" t="s">
        <v>232</v>
      </c>
      <c r="B6" s="69" t="s">
        <v>232</v>
      </c>
      <c r="C6" s="69" t="s">
        <v>1489</v>
      </c>
      <c r="D6" s="69">
        <v>15</v>
      </c>
      <c r="E6" s="69">
        <v>0</v>
      </c>
      <c r="F6" s="69">
        <v>488</v>
      </c>
      <c r="G6" s="69">
        <v>124</v>
      </c>
    </row>
    <row r="7" spans="1:16" x14ac:dyDescent="0.25">
      <c r="A7" s="69" t="s">
        <v>345</v>
      </c>
    </row>
    <row r="8" spans="1:16" x14ac:dyDescent="0.25">
      <c r="A8" s="69" t="s">
        <v>92</v>
      </c>
    </row>
    <row r="9" spans="1:16" x14ac:dyDescent="0.25">
      <c r="A9" s="69" t="s">
        <v>360</v>
      </c>
      <c r="B9" s="69" t="s">
        <v>360</v>
      </c>
      <c r="C9" s="69" t="s">
        <v>50</v>
      </c>
      <c r="D9" s="69">
        <v>16</v>
      </c>
      <c r="E9" s="69">
        <v>0</v>
      </c>
      <c r="F9" s="69">
        <v>662</v>
      </c>
      <c r="G9" s="69">
        <v>11</v>
      </c>
    </row>
    <row r="10" spans="1:16" x14ac:dyDescent="0.25">
      <c r="A10" s="69" t="s">
        <v>67</v>
      </c>
    </row>
    <row r="11" spans="1:16" x14ac:dyDescent="0.25">
      <c r="A11" s="69" t="s">
        <v>254</v>
      </c>
    </row>
    <row r="12" spans="1:16" x14ac:dyDescent="0.25">
      <c r="A12" s="69" t="s">
        <v>306</v>
      </c>
      <c r="B12" s="69" t="s">
        <v>306</v>
      </c>
      <c r="C12" s="69" t="s">
        <v>574</v>
      </c>
      <c r="D12" s="69">
        <v>15</v>
      </c>
      <c r="E12" s="69">
        <v>0</v>
      </c>
      <c r="F12" s="69">
        <v>923</v>
      </c>
      <c r="G12" s="69">
        <v>63</v>
      </c>
    </row>
    <row r="13" spans="1:16" x14ac:dyDescent="0.25">
      <c r="A13" s="69" t="s">
        <v>307</v>
      </c>
      <c r="B13" s="69" t="s">
        <v>307</v>
      </c>
      <c r="C13" s="69" t="s">
        <v>23</v>
      </c>
      <c r="D13" s="69">
        <v>10</v>
      </c>
      <c r="E13" s="69">
        <v>0</v>
      </c>
      <c r="F13" s="69">
        <v>486</v>
      </c>
      <c r="G13" s="69">
        <v>43</v>
      </c>
    </row>
    <row r="14" spans="1:16" x14ac:dyDescent="0.25">
      <c r="A14" s="69" t="s">
        <v>32</v>
      </c>
    </row>
    <row r="15" spans="1:16" x14ac:dyDescent="0.25">
      <c r="A15" s="69" t="s">
        <v>129</v>
      </c>
      <c r="B15" s="69" t="s">
        <v>129</v>
      </c>
      <c r="C15" s="69" t="s">
        <v>20</v>
      </c>
      <c r="D15" s="69">
        <v>12</v>
      </c>
      <c r="E15" s="69">
        <f>246+69</f>
        <v>315</v>
      </c>
      <c r="F15" s="69">
        <v>0</v>
      </c>
      <c r="G15" s="69">
        <v>0</v>
      </c>
      <c r="H15" s="75" t="s">
        <v>129</v>
      </c>
      <c r="I15" s="75" t="s">
        <v>20</v>
      </c>
      <c r="J15" s="75">
        <v>4</v>
      </c>
      <c r="K15" s="75">
        <v>69</v>
      </c>
      <c r="L15" s="77">
        <v>6.3E-2</v>
      </c>
      <c r="M15" s="75">
        <v>0</v>
      </c>
      <c r="N15" s="76">
        <v>0</v>
      </c>
      <c r="O15" s="75">
        <v>0</v>
      </c>
      <c r="P15" s="76">
        <v>0</v>
      </c>
    </row>
    <row r="16" spans="1:16" x14ac:dyDescent="0.25">
      <c r="A16" s="69" t="s">
        <v>86</v>
      </c>
    </row>
    <row r="17" spans="1:7" x14ac:dyDescent="0.25">
      <c r="A17" s="69" t="s">
        <v>82</v>
      </c>
    </row>
    <row r="18" spans="1:7" x14ac:dyDescent="0.25">
      <c r="A18" s="69" t="s">
        <v>404</v>
      </c>
    </row>
    <row r="19" spans="1:7" x14ac:dyDescent="0.25">
      <c r="A19" s="69" t="s">
        <v>323</v>
      </c>
    </row>
    <row r="20" spans="1:7" x14ac:dyDescent="0.25">
      <c r="A20" s="69" t="s">
        <v>297</v>
      </c>
      <c r="B20" s="69" t="s">
        <v>297</v>
      </c>
      <c r="C20" s="69" t="s">
        <v>574</v>
      </c>
      <c r="D20" s="69">
        <v>16</v>
      </c>
      <c r="E20" s="69">
        <v>0</v>
      </c>
      <c r="F20" s="69">
        <v>501</v>
      </c>
      <c r="G20" s="69">
        <v>287</v>
      </c>
    </row>
    <row r="21" spans="1:7" x14ac:dyDescent="0.25">
      <c r="A21" s="69" t="s">
        <v>260</v>
      </c>
      <c r="B21" s="69" t="s">
        <v>260</v>
      </c>
      <c r="C21" s="69" t="s">
        <v>1489</v>
      </c>
      <c r="D21" s="69">
        <v>15</v>
      </c>
      <c r="E21" s="69">
        <v>0</v>
      </c>
      <c r="F21" s="69">
        <v>572</v>
      </c>
      <c r="G21" s="69">
        <v>56</v>
      </c>
    </row>
    <row r="22" spans="1:7" x14ac:dyDescent="0.25">
      <c r="A22" s="69" t="s">
        <v>407</v>
      </c>
    </row>
    <row r="23" spans="1:7" x14ac:dyDescent="0.25">
      <c r="A23" s="69" t="s">
        <v>435</v>
      </c>
      <c r="B23" s="69" t="s">
        <v>435</v>
      </c>
      <c r="C23" s="69" t="s">
        <v>11</v>
      </c>
      <c r="D23" s="69">
        <v>8</v>
      </c>
      <c r="E23" s="69">
        <v>0</v>
      </c>
      <c r="F23" s="69">
        <v>65</v>
      </c>
      <c r="G23" s="69">
        <v>69</v>
      </c>
    </row>
    <row r="24" spans="1:7" x14ac:dyDescent="0.25">
      <c r="A24" s="69" t="s">
        <v>356</v>
      </c>
    </row>
    <row r="25" spans="1:7" x14ac:dyDescent="0.25">
      <c r="A25" s="69" t="s">
        <v>85</v>
      </c>
    </row>
    <row r="26" spans="1:7" x14ac:dyDescent="0.25">
      <c r="A26" s="69" t="s">
        <v>425</v>
      </c>
    </row>
    <row r="27" spans="1:7" x14ac:dyDescent="0.25">
      <c r="A27" s="69" t="s">
        <v>285</v>
      </c>
      <c r="B27" s="69" t="s">
        <v>285</v>
      </c>
      <c r="C27" s="69" t="s">
        <v>77</v>
      </c>
      <c r="D27" s="69">
        <v>16</v>
      </c>
      <c r="E27" s="69">
        <v>0</v>
      </c>
      <c r="F27" s="69">
        <v>675</v>
      </c>
      <c r="G27" s="69">
        <v>236</v>
      </c>
    </row>
    <row r="28" spans="1:7" x14ac:dyDescent="0.25">
      <c r="A28" s="69" t="s">
        <v>187</v>
      </c>
    </row>
    <row r="29" spans="1:7" x14ac:dyDescent="0.25">
      <c r="A29" s="69" t="s">
        <v>218</v>
      </c>
    </row>
    <row r="30" spans="1:7" x14ac:dyDescent="0.25">
      <c r="A30" s="69" t="s">
        <v>240</v>
      </c>
    </row>
    <row r="31" spans="1:7" x14ac:dyDescent="0.25">
      <c r="A31" s="69" t="s">
        <v>270</v>
      </c>
    </row>
    <row r="32" spans="1:7" x14ac:dyDescent="0.25">
      <c r="A32" s="69" t="s">
        <v>287</v>
      </c>
    </row>
    <row r="33" spans="1:25" x14ac:dyDescent="0.25">
      <c r="A33" s="69" t="s">
        <v>412</v>
      </c>
      <c r="B33" s="69" t="s">
        <v>412</v>
      </c>
      <c r="C33" s="69" t="s">
        <v>50</v>
      </c>
      <c r="D33" s="69">
        <v>12</v>
      </c>
      <c r="E33" s="69">
        <v>0</v>
      </c>
      <c r="F33" s="69">
        <v>475</v>
      </c>
      <c r="G33" s="69">
        <v>35</v>
      </c>
      <c r="H33" s="75" t="s">
        <v>412</v>
      </c>
      <c r="I33" s="75" t="s">
        <v>50</v>
      </c>
      <c r="J33" s="75">
        <v>12</v>
      </c>
      <c r="K33" s="75">
        <v>0</v>
      </c>
      <c r="L33" s="76">
        <v>0</v>
      </c>
      <c r="M33" s="75">
        <v>475</v>
      </c>
      <c r="N33" s="77">
        <v>0.43459999999999999</v>
      </c>
      <c r="O33" s="75">
        <v>35</v>
      </c>
      <c r="P33" s="77">
        <v>7.4499999999999997E-2</v>
      </c>
      <c r="Q33" s="75" t="s">
        <v>412</v>
      </c>
      <c r="R33" s="75" t="s">
        <v>110</v>
      </c>
      <c r="S33" s="75">
        <v>14</v>
      </c>
      <c r="T33" s="75">
        <v>294</v>
      </c>
      <c r="U33" s="77">
        <v>0.28539999999999999</v>
      </c>
      <c r="V33" s="75">
        <v>0</v>
      </c>
      <c r="W33" s="76">
        <v>0</v>
      </c>
      <c r="X33" s="75">
        <v>191</v>
      </c>
      <c r="Y33" s="77">
        <v>0.42159999999999997</v>
      </c>
    </row>
    <row r="34" spans="1:25" x14ac:dyDescent="0.25">
      <c r="A34" s="69" t="s">
        <v>98</v>
      </c>
    </row>
    <row r="35" spans="1:25" x14ac:dyDescent="0.25">
      <c r="A35" s="69" t="s">
        <v>346</v>
      </c>
      <c r="B35" s="69" t="s">
        <v>346</v>
      </c>
      <c r="C35" s="69" t="s">
        <v>100</v>
      </c>
      <c r="D35" s="69">
        <v>16</v>
      </c>
      <c r="E35" s="69">
        <v>148</v>
      </c>
      <c r="F35" s="69">
        <v>0</v>
      </c>
      <c r="G35" s="69">
        <v>74</v>
      </c>
    </row>
    <row r="36" spans="1:25" x14ac:dyDescent="0.25">
      <c r="A36" s="69" t="s">
        <v>374</v>
      </c>
    </row>
    <row r="37" spans="1:25" x14ac:dyDescent="0.25">
      <c r="A37" s="69" t="s">
        <v>18</v>
      </c>
      <c r="B37" s="69" t="s">
        <v>18</v>
      </c>
      <c r="C37" s="69" t="s">
        <v>20</v>
      </c>
      <c r="D37" s="69">
        <v>16</v>
      </c>
      <c r="E37" s="69">
        <v>618</v>
      </c>
      <c r="F37" s="69">
        <v>0</v>
      </c>
      <c r="G37" s="69">
        <v>0</v>
      </c>
    </row>
    <row r="38" spans="1:25" x14ac:dyDescent="0.25">
      <c r="A38" s="69" t="s">
        <v>398</v>
      </c>
      <c r="B38" s="69" t="s">
        <v>398</v>
      </c>
      <c r="C38" s="69" t="s">
        <v>562</v>
      </c>
      <c r="D38" s="69">
        <v>11</v>
      </c>
      <c r="E38" s="69">
        <v>316</v>
      </c>
      <c r="F38" s="69">
        <v>0</v>
      </c>
      <c r="G38" s="69">
        <v>41</v>
      </c>
    </row>
    <row r="39" spans="1:25" x14ac:dyDescent="0.25">
      <c r="A39" s="69" t="s">
        <v>379</v>
      </c>
    </row>
    <row r="40" spans="1:25" x14ac:dyDescent="0.25">
      <c r="A40" s="69" t="s">
        <v>41</v>
      </c>
    </row>
    <row r="41" spans="1:25" x14ac:dyDescent="0.25">
      <c r="A41" s="69" t="s">
        <v>136</v>
      </c>
    </row>
    <row r="42" spans="1:25" x14ac:dyDescent="0.25">
      <c r="A42" s="69" t="s">
        <v>167</v>
      </c>
    </row>
    <row r="43" spans="1:25" x14ac:dyDescent="0.25">
      <c r="A43" s="69" t="s">
        <v>178</v>
      </c>
    </row>
    <row r="44" spans="1:25" x14ac:dyDescent="0.25">
      <c r="A44" s="69" t="s">
        <v>233</v>
      </c>
      <c r="B44" s="69" t="s">
        <v>233</v>
      </c>
      <c r="C44" s="69" t="s">
        <v>23</v>
      </c>
      <c r="D44" s="69">
        <v>16</v>
      </c>
      <c r="E44" s="69">
        <v>0</v>
      </c>
      <c r="F44" s="69">
        <v>678</v>
      </c>
      <c r="G44" s="69">
        <v>21</v>
      </c>
      <c r="H44" s="75" t="s">
        <v>233</v>
      </c>
      <c r="I44" s="75" t="s">
        <v>23</v>
      </c>
      <c r="J44" s="75">
        <v>16</v>
      </c>
      <c r="K44" s="75">
        <v>0</v>
      </c>
      <c r="L44" s="76">
        <v>0</v>
      </c>
      <c r="M44" s="75">
        <v>678</v>
      </c>
      <c r="N44" s="77">
        <v>0.61580000000000001</v>
      </c>
      <c r="O44" s="75">
        <v>21</v>
      </c>
      <c r="P44" s="77">
        <v>4.5499999999999999E-2</v>
      </c>
    </row>
    <row r="45" spans="1:25" x14ac:dyDescent="0.25">
      <c r="A45" s="69" t="s">
        <v>309</v>
      </c>
    </row>
    <row r="46" spans="1:25" x14ac:dyDescent="0.25">
      <c r="A46" s="69" t="s">
        <v>383</v>
      </c>
      <c r="B46" s="69" t="s">
        <v>383</v>
      </c>
      <c r="C46" s="69" t="s">
        <v>20</v>
      </c>
      <c r="D46" s="69">
        <v>10</v>
      </c>
      <c r="E46" s="69">
        <v>338</v>
      </c>
      <c r="F46" s="69">
        <v>0</v>
      </c>
      <c r="G46" s="69">
        <v>41</v>
      </c>
      <c r="H46" s="75" t="s">
        <v>383</v>
      </c>
      <c r="I46" s="75" t="s">
        <v>20</v>
      </c>
      <c r="J46" s="75">
        <v>10</v>
      </c>
      <c r="K46" s="75">
        <v>338</v>
      </c>
      <c r="L46" s="77">
        <v>0.33400000000000002</v>
      </c>
      <c r="M46" s="75">
        <v>0</v>
      </c>
      <c r="N46" s="76">
        <v>0</v>
      </c>
      <c r="O46" s="75">
        <v>41</v>
      </c>
      <c r="P46" s="77">
        <v>8.6099999999999996E-2</v>
      </c>
    </row>
    <row r="47" spans="1:25" x14ac:dyDescent="0.25">
      <c r="A47" s="69" t="s">
        <v>290</v>
      </c>
    </row>
    <row r="48" spans="1:25" x14ac:dyDescent="0.25">
      <c r="A48" s="69" t="s">
        <v>431</v>
      </c>
    </row>
    <row r="49" spans="1:7" x14ac:dyDescent="0.25">
      <c r="A49" s="69" t="s">
        <v>176</v>
      </c>
      <c r="B49" s="69" t="s">
        <v>176</v>
      </c>
      <c r="C49" s="69" t="s">
        <v>29</v>
      </c>
      <c r="D49" s="69">
        <v>3</v>
      </c>
      <c r="E49" s="69">
        <v>53</v>
      </c>
      <c r="F49" s="69">
        <v>0</v>
      </c>
      <c r="G49" s="69">
        <v>15</v>
      </c>
    </row>
    <row r="50" spans="1:7" x14ac:dyDescent="0.25">
      <c r="A50" s="69" t="s">
        <v>94</v>
      </c>
    </row>
    <row r="51" spans="1:7" x14ac:dyDescent="0.25">
      <c r="A51" s="69" t="s">
        <v>247</v>
      </c>
    </row>
    <row r="52" spans="1:7" x14ac:dyDescent="0.25">
      <c r="A52" s="69" t="s">
        <v>393</v>
      </c>
    </row>
    <row r="53" spans="1:7" x14ac:dyDescent="0.25">
      <c r="A53" s="69" t="s">
        <v>310</v>
      </c>
      <c r="B53" s="69" t="s">
        <v>310</v>
      </c>
      <c r="C53" s="69" t="s">
        <v>29</v>
      </c>
      <c r="D53" s="69">
        <v>16</v>
      </c>
      <c r="E53" s="69">
        <v>430</v>
      </c>
      <c r="F53" s="69">
        <v>0</v>
      </c>
      <c r="G53" s="69">
        <v>157</v>
      </c>
    </row>
    <row r="54" spans="1:7" x14ac:dyDescent="0.25">
      <c r="A54" s="69" t="s">
        <v>149</v>
      </c>
    </row>
    <row r="55" spans="1:7" x14ac:dyDescent="0.25">
      <c r="A55" s="69" t="s">
        <v>256</v>
      </c>
    </row>
    <row r="56" spans="1:7" x14ac:dyDescent="0.25">
      <c r="A56" s="69" t="s">
        <v>399</v>
      </c>
      <c r="B56" s="69" t="s">
        <v>399</v>
      </c>
      <c r="C56" s="69" t="s">
        <v>23</v>
      </c>
      <c r="D56" s="69">
        <v>15</v>
      </c>
      <c r="E56" s="69">
        <v>0</v>
      </c>
      <c r="F56" s="69">
        <v>488</v>
      </c>
      <c r="G56" s="69">
        <v>63</v>
      </c>
    </row>
    <row r="57" spans="1:7" x14ac:dyDescent="0.25">
      <c r="A57" s="69" t="s">
        <v>96</v>
      </c>
    </row>
    <row r="58" spans="1:7" x14ac:dyDescent="0.25">
      <c r="A58" s="69" t="s">
        <v>175</v>
      </c>
    </row>
    <row r="59" spans="1:7" x14ac:dyDescent="0.25">
      <c r="A59" s="69" t="s">
        <v>141</v>
      </c>
      <c r="B59" s="69" t="s">
        <v>141</v>
      </c>
      <c r="C59" s="69" t="s">
        <v>562</v>
      </c>
      <c r="D59" s="69">
        <v>9</v>
      </c>
      <c r="E59" s="69">
        <v>446</v>
      </c>
      <c r="F59" s="69">
        <v>0</v>
      </c>
      <c r="G59" s="69">
        <v>29</v>
      </c>
    </row>
    <row r="60" spans="1:7" x14ac:dyDescent="0.25">
      <c r="A60" s="69" t="s">
        <v>179</v>
      </c>
    </row>
    <row r="61" spans="1:7" x14ac:dyDescent="0.25">
      <c r="A61" s="69" t="s">
        <v>371</v>
      </c>
      <c r="B61" s="69" t="s">
        <v>371</v>
      </c>
      <c r="C61" s="69" t="s">
        <v>77</v>
      </c>
      <c r="D61" s="69">
        <v>16</v>
      </c>
      <c r="E61" s="69">
        <v>0</v>
      </c>
      <c r="F61" s="69">
        <v>1092</v>
      </c>
      <c r="G61" s="69">
        <v>86</v>
      </c>
    </row>
    <row r="62" spans="1:7" x14ac:dyDescent="0.25">
      <c r="A62" s="69" t="s">
        <v>363</v>
      </c>
    </row>
    <row r="63" spans="1:7" x14ac:dyDescent="0.25">
      <c r="A63" s="69" t="s">
        <v>302</v>
      </c>
      <c r="B63" s="69" t="s">
        <v>302</v>
      </c>
      <c r="C63" s="69" t="s">
        <v>23</v>
      </c>
      <c r="D63" s="69">
        <v>3</v>
      </c>
      <c r="E63" s="69">
        <v>0</v>
      </c>
      <c r="F63" s="69">
        <v>58</v>
      </c>
      <c r="G63" s="69">
        <v>31</v>
      </c>
    </row>
    <row r="64" spans="1:7" x14ac:dyDescent="0.25">
      <c r="A64" s="69" t="s">
        <v>337</v>
      </c>
    </row>
    <row r="65" spans="1:16" x14ac:dyDescent="0.25">
      <c r="A65" s="69" t="s">
        <v>223</v>
      </c>
    </row>
    <row r="66" spans="1:16" x14ac:dyDescent="0.25">
      <c r="A66" s="69" t="s">
        <v>351</v>
      </c>
      <c r="B66" s="69" t="s">
        <v>351</v>
      </c>
      <c r="C66" s="69" t="s">
        <v>11</v>
      </c>
      <c r="D66" s="69">
        <v>16</v>
      </c>
      <c r="E66" s="69">
        <v>0</v>
      </c>
      <c r="F66" s="69">
        <v>1064</v>
      </c>
      <c r="G66" s="69">
        <v>83</v>
      </c>
    </row>
    <row r="67" spans="1:16" x14ac:dyDescent="0.25">
      <c r="A67" s="69" t="s">
        <v>235</v>
      </c>
      <c r="B67" s="69" t="s">
        <v>235</v>
      </c>
      <c r="C67" s="69" t="s">
        <v>23</v>
      </c>
      <c r="D67" s="69">
        <v>7</v>
      </c>
      <c r="E67" s="69">
        <v>0</v>
      </c>
      <c r="F67" s="69">
        <f>117+88</f>
        <v>205</v>
      </c>
      <c r="G67" s="69">
        <f>5+18</f>
        <v>23</v>
      </c>
      <c r="H67" s="75" t="s">
        <v>235</v>
      </c>
      <c r="I67" s="75" t="s">
        <v>23</v>
      </c>
      <c r="J67" s="75">
        <v>3</v>
      </c>
      <c r="K67" s="75">
        <v>0</v>
      </c>
      <c r="L67" s="76">
        <v>0</v>
      </c>
      <c r="M67" s="75">
        <v>88</v>
      </c>
      <c r="N67" s="77">
        <v>7.8200000000000006E-2</v>
      </c>
      <c r="O67" s="75">
        <v>18</v>
      </c>
      <c r="P67" s="77">
        <v>3.8800000000000001E-2</v>
      </c>
    </row>
    <row r="68" spans="1:16" x14ac:dyDescent="0.25">
      <c r="A68" s="69" t="s">
        <v>17</v>
      </c>
      <c r="B68" s="69" t="s">
        <v>17</v>
      </c>
      <c r="C68" s="69" t="s">
        <v>11</v>
      </c>
      <c r="D68" s="69">
        <v>6</v>
      </c>
      <c r="E68" s="69">
        <v>0</v>
      </c>
      <c r="F68" s="69">
        <v>287</v>
      </c>
      <c r="G68" s="69">
        <v>0</v>
      </c>
    </row>
    <row r="69" spans="1:16" x14ac:dyDescent="0.25">
      <c r="A69" s="69" t="s">
        <v>35</v>
      </c>
      <c r="B69" s="69" t="s">
        <v>35</v>
      </c>
      <c r="C69" s="69" t="s">
        <v>556</v>
      </c>
      <c r="D69" s="69">
        <v>12</v>
      </c>
      <c r="E69" s="69">
        <v>754</v>
      </c>
      <c r="F69" s="69">
        <v>0</v>
      </c>
      <c r="G69" s="69">
        <v>36</v>
      </c>
    </row>
    <row r="70" spans="1:16" x14ac:dyDescent="0.25">
      <c r="A70" s="69" t="s">
        <v>54</v>
      </c>
      <c r="B70" s="69" t="s">
        <v>54</v>
      </c>
      <c r="C70" s="69" t="s">
        <v>574</v>
      </c>
      <c r="D70" s="69">
        <v>15</v>
      </c>
      <c r="E70" s="69">
        <v>0</v>
      </c>
      <c r="F70" s="69">
        <f>326+25</f>
        <v>351</v>
      </c>
      <c r="G70" s="69">
        <v>168</v>
      </c>
      <c r="H70" s="75" t="s">
        <v>54</v>
      </c>
      <c r="I70" s="75" t="s">
        <v>2157</v>
      </c>
      <c r="J70" s="75">
        <v>2</v>
      </c>
      <c r="K70" s="75">
        <v>0</v>
      </c>
      <c r="L70" s="76">
        <v>0</v>
      </c>
      <c r="M70" s="75">
        <v>25</v>
      </c>
      <c r="N70" s="77">
        <v>2.2800000000000001E-2</v>
      </c>
      <c r="O70" s="75">
        <v>20</v>
      </c>
      <c r="P70" s="77">
        <v>4.19E-2</v>
      </c>
    </row>
    <row r="71" spans="1:16" x14ac:dyDescent="0.25">
      <c r="A71" s="69" t="s">
        <v>321</v>
      </c>
      <c r="B71" s="69" t="s">
        <v>321</v>
      </c>
      <c r="C71" s="69" t="s">
        <v>562</v>
      </c>
      <c r="D71" s="69">
        <v>2</v>
      </c>
      <c r="E71" s="69">
        <v>28</v>
      </c>
      <c r="F71" s="69">
        <v>0</v>
      </c>
      <c r="G71" s="69">
        <v>4</v>
      </c>
    </row>
    <row r="72" spans="1:16" x14ac:dyDescent="0.25">
      <c r="A72" s="69" t="s">
        <v>369</v>
      </c>
    </row>
    <row r="73" spans="1:16" x14ac:dyDescent="0.25">
      <c r="A73" s="69" t="s">
        <v>196</v>
      </c>
      <c r="B73" s="69" t="s">
        <v>196</v>
      </c>
      <c r="C73" s="69" t="s">
        <v>29</v>
      </c>
      <c r="D73" s="69">
        <v>15</v>
      </c>
      <c r="E73" s="69">
        <v>1021</v>
      </c>
      <c r="F73" s="69">
        <v>1</v>
      </c>
      <c r="G73" s="69">
        <v>0</v>
      </c>
    </row>
    <row r="74" spans="1:16" x14ac:dyDescent="0.25">
      <c r="A74" s="69" t="s">
        <v>295</v>
      </c>
    </row>
    <row r="75" spans="1:16" x14ac:dyDescent="0.25">
      <c r="A75" s="69" t="s">
        <v>280</v>
      </c>
      <c r="B75" s="69" t="s">
        <v>280</v>
      </c>
      <c r="C75" s="69" t="s">
        <v>11</v>
      </c>
      <c r="D75" s="69">
        <v>3</v>
      </c>
      <c r="E75" s="69">
        <v>0</v>
      </c>
      <c r="F75" s="69">
        <v>0</v>
      </c>
      <c r="G75" s="69">
        <v>23</v>
      </c>
    </row>
    <row r="76" spans="1:16" x14ac:dyDescent="0.25">
      <c r="A76" s="69" t="s">
        <v>335</v>
      </c>
    </row>
    <row r="77" spans="1:16" x14ac:dyDescent="0.25">
      <c r="A77" s="69" t="s">
        <v>388</v>
      </c>
      <c r="B77" s="69" t="s">
        <v>388</v>
      </c>
      <c r="C77" s="69" t="s">
        <v>11</v>
      </c>
      <c r="D77" s="69">
        <v>15</v>
      </c>
      <c r="E77" s="69">
        <v>0</v>
      </c>
      <c r="F77" s="69">
        <v>901</v>
      </c>
      <c r="G77" s="69">
        <v>65</v>
      </c>
    </row>
    <row r="78" spans="1:16" x14ac:dyDescent="0.25">
      <c r="A78" s="69" t="s">
        <v>375</v>
      </c>
      <c r="B78" s="69" t="s">
        <v>375</v>
      </c>
      <c r="C78" s="69" t="s">
        <v>23</v>
      </c>
      <c r="D78" s="69">
        <v>2</v>
      </c>
      <c r="E78" s="69">
        <v>0</v>
      </c>
      <c r="F78" s="69">
        <v>10</v>
      </c>
      <c r="G78" s="69">
        <v>9</v>
      </c>
    </row>
    <row r="79" spans="1:16" x14ac:dyDescent="0.25">
      <c r="A79" s="69" t="s">
        <v>195</v>
      </c>
    </row>
    <row r="80" spans="1:16" x14ac:dyDescent="0.25">
      <c r="A80" s="69" t="s">
        <v>238</v>
      </c>
      <c r="B80" s="69" t="s">
        <v>238</v>
      </c>
      <c r="C80" s="69" t="s">
        <v>23</v>
      </c>
      <c r="D80" s="69">
        <v>5</v>
      </c>
      <c r="E80" s="69">
        <v>0</v>
      </c>
      <c r="F80" s="69">
        <v>135</v>
      </c>
      <c r="G80" s="69">
        <v>28</v>
      </c>
    </row>
    <row r="81" spans="1:7" x14ac:dyDescent="0.25">
      <c r="A81" s="69" t="s">
        <v>350</v>
      </c>
      <c r="B81" s="69" t="s">
        <v>350</v>
      </c>
      <c r="C81" s="69" t="s">
        <v>110</v>
      </c>
      <c r="D81" s="69">
        <v>14</v>
      </c>
      <c r="E81" s="69">
        <v>580</v>
      </c>
      <c r="F81" s="69">
        <v>0</v>
      </c>
      <c r="G81" s="69">
        <v>41</v>
      </c>
    </row>
    <row r="82" spans="1:7" x14ac:dyDescent="0.25">
      <c r="A82" s="69" t="s">
        <v>197</v>
      </c>
    </row>
    <row r="83" spans="1:7" x14ac:dyDescent="0.25">
      <c r="A83" s="69" t="s">
        <v>170</v>
      </c>
    </row>
    <row r="84" spans="1:7" x14ac:dyDescent="0.25">
      <c r="A84" s="69" t="s">
        <v>80</v>
      </c>
    </row>
    <row r="85" spans="1:7" x14ac:dyDescent="0.25">
      <c r="A85" s="69" t="s">
        <v>271</v>
      </c>
    </row>
    <row r="86" spans="1:7" x14ac:dyDescent="0.25">
      <c r="A86" s="69" t="s">
        <v>400</v>
      </c>
      <c r="B86" s="69" t="s">
        <v>400</v>
      </c>
      <c r="C86" s="69" t="s">
        <v>562</v>
      </c>
      <c r="D86" s="69">
        <v>10</v>
      </c>
      <c r="E86" s="69">
        <v>612</v>
      </c>
      <c r="F86" s="69">
        <v>0</v>
      </c>
      <c r="G86" s="69">
        <v>42</v>
      </c>
    </row>
    <row r="87" spans="1:7" x14ac:dyDescent="0.25">
      <c r="A87" s="69" t="s">
        <v>430</v>
      </c>
    </row>
    <row r="88" spans="1:7" x14ac:dyDescent="0.25">
      <c r="A88" s="69" t="s">
        <v>252</v>
      </c>
      <c r="B88" s="69" t="s">
        <v>252</v>
      </c>
      <c r="C88" s="69" t="s">
        <v>20</v>
      </c>
      <c r="D88" s="69">
        <v>9</v>
      </c>
      <c r="E88" s="69">
        <v>137</v>
      </c>
      <c r="F88" s="69">
        <v>0</v>
      </c>
      <c r="G88" s="69">
        <v>0</v>
      </c>
    </row>
    <row r="89" spans="1:7" x14ac:dyDescent="0.25">
      <c r="A89" s="69" t="s">
        <v>250</v>
      </c>
    </row>
    <row r="90" spans="1:7" x14ac:dyDescent="0.25">
      <c r="A90" s="69" t="s">
        <v>101</v>
      </c>
      <c r="B90" s="69" t="s">
        <v>101</v>
      </c>
      <c r="C90" s="69" t="s">
        <v>556</v>
      </c>
      <c r="D90" s="69">
        <v>7</v>
      </c>
      <c r="E90" s="69">
        <v>60</v>
      </c>
      <c r="F90" s="69">
        <v>0</v>
      </c>
      <c r="G90" s="69">
        <v>51</v>
      </c>
    </row>
    <row r="91" spans="1:7" x14ac:dyDescent="0.25">
      <c r="A91" s="69" t="s">
        <v>138</v>
      </c>
      <c r="B91" s="69" t="s">
        <v>138</v>
      </c>
      <c r="C91" s="69" t="s">
        <v>556</v>
      </c>
      <c r="D91" s="69">
        <v>16</v>
      </c>
      <c r="E91" s="69">
        <v>961</v>
      </c>
      <c r="F91" s="69">
        <v>0</v>
      </c>
      <c r="G91" s="69">
        <v>86</v>
      </c>
    </row>
    <row r="92" spans="1:7" x14ac:dyDescent="0.25">
      <c r="A92" s="69" t="s">
        <v>189</v>
      </c>
    </row>
    <row r="93" spans="1:7" x14ac:dyDescent="0.25">
      <c r="A93" s="69" t="s">
        <v>328</v>
      </c>
      <c r="B93" s="69" t="s">
        <v>328</v>
      </c>
      <c r="C93" s="69" t="s">
        <v>113</v>
      </c>
      <c r="D93" s="69">
        <v>13</v>
      </c>
      <c r="E93" s="69">
        <v>0</v>
      </c>
      <c r="F93" s="69">
        <v>736</v>
      </c>
      <c r="G93" s="69">
        <v>68</v>
      </c>
    </row>
    <row r="94" spans="1:7" x14ac:dyDescent="0.25">
      <c r="A94" s="69" t="s">
        <v>342</v>
      </c>
    </row>
    <row r="95" spans="1:7" x14ac:dyDescent="0.25">
      <c r="A95" s="69" t="s">
        <v>118</v>
      </c>
    </row>
    <row r="96" spans="1:7" x14ac:dyDescent="0.25">
      <c r="A96" s="69" t="s">
        <v>21</v>
      </c>
    </row>
    <row r="97" spans="1:7" x14ac:dyDescent="0.25">
      <c r="A97" s="69" t="s">
        <v>156</v>
      </c>
    </row>
    <row r="98" spans="1:7" x14ac:dyDescent="0.25">
      <c r="A98" s="69" t="s">
        <v>133</v>
      </c>
      <c r="B98" s="69" t="s">
        <v>133</v>
      </c>
      <c r="C98" s="69" t="s">
        <v>110</v>
      </c>
      <c r="D98" s="69">
        <v>2</v>
      </c>
      <c r="E98" s="69">
        <v>20</v>
      </c>
      <c r="F98" s="69">
        <v>0</v>
      </c>
      <c r="G98" s="69">
        <v>0</v>
      </c>
    </row>
    <row r="99" spans="1:7" x14ac:dyDescent="0.25">
      <c r="A99" s="69" t="s">
        <v>352</v>
      </c>
      <c r="B99" s="69" t="s">
        <v>352</v>
      </c>
      <c r="C99" s="69" t="s">
        <v>45</v>
      </c>
      <c r="D99" s="69">
        <v>2</v>
      </c>
      <c r="E99" s="69">
        <v>66</v>
      </c>
      <c r="F99" s="69">
        <v>0</v>
      </c>
      <c r="G99" s="69">
        <v>0</v>
      </c>
    </row>
    <row r="100" spans="1:7" x14ac:dyDescent="0.25">
      <c r="A100" s="69" t="s">
        <v>429</v>
      </c>
    </row>
    <row r="101" spans="1:7" x14ac:dyDescent="0.25">
      <c r="A101" s="69" t="s">
        <v>194</v>
      </c>
      <c r="B101" s="69" t="s">
        <v>194</v>
      </c>
      <c r="C101" s="69" t="s">
        <v>574</v>
      </c>
      <c r="D101" s="69">
        <v>11</v>
      </c>
      <c r="E101" s="69">
        <v>0</v>
      </c>
      <c r="F101" s="69">
        <v>12</v>
      </c>
      <c r="G101" s="69">
        <v>178</v>
      </c>
    </row>
    <row r="102" spans="1:7" x14ac:dyDescent="0.25">
      <c r="A102" s="69" t="s">
        <v>61</v>
      </c>
      <c r="B102" s="69" t="s">
        <v>61</v>
      </c>
      <c r="C102" s="69" t="s">
        <v>20</v>
      </c>
      <c r="D102" s="69">
        <v>16</v>
      </c>
      <c r="E102" s="69">
        <v>482</v>
      </c>
      <c r="F102" s="69">
        <v>0</v>
      </c>
      <c r="G102" s="69">
        <v>25</v>
      </c>
    </row>
    <row r="103" spans="1:7" x14ac:dyDescent="0.25">
      <c r="A103" s="69" t="s">
        <v>329</v>
      </c>
    </row>
    <row r="104" spans="1:7" x14ac:dyDescent="0.25">
      <c r="A104" s="69" t="s">
        <v>384</v>
      </c>
    </row>
    <row r="105" spans="1:7" x14ac:dyDescent="0.25">
      <c r="A105" s="69" t="s">
        <v>386</v>
      </c>
      <c r="B105" s="79" t="s">
        <v>386</v>
      </c>
      <c r="C105" s="79" t="s">
        <v>100</v>
      </c>
      <c r="D105" s="69">
        <v>16</v>
      </c>
      <c r="E105" s="79">
        <v>1068</v>
      </c>
      <c r="F105" s="79">
        <v>0</v>
      </c>
      <c r="G105" s="79">
        <v>0</v>
      </c>
    </row>
    <row r="106" spans="1:7" x14ac:dyDescent="0.25">
      <c r="A106" s="69" t="s">
        <v>410</v>
      </c>
      <c r="B106" s="69" t="s">
        <v>410</v>
      </c>
      <c r="C106" s="69" t="s">
        <v>77</v>
      </c>
      <c r="D106" s="69">
        <v>12</v>
      </c>
      <c r="E106" s="69">
        <v>0</v>
      </c>
      <c r="F106" s="69">
        <v>134</v>
      </c>
      <c r="G106" s="69">
        <v>73</v>
      </c>
    </row>
    <row r="107" spans="1:7" x14ac:dyDescent="0.25">
      <c r="A107" s="69" t="s">
        <v>368</v>
      </c>
    </row>
    <row r="108" spans="1:7" x14ac:dyDescent="0.25">
      <c r="A108" s="69" t="s">
        <v>230</v>
      </c>
    </row>
    <row r="109" spans="1:7" x14ac:dyDescent="0.25">
      <c r="A109" s="69" t="s">
        <v>376</v>
      </c>
      <c r="B109" s="79" t="s">
        <v>376</v>
      </c>
      <c r="C109" s="79" t="s">
        <v>11</v>
      </c>
      <c r="D109" s="69">
        <v>16</v>
      </c>
      <c r="E109" s="79">
        <v>0</v>
      </c>
      <c r="F109" s="79">
        <v>965</v>
      </c>
      <c r="G109" s="79">
        <v>117</v>
      </c>
    </row>
    <row r="110" spans="1:7" x14ac:dyDescent="0.25">
      <c r="A110" s="69" t="s">
        <v>392</v>
      </c>
    </row>
    <row r="111" spans="1:7" x14ac:dyDescent="0.25">
      <c r="A111" s="69" t="s">
        <v>103</v>
      </c>
      <c r="B111" s="79" t="s">
        <v>103</v>
      </c>
      <c r="C111" s="79" t="s">
        <v>574</v>
      </c>
      <c r="D111" s="69">
        <v>6</v>
      </c>
      <c r="E111" s="79">
        <v>0</v>
      </c>
      <c r="F111" s="79">
        <v>330</v>
      </c>
      <c r="G111" s="79">
        <v>26</v>
      </c>
    </row>
    <row r="112" spans="1:7" x14ac:dyDescent="0.25">
      <c r="A112" s="69" t="s">
        <v>353</v>
      </c>
    </row>
    <row r="113" spans="1:7" x14ac:dyDescent="0.25">
      <c r="A113" s="69" t="s">
        <v>236</v>
      </c>
    </row>
    <row r="114" spans="1:7" x14ac:dyDescent="0.25">
      <c r="A114" s="69" t="s">
        <v>403</v>
      </c>
    </row>
    <row r="115" spans="1:7" x14ac:dyDescent="0.25">
      <c r="A115" s="69" t="s">
        <v>214</v>
      </c>
    </row>
    <row r="116" spans="1:7" x14ac:dyDescent="0.25">
      <c r="A116" s="69" t="s">
        <v>365</v>
      </c>
      <c r="B116" s="79"/>
      <c r="C116" s="79"/>
      <c r="E116" s="79"/>
      <c r="F116" s="79"/>
      <c r="G116" s="79"/>
    </row>
    <row r="117" spans="1:7" x14ac:dyDescent="0.25">
      <c r="A117" s="69" t="s">
        <v>30</v>
      </c>
    </row>
    <row r="118" spans="1:7" x14ac:dyDescent="0.25">
      <c r="A118" s="69" t="s">
        <v>219</v>
      </c>
      <c r="B118" s="69" t="s">
        <v>219</v>
      </c>
      <c r="C118" s="69" t="s">
        <v>574</v>
      </c>
      <c r="D118" s="69">
        <v>7</v>
      </c>
      <c r="E118" s="69">
        <v>0</v>
      </c>
      <c r="F118" s="69">
        <v>81</v>
      </c>
      <c r="G118" s="69">
        <v>46</v>
      </c>
    </row>
    <row r="119" spans="1:7" x14ac:dyDescent="0.25">
      <c r="A119" s="69" t="s">
        <v>414</v>
      </c>
    </row>
    <row r="120" spans="1:7" x14ac:dyDescent="0.25">
      <c r="A120" s="69" t="s">
        <v>248</v>
      </c>
    </row>
    <row r="121" spans="1:7" x14ac:dyDescent="0.25">
      <c r="A121" s="69" t="s">
        <v>267</v>
      </c>
    </row>
    <row r="122" spans="1:7" x14ac:dyDescent="0.25">
      <c r="A122" s="69" t="s">
        <v>76</v>
      </c>
    </row>
    <row r="123" spans="1:7" x14ac:dyDescent="0.25">
      <c r="A123" s="69" t="s">
        <v>220</v>
      </c>
      <c r="B123" s="69" t="s">
        <v>220</v>
      </c>
      <c r="C123" s="69" t="s">
        <v>571</v>
      </c>
      <c r="D123" s="69">
        <v>8</v>
      </c>
      <c r="E123" s="69">
        <v>0</v>
      </c>
      <c r="F123" s="69">
        <v>109</v>
      </c>
      <c r="G123" s="69">
        <v>44</v>
      </c>
    </row>
    <row r="124" spans="1:7" x14ac:dyDescent="0.25">
      <c r="A124" s="69" t="s">
        <v>263</v>
      </c>
    </row>
    <row r="125" spans="1:7" x14ac:dyDescent="0.25">
      <c r="A125" s="69" t="s">
        <v>408</v>
      </c>
      <c r="B125" s="69" t="s">
        <v>408</v>
      </c>
      <c r="C125" s="69" t="s">
        <v>556</v>
      </c>
      <c r="D125" s="69">
        <v>16</v>
      </c>
      <c r="E125" s="69">
        <v>916</v>
      </c>
      <c r="F125" s="69">
        <v>0</v>
      </c>
      <c r="G125" s="69">
        <v>68</v>
      </c>
    </row>
    <row r="126" spans="1:7" x14ac:dyDescent="0.25">
      <c r="A126" s="69" t="s">
        <v>111</v>
      </c>
      <c r="B126" s="69" t="s">
        <v>111</v>
      </c>
      <c r="C126" s="69" t="s">
        <v>113</v>
      </c>
      <c r="D126" s="69">
        <v>10</v>
      </c>
      <c r="E126" s="69">
        <v>0</v>
      </c>
      <c r="F126" s="69">
        <v>605</v>
      </c>
      <c r="G126" s="69">
        <v>0</v>
      </c>
    </row>
    <row r="127" spans="1:7" x14ac:dyDescent="0.25">
      <c r="A127" s="69" t="s">
        <v>147</v>
      </c>
    </row>
    <row r="128" spans="1:7" x14ac:dyDescent="0.25">
      <c r="A128" s="69" t="s">
        <v>177</v>
      </c>
      <c r="B128" s="69" t="s">
        <v>177</v>
      </c>
      <c r="C128" s="69" t="s">
        <v>50</v>
      </c>
      <c r="D128" s="69">
        <v>15</v>
      </c>
      <c r="E128" s="69">
        <v>0</v>
      </c>
      <c r="F128" s="69">
        <v>686</v>
      </c>
      <c r="G128" s="69">
        <v>30</v>
      </c>
    </row>
    <row r="129" spans="1:7" x14ac:dyDescent="0.25">
      <c r="A129" s="69" t="s">
        <v>9</v>
      </c>
    </row>
    <row r="130" spans="1:7" x14ac:dyDescent="0.25">
      <c r="A130" s="69" t="s">
        <v>39</v>
      </c>
      <c r="B130" s="69" t="s">
        <v>39</v>
      </c>
      <c r="C130" s="69" t="s">
        <v>11</v>
      </c>
      <c r="D130" s="69">
        <v>3</v>
      </c>
      <c r="E130" s="69">
        <v>0</v>
      </c>
      <c r="F130" s="69">
        <v>88</v>
      </c>
      <c r="G130" s="69">
        <v>10</v>
      </c>
    </row>
    <row r="131" spans="1:7" x14ac:dyDescent="0.25">
      <c r="A131" s="69" t="s">
        <v>71</v>
      </c>
    </row>
    <row r="132" spans="1:7" x14ac:dyDescent="0.25">
      <c r="A132" s="69" t="s">
        <v>107</v>
      </c>
      <c r="B132" s="69" t="s">
        <v>107</v>
      </c>
      <c r="C132" s="69" t="s">
        <v>562</v>
      </c>
      <c r="D132" s="69">
        <v>13</v>
      </c>
      <c r="E132" s="69">
        <v>835</v>
      </c>
      <c r="F132" s="69">
        <v>0</v>
      </c>
      <c r="G132" s="69">
        <v>53</v>
      </c>
    </row>
    <row r="133" spans="1:7" x14ac:dyDescent="0.25">
      <c r="A133" s="69" t="s">
        <v>366</v>
      </c>
      <c r="B133" s="69" t="s">
        <v>366</v>
      </c>
      <c r="C133" s="69" t="s">
        <v>20</v>
      </c>
      <c r="D133" s="69">
        <v>15</v>
      </c>
      <c r="E133" s="69">
        <v>403</v>
      </c>
      <c r="F133" s="69">
        <v>0</v>
      </c>
      <c r="G133" s="69">
        <v>0</v>
      </c>
    </row>
    <row r="134" spans="1:7" x14ac:dyDescent="0.25">
      <c r="A134" s="69" t="s">
        <v>119</v>
      </c>
      <c r="B134" s="69" t="s">
        <v>119</v>
      </c>
      <c r="C134" s="69" t="s">
        <v>562</v>
      </c>
      <c r="D134" s="69">
        <v>9</v>
      </c>
      <c r="E134" s="69">
        <v>147</v>
      </c>
      <c r="F134" s="69">
        <v>0</v>
      </c>
      <c r="G134" s="69">
        <v>54</v>
      </c>
    </row>
    <row r="135" spans="1:7" x14ac:dyDescent="0.25">
      <c r="A135" s="69" t="s">
        <v>192</v>
      </c>
      <c r="B135" s="79"/>
      <c r="C135" s="79"/>
      <c r="E135" s="79"/>
      <c r="F135" s="79"/>
      <c r="G135" s="79"/>
    </row>
    <row r="136" spans="1:7" x14ac:dyDescent="0.25">
      <c r="A136" s="69" t="s">
        <v>296</v>
      </c>
      <c r="B136" s="69" t="s">
        <v>296</v>
      </c>
      <c r="C136" s="69" t="s">
        <v>556</v>
      </c>
      <c r="D136" s="69">
        <v>16</v>
      </c>
      <c r="E136" s="69">
        <v>1023</v>
      </c>
      <c r="F136" s="69">
        <v>0</v>
      </c>
      <c r="G136" s="69">
        <v>62</v>
      </c>
    </row>
    <row r="137" spans="1:7" x14ac:dyDescent="0.25">
      <c r="A137" s="69" t="s">
        <v>317</v>
      </c>
      <c r="B137" s="69" t="s">
        <v>317</v>
      </c>
      <c r="C137" s="69" t="s">
        <v>77</v>
      </c>
      <c r="D137" s="69">
        <v>15</v>
      </c>
      <c r="E137" s="69">
        <v>0</v>
      </c>
      <c r="F137" s="69">
        <v>1038</v>
      </c>
      <c r="G137" s="69">
        <v>79</v>
      </c>
    </row>
    <row r="138" spans="1:7" x14ac:dyDescent="0.25">
      <c r="A138" s="69" t="s">
        <v>327</v>
      </c>
      <c r="B138" s="69" t="s">
        <v>327</v>
      </c>
      <c r="C138" s="69" t="s">
        <v>110</v>
      </c>
      <c r="D138" s="69">
        <v>6</v>
      </c>
      <c r="E138" s="69">
        <v>234</v>
      </c>
      <c r="F138" s="69">
        <v>0</v>
      </c>
      <c r="G138" s="69">
        <v>0</v>
      </c>
    </row>
    <row r="139" spans="1:7" x14ac:dyDescent="0.25">
      <c r="A139" s="69" t="s">
        <v>137</v>
      </c>
    </row>
    <row r="140" spans="1:7" x14ac:dyDescent="0.25">
      <c r="A140" s="69" t="s">
        <v>324</v>
      </c>
    </row>
    <row r="141" spans="1:7" x14ac:dyDescent="0.25">
      <c r="A141" s="69" t="s">
        <v>73</v>
      </c>
    </row>
    <row r="142" spans="1:7" x14ac:dyDescent="0.25">
      <c r="A142" s="69" t="s">
        <v>75</v>
      </c>
    </row>
    <row r="143" spans="1:7" x14ac:dyDescent="0.25">
      <c r="A143" s="69" t="s">
        <v>135</v>
      </c>
    </row>
    <row r="144" spans="1:7" x14ac:dyDescent="0.25">
      <c r="A144" s="69" t="s">
        <v>199</v>
      </c>
    </row>
    <row r="145" spans="1:7" x14ac:dyDescent="0.25">
      <c r="A145" s="69" t="s">
        <v>224</v>
      </c>
    </row>
    <row r="146" spans="1:7" x14ac:dyDescent="0.25">
      <c r="A146" s="69" t="s">
        <v>108</v>
      </c>
    </row>
    <row r="147" spans="1:7" x14ac:dyDescent="0.25">
      <c r="A147" s="69" t="s">
        <v>205</v>
      </c>
      <c r="B147" s="69" t="s">
        <v>205</v>
      </c>
      <c r="C147" s="69" t="s">
        <v>29</v>
      </c>
      <c r="D147" s="69">
        <v>7</v>
      </c>
      <c r="E147" s="69">
        <v>66</v>
      </c>
      <c r="F147" s="69">
        <v>0</v>
      </c>
      <c r="G147" s="69">
        <v>0</v>
      </c>
    </row>
    <row r="148" spans="1:7" x14ac:dyDescent="0.25">
      <c r="A148" s="69" t="s">
        <v>320</v>
      </c>
      <c r="B148" s="69" t="s">
        <v>320</v>
      </c>
      <c r="C148" s="69" t="s">
        <v>562</v>
      </c>
      <c r="D148" s="69">
        <v>8</v>
      </c>
      <c r="E148" s="69">
        <v>436</v>
      </c>
      <c r="F148" s="69">
        <v>0</v>
      </c>
      <c r="G148" s="69">
        <v>22</v>
      </c>
    </row>
    <row r="149" spans="1:7" x14ac:dyDescent="0.25">
      <c r="A149" s="69" t="s">
        <v>406</v>
      </c>
      <c r="B149" s="69" t="s">
        <v>406</v>
      </c>
      <c r="C149" s="69" t="s">
        <v>11</v>
      </c>
      <c r="D149" s="69">
        <v>11</v>
      </c>
      <c r="E149" s="69">
        <v>0</v>
      </c>
      <c r="F149" s="69">
        <v>552</v>
      </c>
      <c r="G149" s="69">
        <v>5</v>
      </c>
    </row>
    <row r="150" spans="1:7" x14ac:dyDescent="0.25">
      <c r="A150" s="69" t="s">
        <v>226</v>
      </c>
    </row>
    <row r="151" spans="1:7" x14ac:dyDescent="0.25">
      <c r="A151" s="69" t="s">
        <v>313</v>
      </c>
      <c r="B151" s="79"/>
      <c r="C151" s="79"/>
      <c r="E151" s="79"/>
      <c r="F151" s="79"/>
      <c r="G151" s="79"/>
    </row>
    <row r="152" spans="1:7" x14ac:dyDescent="0.25">
      <c r="A152" s="69" t="s">
        <v>382</v>
      </c>
    </row>
    <row r="153" spans="1:7" x14ac:dyDescent="0.25">
      <c r="A153" s="69" t="s">
        <v>46</v>
      </c>
      <c r="B153" s="69" t="s">
        <v>46</v>
      </c>
      <c r="C153" s="69" t="s">
        <v>20</v>
      </c>
      <c r="D153" s="69">
        <v>13</v>
      </c>
      <c r="E153" s="69">
        <v>77</v>
      </c>
      <c r="F153" s="69">
        <v>0</v>
      </c>
      <c r="G153" s="69">
        <v>125</v>
      </c>
    </row>
    <row r="154" spans="1:7" x14ac:dyDescent="0.25">
      <c r="A154" s="69" t="s">
        <v>367</v>
      </c>
      <c r="B154" s="69" t="s">
        <v>367</v>
      </c>
      <c r="C154" s="69" t="s">
        <v>29</v>
      </c>
      <c r="D154" s="69">
        <v>16</v>
      </c>
      <c r="E154" s="69">
        <v>939</v>
      </c>
      <c r="F154" s="69">
        <v>0</v>
      </c>
      <c r="G154" s="69">
        <v>0</v>
      </c>
    </row>
    <row r="155" spans="1:7" x14ac:dyDescent="0.25">
      <c r="A155" s="69" t="s">
        <v>391</v>
      </c>
      <c r="B155" s="69" t="s">
        <v>391</v>
      </c>
      <c r="C155" s="69" t="s">
        <v>113</v>
      </c>
      <c r="D155" s="69">
        <v>12</v>
      </c>
      <c r="E155" s="69">
        <v>7</v>
      </c>
      <c r="F155" s="69">
        <v>691</v>
      </c>
      <c r="G155" s="69">
        <v>51</v>
      </c>
    </row>
    <row r="156" spans="1:7" x14ac:dyDescent="0.25">
      <c r="A156" s="69" t="s">
        <v>415</v>
      </c>
      <c r="B156" s="69" t="s">
        <v>415</v>
      </c>
      <c r="C156" s="69" t="s">
        <v>20</v>
      </c>
      <c r="D156" s="69">
        <v>16</v>
      </c>
      <c r="E156" s="69">
        <v>240</v>
      </c>
      <c r="F156" s="69">
        <v>0</v>
      </c>
      <c r="G156" s="69">
        <v>123</v>
      </c>
    </row>
    <row r="157" spans="1:7" x14ac:dyDescent="0.25">
      <c r="A157" s="69" t="s">
        <v>298</v>
      </c>
      <c r="B157" s="69" t="s">
        <v>298</v>
      </c>
      <c r="C157" s="69" t="s">
        <v>574</v>
      </c>
      <c r="D157" s="69">
        <v>9</v>
      </c>
      <c r="E157" s="69">
        <v>0</v>
      </c>
      <c r="F157" s="69">
        <v>198</v>
      </c>
      <c r="G157" s="69">
        <v>5</v>
      </c>
    </row>
    <row r="158" spans="1:7" x14ac:dyDescent="0.25">
      <c r="A158" s="69" t="s">
        <v>326</v>
      </c>
    </row>
    <row r="159" spans="1:7" x14ac:dyDescent="0.25">
      <c r="A159" s="69" t="s">
        <v>433</v>
      </c>
    </row>
    <row r="160" spans="1:7" x14ac:dyDescent="0.25">
      <c r="A160" s="69" t="s">
        <v>174</v>
      </c>
    </row>
    <row r="161" spans="1:7" x14ac:dyDescent="0.25">
      <c r="A161" s="69" t="s">
        <v>114</v>
      </c>
    </row>
    <row r="162" spans="1:7" x14ac:dyDescent="0.25">
      <c r="A162" s="69" t="s">
        <v>154</v>
      </c>
    </row>
    <row r="163" spans="1:7" x14ac:dyDescent="0.25">
      <c r="A163" s="69" t="s">
        <v>262</v>
      </c>
      <c r="B163" s="69" t="s">
        <v>262</v>
      </c>
      <c r="C163" s="69" t="s">
        <v>562</v>
      </c>
      <c r="D163" s="69">
        <v>10</v>
      </c>
      <c r="E163" s="69">
        <v>447</v>
      </c>
      <c r="F163" s="69">
        <v>0</v>
      </c>
      <c r="G163" s="69">
        <v>16</v>
      </c>
    </row>
    <row r="164" spans="1:7" x14ac:dyDescent="0.25">
      <c r="A164" s="69" t="s">
        <v>268</v>
      </c>
    </row>
    <row r="165" spans="1:7" x14ac:dyDescent="0.25">
      <c r="A165" s="69" t="s">
        <v>237</v>
      </c>
      <c r="B165" s="69" t="s">
        <v>237</v>
      </c>
      <c r="C165" s="69" t="s">
        <v>45</v>
      </c>
      <c r="D165" s="69">
        <v>3</v>
      </c>
      <c r="E165" s="69">
        <v>70</v>
      </c>
      <c r="F165" s="69">
        <v>0</v>
      </c>
      <c r="G165" s="69">
        <v>0</v>
      </c>
    </row>
    <row r="166" spans="1:7" x14ac:dyDescent="0.25">
      <c r="A166" s="69" t="s">
        <v>227</v>
      </c>
      <c r="B166" s="69" t="s">
        <v>227</v>
      </c>
      <c r="C166" s="69" t="s">
        <v>556</v>
      </c>
      <c r="D166" s="69">
        <v>15</v>
      </c>
      <c r="E166" s="69">
        <v>964</v>
      </c>
      <c r="F166" s="69">
        <v>0</v>
      </c>
      <c r="G166" s="69">
        <v>69</v>
      </c>
    </row>
    <row r="167" spans="1:7" x14ac:dyDescent="0.25">
      <c r="A167" s="69" t="s">
        <v>343</v>
      </c>
    </row>
    <row r="168" spans="1:7" x14ac:dyDescent="0.25">
      <c r="A168" s="69" t="s">
        <v>396</v>
      </c>
      <c r="B168" s="69" t="s">
        <v>396</v>
      </c>
      <c r="C168" s="69" t="s">
        <v>562</v>
      </c>
      <c r="D168" s="69">
        <v>14</v>
      </c>
      <c r="E168" s="69">
        <v>824</v>
      </c>
      <c r="F168" s="69">
        <v>0</v>
      </c>
      <c r="G168" s="69">
        <v>75</v>
      </c>
    </row>
    <row r="169" spans="1:7" x14ac:dyDescent="0.25">
      <c r="A169" s="69" t="s">
        <v>123</v>
      </c>
      <c r="B169" s="79" t="s">
        <v>123</v>
      </c>
      <c r="C169" s="79" t="s">
        <v>574</v>
      </c>
      <c r="D169" s="69">
        <v>3</v>
      </c>
      <c r="E169" s="79">
        <v>0</v>
      </c>
      <c r="F169" s="79">
        <v>47</v>
      </c>
      <c r="G169" s="79">
        <v>0</v>
      </c>
    </row>
    <row r="170" spans="1:7" x14ac:dyDescent="0.25">
      <c r="A170" s="69" t="s">
        <v>286</v>
      </c>
    </row>
    <row r="171" spans="1:7" x14ac:dyDescent="0.25">
      <c r="A171" s="69" t="s">
        <v>60</v>
      </c>
      <c r="B171" s="69" t="s">
        <v>60</v>
      </c>
      <c r="C171" s="69" t="s">
        <v>20</v>
      </c>
      <c r="D171" s="69">
        <v>15</v>
      </c>
      <c r="E171" s="69">
        <v>943</v>
      </c>
      <c r="F171" s="69">
        <v>0</v>
      </c>
      <c r="G171" s="69">
        <v>2</v>
      </c>
    </row>
    <row r="172" spans="1:7" x14ac:dyDescent="0.25">
      <c r="A172" s="69" t="s">
        <v>385</v>
      </c>
      <c r="B172" s="69" t="s">
        <v>385</v>
      </c>
      <c r="C172" s="69" t="s">
        <v>110</v>
      </c>
      <c r="D172" s="69">
        <v>15</v>
      </c>
      <c r="E172" s="69">
        <v>421</v>
      </c>
      <c r="F172" s="69">
        <v>0</v>
      </c>
      <c r="G172" s="69">
        <v>133</v>
      </c>
    </row>
    <row r="173" spans="1:7" x14ac:dyDescent="0.25">
      <c r="A173" s="69" t="s">
        <v>341</v>
      </c>
      <c r="B173" s="69" t="s">
        <v>341</v>
      </c>
      <c r="C173" s="69" t="s">
        <v>11</v>
      </c>
      <c r="D173" s="69">
        <v>15</v>
      </c>
      <c r="E173" s="69">
        <v>0</v>
      </c>
      <c r="F173" s="69">
        <v>922</v>
      </c>
      <c r="G173" s="69">
        <v>64</v>
      </c>
    </row>
    <row r="174" spans="1:7" x14ac:dyDescent="0.25">
      <c r="A174" s="69" t="s">
        <v>319</v>
      </c>
    </row>
    <row r="175" spans="1:7" x14ac:dyDescent="0.25">
      <c r="A175" s="69" t="s">
        <v>208</v>
      </c>
    </row>
    <row r="176" spans="1:7" x14ac:dyDescent="0.25">
      <c r="A176" s="69" t="s">
        <v>221</v>
      </c>
      <c r="B176" s="69" t="s">
        <v>221</v>
      </c>
      <c r="C176" s="69" t="s">
        <v>562</v>
      </c>
      <c r="D176" s="69">
        <v>11</v>
      </c>
      <c r="E176" s="69">
        <v>702</v>
      </c>
      <c r="F176" s="69">
        <v>0</v>
      </c>
      <c r="G176" s="69">
        <v>44</v>
      </c>
    </row>
    <row r="177" spans="1:7" x14ac:dyDescent="0.25">
      <c r="A177" s="69" t="s">
        <v>273</v>
      </c>
    </row>
    <row r="178" spans="1:7" x14ac:dyDescent="0.25">
      <c r="A178" s="69" t="s">
        <v>164</v>
      </c>
    </row>
    <row r="179" spans="1:7" x14ac:dyDescent="0.25">
      <c r="A179" s="69" t="s">
        <v>143</v>
      </c>
    </row>
    <row r="180" spans="1:7" x14ac:dyDescent="0.25">
      <c r="A180" s="69" t="s">
        <v>378</v>
      </c>
      <c r="B180" s="69" t="s">
        <v>378</v>
      </c>
      <c r="C180" s="69" t="s">
        <v>574</v>
      </c>
      <c r="D180" s="69">
        <v>16</v>
      </c>
      <c r="E180" s="69">
        <v>0</v>
      </c>
      <c r="F180" s="69">
        <v>501</v>
      </c>
      <c r="G180" s="69">
        <v>73</v>
      </c>
    </row>
    <row r="181" spans="1:7" x14ac:dyDescent="0.25">
      <c r="A181" s="69" t="s">
        <v>24</v>
      </c>
    </row>
    <row r="182" spans="1:7" x14ac:dyDescent="0.25">
      <c r="A182" s="69" t="s">
        <v>115</v>
      </c>
    </row>
    <row r="183" spans="1:7" x14ac:dyDescent="0.25">
      <c r="A183" s="69" t="s">
        <v>253</v>
      </c>
    </row>
    <row r="184" spans="1:7" x14ac:dyDescent="0.25">
      <c r="A184" s="69" t="s">
        <v>203</v>
      </c>
      <c r="B184" s="69" t="s">
        <v>203</v>
      </c>
      <c r="C184" s="69" t="s">
        <v>23</v>
      </c>
      <c r="D184" s="69">
        <v>16</v>
      </c>
      <c r="E184" s="69">
        <v>0</v>
      </c>
      <c r="F184" s="69">
        <v>576</v>
      </c>
      <c r="G184" s="69">
        <v>206</v>
      </c>
    </row>
    <row r="185" spans="1:7" x14ac:dyDescent="0.25">
      <c r="A185" s="69" t="s">
        <v>183</v>
      </c>
    </row>
    <row r="186" spans="1:7" x14ac:dyDescent="0.25">
      <c r="A186" s="69" t="s">
        <v>210</v>
      </c>
    </row>
    <row r="187" spans="1:7" x14ac:dyDescent="0.25">
      <c r="A187" s="69" t="s">
        <v>409</v>
      </c>
      <c r="B187" s="69" t="s">
        <v>409</v>
      </c>
      <c r="C187" s="69" t="s">
        <v>29</v>
      </c>
      <c r="D187" s="69">
        <v>11</v>
      </c>
      <c r="E187" s="69">
        <v>187</v>
      </c>
      <c r="F187" s="69">
        <v>0</v>
      </c>
      <c r="G187" s="69">
        <v>0</v>
      </c>
    </row>
    <row r="188" spans="1:7" x14ac:dyDescent="0.25">
      <c r="A188" s="69" t="s">
        <v>172</v>
      </c>
      <c r="B188" s="69" t="s">
        <v>172</v>
      </c>
      <c r="C188" s="69" t="s">
        <v>110</v>
      </c>
      <c r="D188" s="69">
        <v>16</v>
      </c>
      <c r="E188" s="69">
        <v>127</v>
      </c>
      <c r="F188" s="69">
        <v>0</v>
      </c>
      <c r="G188" s="69">
        <v>225</v>
      </c>
    </row>
    <row r="189" spans="1:7" x14ac:dyDescent="0.25">
      <c r="A189" s="69" t="s">
        <v>426</v>
      </c>
    </row>
    <row r="190" spans="1:7" x14ac:dyDescent="0.25">
      <c r="A190" s="69" t="s">
        <v>165</v>
      </c>
      <c r="B190" s="69" t="s">
        <v>165</v>
      </c>
      <c r="C190" s="69" t="s">
        <v>29</v>
      </c>
      <c r="D190" s="69">
        <v>16</v>
      </c>
      <c r="E190" s="69">
        <v>769</v>
      </c>
      <c r="F190" s="69">
        <v>0</v>
      </c>
      <c r="G190" s="69">
        <v>1</v>
      </c>
    </row>
    <row r="191" spans="1:7" x14ac:dyDescent="0.25">
      <c r="A191" s="69" t="s">
        <v>43</v>
      </c>
    </row>
    <row r="192" spans="1:7" x14ac:dyDescent="0.25">
      <c r="A192" s="69" t="s">
        <v>128</v>
      </c>
    </row>
    <row r="193" spans="1:7" x14ac:dyDescent="0.25">
      <c r="A193" s="69" t="s">
        <v>150</v>
      </c>
    </row>
    <row r="194" spans="1:7" x14ac:dyDescent="0.25">
      <c r="A194" s="69" t="s">
        <v>347</v>
      </c>
    </row>
    <row r="195" spans="1:7" x14ac:dyDescent="0.25">
      <c r="A195" s="69" t="s">
        <v>364</v>
      </c>
    </row>
    <row r="196" spans="1:7" x14ac:dyDescent="0.25">
      <c r="A196" s="69" t="s">
        <v>390</v>
      </c>
    </row>
    <row r="197" spans="1:7" x14ac:dyDescent="0.25">
      <c r="A197" s="69" t="s">
        <v>402</v>
      </c>
      <c r="B197" s="69" t="s">
        <v>402</v>
      </c>
      <c r="C197" s="69" t="s">
        <v>556</v>
      </c>
      <c r="D197" s="69">
        <v>7</v>
      </c>
      <c r="E197" s="69">
        <v>447</v>
      </c>
      <c r="F197" s="69">
        <v>0</v>
      </c>
      <c r="G197" s="69">
        <v>33</v>
      </c>
    </row>
    <row r="198" spans="1:7" x14ac:dyDescent="0.25">
      <c r="A198" s="69" t="s">
        <v>206</v>
      </c>
      <c r="B198" s="69" t="s">
        <v>206</v>
      </c>
      <c r="C198" s="69" t="s">
        <v>113</v>
      </c>
      <c r="D198" s="69">
        <v>16</v>
      </c>
      <c r="E198" s="69">
        <v>0</v>
      </c>
      <c r="F198" s="69">
        <v>1065</v>
      </c>
      <c r="G198" s="69">
        <v>82</v>
      </c>
    </row>
    <row r="199" spans="1:7" x14ac:dyDescent="0.25">
      <c r="A199" s="69" t="s">
        <v>88</v>
      </c>
    </row>
    <row r="200" spans="1:7" x14ac:dyDescent="0.25">
      <c r="A200" s="69" t="s">
        <v>145</v>
      </c>
    </row>
    <row r="201" spans="1:7" x14ac:dyDescent="0.25">
      <c r="A201" s="69" t="s">
        <v>276</v>
      </c>
      <c r="B201" s="69" t="s">
        <v>276</v>
      </c>
      <c r="C201" s="69" t="s">
        <v>574</v>
      </c>
      <c r="D201" s="69">
        <v>11</v>
      </c>
      <c r="E201" s="69">
        <v>0</v>
      </c>
      <c r="F201" s="69">
        <v>63</v>
      </c>
      <c r="G201" s="69">
        <v>237</v>
      </c>
    </row>
    <row r="202" spans="1:7" x14ac:dyDescent="0.25">
      <c r="A202" s="69" t="s">
        <v>277</v>
      </c>
    </row>
    <row r="203" spans="1:7" x14ac:dyDescent="0.25">
      <c r="A203" s="69" t="s">
        <v>125</v>
      </c>
    </row>
    <row r="204" spans="1:7" x14ac:dyDescent="0.25">
      <c r="A204" s="69" t="s">
        <v>158</v>
      </c>
      <c r="B204" s="69" t="s">
        <v>158</v>
      </c>
      <c r="C204" s="69" t="s">
        <v>20</v>
      </c>
      <c r="D204" s="69">
        <v>9</v>
      </c>
      <c r="E204" s="69">
        <v>171</v>
      </c>
      <c r="F204" s="69">
        <v>0</v>
      </c>
      <c r="G204" s="69">
        <v>0</v>
      </c>
    </row>
    <row r="205" spans="1:7" x14ac:dyDescent="0.25">
      <c r="A205" s="69" t="s">
        <v>159</v>
      </c>
      <c r="B205" s="69" t="s">
        <v>159</v>
      </c>
      <c r="C205" s="69" t="s">
        <v>45</v>
      </c>
      <c r="D205" s="69">
        <v>4</v>
      </c>
      <c r="E205" s="69">
        <v>264</v>
      </c>
      <c r="F205" s="69">
        <v>0</v>
      </c>
      <c r="G205" s="69">
        <v>0</v>
      </c>
    </row>
    <row r="206" spans="1:7" x14ac:dyDescent="0.25">
      <c r="A206" s="69" t="s">
        <v>212</v>
      </c>
    </row>
    <row r="207" spans="1:7" x14ac:dyDescent="0.25">
      <c r="A207" s="69" t="s">
        <v>37</v>
      </c>
    </row>
    <row r="208" spans="1:7" x14ac:dyDescent="0.25">
      <c r="A208" s="69" t="s">
        <v>181</v>
      </c>
    </row>
    <row r="209" spans="1:7" x14ac:dyDescent="0.25">
      <c r="A209" s="69" t="s">
        <v>201</v>
      </c>
    </row>
    <row r="210" spans="1:7" x14ac:dyDescent="0.25">
      <c r="A210" s="69" t="s">
        <v>333</v>
      </c>
    </row>
    <row r="211" spans="1:7" x14ac:dyDescent="0.25">
      <c r="A211" s="69" t="s">
        <v>416</v>
      </c>
    </row>
    <row r="212" spans="1:7" x14ac:dyDescent="0.25">
      <c r="A212" s="69" t="s">
        <v>417</v>
      </c>
    </row>
    <row r="213" spans="1:7" x14ac:dyDescent="0.25">
      <c r="A213" s="69" t="s">
        <v>58</v>
      </c>
    </row>
    <row r="214" spans="1:7" x14ac:dyDescent="0.25">
      <c r="A214" s="69" t="s">
        <v>239</v>
      </c>
    </row>
    <row r="215" spans="1:7" x14ac:dyDescent="0.25">
      <c r="A215" s="69" t="s">
        <v>301</v>
      </c>
    </row>
    <row r="216" spans="1:7" x14ac:dyDescent="0.25">
      <c r="A216" s="69" t="s">
        <v>334</v>
      </c>
    </row>
    <row r="217" spans="1:7" x14ac:dyDescent="0.25">
      <c r="A217" s="69" t="s">
        <v>6</v>
      </c>
      <c r="B217" s="69" t="s">
        <v>6</v>
      </c>
      <c r="C217" s="69" t="s">
        <v>562</v>
      </c>
      <c r="D217" s="69">
        <v>8</v>
      </c>
      <c r="E217" s="69">
        <v>557</v>
      </c>
      <c r="F217" s="69">
        <v>0</v>
      </c>
      <c r="G217" s="69">
        <v>39</v>
      </c>
    </row>
    <row r="218" spans="1:7" x14ac:dyDescent="0.25">
      <c r="A218" s="69" t="s">
        <v>279</v>
      </c>
    </row>
    <row r="219" spans="1:7" x14ac:dyDescent="0.25">
      <c r="A219" s="69" t="s">
        <v>228</v>
      </c>
    </row>
    <row r="220" spans="1:7" x14ac:dyDescent="0.25">
      <c r="A220" s="69" t="s">
        <v>261</v>
      </c>
    </row>
    <row r="221" spans="1:7" x14ac:dyDescent="0.25">
      <c r="A221" s="69" t="s">
        <v>266</v>
      </c>
    </row>
    <row r="222" spans="1:7" x14ac:dyDescent="0.25">
      <c r="A222" s="69" t="s">
        <v>380</v>
      </c>
    </row>
    <row r="223" spans="1:7" x14ac:dyDescent="0.25">
      <c r="A223" s="69" t="s">
        <v>311</v>
      </c>
    </row>
    <row r="224" spans="1:7" x14ac:dyDescent="0.25">
      <c r="A224" s="69" t="s">
        <v>168</v>
      </c>
    </row>
    <row r="225" spans="1:7" x14ac:dyDescent="0.25">
      <c r="A225" s="69" t="s">
        <v>146</v>
      </c>
    </row>
    <row r="226" spans="1:7" x14ac:dyDescent="0.25">
      <c r="A226" s="69" t="s">
        <v>90</v>
      </c>
      <c r="B226" s="69" t="s">
        <v>90</v>
      </c>
      <c r="C226" s="69" t="s">
        <v>20</v>
      </c>
      <c r="D226" s="69">
        <v>10</v>
      </c>
      <c r="E226" s="69">
        <v>195</v>
      </c>
      <c r="F226" s="69">
        <v>0</v>
      </c>
      <c r="G226" s="69">
        <v>102</v>
      </c>
    </row>
    <row r="227" spans="1:7" x14ac:dyDescent="0.25">
      <c r="A227" s="69" t="s">
        <v>395</v>
      </c>
      <c r="B227" s="69" t="s">
        <v>395</v>
      </c>
      <c r="C227" s="69" t="s">
        <v>556</v>
      </c>
      <c r="D227" s="69">
        <v>13</v>
      </c>
      <c r="E227" s="69">
        <v>791</v>
      </c>
      <c r="F227" s="69">
        <v>0</v>
      </c>
      <c r="G227" s="69">
        <v>62</v>
      </c>
    </row>
    <row r="228" spans="1:7" x14ac:dyDescent="0.25">
      <c r="A228" s="69" t="s">
        <v>339</v>
      </c>
    </row>
    <row r="229" spans="1:7" x14ac:dyDescent="0.25">
      <c r="A229" s="69" t="s">
        <v>12</v>
      </c>
      <c r="B229" s="69" t="s">
        <v>12</v>
      </c>
      <c r="C229" s="69" t="s">
        <v>11</v>
      </c>
      <c r="D229" s="69">
        <v>16</v>
      </c>
      <c r="E229" s="69">
        <v>0</v>
      </c>
      <c r="F229" s="69">
        <v>1040</v>
      </c>
      <c r="G229" s="69">
        <v>157</v>
      </c>
    </row>
    <row r="230" spans="1:7" x14ac:dyDescent="0.25">
      <c r="A230" s="69" t="s">
        <v>258</v>
      </c>
    </row>
    <row r="231" spans="1:7" x14ac:dyDescent="0.25">
      <c r="A231" s="69" t="s">
        <v>432</v>
      </c>
      <c r="B231" s="69" t="s">
        <v>432</v>
      </c>
      <c r="C231" s="69" t="s">
        <v>29</v>
      </c>
      <c r="D231" s="69">
        <v>12</v>
      </c>
      <c r="E231" s="69">
        <v>645</v>
      </c>
      <c r="F231" s="69">
        <v>0</v>
      </c>
      <c r="G231" s="69">
        <v>1</v>
      </c>
    </row>
    <row r="232" spans="1:7" x14ac:dyDescent="0.25">
      <c r="A232" s="69" t="s">
        <v>372</v>
      </c>
    </row>
    <row r="233" spans="1:7" x14ac:dyDescent="0.25">
      <c r="A233" s="69" t="s">
        <v>355</v>
      </c>
    </row>
    <row r="234" spans="1:7" x14ac:dyDescent="0.25">
      <c r="A234" s="69" t="s">
        <v>152</v>
      </c>
    </row>
    <row r="235" spans="1:7" x14ac:dyDescent="0.25">
      <c r="A235" s="69" t="s">
        <v>291</v>
      </c>
      <c r="B235" s="69" t="s">
        <v>291</v>
      </c>
      <c r="C235" s="69" t="s">
        <v>77</v>
      </c>
      <c r="D235" s="69">
        <v>13</v>
      </c>
      <c r="E235" s="69">
        <v>0</v>
      </c>
      <c r="F235" s="69">
        <v>124</v>
      </c>
      <c r="G235" s="69">
        <v>326</v>
      </c>
    </row>
    <row r="236" spans="1:7" x14ac:dyDescent="0.25">
      <c r="A236" s="69" t="s">
        <v>305</v>
      </c>
    </row>
    <row r="237" spans="1:7" x14ac:dyDescent="0.25">
      <c r="A237" s="69" t="s">
        <v>358</v>
      </c>
    </row>
    <row r="238" spans="1:7" x14ac:dyDescent="0.25">
      <c r="A238" s="69" t="s">
        <v>373</v>
      </c>
    </row>
    <row r="239" spans="1:7" x14ac:dyDescent="0.25">
      <c r="A239" s="69" t="s">
        <v>51</v>
      </c>
    </row>
    <row r="240" spans="1:7" x14ac:dyDescent="0.25">
      <c r="A240" s="69" t="s">
        <v>300</v>
      </c>
    </row>
    <row r="241" spans="1:7" x14ac:dyDescent="0.25">
      <c r="A241" s="69" t="s">
        <v>105</v>
      </c>
    </row>
    <row r="242" spans="1:7" x14ac:dyDescent="0.25">
      <c r="A242" s="69" t="s">
        <v>312</v>
      </c>
    </row>
    <row r="243" spans="1:7" x14ac:dyDescent="0.25">
      <c r="A243" s="69" t="s">
        <v>381</v>
      </c>
      <c r="B243" s="69" t="s">
        <v>381</v>
      </c>
      <c r="C243" s="69" t="s">
        <v>113</v>
      </c>
      <c r="D243" s="69">
        <v>12</v>
      </c>
      <c r="E243" s="69">
        <v>0</v>
      </c>
      <c r="F243" s="69">
        <v>6</v>
      </c>
      <c r="G243" s="69">
        <v>177</v>
      </c>
    </row>
    <row r="244" spans="1:7" x14ac:dyDescent="0.25">
      <c r="A244" s="69" t="s">
        <v>140</v>
      </c>
    </row>
    <row r="245" spans="1:7" x14ac:dyDescent="0.25">
      <c r="A245" s="69" t="s">
        <v>419</v>
      </c>
      <c r="B245" s="69" t="s">
        <v>419</v>
      </c>
      <c r="C245" s="69" t="s">
        <v>113</v>
      </c>
      <c r="D245" s="69">
        <v>11</v>
      </c>
      <c r="E245" s="69">
        <v>0</v>
      </c>
      <c r="F245" s="69">
        <v>578</v>
      </c>
      <c r="G245" s="69">
        <v>12</v>
      </c>
    </row>
    <row r="246" spans="1:7" x14ac:dyDescent="0.25">
      <c r="A246" s="69" t="s">
        <v>331</v>
      </c>
      <c r="B246" s="69" t="s">
        <v>331</v>
      </c>
      <c r="C246" s="69" t="s">
        <v>50</v>
      </c>
      <c r="D246" s="69">
        <v>15</v>
      </c>
      <c r="E246" s="69">
        <v>0</v>
      </c>
      <c r="F246" s="69">
        <v>654</v>
      </c>
      <c r="G246" s="69">
        <v>62</v>
      </c>
    </row>
    <row r="247" spans="1:7" x14ac:dyDescent="0.25">
      <c r="A247" s="69" t="s">
        <v>303</v>
      </c>
    </row>
    <row r="248" spans="1:7" x14ac:dyDescent="0.25">
      <c r="A248" s="69" t="s">
        <v>272</v>
      </c>
    </row>
    <row r="249" spans="1:7" x14ac:dyDescent="0.25">
      <c r="A249" s="69" t="s">
        <v>265</v>
      </c>
      <c r="B249" s="69" t="s">
        <v>265</v>
      </c>
      <c r="C249" s="69" t="s">
        <v>50</v>
      </c>
      <c r="D249" s="69">
        <v>16</v>
      </c>
      <c r="E249" s="69">
        <v>0</v>
      </c>
      <c r="F249" s="69">
        <v>586</v>
      </c>
      <c r="G249" s="69">
        <v>82</v>
      </c>
    </row>
    <row r="250" spans="1:7" x14ac:dyDescent="0.25">
      <c r="A250" s="69" t="s">
        <v>34</v>
      </c>
    </row>
    <row r="251" spans="1:7" x14ac:dyDescent="0.25">
      <c r="A251" s="69" t="s">
        <v>215</v>
      </c>
    </row>
    <row r="252" spans="1:7" x14ac:dyDescent="0.25">
      <c r="A252" s="69" t="s">
        <v>377</v>
      </c>
    </row>
    <row r="253" spans="1:7" x14ac:dyDescent="0.25">
      <c r="A253" s="69" t="s">
        <v>293</v>
      </c>
    </row>
    <row r="254" spans="1:7" x14ac:dyDescent="0.25">
      <c r="A254" s="69" t="s">
        <v>56</v>
      </c>
    </row>
    <row r="255" spans="1:7" x14ac:dyDescent="0.25">
      <c r="A255" s="69" t="s">
        <v>420</v>
      </c>
    </row>
    <row r="256" spans="1:7" x14ac:dyDescent="0.25">
      <c r="A256" s="69" t="s">
        <v>421</v>
      </c>
      <c r="B256" s="69" t="s">
        <v>421</v>
      </c>
      <c r="C256" s="69" t="s">
        <v>571</v>
      </c>
      <c r="D256" s="69">
        <v>15</v>
      </c>
      <c r="E256" s="69">
        <v>0</v>
      </c>
      <c r="F256" s="69">
        <v>349</v>
      </c>
      <c r="G256" s="69">
        <v>44</v>
      </c>
    </row>
    <row r="257" spans="1:7" x14ac:dyDescent="0.25">
      <c r="A257" s="69" t="s">
        <v>48</v>
      </c>
    </row>
    <row r="258" spans="1:7" x14ac:dyDescent="0.25">
      <c r="A258" s="69" t="s">
        <v>229</v>
      </c>
      <c r="B258" s="69" t="s">
        <v>229</v>
      </c>
      <c r="C258" s="69" t="s">
        <v>100</v>
      </c>
      <c r="D258" s="69">
        <v>13</v>
      </c>
      <c r="E258" s="69">
        <v>236</v>
      </c>
      <c r="F258" s="69">
        <v>0</v>
      </c>
      <c r="G258" s="69">
        <v>42</v>
      </c>
    </row>
    <row r="259" spans="1:7" x14ac:dyDescent="0.25">
      <c r="A259" s="69" t="s">
        <v>282</v>
      </c>
      <c r="B259" s="69" t="s">
        <v>282</v>
      </c>
      <c r="C259" s="69" t="s">
        <v>113</v>
      </c>
      <c r="D259" s="69">
        <v>8</v>
      </c>
      <c r="E259" s="69">
        <v>0</v>
      </c>
      <c r="F259" s="69">
        <v>539</v>
      </c>
      <c r="G259" s="69">
        <v>10</v>
      </c>
    </row>
    <row r="260" spans="1:7" x14ac:dyDescent="0.25">
      <c r="A260" s="69" t="s">
        <v>299</v>
      </c>
    </row>
    <row r="261" spans="1:7" x14ac:dyDescent="0.25">
      <c r="A261" s="69" t="s">
        <v>184</v>
      </c>
    </row>
    <row r="262" spans="1:7" x14ac:dyDescent="0.25">
      <c r="A262" s="69" t="s">
        <v>244</v>
      </c>
      <c r="B262" s="69" t="s">
        <v>244</v>
      </c>
      <c r="C262" s="69" t="s">
        <v>29</v>
      </c>
      <c r="D262" s="69">
        <v>8</v>
      </c>
      <c r="E262" s="69">
        <v>393</v>
      </c>
      <c r="F262" s="69">
        <v>0</v>
      </c>
      <c r="G262" s="69">
        <v>2</v>
      </c>
    </row>
    <row r="263" spans="1:7" x14ac:dyDescent="0.25">
      <c r="A263" s="69" t="s">
        <v>27</v>
      </c>
      <c r="B263" s="69" t="s">
        <v>27</v>
      </c>
      <c r="C263" s="69" t="s">
        <v>29</v>
      </c>
      <c r="D263" s="69">
        <v>16</v>
      </c>
      <c r="E263" s="69">
        <v>228</v>
      </c>
      <c r="F263" s="69">
        <v>0</v>
      </c>
      <c r="G263" s="69">
        <v>33</v>
      </c>
    </row>
    <row r="264" spans="1:7" x14ac:dyDescent="0.25">
      <c r="A264" s="69" t="s">
        <v>422</v>
      </c>
      <c r="B264" s="69" t="s">
        <v>422</v>
      </c>
      <c r="C264" s="69" t="s">
        <v>29</v>
      </c>
      <c r="D264" s="69">
        <v>16</v>
      </c>
      <c r="E264" s="69">
        <v>687</v>
      </c>
      <c r="F264" s="69">
        <v>0</v>
      </c>
      <c r="G264" s="69">
        <v>0</v>
      </c>
    </row>
    <row r="265" spans="1:7" x14ac:dyDescent="0.25">
      <c r="A265" s="69" t="s">
        <v>25</v>
      </c>
      <c r="B265" s="69" t="s">
        <v>25</v>
      </c>
      <c r="C265" s="69" t="s">
        <v>556</v>
      </c>
      <c r="D265" s="69">
        <v>10</v>
      </c>
      <c r="E265" s="69">
        <v>541</v>
      </c>
      <c r="F265" s="69">
        <v>0</v>
      </c>
      <c r="G265" s="69">
        <v>0</v>
      </c>
    </row>
    <row r="266" spans="1:7" x14ac:dyDescent="0.25">
      <c r="A266" s="69" t="s">
        <v>186</v>
      </c>
    </row>
    <row r="267" spans="1:7" x14ac:dyDescent="0.25">
      <c r="A267" s="69" t="s">
        <v>349</v>
      </c>
    </row>
    <row r="268" spans="1:7" x14ac:dyDescent="0.25">
      <c r="A268" s="69" t="s">
        <v>332</v>
      </c>
      <c r="B268" s="69" t="s">
        <v>332</v>
      </c>
      <c r="C268" s="69" t="s">
        <v>20</v>
      </c>
      <c r="D268" s="69">
        <v>16</v>
      </c>
      <c r="E268" s="69">
        <v>469</v>
      </c>
      <c r="F268" s="69">
        <v>0</v>
      </c>
      <c r="G268" s="69">
        <v>0</v>
      </c>
    </row>
    <row r="269" spans="1:7" x14ac:dyDescent="0.25">
      <c r="A269" s="69" t="s">
        <v>434</v>
      </c>
    </row>
    <row r="270" spans="1:7" x14ac:dyDescent="0.25">
      <c r="A270" s="69" t="s">
        <v>63</v>
      </c>
      <c r="B270" s="69" t="s">
        <v>63</v>
      </c>
      <c r="C270" s="69" t="s">
        <v>65</v>
      </c>
      <c r="D270" s="69">
        <v>16</v>
      </c>
      <c r="E270" s="69">
        <v>273</v>
      </c>
      <c r="F270" s="69">
        <v>0</v>
      </c>
      <c r="G270" s="69">
        <v>181</v>
      </c>
    </row>
    <row r="271" spans="1:7" x14ac:dyDescent="0.25">
      <c r="A271" s="69" t="s">
        <v>216</v>
      </c>
      <c r="B271" s="69" t="s">
        <v>216</v>
      </c>
      <c r="C271" s="69" t="s">
        <v>113</v>
      </c>
      <c r="D271" s="69">
        <v>16</v>
      </c>
      <c r="E271" s="69">
        <v>0</v>
      </c>
      <c r="F271" s="69">
        <v>1083</v>
      </c>
      <c r="G271" s="69">
        <v>67</v>
      </c>
    </row>
    <row r="272" spans="1:7" x14ac:dyDescent="0.25">
      <c r="A272" s="69" t="s">
        <v>423</v>
      </c>
    </row>
    <row r="273" spans="1:7" x14ac:dyDescent="0.25">
      <c r="A273" s="69" t="s">
        <v>66</v>
      </c>
    </row>
    <row r="274" spans="1:7" x14ac:dyDescent="0.25">
      <c r="A274" s="69" t="s">
        <v>148</v>
      </c>
      <c r="B274" s="69" t="s">
        <v>148</v>
      </c>
      <c r="C274" s="69" t="s">
        <v>100</v>
      </c>
      <c r="D274" s="69">
        <v>16</v>
      </c>
      <c r="E274" s="69">
        <v>1065</v>
      </c>
      <c r="F274" s="69">
        <v>0</v>
      </c>
      <c r="G274" s="69">
        <v>68</v>
      </c>
    </row>
    <row r="275" spans="1:7" x14ac:dyDescent="0.25">
      <c r="A275" s="69" t="s">
        <v>242</v>
      </c>
      <c r="B275" s="69" t="s">
        <v>242</v>
      </c>
      <c r="C275" s="69" t="s">
        <v>110</v>
      </c>
      <c r="D275" s="69">
        <v>15</v>
      </c>
      <c r="E275" s="69">
        <v>872</v>
      </c>
      <c r="F275" s="69">
        <v>1</v>
      </c>
      <c r="G275" s="69">
        <v>0</v>
      </c>
    </row>
    <row r="276" spans="1:7" x14ac:dyDescent="0.25">
      <c r="A276" s="69" t="s">
        <v>424</v>
      </c>
    </row>
    <row r="277" spans="1:7" x14ac:dyDescent="0.25">
      <c r="A277" s="69" t="s">
        <v>315</v>
      </c>
    </row>
    <row r="278" spans="1:7" x14ac:dyDescent="0.25">
      <c r="A278" s="69" t="s">
        <v>78</v>
      </c>
      <c r="B278" s="69" t="s">
        <v>78</v>
      </c>
      <c r="C278" s="69" t="s">
        <v>45</v>
      </c>
      <c r="D278" s="69">
        <v>1</v>
      </c>
      <c r="E278" s="69">
        <v>4</v>
      </c>
      <c r="F278" s="69">
        <v>0</v>
      </c>
      <c r="G278" s="69">
        <v>0</v>
      </c>
    </row>
    <row r="279" spans="1:7" x14ac:dyDescent="0.25">
      <c r="A279" s="69" t="s">
        <v>127</v>
      </c>
      <c r="B279" s="69" t="s">
        <v>127</v>
      </c>
      <c r="C279" s="69" t="s">
        <v>110</v>
      </c>
      <c r="D279" s="69">
        <v>2</v>
      </c>
      <c r="E279" s="69">
        <v>104</v>
      </c>
      <c r="F279" s="69">
        <v>0</v>
      </c>
      <c r="G279" s="69">
        <v>0</v>
      </c>
    </row>
    <row r="280" spans="1:7" x14ac:dyDescent="0.25">
      <c r="A280" s="69" t="s">
        <v>428</v>
      </c>
    </row>
    <row r="281" spans="1:7" x14ac:dyDescent="0.25">
      <c r="A281" s="69" t="s">
        <v>275</v>
      </c>
      <c r="B281" s="69" t="s">
        <v>275</v>
      </c>
      <c r="C281" s="69" t="s">
        <v>77</v>
      </c>
      <c r="D281" s="69">
        <v>16</v>
      </c>
      <c r="E281" s="69">
        <v>0</v>
      </c>
      <c r="F281" s="69">
        <v>1053</v>
      </c>
      <c r="G281" s="69">
        <v>208</v>
      </c>
    </row>
    <row r="282" spans="1:7" x14ac:dyDescent="0.25">
      <c r="A282" s="69" t="s">
        <v>160</v>
      </c>
    </row>
    <row r="283" spans="1:7" x14ac:dyDescent="0.25">
      <c r="A283" s="69" t="s">
        <v>283</v>
      </c>
      <c r="B283" s="69" t="s">
        <v>283</v>
      </c>
      <c r="C283" s="69" t="s">
        <v>110</v>
      </c>
      <c r="D283" s="69">
        <v>10</v>
      </c>
      <c r="E283" s="69">
        <v>271</v>
      </c>
      <c r="F283" s="69">
        <v>0</v>
      </c>
      <c r="G283" s="69">
        <v>37</v>
      </c>
    </row>
    <row r="284" spans="1:7" x14ac:dyDescent="0.25">
      <c r="A284" s="69" t="s">
        <v>308</v>
      </c>
      <c r="B284" s="69" t="s">
        <v>308</v>
      </c>
      <c r="C284" s="69" t="s">
        <v>556</v>
      </c>
      <c r="D284" s="69">
        <v>6</v>
      </c>
      <c r="E284" s="69">
        <v>2</v>
      </c>
      <c r="F284" s="69">
        <v>0</v>
      </c>
      <c r="G284" s="69">
        <v>28</v>
      </c>
    </row>
    <row r="285" spans="1:7" x14ac:dyDescent="0.25">
      <c r="A285" s="69" t="s">
        <v>116</v>
      </c>
    </row>
    <row r="286" spans="1:7" x14ac:dyDescent="0.25">
      <c r="A286" s="69" t="s">
        <v>155</v>
      </c>
      <c r="B286" s="69" t="s">
        <v>155</v>
      </c>
      <c r="C286" s="69" t="s">
        <v>23</v>
      </c>
      <c r="D286" s="69">
        <v>14</v>
      </c>
      <c r="E286" s="69">
        <v>0</v>
      </c>
      <c r="F286" s="69">
        <v>447</v>
      </c>
      <c r="G286" s="69">
        <v>75</v>
      </c>
    </row>
    <row r="287" spans="1:7" x14ac:dyDescent="0.25">
      <c r="A287" s="69" t="s">
        <v>330</v>
      </c>
      <c r="B287" s="69" t="s">
        <v>330</v>
      </c>
      <c r="C287" s="69" t="s">
        <v>11</v>
      </c>
      <c r="D287" s="69">
        <v>16</v>
      </c>
      <c r="E287" s="69">
        <v>0</v>
      </c>
      <c r="F287" s="69">
        <v>904</v>
      </c>
      <c r="G287" s="69">
        <v>15</v>
      </c>
    </row>
    <row r="288" spans="1:7" x14ac:dyDescent="0.25">
      <c r="A288" s="69" t="s">
        <v>121</v>
      </c>
    </row>
    <row r="289" spans="1:7" x14ac:dyDescent="0.25">
      <c r="A289" s="69" t="s">
        <v>361</v>
      </c>
    </row>
    <row r="290" spans="1:7" x14ac:dyDescent="0.25">
      <c r="A290" s="69" t="s">
        <v>14</v>
      </c>
    </row>
    <row r="291" spans="1:7" x14ac:dyDescent="0.25">
      <c r="A291" s="69" t="s">
        <v>69</v>
      </c>
    </row>
    <row r="292" spans="1:7" x14ac:dyDescent="0.25">
      <c r="A292" s="69" t="s">
        <v>131</v>
      </c>
      <c r="B292" s="69" t="s">
        <v>131</v>
      </c>
      <c r="C292" s="69" t="s">
        <v>110</v>
      </c>
      <c r="D292" s="69">
        <v>14</v>
      </c>
      <c r="E292" s="69">
        <v>776</v>
      </c>
      <c r="F292" s="69">
        <v>0</v>
      </c>
      <c r="G292" s="69">
        <v>83</v>
      </c>
    </row>
    <row r="293" spans="1:7" x14ac:dyDescent="0.25">
      <c r="A293" s="69" t="s">
        <v>259</v>
      </c>
      <c r="B293" s="69" t="s">
        <v>259</v>
      </c>
      <c r="C293" s="69" t="s">
        <v>65</v>
      </c>
      <c r="D293" s="69">
        <v>12</v>
      </c>
      <c r="E293" s="69">
        <v>168</v>
      </c>
      <c r="F293" s="69">
        <v>0</v>
      </c>
      <c r="G293" s="69">
        <v>126</v>
      </c>
    </row>
    <row r="294" spans="1:7" x14ac:dyDescent="0.25">
      <c r="A294" s="69" t="s">
        <v>162</v>
      </c>
    </row>
    <row r="295" spans="1:7" x14ac:dyDescent="0.25">
      <c r="A295" s="69" t="s">
        <v>304</v>
      </c>
    </row>
    <row r="404" spans="2:7" x14ac:dyDescent="0.25">
      <c r="B404" s="79"/>
      <c r="C404" s="79"/>
      <c r="E404" s="79"/>
      <c r="F404" s="79"/>
      <c r="G404" s="79"/>
    </row>
    <row r="410" spans="2:7" x14ac:dyDescent="0.25">
      <c r="B410" s="79"/>
      <c r="C410" s="79"/>
      <c r="E410" s="79"/>
      <c r="F410" s="79"/>
      <c r="G410" s="79"/>
    </row>
    <row r="504" spans="2:7" x14ac:dyDescent="0.25">
      <c r="B504" s="79"/>
      <c r="C504" s="79"/>
      <c r="E504" s="79"/>
      <c r="F504" s="79"/>
      <c r="G504" s="79"/>
    </row>
    <row r="506" spans="2:7" x14ac:dyDescent="0.25">
      <c r="B506" s="79"/>
      <c r="C506" s="79"/>
      <c r="E506" s="79"/>
      <c r="F506" s="79"/>
      <c r="G506" s="79"/>
    </row>
    <row r="524" spans="2:7" x14ac:dyDescent="0.25">
      <c r="B524" s="79"/>
      <c r="C524" s="79"/>
      <c r="E524" s="79"/>
      <c r="F524" s="79"/>
      <c r="G524" s="79"/>
    </row>
    <row r="538" spans="2:7" x14ac:dyDescent="0.25">
      <c r="B538" s="79"/>
      <c r="C538" s="79"/>
      <c r="E538" s="79"/>
      <c r="F538" s="79"/>
      <c r="G538" s="79"/>
    </row>
    <row r="543" spans="2:7" x14ac:dyDescent="0.25">
      <c r="B543" s="79"/>
      <c r="C543" s="79"/>
      <c r="E543" s="79"/>
      <c r="F543" s="79"/>
      <c r="G543" s="79"/>
    </row>
    <row r="564" spans="2:7" x14ac:dyDescent="0.25">
      <c r="B564" s="79"/>
      <c r="C564" s="79"/>
      <c r="E564" s="79"/>
      <c r="F564" s="79"/>
      <c r="G564" s="79"/>
    </row>
    <row r="594" spans="2:7" x14ac:dyDescent="0.25">
      <c r="B594" s="79"/>
      <c r="C594" s="79"/>
      <c r="E594" s="79"/>
      <c r="F594" s="79"/>
      <c r="G594" s="79"/>
    </row>
    <row r="630" spans="2:7" x14ac:dyDescent="0.25">
      <c r="B630" s="79"/>
      <c r="C630" s="79"/>
      <c r="E630" s="79"/>
      <c r="F630" s="79"/>
      <c r="G630" s="79"/>
    </row>
    <row r="649" spans="2:7" x14ac:dyDescent="0.25">
      <c r="B649" s="79"/>
      <c r="C649" s="79"/>
      <c r="E649" s="79"/>
      <c r="F649" s="79"/>
      <c r="G649" s="79"/>
    </row>
    <row r="670" spans="2:7" x14ac:dyDescent="0.25">
      <c r="B670" s="79"/>
      <c r="C670" s="79"/>
      <c r="E670" s="79"/>
      <c r="F670" s="79"/>
      <c r="G670" s="79"/>
    </row>
    <row r="714" spans="2:7" x14ac:dyDescent="0.25">
      <c r="B714" s="79"/>
      <c r="C714" s="79"/>
      <c r="E714" s="79"/>
      <c r="F714" s="79"/>
      <c r="G714" s="79"/>
    </row>
    <row r="726" spans="2:7" x14ac:dyDescent="0.25">
      <c r="B726" s="79"/>
      <c r="C726" s="79"/>
      <c r="E726" s="79"/>
      <c r="F726" s="79"/>
      <c r="G726" s="79"/>
    </row>
    <row r="737" spans="2:7" x14ac:dyDescent="0.25">
      <c r="B737" s="79"/>
      <c r="C737" s="79"/>
      <c r="E737" s="79"/>
      <c r="F737" s="79"/>
      <c r="G737" s="79"/>
    </row>
    <row r="767" spans="2:7" x14ac:dyDescent="0.25">
      <c r="B767" s="79"/>
      <c r="C767" s="79"/>
      <c r="E767" s="79"/>
      <c r="F767" s="79"/>
      <c r="G767" s="79"/>
    </row>
    <row r="808" spans="2:7" x14ac:dyDescent="0.25">
      <c r="B808" s="79"/>
      <c r="C808" s="79"/>
      <c r="E808" s="79"/>
      <c r="F808" s="79"/>
      <c r="G808" s="79"/>
    </row>
    <row r="823" spans="2:7" x14ac:dyDescent="0.25">
      <c r="B823" s="79"/>
      <c r="C823" s="79"/>
      <c r="E823" s="79"/>
      <c r="F823" s="79"/>
      <c r="G823" s="79"/>
    </row>
    <row r="831" spans="2:7" x14ac:dyDescent="0.25">
      <c r="B831" s="79"/>
      <c r="C831" s="79"/>
      <c r="E831" s="79"/>
      <c r="F831" s="79"/>
      <c r="G831" s="79"/>
    </row>
    <row r="853" spans="2:7" x14ac:dyDescent="0.25">
      <c r="B853" s="79"/>
      <c r="C853" s="79"/>
      <c r="E853" s="79"/>
      <c r="F853" s="79"/>
      <c r="G853" s="79"/>
    </row>
    <row r="877" spans="2:7" x14ac:dyDescent="0.25">
      <c r="B877" s="79"/>
      <c r="C877" s="79"/>
      <c r="E877" s="79"/>
      <c r="F877" s="79"/>
      <c r="G877" s="79"/>
    </row>
    <row r="917" spans="2:7" x14ac:dyDescent="0.25">
      <c r="B917" s="79"/>
      <c r="C917" s="79"/>
      <c r="E917" s="79"/>
      <c r="F917" s="79"/>
      <c r="G917" s="79"/>
    </row>
    <row r="1018" spans="2:7" x14ac:dyDescent="0.25">
      <c r="B1018" s="79"/>
      <c r="C1018" s="79"/>
      <c r="E1018" s="79"/>
      <c r="F1018" s="79"/>
      <c r="G1018" s="79"/>
    </row>
    <row r="1027" spans="2:7" x14ac:dyDescent="0.25">
      <c r="B1027" s="79"/>
      <c r="C1027" s="79"/>
      <c r="E1027" s="79"/>
      <c r="F1027" s="79"/>
      <c r="G1027" s="79"/>
    </row>
    <row r="1062" spans="2:7" x14ac:dyDescent="0.25">
      <c r="B1062" s="79"/>
      <c r="C1062" s="79"/>
      <c r="E1062" s="79"/>
      <c r="F1062" s="79"/>
      <c r="G1062" s="79"/>
    </row>
    <row r="1074" spans="2:7" x14ac:dyDescent="0.25">
      <c r="B1074" s="79"/>
      <c r="C1074" s="79"/>
      <c r="E1074" s="79"/>
      <c r="F1074" s="79"/>
      <c r="G1074" s="79"/>
    </row>
    <row r="1094" spans="2:7" x14ac:dyDescent="0.25">
      <c r="B1094" s="79"/>
      <c r="C1094" s="79"/>
      <c r="E1094" s="79"/>
      <c r="F1094" s="79"/>
      <c r="G1094" s="79"/>
    </row>
    <row r="1175" spans="2:7" x14ac:dyDescent="0.25">
      <c r="B1175" s="79"/>
      <c r="C1175" s="79"/>
      <c r="E1175" s="79"/>
      <c r="F1175" s="79"/>
      <c r="G1175" s="79"/>
    </row>
    <row r="1181" spans="2:7" x14ac:dyDescent="0.25">
      <c r="B1181" s="79"/>
      <c r="C1181" s="79"/>
      <c r="E1181" s="79"/>
      <c r="F1181" s="79"/>
      <c r="G1181" s="79"/>
    </row>
    <row r="1223" spans="2:7" x14ac:dyDescent="0.25">
      <c r="B1223" s="79"/>
      <c r="C1223" s="79"/>
      <c r="E1223" s="79"/>
      <c r="F1223" s="79"/>
      <c r="G1223" s="79"/>
    </row>
    <row r="1242" spans="2:15" x14ac:dyDescent="0.25">
      <c r="B1242" s="79"/>
      <c r="C1242" s="79"/>
      <c r="E1242" s="79"/>
      <c r="F1242" s="79"/>
      <c r="G1242" s="79"/>
    </row>
    <row r="1243" spans="2:15" x14ac:dyDescent="0.25">
      <c r="N1243" s="40"/>
      <c r="O1243" s="40"/>
    </row>
    <row r="1244" spans="2:15" x14ac:dyDescent="0.25">
      <c r="N1244" s="40"/>
      <c r="O1244" s="40"/>
    </row>
    <row r="1245" spans="2:15" x14ac:dyDescent="0.25">
      <c r="N1245" s="40"/>
      <c r="O1245" s="40"/>
    </row>
    <row r="1246" spans="2:15" x14ac:dyDescent="0.25">
      <c r="N1246" s="40"/>
      <c r="O1246" s="40"/>
    </row>
    <row r="1247" spans="2:15" x14ac:dyDescent="0.25">
      <c r="N1247" s="40"/>
      <c r="O1247" s="40"/>
    </row>
    <row r="1248" spans="2:15" x14ac:dyDescent="0.25">
      <c r="N1248" s="40"/>
      <c r="O1248" s="40"/>
    </row>
    <row r="1249" spans="14:15" x14ac:dyDescent="0.25">
      <c r="N1249" s="40"/>
      <c r="O1249" s="40"/>
    </row>
    <row r="1250" spans="14:15" x14ac:dyDescent="0.25">
      <c r="N1250" s="40"/>
      <c r="O1250" s="40"/>
    </row>
    <row r="1251" spans="14:15" x14ac:dyDescent="0.25">
      <c r="N1251" s="40"/>
      <c r="O1251" s="40"/>
    </row>
    <row r="1252" spans="14:15" x14ac:dyDescent="0.25">
      <c r="N1252" s="40"/>
      <c r="O1252" s="40"/>
    </row>
    <row r="1253" spans="14:15" x14ac:dyDescent="0.25">
      <c r="N1253" s="40"/>
      <c r="O1253" s="40"/>
    </row>
    <row r="1254" spans="14:15" x14ac:dyDescent="0.25">
      <c r="N1254" s="40"/>
      <c r="O1254" s="40"/>
    </row>
    <row r="1255" spans="14:15" x14ac:dyDescent="0.25">
      <c r="N1255" s="40"/>
      <c r="O1255" s="40"/>
    </row>
    <row r="1256" spans="14:15" x14ac:dyDescent="0.25">
      <c r="N1256" s="40"/>
      <c r="O1256" s="40"/>
    </row>
    <row r="1257" spans="14:15" x14ac:dyDescent="0.25">
      <c r="N1257" s="40"/>
      <c r="O1257" s="40"/>
    </row>
    <row r="1258" spans="14:15" x14ac:dyDescent="0.25">
      <c r="N1258" s="40"/>
      <c r="O1258" s="40"/>
    </row>
    <row r="1259" spans="14:15" x14ac:dyDescent="0.25">
      <c r="N1259" s="40"/>
      <c r="O1259" s="40"/>
    </row>
    <row r="1260" spans="14:15" x14ac:dyDescent="0.25">
      <c r="N1260" s="40"/>
      <c r="O1260" s="40"/>
    </row>
    <row r="1261" spans="14:15" x14ac:dyDescent="0.25">
      <c r="N1261" s="40"/>
      <c r="O1261" s="40"/>
    </row>
    <row r="1262" spans="14:15" x14ac:dyDescent="0.25">
      <c r="N1262" s="40"/>
      <c r="O1262" s="40"/>
    </row>
    <row r="1263" spans="14:15" x14ac:dyDescent="0.25">
      <c r="N1263" s="40"/>
      <c r="O1263" s="40"/>
    </row>
    <row r="1264" spans="14:15" x14ac:dyDescent="0.25">
      <c r="N1264" s="40"/>
      <c r="O1264" s="40"/>
    </row>
    <row r="1265" spans="2:15" x14ac:dyDescent="0.25">
      <c r="N1265" s="40"/>
      <c r="O1265" s="40"/>
    </row>
    <row r="1266" spans="2:15" x14ac:dyDescent="0.25">
      <c r="N1266" s="40"/>
      <c r="O1266" s="40"/>
    </row>
    <row r="1267" spans="2:15" x14ac:dyDescent="0.25">
      <c r="N1267" s="40"/>
      <c r="O1267" s="40"/>
    </row>
    <row r="1268" spans="2:15" x14ac:dyDescent="0.25">
      <c r="N1268" s="40"/>
      <c r="O1268" s="40"/>
    </row>
    <row r="1269" spans="2:15" x14ac:dyDescent="0.25">
      <c r="N1269" s="40"/>
      <c r="O1269" s="40"/>
    </row>
    <row r="1270" spans="2:15" x14ac:dyDescent="0.25">
      <c r="N1270" s="40"/>
      <c r="O1270" s="40"/>
    </row>
    <row r="1271" spans="2:15" x14ac:dyDescent="0.25">
      <c r="N1271" s="40"/>
      <c r="O1271" s="40"/>
    </row>
    <row r="1272" spans="2:15" x14ac:dyDescent="0.25">
      <c r="N1272" s="40"/>
      <c r="O1272" s="40"/>
    </row>
    <row r="1273" spans="2:15" x14ac:dyDescent="0.25">
      <c r="N1273" s="40"/>
      <c r="O1273" s="40"/>
    </row>
    <row r="1274" spans="2:15" x14ac:dyDescent="0.25">
      <c r="N1274" s="40"/>
      <c r="O1274" s="40"/>
    </row>
    <row r="1275" spans="2:15" x14ac:dyDescent="0.25">
      <c r="N1275" s="40"/>
      <c r="O1275" s="40"/>
    </row>
    <row r="1276" spans="2:15" x14ac:dyDescent="0.25">
      <c r="N1276" s="40"/>
      <c r="O1276" s="40"/>
    </row>
    <row r="1277" spans="2:15" x14ac:dyDescent="0.25">
      <c r="B1277" s="79"/>
      <c r="C1277" s="79"/>
      <c r="E1277" s="79"/>
      <c r="F1277" s="79"/>
      <c r="G1277" s="79"/>
      <c r="N1277" s="40"/>
      <c r="O1277" s="40"/>
    </row>
    <row r="1278" spans="2:15" x14ac:dyDescent="0.25">
      <c r="N1278" s="40"/>
      <c r="O1278" s="40"/>
    </row>
    <row r="1279" spans="2:15" x14ac:dyDescent="0.25">
      <c r="N1279" s="40"/>
      <c r="O1279" s="40"/>
    </row>
    <row r="1280" spans="2:15" x14ac:dyDescent="0.25">
      <c r="N1280" s="40"/>
      <c r="O1280" s="40"/>
    </row>
    <row r="1281" spans="2:15" x14ac:dyDescent="0.25">
      <c r="N1281" s="40"/>
      <c r="O1281" s="40"/>
    </row>
    <row r="1282" spans="2:15" x14ac:dyDescent="0.25">
      <c r="N1282" s="40"/>
      <c r="O1282" s="40"/>
    </row>
    <row r="1283" spans="2:15" x14ac:dyDescent="0.25">
      <c r="N1283" s="40"/>
      <c r="O1283" s="40"/>
    </row>
    <row r="1284" spans="2:15" x14ac:dyDescent="0.25">
      <c r="N1284" s="40"/>
      <c r="O1284" s="40"/>
    </row>
    <row r="1285" spans="2:15" x14ac:dyDescent="0.25">
      <c r="N1285" s="40"/>
      <c r="O1285" s="40"/>
    </row>
    <row r="1286" spans="2:15" x14ac:dyDescent="0.25">
      <c r="N1286" s="40"/>
      <c r="O1286" s="40"/>
    </row>
    <row r="1287" spans="2:15" x14ac:dyDescent="0.25">
      <c r="N1287" s="40"/>
      <c r="O1287" s="40"/>
    </row>
    <row r="1288" spans="2:15" x14ac:dyDescent="0.25">
      <c r="N1288" s="40"/>
      <c r="O1288" s="40"/>
    </row>
    <row r="1289" spans="2:15" x14ac:dyDescent="0.25">
      <c r="N1289" s="40"/>
      <c r="O1289" s="40"/>
    </row>
    <row r="1290" spans="2:15" x14ac:dyDescent="0.25">
      <c r="N1290" s="40"/>
      <c r="O1290" s="40"/>
    </row>
    <row r="1291" spans="2:15" x14ac:dyDescent="0.25">
      <c r="N1291" s="40"/>
      <c r="O1291" s="40"/>
    </row>
    <row r="1292" spans="2:15" x14ac:dyDescent="0.25">
      <c r="N1292" s="40"/>
      <c r="O1292" s="40"/>
    </row>
    <row r="1293" spans="2:15" x14ac:dyDescent="0.25">
      <c r="N1293" s="40"/>
      <c r="O1293" s="40"/>
    </row>
    <row r="1294" spans="2:15" x14ac:dyDescent="0.25">
      <c r="N1294" s="40"/>
      <c r="O1294" s="40"/>
    </row>
    <row r="1295" spans="2:15" x14ac:dyDescent="0.25">
      <c r="N1295" s="40"/>
      <c r="O1295" s="40"/>
    </row>
    <row r="1296" spans="2:15" x14ac:dyDescent="0.25">
      <c r="B1296" s="79"/>
      <c r="C1296" s="79"/>
      <c r="E1296" s="79"/>
      <c r="F1296" s="79"/>
      <c r="G1296" s="79"/>
      <c r="N1296" s="40"/>
      <c r="O1296" s="40"/>
    </row>
    <row r="1297" spans="2:15" x14ac:dyDescent="0.25">
      <c r="N1297" s="40"/>
      <c r="O1297" s="40"/>
    </row>
    <row r="1298" spans="2:15" x14ac:dyDescent="0.25">
      <c r="N1298" s="57"/>
      <c r="O1298" s="57"/>
    </row>
    <row r="1299" spans="2:15" x14ac:dyDescent="0.25">
      <c r="N1299" s="57"/>
      <c r="O1299" s="57"/>
    </row>
    <row r="1300" spans="2:15" x14ac:dyDescent="0.25">
      <c r="N1300" s="57"/>
      <c r="O1300" s="57"/>
    </row>
    <row r="1301" spans="2:15" x14ac:dyDescent="0.25">
      <c r="N1301" s="57"/>
      <c r="O1301" s="57"/>
    </row>
    <row r="1302" spans="2:15" x14ac:dyDescent="0.25">
      <c r="N1302" s="57"/>
      <c r="O1302" s="57"/>
    </row>
    <row r="1303" spans="2:15" x14ac:dyDescent="0.25">
      <c r="N1303" s="57"/>
      <c r="O1303" s="57"/>
    </row>
    <row r="1304" spans="2:15" x14ac:dyDescent="0.25">
      <c r="N1304" s="57"/>
      <c r="O1304" s="57"/>
    </row>
    <row r="1305" spans="2:15" x14ac:dyDescent="0.25">
      <c r="N1305" s="57"/>
      <c r="O1305" s="57"/>
    </row>
    <row r="1306" spans="2:15" x14ac:dyDescent="0.25">
      <c r="N1306" s="57"/>
      <c r="O1306" s="57"/>
    </row>
    <row r="1307" spans="2:15" x14ac:dyDescent="0.25">
      <c r="N1307" s="57"/>
      <c r="O1307" s="57"/>
    </row>
    <row r="1308" spans="2:15" x14ac:dyDescent="0.25">
      <c r="N1308" s="57"/>
      <c r="O1308" s="57"/>
    </row>
    <row r="1309" spans="2:15" x14ac:dyDescent="0.25">
      <c r="N1309" s="57"/>
      <c r="O1309" s="57"/>
    </row>
    <row r="1310" spans="2:15" x14ac:dyDescent="0.25">
      <c r="N1310" s="57"/>
      <c r="O1310" s="57"/>
    </row>
    <row r="1311" spans="2:15" x14ac:dyDescent="0.25">
      <c r="B1311" s="79"/>
      <c r="C1311" s="79"/>
      <c r="E1311" s="79"/>
      <c r="F1311" s="79"/>
      <c r="G1311" s="79"/>
      <c r="N1311" s="57"/>
      <c r="O1311" s="57"/>
    </row>
    <row r="1312" spans="2:15" x14ac:dyDescent="0.25">
      <c r="N1312" s="57"/>
      <c r="O1312" s="57"/>
    </row>
    <row r="1313" spans="14:15" x14ac:dyDescent="0.25">
      <c r="N1313" s="57"/>
      <c r="O1313" s="57"/>
    </row>
    <row r="1314" spans="14:15" x14ac:dyDescent="0.25">
      <c r="N1314" s="57"/>
      <c r="O1314" s="57"/>
    </row>
    <row r="1315" spans="14:15" x14ac:dyDescent="0.25">
      <c r="N1315" s="57"/>
      <c r="O1315" s="57"/>
    </row>
    <row r="1316" spans="14:15" x14ac:dyDescent="0.25">
      <c r="N1316" s="57"/>
      <c r="O1316" s="57"/>
    </row>
    <row r="1317" spans="14:15" x14ac:dyDescent="0.25">
      <c r="N1317" s="57"/>
      <c r="O1317" s="57"/>
    </row>
    <row r="1318" spans="14:15" x14ac:dyDescent="0.25">
      <c r="N1318" s="57"/>
      <c r="O1318" s="57"/>
    </row>
    <row r="1319" spans="14:15" x14ac:dyDescent="0.25">
      <c r="N1319" s="57"/>
      <c r="O1319" s="57"/>
    </row>
    <row r="1320" spans="14:15" x14ac:dyDescent="0.25">
      <c r="N1320" s="57"/>
      <c r="O1320" s="57"/>
    </row>
    <row r="1321" spans="14:15" x14ac:dyDescent="0.25">
      <c r="N1321" s="57"/>
      <c r="O1321" s="57"/>
    </row>
    <row r="1322" spans="14:15" x14ac:dyDescent="0.25">
      <c r="N1322" s="57"/>
      <c r="O1322" s="57"/>
    </row>
    <row r="1323" spans="14:15" x14ac:dyDescent="0.25">
      <c r="N1323" s="57"/>
      <c r="O1323" s="57"/>
    </row>
    <row r="1324" spans="14:15" x14ac:dyDescent="0.25">
      <c r="N1324" s="57"/>
      <c r="O1324" s="57"/>
    </row>
    <row r="1325" spans="14:15" x14ac:dyDescent="0.25">
      <c r="N1325" s="57"/>
      <c r="O1325" s="57"/>
    </row>
    <row r="1326" spans="14:15" x14ac:dyDescent="0.25">
      <c r="N1326" s="57"/>
      <c r="O1326" s="57"/>
    </row>
    <row r="1327" spans="14:15" x14ac:dyDescent="0.25">
      <c r="N1327" s="57"/>
      <c r="O1327" s="57"/>
    </row>
    <row r="1328" spans="14:15" x14ac:dyDescent="0.25">
      <c r="N1328" s="57"/>
      <c r="O1328" s="57"/>
    </row>
    <row r="1329" spans="14:15" x14ac:dyDescent="0.25">
      <c r="N1329" s="57"/>
      <c r="O1329" s="57"/>
    </row>
    <row r="1330" spans="14:15" x14ac:dyDescent="0.25">
      <c r="N1330" s="57"/>
      <c r="O1330" s="57"/>
    </row>
    <row r="1331" spans="14:15" x14ac:dyDescent="0.25">
      <c r="N1331" s="57"/>
      <c r="O1331" s="57"/>
    </row>
    <row r="1332" spans="14:15" x14ac:dyDescent="0.25">
      <c r="N1332" s="57"/>
      <c r="O1332" s="57"/>
    </row>
    <row r="1333" spans="14:15" x14ac:dyDescent="0.25">
      <c r="N1333" s="57"/>
      <c r="O1333" s="57"/>
    </row>
    <row r="1334" spans="14:15" x14ac:dyDescent="0.25">
      <c r="N1334" s="57"/>
      <c r="O1334" s="57"/>
    </row>
    <row r="1335" spans="14:15" x14ac:dyDescent="0.25">
      <c r="N1335" s="57"/>
      <c r="O1335" s="57"/>
    </row>
    <row r="1336" spans="14:15" x14ac:dyDescent="0.25">
      <c r="N1336" s="57"/>
      <c r="O1336" s="57"/>
    </row>
    <row r="1337" spans="14:15" x14ac:dyDescent="0.25">
      <c r="N1337" s="57"/>
      <c r="O1337" s="57"/>
    </row>
    <row r="1338" spans="14:15" x14ac:dyDescent="0.25">
      <c r="N1338" s="57"/>
      <c r="O1338" s="57"/>
    </row>
    <row r="1339" spans="14:15" x14ac:dyDescent="0.25">
      <c r="N1339" s="57"/>
      <c r="O1339" s="57"/>
    </row>
    <row r="1340" spans="14:15" x14ac:dyDescent="0.25">
      <c r="N1340" s="57"/>
      <c r="O1340" s="57"/>
    </row>
    <row r="1341" spans="14:15" x14ac:dyDescent="0.25">
      <c r="N1341" s="57"/>
      <c r="O1341" s="57"/>
    </row>
    <row r="1342" spans="14:15" x14ac:dyDescent="0.25">
      <c r="N1342" s="57"/>
      <c r="O1342" s="57"/>
    </row>
    <row r="1343" spans="14:15" x14ac:dyDescent="0.25">
      <c r="N1343" s="57"/>
      <c r="O1343" s="57"/>
    </row>
    <row r="1344" spans="14:15" x14ac:dyDescent="0.25">
      <c r="N1344" s="57"/>
      <c r="O1344" s="57"/>
    </row>
    <row r="1345" spans="2:15" x14ac:dyDescent="0.25">
      <c r="N1345" s="57"/>
      <c r="O1345" s="57"/>
    </row>
    <row r="1346" spans="2:15" x14ac:dyDescent="0.25">
      <c r="N1346" s="57"/>
      <c r="O1346" s="57"/>
    </row>
    <row r="1347" spans="2:15" x14ac:dyDescent="0.25">
      <c r="B1347" s="79"/>
      <c r="C1347" s="79"/>
      <c r="E1347" s="79"/>
      <c r="F1347" s="79"/>
      <c r="G1347" s="79"/>
      <c r="N1347" s="57"/>
      <c r="O1347" s="57"/>
    </row>
    <row r="1348" spans="2:15" x14ac:dyDescent="0.25">
      <c r="N1348" s="57"/>
      <c r="O1348" s="57"/>
    </row>
    <row r="1349" spans="2:15" x14ac:dyDescent="0.25">
      <c r="N1349" s="57"/>
      <c r="O1349" s="57"/>
    </row>
    <row r="1350" spans="2:15" x14ac:dyDescent="0.25">
      <c r="N1350" s="57"/>
      <c r="O1350" s="57"/>
    </row>
    <row r="1351" spans="2:15" x14ac:dyDescent="0.25">
      <c r="N1351" s="57"/>
      <c r="O1351" s="57"/>
    </row>
    <row r="1352" spans="2:15" x14ac:dyDescent="0.25">
      <c r="N1352" s="57"/>
      <c r="O1352" s="57"/>
    </row>
    <row r="1353" spans="2:15" x14ac:dyDescent="0.25">
      <c r="N1353" s="57"/>
      <c r="O1353" s="57"/>
    </row>
    <row r="1354" spans="2:15" x14ac:dyDescent="0.25">
      <c r="N1354" s="57"/>
      <c r="O1354" s="57"/>
    </row>
    <row r="1355" spans="2:15" x14ac:dyDescent="0.25">
      <c r="N1355" s="57"/>
      <c r="O1355" s="57"/>
    </row>
    <row r="1356" spans="2:15" x14ac:dyDescent="0.25">
      <c r="N1356" s="57"/>
      <c r="O1356" s="57"/>
    </row>
    <row r="1357" spans="2:15" x14ac:dyDescent="0.25">
      <c r="B1357" s="79"/>
      <c r="C1357" s="79"/>
      <c r="E1357" s="79"/>
      <c r="F1357" s="79"/>
      <c r="G1357" s="79"/>
      <c r="N1357" s="57"/>
      <c r="O1357" s="57"/>
    </row>
    <row r="1358" spans="2:15" x14ac:dyDescent="0.25">
      <c r="N1358" s="57"/>
      <c r="O1358" s="57"/>
    </row>
    <row r="1359" spans="2:15" x14ac:dyDescent="0.25">
      <c r="N1359" s="57"/>
      <c r="O1359" s="57"/>
    </row>
    <row r="1360" spans="2:15" x14ac:dyDescent="0.25">
      <c r="N1360" s="61"/>
      <c r="O1360" s="61"/>
    </row>
    <row r="1361" spans="14:15" x14ac:dyDescent="0.25">
      <c r="N1361" s="61"/>
      <c r="O1361" s="61"/>
    </row>
    <row r="1362" spans="14:15" x14ac:dyDescent="0.25">
      <c r="N1362" s="61"/>
      <c r="O1362" s="61"/>
    </row>
    <row r="1363" spans="14:15" x14ac:dyDescent="0.25">
      <c r="N1363" s="61"/>
      <c r="O1363" s="61"/>
    </row>
    <row r="1364" spans="14:15" x14ac:dyDescent="0.25">
      <c r="N1364" s="61"/>
      <c r="O1364" s="61"/>
    </row>
    <row r="1365" spans="14:15" x14ac:dyDescent="0.25">
      <c r="N1365" s="61"/>
      <c r="O1365" s="61"/>
    </row>
    <row r="1366" spans="14:15" x14ac:dyDescent="0.25">
      <c r="N1366" s="61"/>
      <c r="O1366" s="61"/>
    </row>
    <row r="1367" spans="14:15" x14ac:dyDescent="0.25">
      <c r="N1367" s="61"/>
      <c r="O1367" s="61"/>
    </row>
    <row r="1368" spans="14:15" x14ac:dyDescent="0.25">
      <c r="N1368" s="61"/>
      <c r="O1368" s="61"/>
    </row>
    <row r="1369" spans="14:15" x14ac:dyDescent="0.25">
      <c r="N1369" s="61"/>
      <c r="O1369" s="61"/>
    </row>
    <row r="1370" spans="14:15" x14ac:dyDescent="0.25">
      <c r="N1370" s="61"/>
      <c r="O1370" s="61"/>
    </row>
    <row r="1371" spans="14:15" x14ac:dyDescent="0.25">
      <c r="N1371" s="61"/>
      <c r="O1371" s="61"/>
    </row>
    <row r="1372" spans="14:15" x14ac:dyDescent="0.25">
      <c r="N1372" s="61"/>
      <c r="O1372" s="61"/>
    </row>
    <row r="1373" spans="14:15" x14ac:dyDescent="0.25">
      <c r="N1373" s="61"/>
      <c r="O1373" s="61"/>
    </row>
    <row r="1374" spans="14:15" x14ac:dyDescent="0.25">
      <c r="N1374" s="61"/>
      <c r="O1374" s="61"/>
    </row>
    <row r="1375" spans="14:15" x14ac:dyDescent="0.25">
      <c r="N1375" s="61"/>
      <c r="O1375" s="61"/>
    </row>
    <row r="1376" spans="14:15" x14ac:dyDescent="0.25">
      <c r="N1376" s="61"/>
      <c r="O1376" s="61"/>
    </row>
    <row r="1377" spans="14:15" x14ac:dyDescent="0.25">
      <c r="N1377" s="61"/>
      <c r="O1377" s="61"/>
    </row>
    <row r="1378" spans="14:15" x14ac:dyDescent="0.25">
      <c r="N1378" s="61"/>
      <c r="O1378" s="61"/>
    </row>
    <row r="1379" spans="14:15" x14ac:dyDescent="0.25">
      <c r="N1379" s="61"/>
      <c r="O1379" s="61"/>
    </row>
    <row r="1380" spans="14:15" x14ac:dyDescent="0.25">
      <c r="N1380" s="61"/>
      <c r="O1380" s="61"/>
    </row>
    <row r="1381" spans="14:15" x14ac:dyDescent="0.25">
      <c r="N1381" s="61"/>
      <c r="O1381" s="61"/>
    </row>
    <row r="1382" spans="14:15" x14ac:dyDescent="0.25">
      <c r="N1382" s="61"/>
      <c r="O1382" s="61"/>
    </row>
    <row r="1383" spans="14:15" x14ac:dyDescent="0.25">
      <c r="N1383" s="61"/>
      <c r="O1383" s="61"/>
    </row>
    <row r="1384" spans="14:15" x14ac:dyDescent="0.25">
      <c r="N1384" s="61"/>
      <c r="O1384" s="61"/>
    </row>
    <row r="1385" spans="14:15" x14ac:dyDescent="0.25">
      <c r="N1385" s="61"/>
      <c r="O1385" s="61"/>
    </row>
    <row r="1386" spans="14:15" x14ac:dyDescent="0.25">
      <c r="N1386" s="61"/>
      <c r="O1386" s="61"/>
    </row>
    <row r="1387" spans="14:15" x14ac:dyDescent="0.25">
      <c r="N1387" s="61"/>
      <c r="O1387" s="61"/>
    </row>
    <row r="1388" spans="14:15" x14ac:dyDescent="0.25">
      <c r="N1388" s="61"/>
      <c r="O1388" s="61"/>
    </row>
    <row r="1389" spans="14:15" x14ac:dyDescent="0.25">
      <c r="N1389" s="61"/>
      <c r="O1389" s="61"/>
    </row>
    <row r="1390" spans="14:15" x14ac:dyDescent="0.25">
      <c r="N1390" s="61"/>
      <c r="O1390" s="61"/>
    </row>
    <row r="1391" spans="14:15" x14ac:dyDescent="0.25">
      <c r="N1391" s="61"/>
      <c r="O1391" s="61"/>
    </row>
    <row r="1392" spans="14:15" x14ac:dyDescent="0.25">
      <c r="N1392" s="61"/>
      <c r="O1392" s="61"/>
    </row>
    <row r="1393" spans="2:15" x14ac:dyDescent="0.25">
      <c r="N1393" s="61"/>
      <c r="O1393" s="61"/>
    </row>
    <row r="1394" spans="2:15" x14ac:dyDescent="0.25">
      <c r="N1394" s="61"/>
      <c r="O1394" s="61"/>
    </row>
    <row r="1395" spans="2:15" x14ac:dyDescent="0.25">
      <c r="N1395" s="61"/>
      <c r="O1395" s="61"/>
    </row>
    <row r="1396" spans="2:15" x14ac:dyDescent="0.25">
      <c r="N1396" s="61"/>
      <c r="O1396" s="61"/>
    </row>
    <row r="1397" spans="2:15" x14ac:dyDescent="0.25">
      <c r="N1397" s="61"/>
      <c r="O1397" s="61"/>
    </row>
    <row r="1398" spans="2:15" x14ac:dyDescent="0.25">
      <c r="N1398" s="61"/>
      <c r="O1398" s="61"/>
    </row>
    <row r="1399" spans="2:15" x14ac:dyDescent="0.25">
      <c r="N1399" s="61"/>
      <c r="O1399" s="61"/>
    </row>
    <row r="1400" spans="2:15" x14ac:dyDescent="0.25">
      <c r="N1400" s="61"/>
      <c r="O1400" s="61"/>
    </row>
    <row r="1401" spans="2:15" x14ac:dyDescent="0.25">
      <c r="N1401" s="61"/>
      <c r="O1401" s="61"/>
    </row>
    <row r="1402" spans="2:15" x14ac:dyDescent="0.25">
      <c r="N1402" s="61"/>
      <c r="O1402" s="61"/>
    </row>
    <row r="1403" spans="2:15" x14ac:dyDescent="0.25">
      <c r="B1403" s="79"/>
      <c r="C1403" s="79"/>
      <c r="E1403" s="79"/>
      <c r="F1403" s="79"/>
      <c r="G1403" s="79"/>
      <c r="N1403" s="61"/>
      <c r="O1403" s="61"/>
    </row>
    <row r="1404" spans="2:15" x14ac:dyDescent="0.25">
      <c r="N1404" s="61"/>
      <c r="O1404" s="61"/>
    </row>
    <row r="1405" spans="2:15" x14ac:dyDescent="0.25">
      <c r="N1405" s="61"/>
      <c r="O1405" s="61"/>
    </row>
    <row r="1406" spans="2:15" x14ac:dyDescent="0.25">
      <c r="N1406" s="61"/>
      <c r="O1406" s="61"/>
    </row>
    <row r="1407" spans="2:15" x14ac:dyDescent="0.25">
      <c r="N1407" s="61"/>
      <c r="O1407" s="61"/>
    </row>
    <row r="1408" spans="2:15" x14ac:dyDescent="0.25">
      <c r="N1408" s="61"/>
      <c r="O1408" s="61"/>
    </row>
    <row r="1409" spans="14:15" x14ac:dyDescent="0.25">
      <c r="N1409" s="61"/>
      <c r="O1409" s="61"/>
    </row>
    <row r="1410" spans="14:15" x14ac:dyDescent="0.25">
      <c r="N1410" s="61"/>
      <c r="O1410" s="61"/>
    </row>
    <row r="1411" spans="14:15" x14ac:dyDescent="0.25">
      <c r="N1411" s="61"/>
      <c r="O1411" s="61"/>
    </row>
    <row r="1412" spans="14:15" x14ac:dyDescent="0.25">
      <c r="N1412" s="61"/>
      <c r="O1412" s="61"/>
    </row>
    <row r="1413" spans="14:15" x14ac:dyDescent="0.25">
      <c r="N1413" s="61"/>
      <c r="O1413" s="61"/>
    </row>
    <row r="1414" spans="14:15" x14ac:dyDescent="0.25">
      <c r="N1414" s="61"/>
      <c r="O1414" s="61"/>
    </row>
    <row r="1415" spans="14:15" x14ac:dyDescent="0.25">
      <c r="N1415" s="61"/>
      <c r="O1415" s="61"/>
    </row>
    <row r="1416" spans="14:15" x14ac:dyDescent="0.25">
      <c r="N1416" s="61"/>
      <c r="O1416" s="61"/>
    </row>
    <row r="1417" spans="14:15" x14ac:dyDescent="0.25">
      <c r="N1417" s="61"/>
      <c r="O1417" s="61"/>
    </row>
    <row r="1418" spans="14:15" x14ac:dyDescent="0.25">
      <c r="N1418" s="61"/>
      <c r="O1418" s="61"/>
    </row>
    <row r="1419" spans="14:15" x14ac:dyDescent="0.25">
      <c r="N1419" s="61"/>
      <c r="O1419" s="61"/>
    </row>
    <row r="1420" spans="14:15" x14ac:dyDescent="0.25">
      <c r="N1420" s="61"/>
      <c r="O1420" s="61"/>
    </row>
    <row r="1421" spans="14:15" x14ac:dyDescent="0.25">
      <c r="N1421" s="61"/>
      <c r="O1421" s="61"/>
    </row>
    <row r="1422" spans="14:15" x14ac:dyDescent="0.25">
      <c r="N1422" s="61"/>
      <c r="O1422" s="61"/>
    </row>
    <row r="1423" spans="14:15" x14ac:dyDescent="0.25">
      <c r="N1423" s="61"/>
      <c r="O1423" s="61"/>
    </row>
    <row r="1424" spans="14:15" x14ac:dyDescent="0.25">
      <c r="N1424" s="61"/>
      <c r="O1424" s="61"/>
    </row>
    <row r="1425" spans="14:15" x14ac:dyDescent="0.25">
      <c r="N1425" s="61"/>
      <c r="O1425" s="61"/>
    </row>
    <row r="1426" spans="14:15" x14ac:dyDescent="0.25">
      <c r="N1426" s="61"/>
      <c r="O1426" s="61"/>
    </row>
    <row r="1427" spans="14:15" x14ac:dyDescent="0.25">
      <c r="N1427" s="61"/>
      <c r="O1427" s="61"/>
    </row>
    <row r="1428" spans="14:15" x14ac:dyDescent="0.25">
      <c r="N1428" s="61"/>
      <c r="O1428" s="61"/>
    </row>
    <row r="1429" spans="14:15" x14ac:dyDescent="0.25">
      <c r="N1429" s="68"/>
      <c r="O1429" s="68"/>
    </row>
    <row r="1430" spans="14:15" x14ac:dyDescent="0.25">
      <c r="N1430" s="68"/>
      <c r="O1430" s="68"/>
    </row>
    <row r="1431" spans="14:15" x14ac:dyDescent="0.25">
      <c r="N1431" s="68"/>
      <c r="O1431" s="68"/>
    </row>
    <row r="1432" spans="14:15" x14ac:dyDescent="0.25">
      <c r="N1432" s="68"/>
      <c r="O1432" s="68"/>
    </row>
    <row r="1433" spans="14:15" x14ac:dyDescent="0.25">
      <c r="N1433" s="68"/>
      <c r="O1433" s="68"/>
    </row>
    <row r="1434" spans="14:15" x14ac:dyDescent="0.25">
      <c r="N1434" s="68"/>
      <c r="O1434" s="68"/>
    </row>
    <row r="1435" spans="14:15" x14ac:dyDescent="0.25">
      <c r="N1435" s="68"/>
      <c r="O1435" s="68"/>
    </row>
    <row r="1436" spans="14:15" x14ac:dyDescent="0.25">
      <c r="N1436" s="68"/>
      <c r="O1436" s="68"/>
    </row>
    <row r="1437" spans="14:15" x14ac:dyDescent="0.25">
      <c r="N1437" s="68"/>
      <c r="O1437" s="68"/>
    </row>
    <row r="1438" spans="14:15" x14ac:dyDescent="0.25">
      <c r="N1438" s="68"/>
      <c r="O1438" s="68"/>
    </row>
    <row r="1439" spans="14:15" x14ac:dyDescent="0.25">
      <c r="N1439" s="68"/>
      <c r="O1439" s="68"/>
    </row>
    <row r="1440" spans="14:15" x14ac:dyDescent="0.25">
      <c r="N1440" s="68"/>
      <c r="O1440" s="68"/>
    </row>
    <row r="1441" spans="14:15" x14ac:dyDescent="0.25">
      <c r="N1441" s="68"/>
      <c r="O1441" s="68"/>
    </row>
    <row r="1442" spans="14:15" x14ac:dyDescent="0.25">
      <c r="N1442" s="68"/>
      <c r="O1442" s="68"/>
    </row>
    <row r="1443" spans="14:15" x14ac:dyDescent="0.25">
      <c r="N1443" s="68"/>
      <c r="O1443" s="68"/>
    </row>
    <row r="1444" spans="14:15" x14ac:dyDescent="0.25">
      <c r="N1444" s="68"/>
      <c r="O1444" s="68"/>
    </row>
    <row r="1445" spans="14:15" x14ac:dyDescent="0.25">
      <c r="N1445" s="68"/>
      <c r="O1445" s="68"/>
    </row>
    <row r="1446" spans="14:15" x14ac:dyDescent="0.25">
      <c r="N1446" s="68"/>
      <c r="O1446" s="68"/>
    </row>
    <row r="1447" spans="14:15" x14ac:dyDescent="0.25">
      <c r="N1447" s="68"/>
      <c r="O1447" s="68"/>
    </row>
    <row r="1448" spans="14:15" x14ac:dyDescent="0.25">
      <c r="N1448" s="68"/>
      <c r="O1448" s="68"/>
    </row>
    <row r="1449" spans="14:15" x14ac:dyDescent="0.25">
      <c r="N1449" s="68"/>
      <c r="O1449" s="68"/>
    </row>
    <row r="1450" spans="14:15" x14ac:dyDescent="0.25">
      <c r="N1450" s="68"/>
      <c r="O1450" s="68"/>
    </row>
    <row r="1451" spans="14:15" x14ac:dyDescent="0.25">
      <c r="N1451" s="68"/>
      <c r="O1451" s="68"/>
    </row>
    <row r="1452" spans="14:15" x14ac:dyDescent="0.25">
      <c r="N1452" s="68"/>
      <c r="O1452" s="68"/>
    </row>
    <row r="1453" spans="14:15" x14ac:dyDescent="0.25">
      <c r="N1453" s="68"/>
      <c r="O1453" s="68"/>
    </row>
    <row r="1454" spans="14:15" x14ac:dyDescent="0.25">
      <c r="N1454" s="68"/>
      <c r="O1454" s="68"/>
    </row>
    <row r="1455" spans="14:15" x14ac:dyDescent="0.25">
      <c r="N1455" s="68"/>
      <c r="O1455" s="68"/>
    </row>
    <row r="1456" spans="14:15" x14ac:dyDescent="0.25">
      <c r="N1456" s="68"/>
      <c r="O1456" s="68"/>
    </row>
    <row r="1457" spans="14:15" x14ac:dyDescent="0.25">
      <c r="N1457" s="68"/>
      <c r="O1457" s="68"/>
    </row>
    <row r="1458" spans="14:15" x14ac:dyDescent="0.25">
      <c r="N1458" s="68"/>
      <c r="O1458" s="68"/>
    </row>
    <row r="1459" spans="14:15" x14ac:dyDescent="0.25">
      <c r="N1459" s="68"/>
      <c r="O1459" s="68"/>
    </row>
    <row r="1460" spans="14:15" x14ac:dyDescent="0.25">
      <c r="N1460" s="68"/>
      <c r="O1460" s="68"/>
    </row>
    <row r="1461" spans="14:15" x14ac:dyDescent="0.25">
      <c r="N1461" s="68"/>
      <c r="O1461" s="68"/>
    </row>
    <row r="1462" spans="14:15" x14ac:dyDescent="0.25">
      <c r="N1462" s="68"/>
      <c r="O1462" s="68"/>
    </row>
    <row r="1463" spans="14:15" x14ac:dyDescent="0.25">
      <c r="N1463" s="68"/>
      <c r="O1463" s="68"/>
    </row>
    <row r="1464" spans="14:15" x14ac:dyDescent="0.25">
      <c r="N1464" s="68"/>
      <c r="O1464" s="68"/>
    </row>
    <row r="1465" spans="14:15" x14ac:dyDescent="0.25">
      <c r="N1465" s="68"/>
      <c r="O1465" s="68"/>
    </row>
    <row r="1466" spans="14:15" x14ac:dyDescent="0.25">
      <c r="N1466" s="68"/>
      <c r="O1466" s="68"/>
    </row>
    <row r="1467" spans="14:15" x14ac:dyDescent="0.25">
      <c r="N1467" s="68"/>
      <c r="O1467" s="68"/>
    </row>
    <row r="1468" spans="14:15" x14ac:dyDescent="0.25">
      <c r="N1468" s="68"/>
      <c r="O1468" s="68"/>
    </row>
    <row r="1469" spans="14:15" x14ac:dyDescent="0.25">
      <c r="N1469" s="68"/>
      <c r="O1469" s="68"/>
    </row>
    <row r="1470" spans="14:15" x14ac:dyDescent="0.25">
      <c r="N1470" s="68"/>
      <c r="O1470" s="68"/>
    </row>
    <row r="1471" spans="14:15" x14ac:dyDescent="0.25">
      <c r="N1471" s="68"/>
      <c r="O1471" s="68"/>
    </row>
    <row r="1472" spans="14:15" x14ac:dyDescent="0.25">
      <c r="N1472" s="68"/>
      <c r="O1472" s="68"/>
    </row>
    <row r="1473" spans="2:15" x14ac:dyDescent="0.25">
      <c r="N1473" s="68"/>
      <c r="O1473" s="68"/>
    </row>
    <row r="1474" spans="2:15" x14ac:dyDescent="0.25">
      <c r="N1474" s="68"/>
      <c r="O1474" s="68"/>
    </row>
    <row r="1475" spans="2:15" x14ac:dyDescent="0.25">
      <c r="N1475" s="68"/>
      <c r="O1475" s="68"/>
    </row>
    <row r="1476" spans="2:15" x14ac:dyDescent="0.25">
      <c r="N1476" s="68"/>
      <c r="O1476" s="68"/>
    </row>
    <row r="1477" spans="2:15" x14ac:dyDescent="0.25">
      <c r="N1477" s="68"/>
      <c r="O1477" s="68"/>
    </row>
    <row r="1478" spans="2:15" x14ac:dyDescent="0.25">
      <c r="N1478" s="68"/>
      <c r="O1478" s="68"/>
    </row>
    <row r="1479" spans="2:15" x14ac:dyDescent="0.25">
      <c r="N1479" s="68"/>
      <c r="O1479" s="68"/>
    </row>
    <row r="1480" spans="2:15" x14ac:dyDescent="0.25">
      <c r="B1480" s="79"/>
      <c r="C1480" s="79"/>
      <c r="E1480" s="79"/>
      <c r="F1480" s="79"/>
      <c r="G1480" s="79"/>
      <c r="N1480" s="68"/>
      <c r="O1480" s="68"/>
    </row>
    <row r="1481" spans="2:15" x14ac:dyDescent="0.25">
      <c r="N1481" s="68"/>
      <c r="O1481" s="68"/>
    </row>
    <row r="1482" spans="2:15" x14ac:dyDescent="0.25">
      <c r="N1482" s="68"/>
      <c r="O1482" s="68"/>
    </row>
    <row r="1483" spans="2:15" x14ac:dyDescent="0.25">
      <c r="N1483" s="68"/>
      <c r="O1483" s="68"/>
    </row>
    <row r="1484" spans="2:15" x14ac:dyDescent="0.25">
      <c r="N1484" s="68"/>
      <c r="O1484" s="68"/>
    </row>
    <row r="1485" spans="2:15" x14ac:dyDescent="0.25">
      <c r="N1485" s="68"/>
      <c r="O1485" s="68"/>
    </row>
    <row r="1486" spans="2:15" x14ac:dyDescent="0.25">
      <c r="N1486" s="68"/>
      <c r="O1486" s="68"/>
    </row>
    <row r="1487" spans="2:15" x14ac:dyDescent="0.25">
      <c r="N1487" s="68"/>
      <c r="O1487" s="68"/>
    </row>
    <row r="1488" spans="2:15" x14ac:dyDescent="0.25">
      <c r="N1488" s="68"/>
      <c r="O1488" s="68"/>
    </row>
    <row r="1489" spans="14:15" x14ac:dyDescent="0.25">
      <c r="N1489" s="68"/>
      <c r="O1489" s="68"/>
    </row>
    <row r="1490" spans="14:15" x14ac:dyDescent="0.25">
      <c r="N1490" s="68"/>
      <c r="O1490" s="68"/>
    </row>
    <row r="1491" spans="14:15" x14ac:dyDescent="0.25">
      <c r="N1491" s="68"/>
      <c r="O1491" s="68"/>
    </row>
    <row r="1492" spans="14:15" x14ac:dyDescent="0.25">
      <c r="N1492" s="68"/>
      <c r="O1492" s="68"/>
    </row>
    <row r="1493" spans="14:15" x14ac:dyDescent="0.25">
      <c r="N1493" s="68"/>
      <c r="O1493" s="68"/>
    </row>
    <row r="1494" spans="14:15" x14ac:dyDescent="0.25">
      <c r="N1494" s="68"/>
      <c r="O1494" s="68"/>
    </row>
    <row r="1495" spans="14:15" x14ac:dyDescent="0.25">
      <c r="N1495" s="68"/>
      <c r="O1495" s="68"/>
    </row>
    <row r="1496" spans="14:15" x14ac:dyDescent="0.25">
      <c r="N1496" s="68"/>
      <c r="O1496" s="68"/>
    </row>
    <row r="1497" spans="14:15" x14ac:dyDescent="0.25">
      <c r="N1497" s="68"/>
      <c r="O1497" s="68"/>
    </row>
    <row r="1498" spans="14:15" x14ac:dyDescent="0.25">
      <c r="N1498" s="68"/>
      <c r="O1498" s="68"/>
    </row>
    <row r="1499" spans="14:15" x14ac:dyDescent="0.25">
      <c r="N1499" s="68"/>
      <c r="O1499" s="68"/>
    </row>
    <row r="1500" spans="14:15" x14ac:dyDescent="0.25">
      <c r="N1500" s="68"/>
      <c r="O1500" s="68"/>
    </row>
    <row r="1501" spans="14:15" x14ac:dyDescent="0.25">
      <c r="N1501" s="68"/>
      <c r="O1501" s="68"/>
    </row>
    <row r="1502" spans="14:15" x14ac:dyDescent="0.25">
      <c r="N1502" s="68"/>
      <c r="O1502" s="68"/>
    </row>
    <row r="1503" spans="14:15" x14ac:dyDescent="0.25">
      <c r="N1503" s="68"/>
      <c r="O1503" s="68"/>
    </row>
    <row r="1504" spans="14:15" x14ac:dyDescent="0.25">
      <c r="N1504" s="68"/>
      <c r="O1504" s="68"/>
    </row>
    <row r="1505" spans="2:15" x14ac:dyDescent="0.25">
      <c r="N1505" s="68"/>
      <c r="O1505" s="68"/>
    </row>
    <row r="1506" spans="2:15" x14ac:dyDescent="0.25">
      <c r="B1506" s="79"/>
      <c r="C1506" s="79"/>
      <c r="E1506" s="79"/>
      <c r="F1506" s="79"/>
      <c r="G1506" s="79"/>
      <c r="N1506" s="63"/>
      <c r="O1506" s="63"/>
    </row>
    <row r="1507" spans="2:15" x14ac:dyDescent="0.25">
      <c r="N1507" s="63"/>
      <c r="O1507" s="63"/>
    </row>
    <row r="1508" spans="2:15" x14ac:dyDescent="0.25">
      <c r="N1508" s="63"/>
      <c r="O1508" s="63"/>
    </row>
    <row r="1509" spans="2:15" x14ac:dyDescent="0.25">
      <c r="N1509" s="63"/>
      <c r="O1509" s="63"/>
    </row>
    <row r="1510" spans="2:15" x14ac:dyDescent="0.25">
      <c r="N1510" s="63"/>
      <c r="O1510" s="63"/>
    </row>
    <row r="1511" spans="2:15" x14ac:dyDescent="0.25">
      <c r="N1511" s="63"/>
      <c r="O1511" s="63"/>
    </row>
    <row r="1512" spans="2:15" x14ac:dyDescent="0.25">
      <c r="N1512" s="63"/>
      <c r="O1512" s="63"/>
    </row>
    <row r="1513" spans="2:15" x14ac:dyDescent="0.25">
      <c r="N1513" s="63"/>
      <c r="O1513" s="63"/>
    </row>
    <row r="1514" spans="2:15" x14ac:dyDescent="0.25">
      <c r="N1514" s="63"/>
      <c r="O1514" s="63"/>
    </row>
    <row r="1515" spans="2:15" x14ac:dyDescent="0.25">
      <c r="N1515" s="63"/>
      <c r="O1515" s="63"/>
    </row>
    <row r="1516" spans="2:15" x14ac:dyDescent="0.25">
      <c r="N1516" s="63"/>
      <c r="O1516" s="63"/>
    </row>
    <row r="1517" spans="2:15" x14ac:dyDescent="0.25">
      <c r="N1517" s="63"/>
      <c r="O1517" s="63"/>
    </row>
    <row r="1518" spans="2:15" x14ac:dyDescent="0.25">
      <c r="N1518" s="63"/>
      <c r="O1518" s="63"/>
    </row>
    <row r="1519" spans="2:15" x14ac:dyDescent="0.25">
      <c r="B1519" s="79"/>
      <c r="C1519" s="79"/>
      <c r="E1519" s="79"/>
      <c r="F1519" s="79"/>
      <c r="G1519" s="79"/>
      <c r="N1519" s="63"/>
      <c r="O1519" s="63"/>
    </row>
    <row r="1520" spans="2:15" x14ac:dyDescent="0.25">
      <c r="N1520" s="63"/>
      <c r="O1520" s="63"/>
    </row>
    <row r="1521" spans="14:15" x14ac:dyDescent="0.25">
      <c r="N1521" s="63"/>
      <c r="O1521" s="63"/>
    </row>
    <row r="1522" spans="14:15" x14ac:dyDescent="0.25">
      <c r="N1522" s="63"/>
      <c r="O1522" s="63"/>
    </row>
    <row r="1523" spans="14:15" x14ac:dyDescent="0.25">
      <c r="N1523" s="63"/>
      <c r="O1523" s="63"/>
    </row>
    <row r="1524" spans="14:15" x14ac:dyDescent="0.25">
      <c r="N1524" s="63"/>
      <c r="O1524" s="63"/>
    </row>
    <row r="1525" spans="14:15" x14ac:dyDescent="0.25">
      <c r="N1525" s="63"/>
      <c r="O1525" s="63"/>
    </row>
    <row r="1526" spans="14:15" x14ac:dyDescent="0.25">
      <c r="N1526" s="63"/>
      <c r="O1526" s="63"/>
    </row>
    <row r="1527" spans="14:15" x14ac:dyDescent="0.25">
      <c r="N1527" s="63"/>
      <c r="O1527" s="63"/>
    </row>
    <row r="1528" spans="14:15" x14ac:dyDescent="0.25">
      <c r="N1528" s="63"/>
      <c r="O1528" s="63"/>
    </row>
    <row r="1529" spans="14:15" x14ac:dyDescent="0.25">
      <c r="N1529" s="63"/>
      <c r="O1529" s="63"/>
    </row>
    <row r="1530" spans="14:15" x14ac:dyDescent="0.25">
      <c r="N1530" s="63"/>
      <c r="O1530" s="63"/>
    </row>
    <row r="1531" spans="14:15" x14ac:dyDescent="0.25">
      <c r="N1531" s="63"/>
      <c r="O1531" s="63"/>
    </row>
    <row r="1532" spans="14:15" x14ac:dyDescent="0.25">
      <c r="N1532" s="63"/>
      <c r="O1532" s="63"/>
    </row>
    <row r="1533" spans="14:15" x14ac:dyDescent="0.25">
      <c r="N1533" s="63"/>
      <c r="O1533" s="63"/>
    </row>
    <row r="1534" spans="14:15" x14ac:dyDescent="0.25">
      <c r="N1534" s="63"/>
      <c r="O1534" s="63"/>
    </row>
    <row r="1535" spans="14:15" x14ac:dyDescent="0.25">
      <c r="N1535" s="63"/>
      <c r="O1535" s="63"/>
    </row>
    <row r="1536" spans="14:15" x14ac:dyDescent="0.25">
      <c r="N1536" s="63"/>
      <c r="O1536" s="63"/>
    </row>
    <row r="1537" spans="14:15" x14ac:dyDescent="0.25">
      <c r="N1537" s="63"/>
      <c r="O1537" s="63"/>
    </row>
    <row r="1538" spans="14:15" x14ac:dyDescent="0.25">
      <c r="N1538" s="63"/>
      <c r="O1538" s="63"/>
    </row>
    <row r="1539" spans="14:15" x14ac:dyDescent="0.25">
      <c r="N1539" s="63"/>
      <c r="O1539" s="63"/>
    </row>
    <row r="1540" spans="14:15" x14ac:dyDescent="0.25">
      <c r="N1540" s="63"/>
      <c r="O1540" s="63"/>
    </row>
    <row r="1541" spans="14:15" x14ac:dyDescent="0.25">
      <c r="N1541" s="63"/>
      <c r="O1541" s="63"/>
    </row>
    <row r="1542" spans="14:15" x14ac:dyDescent="0.25">
      <c r="N1542" s="63"/>
      <c r="O1542" s="63"/>
    </row>
    <row r="1543" spans="14:15" x14ac:dyDescent="0.25">
      <c r="N1543" s="63"/>
      <c r="O1543" s="63"/>
    </row>
    <row r="1544" spans="14:15" x14ac:dyDescent="0.25">
      <c r="N1544" s="63"/>
      <c r="O1544" s="63"/>
    </row>
    <row r="1545" spans="14:15" x14ac:dyDescent="0.25">
      <c r="N1545" s="63"/>
      <c r="O1545" s="63"/>
    </row>
    <row r="1546" spans="14:15" x14ac:dyDescent="0.25">
      <c r="N1546" s="63"/>
      <c r="O1546" s="63"/>
    </row>
    <row r="1547" spans="14:15" x14ac:dyDescent="0.25">
      <c r="N1547" s="63"/>
      <c r="O1547" s="63"/>
    </row>
    <row r="1548" spans="14:15" x14ac:dyDescent="0.25">
      <c r="N1548" s="63"/>
      <c r="O1548" s="63"/>
    </row>
    <row r="1549" spans="14:15" x14ac:dyDescent="0.25">
      <c r="N1549" s="63"/>
      <c r="O1549" s="63"/>
    </row>
    <row r="1550" spans="14:15" x14ac:dyDescent="0.25">
      <c r="N1550" s="63"/>
      <c r="O1550" s="63"/>
    </row>
    <row r="1551" spans="14:15" x14ac:dyDescent="0.25">
      <c r="N1551" s="63"/>
      <c r="O1551" s="63"/>
    </row>
    <row r="1552" spans="14:15" x14ac:dyDescent="0.25">
      <c r="N1552" s="63"/>
      <c r="O1552" s="63"/>
    </row>
    <row r="1553" spans="2:15" x14ac:dyDescent="0.25">
      <c r="N1553" s="63"/>
      <c r="O1553" s="63"/>
    </row>
    <row r="1554" spans="2:15" x14ac:dyDescent="0.25">
      <c r="N1554" s="63"/>
      <c r="O1554" s="63"/>
    </row>
    <row r="1555" spans="2:15" x14ac:dyDescent="0.25">
      <c r="N1555" s="63"/>
      <c r="O1555" s="63"/>
    </row>
    <row r="1556" spans="2:15" x14ac:dyDescent="0.25">
      <c r="N1556" s="63"/>
      <c r="O1556" s="63"/>
    </row>
    <row r="1557" spans="2:15" x14ac:dyDescent="0.25">
      <c r="N1557" s="63"/>
      <c r="O1557" s="63"/>
    </row>
    <row r="1558" spans="2:15" x14ac:dyDescent="0.25">
      <c r="N1558" s="63"/>
      <c r="O1558" s="63"/>
    </row>
    <row r="1559" spans="2:15" x14ac:dyDescent="0.25">
      <c r="B1559" s="79"/>
      <c r="C1559" s="79"/>
      <c r="E1559" s="79"/>
      <c r="F1559" s="79"/>
      <c r="G1559" s="79"/>
      <c r="N1559" s="63"/>
      <c r="O1559" s="63"/>
    </row>
    <row r="1560" spans="2:15" x14ac:dyDescent="0.25">
      <c r="N1560" s="63"/>
      <c r="O1560" s="63"/>
    </row>
    <row r="1561" spans="2:15" x14ac:dyDescent="0.25">
      <c r="N1561" s="63"/>
      <c r="O1561" s="63"/>
    </row>
    <row r="1562" spans="2:15" x14ac:dyDescent="0.25">
      <c r="N1562" s="63"/>
      <c r="O1562" s="63"/>
    </row>
    <row r="1563" spans="2:15" x14ac:dyDescent="0.25">
      <c r="N1563" s="63"/>
      <c r="O1563" s="63"/>
    </row>
    <row r="1564" spans="2:15" x14ac:dyDescent="0.25">
      <c r="N1564" s="63"/>
      <c r="O1564" s="63"/>
    </row>
    <row r="1565" spans="2:15" x14ac:dyDescent="0.25">
      <c r="N1565" s="63"/>
      <c r="O1565" s="63"/>
    </row>
    <row r="1566" spans="2:15" x14ac:dyDescent="0.25">
      <c r="N1566" s="63"/>
      <c r="O1566" s="63"/>
    </row>
    <row r="1567" spans="2:15" x14ac:dyDescent="0.25">
      <c r="N1567" s="63"/>
      <c r="O1567" s="63"/>
    </row>
    <row r="1568" spans="2:15" x14ac:dyDescent="0.25">
      <c r="N1568" s="63"/>
      <c r="O1568" s="63"/>
    </row>
    <row r="1569" spans="14:15" x14ac:dyDescent="0.25">
      <c r="N1569" s="63"/>
      <c r="O1569" s="63"/>
    </row>
    <row r="1570" spans="14:15" x14ac:dyDescent="0.25">
      <c r="N1570" s="45"/>
      <c r="O1570" s="45"/>
    </row>
    <row r="1571" spans="14:15" x14ac:dyDescent="0.25">
      <c r="N1571" s="45"/>
      <c r="O1571" s="45"/>
    </row>
    <row r="1572" spans="14:15" x14ac:dyDescent="0.25">
      <c r="N1572" s="45"/>
      <c r="O1572" s="45"/>
    </row>
    <row r="1573" spans="14:15" x14ac:dyDescent="0.25">
      <c r="N1573" s="45"/>
      <c r="O1573" s="45"/>
    </row>
    <row r="1574" spans="14:15" x14ac:dyDescent="0.25">
      <c r="N1574" s="45"/>
      <c r="O1574" s="45"/>
    </row>
    <row r="1575" spans="14:15" x14ac:dyDescent="0.25">
      <c r="N1575" s="45"/>
      <c r="O1575" s="45"/>
    </row>
    <row r="1576" spans="14:15" x14ac:dyDescent="0.25">
      <c r="N1576" s="45"/>
      <c r="O1576" s="45"/>
    </row>
    <row r="1577" spans="14:15" x14ac:dyDescent="0.25">
      <c r="N1577" s="45"/>
      <c r="O1577" s="45"/>
    </row>
    <row r="1578" spans="14:15" x14ac:dyDescent="0.25">
      <c r="N1578" s="45"/>
      <c r="O1578" s="45"/>
    </row>
    <row r="1579" spans="14:15" x14ac:dyDescent="0.25">
      <c r="N1579" s="45"/>
      <c r="O1579" s="45"/>
    </row>
    <row r="1580" spans="14:15" x14ac:dyDescent="0.25">
      <c r="N1580" s="45"/>
      <c r="O1580" s="45"/>
    </row>
    <row r="1581" spans="14:15" x14ac:dyDescent="0.25">
      <c r="N1581" s="45"/>
      <c r="O1581" s="45"/>
    </row>
    <row r="1582" spans="14:15" x14ac:dyDescent="0.25">
      <c r="N1582" s="45"/>
      <c r="O1582" s="45"/>
    </row>
    <row r="1583" spans="14:15" x14ac:dyDescent="0.25">
      <c r="N1583" s="45"/>
      <c r="O1583" s="45"/>
    </row>
    <row r="1584" spans="14:15" x14ac:dyDescent="0.25">
      <c r="N1584" s="45"/>
      <c r="O1584" s="45"/>
    </row>
    <row r="1585" spans="2:15" x14ac:dyDescent="0.25">
      <c r="N1585" s="45"/>
      <c r="O1585" s="45"/>
    </row>
    <row r="1586" spans="2:15" x14ac:dyDescent="0.25">
      <c r="N1586" s="45"/>
      <c r="O1586" s="45"/>
    </row>
    <row r="1587" spans="2:15" x14ac:dyDescent="0.25">
      <c r="N1587" s="45"/>
      <c r="O1587" s="45"/>
    </row>
    <row r="1588" spans="2:15" x14ac:dyDescent="0.25">
      <c r="B1588" s="79"/>
      <c r="C1588" s="79"/>
      <c r="E1588" s="79"/>
      <c r="F1588" s="79"/>
      <c r="G1588" s="79"/>
      <c r="N1588" s="45"/>
      <c r="O1588" s="45"/>
    </row>
    <row r="1589" spans="2:15" x14ac:dyDescent="0.25">
      <c r="N1589" s="45"/>
      <c r="O1589" s="45"/>
    </row>
    <row r="1590" spans="2:15" x14ac:dyDescent="0.25">
      <c r="N1590" s="45"/>
      <c r="O1590" s="45"/>
    </row>
    <row r="1591" spans="2:15" x14ac:dyDescent="0.25">
      <c r="N1591" s="45"/>
      <c r="O1591" s="45"/>
    </row>
    <row r="1592" spans="2:15" x14ac:dyDescent="0.25">
      <c r="N1592" s="45"/>
      <c r="O1592" s="45"/>
    </row>
    <row r="1593" spans="2:15" x14ac:dyDescent="0.25">
      <c r="N1593" s="45"/>
      <c r="O1593" s="45"/>
    </row>
    <row r="1594" spans="2:15" x14ac:dyDescent="0.25">
      <c r="N1594" s="45"/>
      <c r="O1594" s="45"/>
    </row>
    <row r="1595" spans="2:15" x14ac:dyDescent="0.25">
      <c r="B1595" s="79"/>
      <c r="C1595" s="79"/>
      <c r="E1595" s="79"/>
      <c r="F1595" s="79"/>
      <c r="G1595" s="79"/>
      <c r="N1595" s="45"/>
      <c r="O1595" s="45"/>
    </row>
    <row r="1596" spans="2:15" x14ac:dyDescent="0.25">
      <c r="N1596" s="45"/>
      <c r="O1596" s="45"/>
    </row>
    <row r="1597" spans="2:15" x14ac:dyDescent="0.25">
      <c r="N1597" s="45"/>
      <c r="O1597" s="45"/>
    </row>
    <row r="1598" spans="2:15" x14ac:dyDescent="0.25">
      <c r="N1598" s="45"/>
      <c r="O1598" s="45"/>
    </row>
    <row r="1599" spans="2:15" x14ac:dyDescent="0.25">
      <c r="N1599" s="45"/>
      <c r="O1599" s="45"/>
    </row>
    <row r="1600" spans="2:15" x14ac:dyDescent="0.25">
      <c r="N1600" s="45"/>
      <c r="O1600" s="45"/>
    </row>
    <row r="1601" spans="14:15" x14ac:dyDescent="0.25">
      <c r="N1601" s="45"/>
      <c r="O1601" s="45"/>
    </row>
    <row r="1602" spans="14:15" x14ac:dyDescent="0.25">
      <c r="N1602" s="45"/>
      <c r="O1602" s="45"/>
    </row>
    <row r="1603" spans="14:15" x14ac:dyDescent="0.25">
      <c r="N1603" s="45"/>
      <c r="O1603" s="45"/>
    </row>
    <row r="1604" spans="14:15" x14ac:dyDescent="0.25">
      <c r="N1604" s="45"/>
      <c r="O1604" s="45"/>
    </row>
    <row r="1605" spans="14:15" x14ac:dyDescent="0.25">
      <c r="N1605" s="45"/>
      <c r="O1605" s="45"/>
    </row>
    <row r="1606" spans="14:15" x14ac:dyDescent="0.25">
      <c r="N1606" s="45"/>
      <c r="O1606" s="45"/>
    </row>
    <row r="1607" spans="14:15" x14ac:dyDescent="0.25">
      <c r="N1607" s="45"/>
      <c r="O1607" s="45"/>
    </row>
    <row r="1608" spans="14:15" x14ac:dyDescent="0.25">
      <c r="N1608" s="45"/>
      <c r="O1608" s="45"/>
    </row>
    <row r="1609" spans="14:15" x14ac:dyDescent="0.25">
      <c r="N1609" s="45"/>
      <c r="O1609" s="45"/>
    </row>
    <row r="1610" spans="14:15" x14ac:dyDescent="0.25">
      <c r="N1610" s="45"/>
      <c r="O1610" s="45"/>
    </row>
    <row r="1611" spans="14:15" x14ac:dyDescent="0.25">
      <c r="N1611" s="45"/>
      <c r="O1611" s="45"/>
    </row>
    <row r="1612" spans="14:15" x14ac:dyDescent="0.25">
      <c r="N1612" s="45"/>
      <c r="O1612" s="45"/>
    </row>
    <row r="1613" spans="14:15" x14ac:dyDescent="0.25">
      <c r="N1613" s="45"/>
      <c r="O1613" s="45"/>
    </row>
    <row r="1614" spans="14:15" x14ac:dyDescent="0.25">
      <c r="N1614" s="45"/>
      <c r="O1614" s="45"/>
    </row>
    <row r="1615" spans="14:15" x14ac:dyDescent="0.25">
      <c r="N1615" s="45"/>
      <c r="O1615" s="45"/>
    </row>
    <row r="1616" spans="14:15" x14ac:dyDescent="0.25">
      <c r="N1616" s="45"/>
      <c r="O1616" s="45"/>
    </row>
    <row r="1617" spans="14:15" x14ac:dyDescent="0.25">
      <c r="N1617" s="45"/>
      <c r="O1617" s="45"/>
    </row>
    <row r="1618" spans="14:15" x14ac:dyDescent="0.25">
      <c r="N1618" s="45"/>
      <c r="O1618" s="45"/>
    </row>
    <row r="1619" spans="14:15" x14ac:dyDescent="0.25">
      <c r="N1619" s="45"/>
      <c r="O1619" s="45"/>
    </row>
    <row r="1620" spans="14:15" x14ac:dyDescent="0.25">
      <c r="N1620" s="45"/>
      <c r="O1620" s="45"/>
    </row>
    <row r="1621" spans="14:15" x14ac:dyDescent="0.25">
      <c r="N1621" s="45"/>
      <c r="O1621" s="45"/>
    </row>
    <row r="1622" spans="14:15" x14ac:dyDescent="0.25">
      <c r="N1622" s="45"/>
      <c r="O1622" s="45"/>
    </row>
    <row r="1623" spans="14:15" x14ac:dyDescent="0.25">
      <c r="N1623" s="45"/>
      <c r="O1623" s="45"/>
    </row>
    <row r="1624" spans="14:15" x14ac:dyDescent="0.25">
      <c r="N1624" s="45"/>
      <c r="O1624" s="45"/>
    </row>
    <row r="1625" spans="14:15" x14ac:dyDescent="0.25">
      <c r="N1625" s="45"/>
      <c r="O1625" s="45"/>
    </row>
    <row r="1626" spans="14:15" x14ac:dyDescent="0.25">
      <c r="N1626" s="45"/>
      <c r="O1626" s="45"/>
    </row>
    <row r="1627" spans="14:15" x14ac:dyDescent="0.25">
      <c r="N1627" s="45"/>
      <c r="O1627" s="45"/>
    </row>
    <row r="1628" spans="14:15" x14ac:dyDescent="0.25">
      <c r="N1628" s="45"/>
      <c r="O1628" s="45"/>
    </row>
    <row r="1629" spans="14:15" x14ac:dyDescent="0.25">
      <c r="N1629" s="45"/>
      <c r="O1629" s="45"/>
    </row>
    <row r="1630" spans="14:15" x14ac:dyDescent="0.25">
      <c r="N1630" s="45"/>
      <c r="O1630" s="45"/>
    </row>
    <row r="1631" spans="14:15" x14ac:dyDescent="0.25">
      <c r="N1631" s="42"/>
      <c r="O1631" s="42"/>
    </row>
    <row r="1632" spans="14:15" x14ac:dyDescent="0.25">
      <c r="N1632" s="42"/>
      <c r="O1632" s="42"/>
    </row>
    <row r="1633" spans="14:15" x14ac:dyDescent="0.25">
      <c r="N1633" s="42"/>
      <c r="O1633" s="42"/>
    </row>
    <row r="1634" spans="14:15" x14ac:dyDescent="0.25">
      <c r="N1634" s="42"/>
      <c r="O1634" s="42"/>
    </row>
    <row r="1635" spans="14:15" x14ac:dyDescent="0.25">
      <c r="N1635" s="42"/>
      <c r="O1635" s="42"/>
    </row>
    <row r="1636" spans="14:15" x14ac:dyDescent="0.25">
      <c r="N1636" s="42"/>
      <c r="O1636" s="42"/>
    </row>
    <row r="1637" spans="14:15" x14ac:dyDescent="0.25">
      <c r="N1637" s="42"/>
      <c r="O1637" s="42"/>
    </row>
    <row r="1638" spans="14:15" x14ac:dyDescent="0.25">
      <c r="N1638" s="42"/>
      <c r="O1638" s="42"/>
    </row>
    <row r="1639" spans="14:15" x14ac:dyDescent="0.25">
      <c r="N1639" s="42"/>
      <c r="O1639" s="42"/>
    </row>
    <row r="1640" spans="14:15" x14ac:dyDescent="0.25">
      <c r="N1640" s="42"/>
      <c r="O1640" s="42"/>
    </row>
    <row r="1641" spans="14:15" x14ac:dyDescent="0.25">
      <c r="N1641" s="42"/>
      <c r="O1641" s="42"/>
    </row>
    <row r="1642" spans="14:15" x14ac:dyDescent="0.25">
      <c r="N1642" s="42"/>
      <c r="O1642" s="42"/>
    </row>
    <row r="1643" spans="14:15" x14ac:dyDescent="0.25">
      <c r="N1643" s="42"/>
      <c r="O1643" s="42"/>
    </row>
    <row r="1644" spans="14:15" x14ac:dyDescent="0.25">
      <c r="N1644" s="42"/>
      <c r="O1644" s="42"/>
    </row>
    <row r="1645" spans="14:15" x14ac:dyDescent="0.25">
      <c r="N1645" s="42"/>
      <c r="O1645" s="42"/>
    </row>
    <row r="1646" spans="14:15" x14ac:dyDescent="0.25">
      <c r="N1646" s="42"/>
      <c r="O1646" s="42"/>
    </row>
    <row r="1647" spans="14:15" x14ac:dyDescent="0.25">
      <c r="N1647" s="42"/>
      <c r="O1647" s="42"/>
    </row>
    <row r="1648" spans="14:15" x14ac:dyDescent="0.25">
      <c r="N1648" s="42"/>
      <c r="O1648" s="42"/>
    </row>
    <row r="1649" spans="14:15" x14ac:dyDescent="0.25">
      <c r="N1649" s="42"/>
      <c r="O1649" s="42"/>
    </row>
    <row r="1650" spans="14:15" x14ac:dyDescent="0.25">
      <c r="N1650" s="42"/>
      <c r="O1650" s="42"/>
    </row>
    <row r="1651" spans="14:15" x14ac:dyDescent="0.25">
      <c r="N1651" s="42"/>
      <c r="O1651" s="42"/>
    </row>
    <row r="1652" spans="14:15" x14ac:dyDescent="0.25">
      <c r="N1652" s="42"/>
      <c r="O1652" s="42"/>
    </row>
    <row r="1653" spans="14:15" x14ac:dyDescent="0.25">
      <c r="N1653" s="42"/>
      <c r="O1653" s="42"/>
    </row>
    <row r="1654" spans="14:15" x14ac:dyDescent="0.25">
      <c r="N1654" s="42"/>
      <c r="O1654" s="42"/>
    </row>
    <row r="1655" spans="14:15" x14ac:dyDescent="0.25">
      <c r="N1655" s="42"/>
      <c r="O1655" s="42"/>
    </row>
    <row r="1656" spans="14:15" x14ac:dyDescent="0.25">
      <c r="N1656" s="42"/>
      <c r="O1656" s="42"/>
    </row>
    <row r="1657" spans="14:15" x14ac:dyDescent="0.25">
      <c r="N1657" s="42"/>
      <c r="O1657" s="42"/>
    </row>
    <row r="1658" spans="14:15" x14ac:dyDescent="0.25">
      <c r="N1658" s="42"/>
      <c r="O1658" s="42"/>
    </row>
    <row r="1659" spans="14:15" x14ac:dyDescent="0.25">
      <c r="N1659" s="42"/>
      <c r="O1659" s="42"/>
    </row>
    <row r="1660" spans="14:15" x14ac:dyDescent="0.25">
      <c r="N1660" s="42"/>
      <c r="O1660" s="42"/>
    </row>
    <row r="1661" spans="14:15" x14ac:dyDescent="0.25">
      <c r="N1661" s="42"/>
      <c r="O1661" s="42"/>
    </row>
    <row r="1662" spans="14:15" x14ac:dyDescent="0.25">
      <c r="N1662" s="42"/>
      <c r="O1662" s="42"/>
    </row>
    <row r="1663" spans="14:15" x14ac:dyDescent="0.25">
      <c r="N1663" s="42"/>
      <c r="O1663" s="42"/>
    </row>
    <row r="1664" spans="14:15" x14ac:dyDescent="0.25">
      <c r="N1664" s="42"/>
      <c r="O1664" s="42"/>
    </row>
    <row r="1665" spans="14:15" x14ac:dyDescent="0.25">
      <c r="N1665" s="42"/>
      <c r="O1665" s="42"/>
    </row>
    <row r="1666" spans="14:15" x14ac:dyDescent="0.25">
      <c r="N1666" s="42"/>
      <c r="O1666" s="42"/>
    </row>
    <row r="1667" spans="14:15" x14ac:dyDescent="0.25">
      <c r="N1667" s="42"/>
      <c r="O1667" s="42"/>
    </row>
    <row r="1668" spans="14:15" x14ac:dyDescent="0.25">
      <c r="N1668" s="42"/>
      <c r="O1668" s="42"/>
    </row>
    <row r="1669" spans="14:15" x14ac:dyDescent="0.25">
      <c r="N1669" s="42"/>
      <c r="O1669" s="42"/>
    </row>
    <row r="1670" spans="14:15" x14ac:dyDescent="0.25">
      <c r="N1670" s="42"/>
      <c r="O1670" s="42"/>
    </row>
    <row r="1671" spans="14:15" x14ac:dyDescent="0.25">
      <c r="N1671" s="42"/>
      <c r="O1671" s="42"/>
    </row>
    <row r="1672" spans="14:15" x14ac:dyDescent="0.25">
      <c r="N1672" s="42"/>
      <c r="O1672" s="42"/>
    </row>
    <row r="1673" spans="14:15" x14ac:dyDescent="0.25">
      <c r="N1673" s="42"/>
      <c r="O1673" s="42"/>
    </row>
    <row r="1674" spans="14:15" x14ac:dyDescent="0.25">
      <c r="N1674" s="42"/>
      <c r="O1674" s="42"/>
    </row>
    <row r="1675" spans="14:15" x14ac:dyDescent="0.25">
      <c r="N1675" s="42"/>
      <c r="O1675" s="42"/>
    </row>
    <row r="1676" spans="14:15" x14ac:dyDescent="0.25">
      <c r="N1676" s="42"/>
      <c r="O1676" s="42"/>
    </row>
    <row r="1677" spans="14:15" x14ac:dyDescent="0.25">
      <c r="N1677" s="42"/>
      <c r="O1677" s="42"/>
    </row>
    <row r="1678" spans="14:15" x14ac:dyDescent="0.25">
      <c r="N1678" s="42"/>
      <c r="O1678" s="42"/>
    </row>
    <row r="1679" spans="14:15" x14ac:dyDescent="0.25">
      <c r="N1679" s="42"/>
      <c r="O1679" s="42"/>
    </row>
    <row r="1680" spans="14:15" x14ac:dyDescent="0.25">
      <c r="N1680" s="42"/>
      <c r="O1680" s="42"/>
    </row>
    <row r="1681" spans="14:15" x14ac:dyDescent="0.25">
      <c r="N1681" s="42"/>
      <c r="O1681" s="42"/>
    </row>
    <row r="1682" spans="14:15" x14ac:dyDescent="0.25">
      <c r="N1682" s="42"/>
      <c r="O1682" s="42"/>
    </row>
    <row r="1683" spans="14:15" x14ac:dyDescent="0.25">
      <c r="N1683" s="42"/>
      <c r="O1683" s="42"/>
    </row>
    <row r="1684" spans="14:15" x14ac:dyDescent="0.25">
      <c r="N1684" s="42"/>
      <c r="O1684" s="42"/>
    </row>
    <row r="1685" spans="14:15" x14ac:dyDescent="0.25">
      <c r="N1685" s="42"/>
      <c r="O1685" s="42"/>
    </row>
    <row r="1686" spans="14:15" x14ac:dyDescent="0.25">
      <c r="N1686" s="42"/>
      <c r="O1686" s="42"/>
    </row>
    <row r="1687" spans="14:15" x14ac:dyDescent="0.25">
      <c r="N1687" s="42"/>
      <c r="O1687" s="42"/>
    </row>
    <row r="1688" spans="14:15" x14ac:dyDescent="0.25">
      <c r="N1688" s="42"/>
      <c r="O1688" s="42"/>
    </row>
    <row r="1689" spans="14:15" x14ac:dyDescent="0.25">
      <c r="N1689" s="42"/>
      <c r="O1689" s="42"/>
    </row>
    <row r="1690" spans="14:15" x14ac:dyDescent="0.25">
      <c r="N1690" s="42"/>
      <c r="O1690" s="42"/>
    </row>
    <row r="1691" spans="14:15" x14ac:dyDescent="0.25">
      <c r="N1691" s="42"/>
      <c r="O1691" s="42"/>
    </row>
    <row r="1692" spans="14:15" x14ac:dyDescent="0.25">
      <c r="N1692" s="42"/>
      <c r="O1692" s="42"/>
    </row>
    <row r="1693" spans="14:15" x14ac:dyDescent="0.25">
      <c r="N1693" s="42"/>
      <c r="O1693" s="42"/>
    </row>
    <row r="1694" spans="14:15" x14ac:dyDescent="0.25">
      <c r="N1694" s="44"/>
      <c r="O1694" s="44"/>
    </row>
    <row r="1695" spans="14:15" x14ac:dyDescent="0.25">
      <c r="N1695" s="44"/>
      <c r="O1695" s="44"/>
    </row>
    <row r="1696" spans="14:15" x14ac:dyDescent="0.25">
      <c r="N1696" s="44"/>
      <c r="O1696" s="44"/>
    </row>
    <row r="1697" spans="2:15" x14ac:dyDescent="0.25">
      <c r="N1697" s="44"/>
      <c r="O1697" s="44"/>
    </row>
    <row r="1698" spans="2:15" x14ac:dyDescent="0.25">
      <c r="B1698" s="79"/>
      <c r="C1698" s="79"/>
      <c r="E1698" s="79"/>
      <c r="F1698" s="79"/>
      <c r="G1698" s="79"/>
      <c r="N1698" s="44"/>
      <c r="O1698" s="44"/>
    </row>
    <row r="1699" spans="2:15" x14ac:dyDescent="0.25">
      <c r="N1699" s="44"/>
      <c r="O1699" s="44"/>
    </row>
    <row r="1700" spans="2:15" x14ac:dyDescent="0.25">
      <c r="N1700" s="44"/>
      <c r="O1700" s="44"/>
    </row>
    <row r="1701" spans="2:15" x14ac:dyDescent="0.25">
      <c r="N1701" s="44"/>
      <c r="O1701" s="44"/>
    </row>
    <row r="1702" spans="2:15" x14ac:dyDescent="0.25">
      <c r="B1702" s="79"/>
      <c r="C1702" s="79"/>
      <c r="E1702" s="79"/>
      <c r="F1702" s="79"/>
      <c r="G1702" s="79"/>
      <c r="N1702" s="44"/>
      <c r="O1702" s="44"/>
    </row>
    <row r="1703" spans="2:15" x14ac:dyDescent="0.25">
      <c r="N1703" s="44"/>
      <c r="O1703" s="44"/>
    </row>
    <row r="1704" spans="2:15" x14ac:dyDescent="0.25">
      <c r="N1704" s="44"/>
      <c r="O1704" s="44"/>
    </row>
    <row r="1705" spans="2:15" x14ac:dyDescent="0.25">
      <c r="N1705" s="44"/>
      <c r="O1705" s="44"/>
    </row>
    <row r="1706" spans="2:15" x14ac:dyDescent="0.25">
      <c r="N1706" s="44"/>
      <c r="O1706" s="44"/>
    </row>
    <row r="1707" spans="2:15" x14ac:dyDescent="0.25">
      <c r="N1707" s="44"/>
      <c r="O1707" s="44"/>
    </row>
    <row r="1708" spans="2:15" x14ac:dyDescent="0.25">
      <c r="N1708" s="44"/>
      <c r="O1708" s="44"/>
    </row>
    <row r="1709" spans="2:15" x14ac:dyDescent="0.25">
      <c r="N1709" s="44"/>
      <c r="O1709" s="44"/>
    </row>
    <row r="1710" spans="2:15" x14ac:dyDescent="0.25">
      <c r="B1710" s="79"/>
      <c r="C1710" s="79"/>
      <c r="E1710" s="79"/>
      <c r="F1710" s="79"/>
      <c r="G1710" s="79"/>
      <c r="N1710" s="44"/>
      <c r="O1710" s="44"/>
    </row>
    <row r="1711" spans="2:15" x14ac:dyDescent="0.25">
      <c r="N1711" s="44"/>
      <c r="O1711" s="44"/>
    </row>
    <row r="1712" spans="2:15" x14ac:dyDescent="0.25">
      <c r="N1712" s="44"/>
      <c r="O1712" s="44"/>
    </row>
    <row r="1713" spans="2:15" x14ac:dyDescent="0.25">
      <c r="N1713" s="44"/>
      <c r="O1713" s="44"/>
    </row>
    <row r="1714" spans="2:15" x14ac:dyDescent="0.25">
      <c r="N1714" s="44"/>
      <c r="O1714" s="44"/>
    </row>
    <row r="1715" spans="2:15" x14ac:dyDescent="0.25">
      <c r="N1715" s="44"/>
      <c r="O1715" s="44"/>
    </row>
    <row r="1716" spans="2:15" x14ac:dyDescent="0.25">
      <c r="N1716" s="44"/>
      <c r="O1716" s="44"/>
    </row>
    <row r="1717" spans="2:15" x14ac:dyDescent="0.25">
      <c r="N1717" s="44"/>
      <c r="O1717" s="44"/>
    </row>
    <row r="1718" spans="2:15" x14ac:dyDescent="0.25">
      <c r="B1718" s="79"/>
      <c r="C1718" s="79"/>
      <c r="E1718" s="79"/>
      <c r="F1718" s="79"/>
      <c r="G1718" s="79"/>
      <c r="N1718" s="44"/>
      <c r="O1718" s="44"/>
    </row>
    <row r="1719" spans="2:15" x14ac:dyDescent="0.25">
      <c r="N1719" s="44"/>
      <c r="O1719" s="44"/>
    </row>
    <row r="1720" spans="2:15" x14ac:dyDescent="0.25">
      <c r="N1720" s="44"/>
      <c r="O1720" s="44"/>
    </row>
    <row r="1721" spans="2:15" x14ac:dyDescent="0.25">
      <c r="N1721" s="44"/>
      <c r="O1721" s="44"/>
    </row>
    <row r="1722" spans="2:15" x14ac:dyDescent="0.25">
      <c r="N1722" s="44"/>
      <c r="O1722" s="44"/>
    </row>
    <row r="1723" spans="2:15" x14ac:dyDescent="0.25">
      <c r="N1723" s="44"/>
      <c r="O1723" s="44"/>
    </row>
    <row r="1724" spans="2:15" x14ac:dyDescent="0.25">
      <c r="N1724" s="44"/>
      <c r="O1724" s="44"/>
    </row>
    <row r="1725" spans="2:15" x14ac:dyDescent="0.25">
      <c r="N1725" s="44"/>
      <c r="O1725" s="44"/>
    </row>
    <row r="1726" spans="2:15" x14ac:dyDescent="0.25">
      <c r="N1726" s="44"/>
      <c r="O1726" s="44"/>
    </row>
    <row r="1727" spans="2:15" x14ac:dyDescent="0.25">
      <c r="N1727" s="44"/>
      <c r="O1727" s="44"/>
    </row>
    <row r="1728" spans="2:15" x14ac:dyDescent="0.25">
      <c r="N1728" s="44"/>
      <c r="O1728" s="44"/>
    </row>
    <row r="1729" spans="14:15" x14ac:dyDescent="0.25">
      <c r="N1729" s="44"/>
      <c r="O1729" s="44"/>
    </row>
    <row r="1730" spans="14:15" x14ac:dyDescent="0.25">
      <c r="N1730" s="44"/>
      <c r="O1730" s="44"/>
    </row>
    <row r="1731" spans="14:15" x14ac:dyDescent="0.25">
      <c r="N1731" s="44"/>
      <c r="O1731" s="44"/>
    </row>
    <row r="1732" spans="14:15" x14ac:dyDescent="0.25">
      <c r="N1732" s="44"/>
      <c r="O1732" s="44"/>
    </row>
    <row r="1733" spans="14:15" x14ac:dyDescent="0.25">
      <c r="N1733" s="44"/>
      <c r="O1733" s="44"/>
    </row>
    <row r="1734" spans="14:15" x14ac:dyDescent="0.25">
      <c r="N1734" s="44"/>
      <c r="O1734" s="44"/>
    </row>
    <row r="1735" spans="14:15" x14ac:dyDescent="0.25">
      <c r="N1735" s="44"/>
      <c r="O1735" s="44"/>
    </row>
    <row r="1736" spans="14:15" x14ac:dyDescent="0.25">
      <c r="N1736" s="44"/>
      <c r="O1736" s="44"/>
    </row>
    <row r="1737" spans="14:15" x14ac:dyDescent="0.25">
      <c r="N1737" s="44"/>
      <c r="O1737" s="44"/>
    </row>
    <row r="1738" spans="14:15" x14ac:dyDescent="0.25">
      <c r="N1738" s="44"/>
      <c r="O1738" s="44"/>
    </row>
    <row r="1739" spans="14:15" x14ac:dyDescent="0.25">
      <c r="N1739" s="44"/>
      <c r="O1739" s="44"/>
    </row>
    <row r="1740" spans="14:15" x14ac:dyDescent="0.25">
      <c r="N1740" s="44"/>
      <c r="O1740" s="44"/>
    </row>
    <row r="1741" spans="14:15" x14ac:dyDescent="0.25">
      <c r="N1741" s="44"/>
      <c r="O1741" s="44"/>
    </row>
    <row r="1742" spans="14:15" x14ac:dyDescent="0.25">
      <c r="N1742" s="44"/>
      <c r="O1742" s="44"/>
    </row>
    <row r="1743" spans="14:15" x14ac:dyDescent="0.25">
      <c r="N1743" s="44"/>
      <c r="O1743" s="44"/>
    </row>
    <row r="1744" spans="14:15" x14ac:dyDescent="0.25">
      <c r="N1744" s="44"/>
      <c r="O1744" s="44"/>
    </row>
    <row r="1745" spans="14:15" x14ac:dyDescent="0.25">
      <c r="N1745" s="44"/>
      <c r="O1745" s="44"/>
    </row>
    <row r="1746" spans="14:15" x14ac:dyDescent="0.25">
      <c r="N1746" s="44"/>
      <c r="O1746" s="44"/>
    </row>
    <row r="1747" spans="14:15" x14ac:dyDescent="0.25">
      <c r="N1747" s="44"/>
      <c r="O1747" s="44"/>
    </row>
    <row r="1748" spans="14:15" x14ac:dyDescent="0.25">
      <c r="N1748" s="44"/>
      <c r="O1748" s="44"/>
    </row>
    <row r="1749" spans="14:15" x14ac:dyDescent="0.25">
      <c r="N1749" s="44"/>
      <c r="O1749" s="44"/>
    </row>
    <row r="1750" spans="14:15" x14ac:dyDescent="0.25">
      <c r="N1750" s="44"/>
      <c r="O1750" s="44"/>
    </row>
    <row r="1751" spans="14:15" x14ac:dyDescent="0.25">
      <c r="N1751" s="65"/>
      <c r="O1751" s="65"/>
    </row>
    <row r="1752" spans="14:15" x14ac:dyDescent="0.25">
      <c r="N1752" s="65"/>
      <c r="O1752" s="65"/>
    </row>
    <row r="1753" spans="14:15" x14ac:dyDescent="0.25">
      <c r="N1753" s="65"/>
      <c r="O1753" s="65"/>
    </row>
    <row r="1754" spans="14:15" x14ac:dyDescent="0.25">
      <c r="N1754" s="65"/>
      <c r="O1754" s="65"/>
    </row>
    <row r="1755" spans="14:15" x14ac:dyDescent="0.25">
      <c r="N1755" s="65"/>
      <c r="O1755" s="65"/>
    </row>
    <row r="1756" spans="14:15" x14ac:dyDescent="0.25">
      <c r="N1756" s="65"/>
      <c r="O1756" s="65"/>
    </row>
    <row r="1757" spans="14:15" x14ac:dyDescent="0.25">
      <c r="N1757" s="65"/>
      <c r="O1757" s="65"/>
    </row>
    <row r="1758" spans="14:15" x14ac:dyDescent="0.25">
      <c r="N1758" s="65"/>
      <c r="O1758" s="65"/>
    </row>
    <row r="1759" spans="14:15" x14ac:dyDescent="0.25">
      <c r="N1759" s="65"/>
      <c r="O1759" s="65"/>
    </row>
    <row r="1760" spans="14:15" x14ac:dyDescent="0.25">
      <c r="N1760" s="65"/>
      <c r="O1760" s="65"/>
    </row>
    <row r="1761" spans="14:15" x14ac:dyDescent="0.25">
      <c r="N1761" s="65"/>
      <c r="O1761" s="65"/>
    </row>
    <row r="1762" spans="14:15" x14ac:dyDescent="0.25">
      <c r="N1762" s="65"/>
      <c r="O1762" s="65"/>
    </row>
    <row r="1763" spans="14:15" x14ac:dyDescent="0.25">
      <c r="N1763" s="65"/>
      <c r="O1763" s="65"/>
    </row>
    <row r="1764" spans="14:15" x14ac:dyDescent="0.25">
      <c r="N1764" s="65"/>
      <c r="O1764" s="65"/>
    </row>
    <row r="1765" spans="14:15" x14ac:dyDescent="0.25">
      <c r="N1765" s="65"/>
      <c r="O1765" s="65"/>
    </row>
    <row r="1766" spans="14:15" x14ac:dyDescent="0.25">
      <c r="N1766" s="65"/>
      <c r="O1766" s="65"/>
    </row>
    <row r="1767" spans="14:15" x14ac:dyDescent="0.25">
      <c r="N1767" s="65"/>
      <c r="O1767" s="65"/>
    </row>
    <row r="1768" spans="14:15" x14ac:dyDescent="0.25">
      <c r="N1768" s="65"/>
      <c r="O1768" s="65"/>
    </row>
    <row r="1769" spans="14:15" x14ac:dyDescent="0.25">
      <c r="N1769" s="65"/>
      <c r="O1769" s="65"/>
    </row>
    <row r="1770" spans="14:15" x14ac:dyDescent="0.25">
      <c r="N1770" s="65"/>
      <c r="O1770" s="65"/>
    </row>
    <row r="1771" spans="14:15" x14ac:dyDescent="0.25">
      <c r="N1771" s="65"/>
      <c r="O1771" s="65"/>
    </row>
    <row r="1772" spans="14:15" x14ac:dyDescent="0.25">
      <c r="N1772" s="65"/>
      <c r="O1772" s="65"/>
    </row>
    <row r="1773" spans="14:15" x14ac:dyDescent="0.25">
      <c r="N1773" s="65"/>
      <c r="O1773" s="65"/>
    </row>
    <row r="1774" spans="14:15" x14ac:dyDescent="0.25">
      <c r="N1774" s="65"/>
      <c r="O1774" s="65"/>
    </row>
    <row r="1775" spans="14:15" x14ac:dyDescent="0.25">
      <c r="N1775" s="65"/>
      <c r="O1775" s="65"/>
    </row>
    <row r="1776" spans="14:15" x14ac:dyDescent="0.25">
      <c r="N1776" s="65"/>
      <c r="O1776" s="65"/>
    </row>
    <row r="1777" spans="14:15" x14ac:dyDescent="0.25">
      <c r="N1777" s="65"/>
      <c r="O1777" s="65"/>
    </row>
    <row r="1778" spans="14:15" x14ac:dyDescent="0.25">
      <c r="N1778" s="65"/>
      <c r="O1778" s="65"/>
    </row>
    <row r="1779" spans="14:15" x14ac:dyDescent="0.25">
      <c r="N1779" s="65"/>
      <c r="O1779" s="65"/>
    </row>
    <row r="1780" spans="14:15" x14ac:dyDescent="0.25">
      <c r="N1780" s="65"/>
      <c r="O1780" s="65"/>
    </row>
    <row r="1781" spans="14:15" x14ac:dyDescent="0.25">
      <c r="N1781" s="65"/>
      <c r="O1781" s="65"/>
    </row>
    <row r="1782" spans="14:15" x14ac:dyDescent="0.25">
      <c r="N1782" s="65"/>
      <c r="O1782" s="65"/>
    </row>
    <row r="1783" spans="14:15" x14ac:dyDescent="0.25">
      <c r="N1783" s="65"/>
      <c r="O1783" s="65"/>
    </row>
    <row r="1784" spans="14:15" x14ac:dyDescent="0.25">
      <c r="N1784" s="65"/>
      <c r="O1784" s="65"/>
    </row>
    <row r="1785" spans="14:15" x14ac:dyDescent="0.25">
      <c r="N1785" s="65"/>
      <c r="O1785" s="65"/>
    </row>
    <row r="1786" spans="14:15" x14ac:dyDescent="0.25">
      <c r="N1786" s="65"/>
      <c r="O1786" s="65"/>
    </row>
    <row r="1787" spans="14:15" x14ac:dyDescent="0.25">
      <c r="N1787" s="65"/>
      <c r="O1787" s="65"/>
    </row>
    <row r="1788" spans="14:15" x14ac:dyDescent="0.25">
      <c r="N1788" s="65"/>
      <c r="O1788" s="65"/>
    </row>
    <row r="1789" spans="14:15" x14ac:dyDescent="0.25">
      <c r="N1789" s="65"/>
      <c r="O1789" s="65"/>
    </row>
    <row r="1790" spans="14:15" x14ac:dyDescent="0.25">
      <c r="N1790" s="65"/>
      <c r="O1790" s="65"/>
    </row>
    <row r="1791" spans="14:15" x14ac:dyDescent="0.25">
      <c r="N1791" s="65"/>
      <c r="O1791" s="65"/>
    </row>
    <row r="1792" spans="14:15" x14ac:dyDescent="0.25">
      <c r="N1792" s="65"/>
      <c r="O1792" s="65"/>
    </row>
    <row r="1793" spans="2:15" x14ac:dyDescent="0.25">
      <c r="N1793" s="65"/>
      <c r="O1793" s="65"/>
    </row>
    <row r="1794" spans="2:15" x14ac:dyDescent="0.25">
      <c r="N1794" s="65"/>
      <c r="O1794" s="65"/>
    </row>
    <row r="1795" spans="2:15" x14ac:dyDescent="0.25">
      <c r="N1795" s="65"/>
      <c r="O1795" s="65"/>
    </row>
    <row r="1796" spans="2:15" x14ac:dyDescent="0.25">
      <c r="N1796" s="65"/>
      <c r="O1796" s="65"/>
    </row>
    <row r="1797" spans="2:15" x14ac:dyDescent="0.25">
      <c r="N1797" s="65"/>
      <c r="O1797" s="65"/>
    </row>
    <row r="1798" spans="2:15" x14ac:dyDescent="0.25">
      <c r="N1798" s="65"/>
      <c r="O1798" s="65"/>
    </row>
    <row r="1799" spans="2:15" x14ac:dyDescent="0.25">
      <c r="N1799" s="65"/>
      <c r="O1799" s="65"/>
    </row>
    <row r="1800" spans="2:15" x14ac:dyDescent="0.25">
      <c r="N1800" s="65"/>
      <c r="O1800" s="65"/>
    </row>
    <row r="1801" spans="2:15" x14ac:dyDescent="0.25">
      <c r="N1801" s="65"/>
      <c r="O1801" s="65"/>
    </row>
    <row r="1802" spans="2:15" x14ac:dyDescent="0.25">
      <c r="B1802" s="79"/>
      <c r="C1802" s="79"/>
      <c r="E1802" s="79"/>
      <c r="F1802" s="79"/>
      <c r="G1802" s="79"/>
      <c r="N1802" s="65"/>
      <c r="O1802" s="65"/>
    </row>
    <row r="1803" spans="2:15" x14ac:dyDescent="0.25">
      <c r="N1803" s="65"/>
      <c r="O1803" s="65"/>
    </row>
    <row r="1804" spans="2:15" x14ac:dyDescent="0.25">
      <c r="N1804" s="65"/>
      <c r="O1804" s="65"/>
    </row>
    <row r="1805" spans="2:15" x14ac:dyDescent="0.25">
      <c r="N1805" s="65"/>
      <c r="O1805" s="65"/>
    </row>
    <row r="1806" spans="2:15" x14ac:dyDescent="0.25">
      <c r="N1806" s="65"/>
      <c r="O1806" s="65"/>
    </row>
    <row r="1807" spans="2:15" x14ac:dyDescent="0.25">
      <c r="N1807" s="65"/>
      <c r="O1807" s="65"/>
    </row>
    <row r="1808" spans="2:15" x14ac:dyDescent="0.25">
      <c r="N1808" s="65"/>
      <c r="O1808" s="65"/>
    </row>
    <row r="1809" spans="2:15" x14ac:dyDescent="0.25">
      <c r="N1809" s="65"/>
      <c r="O1809" s="65"/>
    </row>
    <row r="1810" spans="2:15" x14ac:dyDescent="0.25">
      <c r="N1810" s="65"/>
      <c r="O1810" s="65"/>
    </row>
    <row r="1811" spans="2:15" x14ac:dyDescent="0.25">
      <c r="N1811" s="65"/>
      <c r="O1811" s="65"/>
    </row>
    <row r="1812" spans="2:15" x14ac:dyDescent="0.25">
      <c r="N1812" s="65"/>
      <c r="O1812" s="65"/>
    </row>
    <row r="1813" spans="2:15" x14ac:dyDescent="0.25">
      <c r="N1813" s="65"/>
      <c r="O1813" s="65"/>
    </row>
    <row r="1814" spans="2:15" x14ac:dyDescent="0.25">
      <c r="N1814" s="65"/>
      <c r="O1814" s="65"/>
    </row>
    <row r="1815" spans="2:15" x14ac:dyDescent="0.25">
      <c r="N1815" s="65"/>
      <c r="O1815" s="65"/>
    </row>
    <row r="1816" spans="2:15" x14ac:dyDescent="0.25">
      <c r="N1816" s="65"/>
      <c r="O1816" s="65"/>
    </row>
    <row r="1817" spans="2:15" x14ac:dyDescent="0.25">
      <c r="N1817" s="65"/>
      <c r="O1817" s="65"/>
    </row>
    <row r="1818" spans="2:15" x14ac:dyDescent="0.25">
      <c r="B1818" s="79"/>
      <c r="C1818" s="79"/>
      <c r="E1818" s="79"/>
      <c r="F1818" s="79"/>
      <c r="G1818" s="79"/>
      <c r="N1818" s="65"/>
      <c r="O1818" s="65"/>
    </row>
    <row r="1819" spans="2:15" x14ac:dyDescent="0.25">
      <c r="N1819" s="65"/>
      <c r="O1819" s="65"/>
    </row>
    <row r="1820" spans="2:15" x14ac:dyDescent="0.25">
      <c r="N1820" s="65"/>
      <c r="O1820" s="65"/>
    </row>
    <row r="1821" spans="2:15" x14ac:dyDescent="0.25">
      <c r="N1821" s="65"/>
      <c r="O1821" s="65"/>
    </row>
    <row r="1822" spans="2:15" x14ac:dyDescent="0.25">
      <c r="N1822" s="65"/>
      <c r="O1822" s="65"/>
    </row>
    <row r="1823" spans="2:15" x14ac:dyDescent="0.25">
      <c r="N1823" s="43"/>
      <c r="O1823" s="43"/>
    </row>
    <row r="1824" spans="2:15" x14ac:dyDescent="0.25">
      <c r="N1824" s="43"/>
      <c r="O1824" s="43"/>
    </row>
    <row r="1825" spans="2:15" x14ac:dyDescent="0.25">
      <c r="N1825" s="43"/>
      <c r="O1825" s="43"/>
    </row>
    <row r="1826" spans="2:15" x14ac:dyDescent="0.25">
      <c r="N1826" s="43"/>
      <c r="O1826" s="43"/>
    </row>
    <row r="1827" spans="2:15" x14ac:dyDescent="0.25">
      <c r="N1827" s="43"/>
      <c r="O1827" s="43"/>
    </row>
    <row r="1828" spans="2:15" x14ac:dyDescent="0.25">
      <c r="N1828" s="43"/>
      <c r="O1828" s="43"/>
    </row>
    <row r="1829" spans="2:15" x14ac:dyDescent="0.25">
      <c r="N1829" s="43"/>
      <c r="O1829" s="43"/>
    </row>
    <row r="1830" spans="2:15" x14ac:dyDescent="0.25">
      <c r="N1830" s="43"/>
      <c r="O1830" s="43"/>
    </row>
    <row r="1831" spans="2:15" x14ac:dyDescent="0.25">
      <c r="N1831" s="43"/>
      <c r="O1831" s="43"/>
    </row>
    <row r="1832" spans="2:15" x14ac:dyDescent="0.25">
      <c r="N1832" s="43"/>
      <c r="O1832" s="43"/>
    </row>
    <row r="1833" spans="2:15" x14ac:dyDescent="0.25">
      <c r="N1833" s="43"/>
      <c r="O1833" s="43"/>
    </row>
    <row r="1834" spans="2:15" x14ac:dyDescent="0.25">
      <c r="N1834" s="43"/>
      <c r="O1834" s="43"/>
    </row>
    <row r="1835" spans="2:15" x14ac:dyDescent="0.25">
      <c r="N1835" s="43"/>
      <c r="O1835" s="43"/>
    </row>
    <row r="1836" spans="2:15" x14ac:dyDescent="0.25">
      <c r="N1836" s="43"/>
      <c r="O1836" s="43"/>
    </row>
    <row r="1837" spans="2:15" x14ac:dyDescent="0.25">
      <c r="N1837" s="43"/>
      <c r="O1837" s="43"/>
    </row>
    <row r="1838" spans="2:15" x14ac:dyDescent="0.25">
      <c r="N1838" s="43"/>
      <c r="O1838" s="43"/>
    </row>
    <row r="1839" spans="2:15" x14ac:dyDescent="0.25">
      <c r="B1839" s="79"/>
      <c r="C1839" s="79"/>
      <c r="E1839" s="79"/>
      <c r="F1839" s="79"/>
      <c r="G1839" s="79"/>
      <c r="N1839" s="43"/>
      <c r="O1839" s="43"/>
    </row>
    <row r="1840" spans="2:15" x14ac:dyDescent="0.25">
      <c r="N1840" s="43"/>
      <c r="O1840" s="43"/>
    </row>
    <row r="1841" spans="2:15" x14ac:dyDescent="0.25">
      <c r="N1841" s="43"/>
      <c r="O1841" s="43"/>
    </row>
    <row r="1842" spans="2:15" x14ac:dyDescent="0.25">
      <c r="B1842" s="79"/>
      <c r="C1842" s="79"/>
      <c r="E1842" s="79"/>
      <c r="F1842" s="79"/>
      <c r="G1842" s="79"/>
      <c r="N1842" s="43"/>
      <c r="O1842" s="43"/>
    </row>
    <row r="1843" spans="2:15" x14ac:dyDescent="0.25">
      <c r="N1843" s="43"/>
      <c r="O1843" s="43"/>
    </row>
    <row r="1844" spans="2:15" x14ac:dyDescent="0.25">
      <c r="N1844" s="43"/>
      <c r="O1844" s="43"/>
    </row>
    <row r="1845" spans="2:15" x14ac:dyDescent="0.25">
      <c r="N1845" s="43"/>
      <c r="O1845" s="43"/>
    </row>
    <row r="1846" spans="2:15" x14ac:dyDescent="0.25">
      <c r="N1846" s="43"/>
      <c r="O1846" s="43"/>
    </row>
    <row r="1847" spans="2:15" x14ac:dyDescent="0.25">
      <c r="N1847" s="43"/>
      <c r="O1847" s="43"/>
    </row>
    <row r="1848" spans="2:15" x14ac:dyDescent="0.25">
      <c r="N1848" s="43"/>
      <c r="O1848" s="43"/>
    </row>
    <row r="1849" spans="2:15" x14ac:dyDescent="0.25">
      <c r="N1849" s="43"/>
      <c r="O1849" s="43"/>
    </row>
    <row r="1850" spans="2:15" x14ac:dyDescent="0.25">
      <c r="N1850" s="43"/>
      <c r="O1850" s="43"/>
    </row>
    <row r="1851" spans="2:15" x14ac:dyDescent="0.25">
      <c r="N1851" s="43"/>
      <c r="O1851" s="43"/>
    </row>
    <row r="1852" spans="2:15" x14ac:dyDescent="0.25">
      <c r="N1852" s="43"/>
      <c r="O1852" s="43"/>
    </row>
    <row r="1853" spans="2:15" x14ac:dyDescent="0.25">
      <c r="N1853" s="43"/>
      <c r="O1853" s="43"/>
    </row>
    <row r="1854" spans="2:15" x14ac:dyDescent="0.25">
      <c r="N1854" s="43"/>
      <c r="O1854" s="43"/>
    </row>
    <row r="1855" spans="2:15" x14ac:dyDescent="0.25">
      <c r="N1855" s="43"/>
      <c r="O1855" s="43"/>
    </row>
    <row r="1856" spans="2:15" x14ac:dyDescent="0.25">
      <c r="N1856" s="43"/>
      <c r="O1856" s="43"/>
    </row>
    <row r="1857" spans="14:15" x14ac:dyDescent="0.25">
      <c r="N1857" s="43"/>
      <c r="O1857" s="43"/>
    </row>
    <row r="1858" spans="14:15" x14ac:dyDescent="0.25">
      <c r="N1858" s="43"/>
      <c r="O1858" s="43"/>
    </row>
    <row r="1859" spans="14:15" x14ac:dyDescent="0.25">
      <c r="N1859" s="43"/>
      <c r="O1859" s="43"/>
    </row>
    <row r="1860" spans="14:15" x14ac:dyDescent="0.25">
      <c r="N1860" s="43"/>
      <c r="O1860" s="43"/>
    </row>
    <row r="1861" spans="14:15" x14ac:dyDescent="0.25">
      <c r="N1861" s="43"/>
      <c r="O1861" s="43"/>
    </row>
    <row r="1862" spans="14:15" x14ac:dyDescent="0.25">
      <c r="N1862" s="43"/>
      <c r="O1862" s="43"/>
    </row>
    <row r="1863" spans="14:15" x14ac:dyDescent="0.25">
      <c r="N1863" s="43"/>
      <c r="O1863" s="43"/>
    </row>
    <row r="1864" spans="14:15" x14ac:dyDescent="0.25">
      <c r="N1864" s="43"/>
      <c r="O1864" s="43"/>
    </row>
    <row r="1865" spans="14:15" x14ac:dyDescent="0.25">
      <c r="N1865" s="43"/>
      <c r="O1865" s="43"/>
    </row>
    <row r="1866" spans="14:15" x14ac:dyDescent="0.25">
      <c r="N1866" s="43"/>
      <c r="O1866" s="43"/>
    </row>
    <row r="1867" spans="14:15" x14ac:dyDescent="0.25">
      <c r="N1867" s="43"/>
      <c r="O1867" s="43"/>
    </row>
    <row r="1868" spans="14:15" x14ac:dyDescent="0.25">
      <c r="N1868" s="43"/>
      <c r="O1868" s="43"/>
    </row>
    <row r="1869" spans="14:15" x14ac:dyDescent="0.25">
      <c r="N1869" s="43"/>
      <c r="O1869" s="43"/>
    </row>
    <row r="1870" spans="14:15" x14ac:dyDescent="0.25">
      <c r="N1870" s="43"/>
      <c r="O1870" s="43"/>
    </row>
    <row r="1871" spans="14:15" x14ac:dyDescent="0.25">
      <c r="N1871" s="43"/>
      <c r="O1871" s="43"/>
    </row>
    <row r="1872" spans="14:15" x14ac:dyDescent="0.25">
      <c r="N1872" s="43"/>
      <c r="O1872" s="43"/>
    </row>
    <row r="1873" spans="2:15" x14ac:dyDescent="0.25">
      <c r="N1873" s="43"/>
      <c r="O1873" s="43"/>
    </row>
    <row r="1874" spans="2:15" x14ac:dyDescent="0.25">
      <c r="N1874" s="43"/>
      <c r="O1874" s="43"/>
    </row>
    <row r="1875" spans="2:15" x14ac:dyDescent="0.25">
      <c r="N1875" s="43"/>
      <c r="O1875" s="43"/>
    </row>
    <row r="1876" spans="2:15" x14ac:dyDescent="0.25">
      <c r="N1876" s="43"/>
      <c r="O1876" s="43"/>
    </row>
    <row r="1877" spans="2:15" x14ac:dyDescent="0.25">
      <c r="N1877" s="43"/>
      <c r="O1877" s="43"/>
    </row>
    <row r="1878" spans="2:15" x14ac:dyDescent="0.25">
      <c r="B1878" s="79"/>
      <c r="C1878" s="79"/>
      <c r="E1878" s="79"/>
      <c r="F1878" s="79"/>
      <c r="G1878" s="79"/>
      <c r="N1878" s="43"/>
      <c r="O1878" s="43"/>
    </row>
    <row r="1879" spans="2:15" x14ac:dyDescent="0.25">
      <c r="N1879" s="43"/>
      <c r="O1879" s="43"/>
    </row>
    <row r="1880" spans="2:15" x14ac:dyDescent="0.25">
      <c r="N1880" s="43"/>
      <c r="O1880" s="43"/>
    </row>
    <row r="1881" spans="2:15" x14ac:dyDescent="0.25">
      <c r="N1881" s="43"/>
      <c r="O1881" s="43"/>
    </row>
    <row r="1882" spans="2:15" x14ac:dyDescent="0.25">
      <c r="N1882" s="43"/>
      <c r="O1882" s="43"/>
    </row>
    <row r="1883" spans="2:15" x14ac:dyDescent="0.25">
      <c r="N1883" s="43"/>
      <c r="O1883" s="43"/>
    </row>
    <row r="1884" spans="2:15" x14ac:dyDescent="0.25">
      <c r="N1884" s="43"/>
      <c r="O1884" s="43"/>
    </row>
    <row r="1885" spans="2:15" x14ac:dyDescent="0.25">
      <c r="N1885" s="43"/>
      <c r="O1885" s="43"/>
    </row>
    <row r="1886" spans="2:15" x14ac:dyDescent="0.25">
      <c r="N1886" s="43"/>
      <c r="O1886" s="43"/>
    </row>
    <row r="1887" spans="2:15" x14ac:dyDescent="0.25">
      <c r="N1887" s="43"/>
      <c r="O1887" s="43"/>
    </row>
    <row r="1888" spans="2:15" x14ac:dyDescent="0.25">
      <c r="N1888" s="43"/>
      <c r="O1888" s="43"/>
    </row>
    <row r="1889" spans="14:15" x14ac:dyDescent="0.25">
      <c r="N1889" s="43"/>
      <c r="O1889" s="43"/>
    </row>
    <row r="1890" spans="14:15" x14ac:dyDescent="0.25">
      <c r="N1890" s="43"/>
      <c r="O1890" s="43"/>
    </row>
    <row r="1891" spans="14:15" x14ac:dyDescent="0.25">
      <c r="N1891" s="42"/>
      <c r="O1891" s="42"/>
    </row>
    <row r="1892" spans="14:15" x14ac:dyDescent="0.25">
      <c r="N1892" s="42"/>
      <c r="O1892" s="42"/>
    </row>
    <row r="1893" spans="14:15" x14ac:dyDescent="0.25">
      <c r="N1893" s="42"/>
      <c r="O1893" s="42"/>
    </row>
    <row r="1894" spans="14:15" x14ac:dyDescent="0.25">
      <c r="N1894" s="42"/>
      <c r="O1894" s="42"/>
    </row>
    <row r="1895" spans="14:15" x14ac:dyDescent="0.25">
      <c r="N1895" s="42"/>
      <c r="O1895" s="42"/>
    </row>
    <row r="1896" spans="14:15" x14ac:dyDescent="0.25">
      <c r="N1896" s="42"/>
      <c r="O1896" s="42"/>
    </row>
    <row r="1897" spans="14:15" x14ac:dyDescent="0.25">
      <c r="N1897" s="42"/>
      <c r="O1897" s="42"/>
    </row>
    <row r="1898" spans="14:15" x14ac:dyDescent="0.25">
      <c r="N1898" s="42"/>
      <c r="O1898" s="42"/>
    </row>
    <row r="1899" spans="14:15" x14ac:dyDescent="0.25">
      <c r="N1899" s="42"/>
      <c r="O1899" s="42"/>
    </row>
    <row r="1900" spans="14:15" x14ac:dyDescent="0.25">
      <c r="N1900" s="42"/>
      <c r="O1900" s="42"/>
    </row>
    <row r="1901" spans="14:15" x14ac:dyDescent="0.25">
      <c r="N1901" s="42"/>
      <c r="O1901" s="42"/>
    </row>
    <row r="1902" spans="14:15" x14ac:dyDescent="0.25">
      <c r="N1902" s="42"/>
      <c r="O1902" s="42"/>
    </row>
    <row r="1903" spans="14:15" x14ac:dyDescent="0.25">
      <c r="N1903" s="42"/>
      <c r="O1903" s="42"/>
    </row>
    <row r="1904" spans="14:15" x14ac:dyDescent="0.25">
      <c r="N1904" s="42"/>
      <c r="O1904" s="42"/>
    </row>
    <row r="1905" spans="14:15" x14ac:dyDescent="0.25">
      <c r="N1905" s="42"/>
      <c r="O1905" s="42"/>
    </row>
    <row r="1906" spans="14:15" x14ac:dyDescent="0.25">
      <c r="N1906" s="42"/>
      <c r="O1906" s="42"/>
    </row>
    <row r="1907" spans="14:15" x14ac:dyDescent="0.25">
      <c r="N1907" s="42"/>
      <c r="O1907" s="42"/>
    </row>
    <row r="1908" spans="14:15" x14ac:dyDescent="0.25">
      <c r="N1908" s="42"/>
      <c r="O1908" s="42"/>
    </row>
    <row r="1909" spans="14:15" x14ac:dyDescent="0.25">
      <c r="N1909" s="42"/>
      <c r="O1909" s="42"/>
    </row>
    <row r="1910" spans="14:15" x14ac:dyDescent="0.25">
      <c r="N1910" s="42"/>
      <c r="O1910" s="42"/>
    </row>
    <row r="1911" spans="14:15" x14ac:dyDescent="0.25">
      <c r="N1911" s="42"/>
      <c r="O1911" s="42"/>
    </row>
    <row r="1912" spans="14:15" x14ac:dyDescent="0.25">
      <c r="N1912" s="42"/>
      <c r="O1912" s="42"/>
    </row>
    <row r="1913" spans="14:15" x14ac:dyDescent="0.25">
      <c r="N1913" s="42"/>
      <c r="O1913" s="42"/>
    </row>
    <row r="1914" spans="14:15" x14ac:dyDescent="0.25">
      <c r="N1914" s="42"/>
      <c r="O1914" s="42"/>
    </row>
    <row r="1915" spans="14:15" x14ac:dyDescent="0.25">
      <c r="N1915" s="42"/>
      <c r="O1915" s="42"/>
    </row>
    <row r="1916" spans="14:15" x14ac:dyDescent="0.25">
      <c r="N1916" s="42"/>
      <c r="O1916" s="42"/>
    </row>
    <row r="1917" spans="14:15" x14ac:dyDescent="0.25">
      <c r="N1917" s="42"/>
      <c r="O1917" s="42"/>
    </row>
    <row r="1918" spans="14:15" x14ac:dyDescent="0.25">
      <c r="N1918" s="42"/>
      <c r="O1918" s="42"/>
    </row>
    <row r="1919" spans="14:15" x14ac:dyDescent="0.25">
      <c r="N1919" s="42"/>
      <c r="O1919" s="42"/>
    </row>
    <row r="1920" spans="14:15" x14ac:dyDescent="0.25">
      <c r="N1920" s="42"/>
      <c r="O1920" s="42"/>
    </row>
    <row r="1921" spans="14:15" x14ac:dyDescent="0.25">
      <c r="N1921" s="42"/>
      <c r="O1921" s="42"/>
    </row>
    <row r="1922" spans="14:15" x14ac:dyDescent="0.25">
      <c r="N1922" s="42"/>
      <c r="O1922" s="42"/>
    </row>
    <row r="1923" spans="14:15" x14ac:dyDescent="0.25">
      <c r="N1923" s="42"/>
      <c r="O1923" s="42"/>
    </row>
    <row r="1924" spans="14:15" x14ac:dyDescent="0.25">
      <c r="N1924" s="42"/>
      <c r="O1924" s="42"/>
    </row>
    <row r="1925" spans="14:15" x14ac:dyDescent="0.25">
      <c r="N1925" s="42"/>
      <c r="O1925" s="42"/>
    </row>
    <row r="1926" spans="14:15" x14ac:dyDescent="0.25">
      <c r="N1926" s="42"/>
      <c r="O1926" s="42"/>
    </row>
    <row r="1927" spans="14:15" x14ac:dyDescent="0.25">
      <c r="N1927" s="42"/>
      <c r="O1927" s="42"/>
    </row>
    <row r="1928" spans="14:15" x14ac:dyDescent="0.25">
      <c r="N1928" s="42"/>
      <c r="O1928" s="42"/>
    </row>
    <row r="1929" spans="14:15" x14ac:dyDescent="0.25">
      <c r="N1929" s="42"/>
      <c r="O1929" s="42"/>
    </row>
    <row r="1930" spans="14:15" x14ac:dyDescent="0.25">
      <c r="N1930" s="42"/>
      <c r="O1930" s="42"/>
    </row>
    <row r="1931" spans="14:15" x14ac:dyDescent="0.25">
      <c r="N1931" s="42"/>
      <c r="O1931" s="42"/>
    </row>
    <row r="1932" spans="14:15" x14ac:dyDescent="0.25">
      <c r="N1932" s="42"/>
      <c r="O1932" s="42"/>
    </row>
    <row r="1933" spans="14:15" x14ac:dyDescent="0.25">
      <c r="N1933" s="42"/>
      <c r="O1933" s="42"/>
    </row>
    <row r="1934" spans="14:15" x14ac:dyDescent="0.25">
      <c r="N1934" s="42"/>
      <c r="O1934" s="42"/>
    </row>
    <row r="1935" spans="14:15" x14ac:dyDescent="0.25">
      <c r="N1935" s="42"/>
      <c r="O1935" s="42"/>
    </row>
    <row r="1936" spans="14:15" x14ac:dyDescent="0.25">
      <c r="N1936" s="42"/>
      <c r="O1936" s="42"/>
    </row>
    <row r="1937" spans="14:15" x14ac:dyDescent="0.25">
      <c r="N1937" s="42"/>
      <c r="O1937" s="42"/>
    </row>
    <row r="1938" spans="14:15" x14ac:dyDescent="0.25">
      <c r="N1938" s="42"/>
      <c r="O1938" s="42"/>
    </row>
    <row r="1939" spans="14:15" x14ac:dyDescent="0.25">
      <c r="N1939" s="42"/>
      <c r="O1939" s="42"/>
    </row>
    <row r="1940" spans="14:15" x14ac:dyDescent="0.25">
      <c r="N1940" s="42"/>
      <c r="O1940" s="42"/>
    </row>
    <row r="1941" spans="14:15" x14ac:dyDescent="0.25">
      <c r="N1941" s="42"/>
      <c r="O1941" s="42"/>
    </row>
    <row r="1942" spans="14:15" x14ac:dyDescent="0.25">
      <c r="N1942" s="42"/>
      <c r="O1942" s="42"/>
    </row>
    <row r="1943" spans="14:15" x14ac:dyDescent="0.25">
      <c r="N1943" s="42"/>
      <c r="O1943" s="42"/>
    </row>
    <row r="1944" spans="14:15" x14ac:dyDescent="0.25">
      <c r="N1944" s="42"/>
      <c r="O1944" s="42"/>
    </row>
    <row r="1945" spans="14:15" x14ac:dyDescent="0.25">
      <c r="N1945" s="42"/>
      <c r="O1945" s="42"/>
    </row>
    <row r="1946" spans="14:15" x14ac:dyDescent="0.25">
      <c r="N1946" s="42"/>
      <c r="O1946" s="42"/>
    </row>
    <row r="1947" spans="14:15" x14ac:dyDescent="0.25">
      <c r="N1947" s="42"/>
      <c r="O1947" s="42"/>
    </row>
    <row r="1948" spans="14:15" x14ac:dyDescent="0.25">
      <c r="N1948" s="42"/>
      <c r="O1948" s="42"/>
    </row>
    <row r="1949" spans="14:15" x14ac:dyDescent="0.25">
      <c r="N1949" s="42"/>
      <c r="O1949" s="42"/>
    </row>
    <row r="1950" spans="14:15" x14ac:dyDescent="0.25">
      <c r="N1950" s="42"/>
      <c r="O1950" s="42"/>
    </row>
    <row r="1951" spans="14:15" x14ac:dyDescent="0.25">
      <c r="N1951" s="42"/>
      <c r="O1951" s="42"/>
    </row>
    <row r="1952" spans="14:15" x14ac:dyDescent="0.25">
      <c r="N1952" s="42"/>
      <c r="O1952" s="42"/>
    </row>
    <row r="1953" spans="2:15" x14ac:dyDescent="0.25">
      <c r="N1953" s="42"/>
      <c r="O1953" s="42"/>
    </row>
    <row r="1954" spans="2:15" x14ac:dyDescent="0.25">
      <c r="N1954" s="42"/>
      <c r="O1954" s="42"/>
    </row>
    <row r="1955" spans="2:15" x14ac:dyDescent="0.25">
      <c r="N1955" s="42"/>
      <c r="O1955" s="42"/>
    </row>
    <row r="1956" spans="2:15" x14ac:dyDescent="0.25">
      <c r="N1956" s="42"/>
      <c r="O1956" s="42"/>
    </row>
    <row r="1957" spans="2:15" x14ac:dyDescent="0.25">
      <c r="N1957" s="44"/>
      <c r="O1957" s="44"/>
    </row>
    <row r="1958" spans="2:15" x14ac:dyDescent="0.25">
      <c r="N1958" s="44"/>
      <c r="O1958" s="44"/>
    </row>
    <row r="1959" spans="2:15" x14ac:dyDescent="0.25">
      <c r="N1959" s="44"/>
      <c r="O1959" s="44"/>
    </row>
    <row r="1960" spans="2:15" x14ac:dyDescent="0.25">
      <c r="N1960" s="44"/>
      <c r="O1960" s="44"/>
    </row>
    <row r="1961" spans="2:15" x14ac:dyDescent="0.25">
      <c r="N1961" s="44"/>
      <c r="O1961" s="44"/>
    </row>
    <row r="1962" spans="2:15" x14ac:dyDescent="0.25">
      <c r="N1962" s="44"/>
      <c r="O1962" s="44"/>
    </row>
    <row r="1963" spans="2:15" x14ac:dyDescent="0.25">
      <c r="B1963" s="79"/>
      <c r="C1963" s="79"/>
      <c r="E1963" s="79"/>
      <c r="F1963" s="79"/>
      <c r="G1963" s="79"/>
      <c r="N1963" s="44"/>
      <c r="O1963" s="44"/>
    </row>
    <row r="1964" spans="2:15" x14ac:dyDescent="0.25">
      <c r="N1964" s="44"/>
      <c r="O1964" s="44"/>
    </row>
    <row r="1965" spans="2:15" x14ac:dyDescent="0.25">
      <c r="N1965" s="44"/>
      <c r="O1965" s="44"/>
    </row>
    <row r="1966" spans="2:15" x14ac:dyDescent="0.25">
      <c r="N1966" s="44"/>
      <c r="O1966" s="44"/>
    </row>
    <row r="1967" spans="2:15" x14ac:dyDescent="0.25">
      <c r="N1967" s="44"/>
      <c r="O1967" s="44"/>
    </row>
    <row r="1968" spans="2:15" x14ac:dyDescent="0.25">
      <c r="N1968" s="44"/>
      <c r="O1968" s="44"/>
    </row>
    <row r="1969" spans="14:15" x14ac:dyDescent="0.25">
      <c r="N1969" s="44"/>
      <c r="O1969" s="44"/>
    </row>
    <row r="1970" spans="14:15" x14ac:dyDescent="0.25">
      <c r="N1970" s="44"/>
      <c r="O1970" s="44"/>
    </row>
    <row r="1971" spans="14:15" x14ac:dyDescent="0.25">
      <c r="N1971" s="44"/>
      <c r="O1971" s="44"/>
    </row>
    <row r="1972" spans="14:15" x14ac:dyDescent="0.25">
      <c r="N1972" s="44"/>
      <c r="O1972" s="44"/>
    </row>
    <row r="1973" spans="14:15" x14ac:dyDescent="0.25">
      <c r="N1973" s="44"/>
      <c r="O1973" s="44"/>
    </row>
    <row r="1974" spans="14:15" x14ac:dyDescent="0.25">
      <c r="N1974" s="44"/>
      <c r="O1974" s="44"/>
    </row>
    <row r="1975" spans="14:15" x14ac:dyDescent="0.25">
      <c r="N1975" s="44"/>
      <c r="O1975" s="44"/>
    </row>
    <row r="1976" spans="14:15" x14ac:dyDescent="0.25">
      <c r="N1976" s="44"/>
      <c r="O1976" s="44"/>
    </row>
    <row r="1977" spans="14:15" x14ac:dyDescent="0.25">
      <c r="N1977" s="44"/>
      <c r="O1977" s="44"/>
    </row>
    <row r="1978" spans="14:15" x14ac:dyDescent="0.25">
      <c r="N1978" s="44"/>
      <c r="O1978" s="44"/>
    </row>
    <row r="1979" spans="14:15" x14ac:dyDescent="0.25">
      <c r="N1979" s="44"/>
      <c r="O1979" s="44"/>
    </row>
    <row r="1980" spans="14:15" x14ac:dyDescent="0.25">
      <c r="N1980" s="44"/>
      <c r="O1980" s="44"/>
    </row>
    <row r="1981" spans="14:15" x14ac:dyDescent="0.25">
      <c r="N1981" s="44"/>
      <c r="O1981" s="44"/>
    </row>
    <row r="1982" spans="14:15" x14ac:dyDescent="0.25">
      <c r="N1982" s="44"/>
      <c r="O1982" s="44"/>
    </row>
    <row r="1983" spans="14:15" x14ac:dyDescent="0.25">
      <c r="N1983" s="44"/>
      <c r="O1983" s="44"/>
    </row>
    <row r="1984" spans="14:15" x14ac:dyDescent="0.25">
      <c r="N1984" s="44"/>
      <c r="O1984" s="44"/>
    </row>
    <row r="1985" spans="14:15" x14ac:dyDescent="0.25">
      <c r="N1985" s="44"/>
      <c r="O1985" s="44"/>
    </row>
    <row r="1986" spans="14:15" x14ac:dyDescent="0.25">
      <c r="N1986" s="44"/>
      <c r="O1986" s="44"/>
    </row>
    <row r="1987" spans="14:15" x14ac:dyDescent="0.25">
      <c r="N1987" s="44"/>
      <c r="O1987" s="44"/>
    </row>
    <row r="1988" spans="14:15" x14ac:dyDescent="0.25">
      <c r="N1988" s="44"/>
      <c r="O1988" s="44"/>
    </row>
    <row r="1989" spans="14:15" x14ac:dyDescent="0.25">
      <c r="N1989" s="44"/>
      <c r="O1989" s="44"/>
    </row>
    <row r="1990" spans="14:15" x14ac:dyDescent="0.25">
      <c r="N1990" s="44"/>
      <c r="O1990" s="44"/>
    </row>
    <row r="1991" spans="14:15" x14ac:dyDescent="0.25">
      <c r="N1991" s="44"/>
      <c r="O1991" s="44"/>
    </row>
    <row r="1992" spans="14:15" x14ac:dyDescent="0.25">
      <c r="N1992" s="44"/>
      <c r="O1992" s="44"/>
    </row>
    <row r="1993" spans="14:15" x14ac:dyDescent="0.25">
      <c r="N1993" s="44"/>
      <c r="O1993" s="44"/>
    </row>
    <row r="1994" spans="14:15" x14ac:dyDescent="0.25">
      <c r="N1994" s="44"/>
      <c r="O1994" s="44"/>
    </row>
    <row r="1995" spans="14:15" x14ac:dyDescent="0.25">
      <c r="N1995" s="44"/>
      <c r="O1995" s="44"/>
    </row>
    <row r="1996" spans="14:15" x14ac:dyDescent="0.25">
      <c r="N1996" s="44"/>
      <c r="O1996" s="44"/>
    </row>
    <row r="1997" spans="14:15" x14ac:dyDescent="0.25">
      <c r="N1997" s="44"/>
      <c r="O1997" s="44"/>
    </row>
    <row r="1998" spans="14:15" x14ac:dyDescent="0.25">
      <c r="N1998" s="44"/>
      <c r="O1998" s="44"/>
    </row>
    <row r="1999" spans="14:15" x14ac:dyDescent="0.25">
      <c r="N1999" s="44"/>
      <c r="O1999" s="44"/>
    </row>
    <row r="2000" spans="14:15" x14ac:dyDescent="0.25">
      <c r="N2000" s="44"/>
      <c r="O2000" s="44"/>
    </row>
    <row r="2001" spans="2:15" x14ac:dyDescent="0.25">
      <c r="B2001" s="79"/>
      <c r="C2001" s="79"/>
      <c r="E2001" s="79"/>
      <c r="F2001" s="79"/>
      <c r="G2001" s="79"/>
      <c r="N2001" s="44"/>
      <c r="O2001" s="44"/>
    </row>
    <row r="2002" spans="2:15" x14ac:dyDescent="0.25">
      <c r="N2002" s="44"/>
      <c r="O2002" s="44"/>
    </row>
    <row r="2003" spans="2:15" x14ac:dyDescent="0.25">
      <c r="N2003" s="44"/>
      <c r="O2003" s="44"/>
    </row>
    <row r="2004" spans="2:15" x14ac:dyDescent="0.25">
      <c r="N2004" s="44"/>
      <c r="O2004" s="44"/>
    </row>
    <row r="2005" spans="2:15" x14ac:dyDescent="0.25">
      <c r="N2005" s="44"/>
      <c r="O2005" s="44"/>
    </row>
    <row r="2006" spans="2:15" x14ac:dyDescent="0.25">
      <c r="N2006" s="44"/>
      <c r="O2006" s="44"/>
    </row>
    <row r="2007" spans="2:15" x14ac:dyDescent="0.25">
      <c r="N2007" s="44"/>
      <c r="O2007" s="44"/>
    </row>
    <row r="2008" spans="2:15" x14ac:dyDescent="0.25">
      <c r="N2008" s="44"/>
      <c r="O2008" s="44"/>
    </row>
    <row r="2009" spans="2:15" x14ac:dyDescent="0.25">
      <c r="N2009" s="44"/>
      <c r="O2009" s="44"/>
    </row>
    <row r="2010" spans="2:15" x14ac:dyDescent="0.25">
      <c r="N2010" s="44"/>
      <c r="O2010" s="44"/>
    </row>
    <row r="2011" spans="2:15" x14ac:dyDescent="0.25">
      <c r="N2011" s="65"/>
      <c r="O2011" s="65"/>
    </row>
    <row r="2012" spans="2:15" x14ac:dyDescent="0.25">
      <c r="N2012" s="65"/>
      <c r="O2012" s="65"/>
    </row>
    <row r="2013" spans="2:15" x14ac:dyDescent="0.25">
      <c r="N2013" s="65"/>
      <c r="O2013" s="65"/>
    </row>
    <row r="2014" spans="2:15" x14ac:dyDescent="0.25">
      <c r="N2014" s="65"/>
      <c r="O2014" s="65"/>
    </row>
    <row r="2015" spans="2:15" x14ac:dyDescent="0.25">
      <c r="N2015" s="65"/>
      <c r="O2015" s="65"/>
    </row>
    <row r="2016" spans="2:15" x14ac:dyDescent="0.25">
      <c r="N2016" s="65"/>
      <c r="O2016" s="65"/>
    </row>
    <row r="2017" spans="14:15" x14ac:dyDescent="0.25">
      <c r="N2017" s="65"/>
      <c r="O2017" s="65"/>
    </row>
    <row r="2018" spans="14:15" x14ac:dyDescent="0.25">
      <c r="N2018" s="65"/>
      <c r="O2018" s="65"/>
    </row>
    <row r="2019" spans="14:15" x14ac:dyDescent="0.25">
      <c r="N2019" s="65"/>
      <c r="O2019" s="65"/>
    </row>
    <row r="2020" spans="14:15" x14ac:dyDescent="0.25">
      <c r="N2020" s="65"/>
      <c r="O2020" s="65"/>
    </row>
    <row r="2021" spans="14:15" x14ac:dyDescent="0.25">
      <c r="N2021" s="65"/>
      <c r="O2021" s="65"/>
    </row>
    <row r="2022" spans="14:15" x14ac:dyDescent="0.25">
      <c r="N2022" s="65"/>
      <c r="O2022" s="65"/>
    </row>
    <row r="2023" spans="14:15" x14ac:dyDescent="0.25">
      <c r="N2023" s="65"/>
      <c r="O2023" s="65"/>
    </row>
    <row r="2024" spans="14:15" x14ac:dyDescent="0.25">
      <c r="N2024" s="65"/>
      <c r="O2024" s="65"/>
    </row>
    <row r="2025" spans="14:15" x14ac:dyDescent="0.25">
      <c r="N2025" s="65"/>
      <c r="O2025" s="65"/>
    </row>
    <row r="2026" spans="14:15" x14ac:dyDescent="0.25">
      <c r="N2026" s="65"/>
      <c r="O2026" s="65"/>
    </row>
    <row r="2027" spans="14:15" x14ac:dyDescent="0.25">
      <c r="N2027" s="65"/>
      <c r="O2027" s="65"/>
    </row>
    <row r="2028" spans="14:15" x14ac:dyDescent="0.25">
      <c r="N2028" s="65"/>
      <c r="O2028" s="65"/>
    </row>
    <row r="2029" spans="14:15" x14ac:dyDescent="0.25">
      <c r="N2029" s="65"/>
      <c r="O2029" s="65"/>
    </row>
    <row r="2030" spans="14:15" x14ac:dyDescent="0.25">
      <c r="N2030" s="65"/>
      <c r="O2030" s="65"/>
    </row>
    <row r="2031" spans="14:15" x14ac:dyDescent="0.25">
      <c r="N2031" s="65"/>
      <c r="O2031" s="65"/>
    </row>
    <row r="2032" spans="14:15" x14ac:dyDescent="0.25">
      <c r="N2032" s="65"/>
      <c r="O2032" s="65"/>
    </row>
    <row r="2033" spans="14:15" x14ac:dyDescent="0.25">
      <c r="N2033" s="65"/>
      <c r="O2033" s="65"/>
    </row>
    <row r="2034" spans="14:15" x14ac:dyDescent="0.25">
      <c r="N2034" s="65"/>
      <c r="O2034" s="65"/>
    </row>
    <row r="2035" spans="14:15" x14ac:dyDescent="0.25">
      <c r="N2035" s="65"/>
      <c r="O2035" s="65"/>
    </row>
    <row r="2036" spans="14:15" x14ac:dyDescent="0.25">
      <c r="N2036" s="65"/>
      <c r="O2036" s="65"/>
    </row>
    <row r="2037" spans="14:15" x14ac:dyDescent="0.25">
      <c r="N2037" s="65"/>
      <c r="O2037" s="65"/>
    </row>
    <row r="2038" spans="14:15" x14ac:dyDescent="0.25">
      <c r="N2038" s="65"/>
      <c r="O2038" s="65"/>
    </row>
    <row r="2039" spans="14:15" x14ac:dyDescent="0.25">
      <c r="N2039" s="65"/>
      <c r="O2039" s="65"/>
    </row>
    <row r="2040" spans="14:15" x14ac:dyDescent="0.25">
      <c r="N2040" s="65"/>
      <c r="O2040" s="65"/>
    </row>
    <row r="2041" spans="14:15" x14ac:dyDescent="0.25">
      <c r="N2041" s="65"/>
      <c r="O2041" s="65"/>
    </row>
    <row r="2042" spans="14:15" x14ac:dyDescent="0.25">
      <c r="N2042" s="65"/>
      <c r="O2042" s="65"/>
    </row>
    <row r="2043" spans="14:15" x14ac:dyDescent="0.25">
      <c r="N2043" s="65"/>
      <c r="O2043" s="65"/>
    </row>
    <row r="2044" spans="14:15" x14ac:dyDescent="0.25">
      <c r="N2044" s="65"/>
      <c r="O2044" s="65"/>
    </row>
    <row r="2045" spans="14:15" x14ac:dyDescent="0.25">
      <c r="N2045" s="65"/>
      <c r="O2045" s="65"/>
    </row>
    <row r="2046" spans="14:15" x14ac:dyDescent="0.25">
      <c r="N2046" s="65"/>
      <c r="O2046" s="65"/>
    </row>
    <row r="2047" spans="14:15" x14ac:dyDescent="0.25">
      <c r="N2047" s="65"/>
      <c r="O2047" s="65"/>
    </row>
    <row r="2048" spans="14:15" x14ac:dyDescent="0.25">
      <c r="N2048" s="65"/>
      <c r="O2048" s="65"/>
    </row>
    <row r="2049" spans="2:15" x14ac:dyDescent="0.25">
      <c r="N2049" s="65"/>
      <c r="O2049" s="65"/>
    </row>
    <row r="2050" spans="2:15" x14ac:dyDescent="0.25">
      <c r="N2050" s="65"/>
      <c r="O2050" s="65"/>
    </row>
    <row r="2051" spans="2:15" x14ac:dyDescent="0.25">
      <c r="N2051" s="65"/>
      <c r="O2051" s="65"/>
    </row>
    <row r="2052" spans="2:15" x14ac:dyDescent="0.25">
      <c r="N2052" s="65"/>
      <c r="O2052" s="65"/>
    </row>
    <row r="2053" spans="2:15" x14ac:dyDescent="0.25">
      <c r="N2053" s="65"/>
      <c r="O2053" s="65"/>
    </row>
    <row r="2054" spans="2:15" x14ac:dyDescent="0.25">
      <c r="N2054" s="65"/>
      <c r="O2054" s="65"/>
    </row>
    <row r="2055" spans="2:15" x14ac:dyDescent="0.25">
      <c r="N2055" s="65"/>
      <c r="O2055" s="65"/>
    </row>
    <row r="2056" spans="2:15" x14ac:dyDescent="0.25">
      <c r="N2056" s="65"/>
      <c r="O2056" s="65"/>
    </row>
    <row r="2057" spans="2:15" x14ac:dyDescent="0.25">
      <c r="N2057" s="65"/>
      <c r="O2057" s="65"/>
    </row>
    <row r="2058" spans="2:15" x14ac:dyDescent="0.25">
      <c r="N2058" s="65"/>
      <c r="O2058" s="65"/>
    </row>
    <row r="2059" spans="2:15" x14ac:dyDescent="0.25">
      <c r="N2059" s="65"/>
      <c r="O2059" s="65"/>
    </row>
    <row r="2060" spans="2:15" x14ac:dyDescent="0.25">
      <c r="N2060" s="65"/>
      <c r="O2060" s="65"/>
    </row>
    <row r="2061" spans="2:15" x14ac:dyDescent="0.25">
      <c r="N2061" s="65"/>
      <c r="O2061" s="65"/>
    </row>
    <row r="2062" spans="2:15" x14ac:dyDescent="0.25">
      <c r="B2062" s="79"/>
      <c r="C2062" s="79"/>
      <c r="E2062" s="79"/>
      <c r="F2062" s="79"/>
      <c r="G2062" s="79"/>
      <c r="N2062" s="65"/>
      <c r="O2062" s="65"/>
    </row>
    <row r="2063" spans="2:15" x14ac:dyDescent="0.25">
      <c r="N2063" s="65"/>
      <c r="O2063" s="65"/>
    </row>
    <row r="2064" spans="2:15" x14ac:dyDescent="0.25">
      <c r="N2064" s="65"/>
      <c r="O2064" s="65"/>
    </row>
    <row r="2065" spans="14:15" x14ac:dyDescent="0.25">
      <c r="N2065" s="65"/>
      <c r="O2065" s="65"/>
    </row>
    <row r="2066" spans="14:15" x14ac:dyDescent="0.25">
      <c r="N2066" s="65"/>
      <c r="O2066" s="65"/>
    </row>
    <row r="2067" spans="14:15" x14ac:dyDescent="0.25">
      <c r="N2067" s="65"/>
      <c r="O2067" s="65"/>
    </row>
    <row r="2068" spans="14:15" x14ac:dyDescent="0.25">
      <c r="N2068" s="65"/>
      <c r="O2068" s="65"/>
    </row>
    <row r="2069" spans="14:15" x14ac:dyDescent="0.25">
      <c r="N2069" s="65"/>
      <c r="O2069" s="65"/>
    </row>
    <row r="2070" spans="14:15" x14ac:dyDescent="0.25">
      <c r="N2070" s="65"/>
      <c r="O2070" s="65"/>
    </row>
    <row r="2071" spans="14:15" x14ac:dyDescent="0.25">
      <c r="N2071" s="65"/>
      <c r="O2071" s="65"/>
    </row>
    <row r="2072" spans="14:15" x14ac:dyDescent="0.25">
      <c r="N2072" s="65"/>
      <c r="O2072" s="65"/>
    </row>
    <row r="2073" spans="14:15" x14ac:dyDescent="0.25">
      <c r="N2073" s="65"/>
      <c r="O2073" s="65"/>
    </row>
    <row r="2074" spans="14:15" x14ac:dyDescent="0.25">
      <c r="N2074" s="65"/>
      <c r="O2074" s="65"/>
    </row>
    <row r="2075" spans="14:15" x14ac:dyDescent="0.25">
      <c r="N2075" s="65"/>
      <c r="O2075" s="65"/>
    </row>
    <row r="2076" spans="14:15" x14ac:dyDescent="0.25">
      <c r="N2076" s="65"/>
      <c r="O2076" s="65"/>
    </row>
    <row r="2077" spans="14:15" x14ac:dyDescent="0.25">
      <c r="N2077" s="65"/>
      <c r="O2077" s="65"/>
    </row>
    <row r="2078" spans="14:15" x14ac:dyDescent="0.25">
      <c r="N2078" s="65"/>
      <c r="O2078" s="65"/>
    </row>
    <row r="2079" spans="14:15" x14ac:dyDescent="0.25">
      <c r="N2079" s="65"/>
      <c r="O2079" s="65"/>
    </row>
    <row r="2080" spans="14:15" x14ac:dyDescent="0.25">
      <c r="N2080" s="65"/>
      <c r="O2080" s="65"/>
    </row>
    <row r="2081" spans="2:15" x14ac:dyDescent="0.25">
      <c r="B2081" s="79"/>
      <c r="C2081" s="79"/>
      <c r="E2081" s="79"/>
      <c r="F2081" s="79"/>
      <c r="G2081" s="79"/>
      <c r="N2081" s="65"/>
      <c r="O2081" s="65"/>
    </row>
    <row r="2082" spans="2:15" x14ac:dyDescent="0.25">
      <c r="N2082" s="65"/>
      <c r="O2082" s="65"/>
    </row>
  </sheetData>
  <sortState ref="B4:J2066">
    <sortCondition ref="B6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Raw</vt:lpstr>
      <vt:lpstr>Snaps</vt:lpstr>
      <vt:lpstr>Complete</vt:lpstr>
      <vt:lpstr>DB</vt:lpstr>
      <vt:lpstr>DL</vt:lpstr>
      <vt:lpstr>LB</vt:lpstr>
      <vt:lpstr>OL</vt:lpstr>
      <vt:lpstr>QB</vt:lpstr>
      <vt:lpstr>RB</vt:lpstr>
      <vt:lpstr>ST</vt:lpstr>
      <vt:lpstr>TE</vt:lpstr>
      <vt:lpstr>WR</vt:lpstr>
      <vt:lpstr>2013 NFL Snaps</vt:lpstr>
      <vt:lpstr>2014 NFL Snaps</vt:lpstr>
      <vt:lpstr>2015 NFL Snaps</vt:lpstr>
      <vt:lpstr>2016 NFL Snaps</vt:lpstr>
      <vt:lpstr>2017 NFL Snaps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Cook</dc:creator>
  <cp:lastModifiedBy>Gregory Ryan</cp:lastModifiedBy>
  <dcterms:created xsi:type="dcterms:W3CDTF">2018-05-28T11:09:26Z</dcterms:created>
  <dcterms:modified xsi:type="dcterms:W3CDTF">2019-02-18T22:34:36Z</dcterms:modified>
</cp:coreProperties>
</file>