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dinasir Issack\Desktop\"/>
    </mc:Choice>
  </mc:AlternateContent>
  <bookViews>
    <workbookView xWindow="0" yWindow="0" windowWidth="19200" windowHeight="8130" firstSheet="1" activeTab="2"/>
  </bookViews>
  <sheets>
    <sheet name="ISIOLO COUNTY-STOCK ITEMS" sheetId="1" r:id="rId1"/>
    <sheet name="ISIOLO COUNTY-NONSTOCK ITEMS" sheetId="2" r:id="rId2"/>
    <sheet name="ISIOLO COUNTY-SLOWMOVING ITEM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3" l="1"/>
  <c r="F88" i="3"/>
  <c r="G85" i="3"/>
  <c r="F85" i="3"/>
  <c r="G82" i="3"/>
  <c r="F82" i="3"/>
  <c r="G47" i="3"/>
  <c r="F47" i="3"/>
  <c r="G165" i="2"/>
  <c r="F165" i="2"/>
  <c r="G162" i="2"/>
  <c r="F162" i="2"/>
  <c r="G148" i="2"/>
  <c r="F148" i="2"/>
  <c r="G133" i="2"/>
  <c r="F133" i="2"/>
  <c r="G131" i="2"/>
  <c r="F131" i="2"/>
  <c r="G118" i="2"/>
  <c r="F118" i="2"/>
  <c r="G112" i="2"/>
  <c r="F112" i="2"/>
  <c r="G111" i="2"/>
  <c r="F111" i="2"/>
  <c r="G89" i="2"/>
  <c r="F89" i="2"/>
  <c r="G83" i="2"/>
  <c r="F83" i="2"/>
  <c r="G78" i="2"/>
  <c r="F78" i="2"/>
  <c r="G74" i="2"/>
  <c r="F74" i="2"/>
  <c r="G71" i="2"/>
  <c r="F71" i="2"/>
  <c r="G70" i="2"/>
  <c r="F70" i="2"/>
  <c r="G69" i="2"/>
  <c r="F69" i="2"/>
  <c r="G36" i="2"/>
  <c r="F36" i="2"/>
  <c r="G34" i="2"/>
  <c r="F34" i="2"/>
  <c r="G32" i="2"/>
  <c r="F32" i="2"/>
  <c r="G31" i="2"/>
  <c r="F31" i="2"/>
  <c r="G30" i="2"/>
  <c r="F30" i="2"/>
  <c r="G27" i="2"/>
  <c r="F27" i="2"/>
  <c r="G25" i="2"/>
  <c r="F25" i="2"/>
  <c r="G23" i="2"/>
  <c r="F23" i="2"/>
  <c r="G20" i="2"/>
  <c r="F20" i="2"/>
  <c r="G16" i="2"/>
  <c r="F16" i="2"/>
  <c r="G12" i="2"/>
  <c r="F12" i="2"/>
  <c r="G11" i="2"/>
  <c r="F11" i="2"/>
  <c r="G89" i="1"/>
  <c r="F89" i="1"/>
  <c r="G88" i="1"/>
  <c r="F88" i="1"/>
  <c r="G87" i="1"/>
  <c r="F87" i="1"/>
  <c r="G86" i="1"/>
  <c r="F86" i="1"/>
  <c r="G85" i="1"/>
  <c r="F85" i="1"/>
  <c r="G72" i="1"/>
  <c r="F72" i="1"/>
  <c r="G71" i="1"/>
  <c r="F71" i="1"/>
  <c r="G70" i="1"/>
  <c r="F70" i="1"/>
  <c r="G67" i="1"/>
  <c r="F67" i="1"/>
  <c r="G64" i="1"/>
  <c r="F64" i="1"/>
  <c r="G63" i="1"/>
  <c r="F63" i="1"/>
  <c r="G60" i="1"/>
  <c r="F60" i="1"/>
  <c r="G59" i="1"/>
  <c r="F59" i="1"/>
  <c r="G55" i="1"/>
  <c r="F55" i="1"/>
  <c r="G54" i="1"/>
  <c r="F54" i="1"/>
  <c r="G45" i="1"/>
  <c r="F45" i="1"/>
  <c r="G42" i="1"/>
  <c r="F42" i="1"/>
  <c r="G41" i="1"/>
  <c r="F41" i="1"/>
  <c r="G34" i="1"/>
  <c r="F34" i="1"/>
  <c r="G28" i="1"/>
  <c r="F28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</calcChain>
</file>

<file path=xl/sharedStrings.xml><?xml version="1.0" encoding="utf-8"?>
<sst xmlns="http://schemas.openxmlformats.org/spreadsheetml/2006/main" count="1232" uniqueCount="751">
  <si>
    <t>ISIOLO COUNTY</t>
  </si>
  <si>
    <t xml:space="preserve"> INVENTORY AS AT MARCH 2023</t>
  </si>
  <si>
    <t>STOCK ITEMS</t>
  </si>
  <si>
    <t>S/NO.</t>
  </si>
  <si>
    <t>CODE</t>
  </si>
  <si>
    <t>S3 CARD NO.</t>
  </si>
  <si>
    <t>ITEM DESCRIPTION</t>
  </si>
  <si>
    <t>UNIT OF ISSUE</t>
  </si>
  <si>
    <t>PHY. QTY</t>
  </si>
  <si>
    <t xml:space="preserve">CARD QTY. </t>
  </si>
  <si>
    <t>VARIANCE</t>
  </si>
  <si>
    <t>STATUS/REMARKS</t>
  </si>
  <si>
    <t>SM00001A</t>
  </si>
  <si>
    <t>TRANSPARENT  BRANDED  IEBC BALLOT BOXES - PRESIDENT</t>
  </si>
  <si>
    <t>PCS</t>
  </si>
  <si>
    <t>Good</t>
  </si>
  <si>
    <t>SM00001B</t>
  </si>
  <si>
    <t>TRANSPARENT   BRANDED IEBC BALLOT BOXES - GOVERNOR</t>
  </si>
  <si>
    <t>SM00001C</t>
  </si>
  <si>
    <t>TRANSPARENT  BRANDED IEBC BALLOT BOXES - MP</t>
  </si>
  <si>
    <t>SM00001D</t>
  </si>
  <si>
    <t>TRANSPARENT   BRANDED IEBC BALLOT BOXES - SENATOR</t>
  </si>
  <si>
    <t>SM00001E</t>
  </si>
  <si>
    <t>TRANSPARENT   BRANDED IEBC BALLOT BOXES - CWR</t>
  </si>
  <si>
    <t>SM00001F</t>
  </si>
  <si>
    <t>TRANSPARENT  BRANDED IEBC BALLOT BOXES - MCA</t>
  </si>
  <si>
    <t>SM00002</t>
  </si>
  <si>
    <t>INDELLIBLE PEN</t>
  </si>
  <si>
    <t>SM00003</t>
  </si>
  <si>
    <t>RUBBERSTAMP IEBC</t>
  </si>
  <si>
    <t>SM00003A</t>
  </si>
  <si>
    <t>RUBBERSTAMP-REJECTED IEBC</t>
  </si>
  <si>
    <t>SM00003B</t>
  </si>
  <si>
    <t>RUBBER STAMP-REJECTION OBJECTED TO IEBC</t>
  </si>
  <si>
    <t>SM00003C</t>
  </si>
  <si>
    <t>RUBBER STAMP DISPUTED IEBC</t>
  </si>
  <si>
    <t>SM00003D</t>
  </si>
  <si>
    <t>RUBBER STAMP -PRESIDING OFFICER IEBC</t>
  </si>
  <si>
    <t>SM00003F</t>
  </si>
  <si>
    <t>RUBBER STAMP -RETURNING OFFICER IEBC</t>
  </si>
  <si>
    <t>SM00003H</t>
  </si>
  <si>
    <t>RUBBER STAMP -COUNTY RETURNING OFFICER</t>
  </si>
  <si>
    <t>SM00003J</t>
  </si>
  <si>
    <t>RUBBER STAMP-SPOILT IEBC</t>
  </si>
  <si>
    <t>SM00003K</t>
  </si>
  <si>
    <t>RUBBER STAMP-STRAY</t>
  </si>
  <si>
    <t>SM00004</t>
  </si>
  <si>
    <t>SECURITY SEALS</t>
  </si>
  <si>
    <t>SM00005</t>
  </si>
  <si>
    <t>POLLING BOOTH</t>
  </si>
  <si>
    <t>NS00001A</t>
  </si>
  <si>
    <t>GAS LAMPS CYLINDERS 3KG</t>
  </si>
  <si>
    <t>NS00001C</t>
  </si>
  <si>
    <t>GAS LAMPS MANTLES</t>
  </si>
  <si>
    <t>NS00001D</t>
  </si>
  <si>
    <t>GLASS CHIMNEYS</t>
  </si>
  <si>
    <t>NS00002</t>
  </si>
  <si>
    <t>HACKSAW BLADES</t>
  </si>
  <si>
    <t>NS00003</t>
  </si>
  <si>
    <t>RUBBER BANDS (100GMS)</t>
  </si>
  <si>
    <t>PKT</t>
  </si>
  <si>
    <t>NS00004</t>
  </si>
  <si>
    <t xml:space="preserve">SISAL TWINE(1KG) </t>
  </si>
  <si>
    <t>NS00005</t>
  </si>
  <si>
    <t>WHITE COTTON TAPES</t>
  </si>
  <si>
    <t>NS00008</t>
  </si>
  <si>
    <t>MATCH BOX</t>
  </si>
  <si>
    <t>NS00029</t>
  </si>
  <si>
    <t>STRINGS (WHITE THREADS)</t>
  </si>
  <si>
    <t>NS00034</t>
  </si>
  <si>
    <t>TREASURY TAGS</t>
  </si>
  <si>
    <t>CU00008A</t>
  </si>
  <si>
    <t>BIRO PEN BLACK</t>
  </si>
  <si>
    <t>CU00008C</t>
  </si>
  <si>
    <t>BIRO PEN RED</t>
  </si>
  <si>
    <t>CU00011</t>
  </si>
  <si>
    <t>BOX FILE ( OPEN )</t>
  </si>
  <si>
    <t>REAM</t>
  </si>
  <si>
    <t>CU00019</t>
  </si>
  <si>
    <t>FILE DIVIDERS</t>
  </si>
  <si>
    <t>CU00023A</t>
  </si>
  <si>
    <t>FLOURESCENT TUBES -2 FEET</t>
  </si>
  <si>
    <t>CU00023B</t>
  </si>
  <si>
    <t>FLOURESCENT TUBES -4 FEET</t>
  </si>
  <si>
    <t>CU00023C</t>
  </si>
  <si>
    <t>FLOURESCENT TUBES - 5 FEET</t>
  </si>
  <si>
    <t>CU00025</t>
  </si>
  <si>
    <t>HARD COVER COUNTER BOOK 4 QUIRE</t>
  </si>
  <si>
    <t>CU00025A</t>
  </si>
  <si>
    <t>ENVELOPES (IEBC )(450X275MM 25 A4</t>
  </si>
  <si>
    <t>CU00025B</t>
  </si>
  <si>
    <t>ENVELOPES IEBC )(458X324MM-25 A3</t>
  </si>
  <si>
    <t>CU00026</t>
  </si>
  <si>
    <t>FIELD NOTE BOOKS ( IEBC)</t>
  </si>
  <si>
    <t>CU00028</t>
  </si>
  <si>
    <t>HARD COVER COUNTER BOOK 3 QUIRE</t>
  </si>
  <si>
    <t>CU00029</t>
  </si>
  <si>
    <t>FLIP CHARTS</t>
  </si>
  <si>
    <t>PAD</t>
  </si>
  <si>
    <t>CU00030</t>
  </si>
  <si>
    <t>GLUE STICKS (40GMS)</t>
  </si>
  <si>
    <t>OFFICE PINS/PAPER PINS</t>
  </si>
  <si>
    <t>CU00031</t>
  </si>
  <si>
    <t xml:space="preserve">HIGHLIGHTER MARKPEN </t>
  </si>
  <si>
    <t>HARD COVER COUNTER BOOK 2 QUIRE</t>
  </si>
  <si>
    <t>CU00033A</t>
  </si>
  <si>
    <t>PACKAGING CARTONS - LARGE</t>
  </si>
  <si>
    <t>CU00033B</t>
  </si>
  <si>
    <t>PACKAGING CARTONS - MEDIUM</t>
  </si>
  <si>
    <t>CU00033C</t>
  </si>
  <si>
    <t>PACKAGING CARTONS - SMALL</t>
  </si>
  <si>
    <t>CU00034</t>
  </si>
  <si>
    <t>PACKAGING TAPES 2</t>
  </si>
  <si>
    <t>CU00037</t>
  </si>
  <si>
    <t>MARKER PENS</t>
  </si>
  <si>
    <t>CU00038</t>
  </si>
  <si>
    <t>MASKING TAPE</t>
  </si>
  <si>
    <t>CU00040</t>
  </si>
  <si>
    <t>PAPER CLIP</t>
  </si>
  <si>
    <t>PIN REMOVERS</t>
  </si>
  <si>
    <t>CU00041B</t>
  </si>
  <si>
    <t>PAPER PUNCH DP 800 HD</t>
  </si>
  <si>
    <t>CU00043A</t>
  </si>
  <si>
    <t>PHOTOCOPYING PAPERS A4</t>
  </si>
  <si>
    <t>CU00044</t>
  </si>
  <si>
    <t>PLASTIC RULERS 30CM IEBC</t>
  </si>
  <si>
    <t>CU00045</t>
  </si>
  <si>
    <t>SCISSORS</t>
  </si>
  <si>
    <t>CU00047</t>
  </si>
  <si>
    <t>SPRING FILE</t>
  </si>
  <si>
    <t>CU00048A</t>
  </si>
  <si>
    <t xml:space="preserve">STAMP PAD </t>
  </si>
  <si>
    <t>CU00048B</t>
  </si>
  <si>
    <t>STAMP PAD INK</t>
  </si>
  <si>
    <t>CU00049D</t>
  </si>
  <si>
    <t>STAPLE PINS 24/6</t>
  </si>
  <si>
    <t>CU00051</t>
  </si>
  <si>
    <t>SAFETY STARTERS</t>
  </si>
  <si>
    <t>NO</t>
  </si>
  <si>
    <t>CU00056</t>
  </si>
  <si>
    <t>CEALLOTAPES 1'</t>
  </si>
  <si>
    <t>CU00067</t>
  </si>
  <si>
    <t>POLYTHENE PAPER</t>
  </si>
  <si>
    <t>OFI00007</t>
  </si>
  <si>
    <t>DELIVERY BOOK</t>
  </si>
  <si>
    <t>BKLT</t>
  </si>
  <si>
    <t>VE00009R</t>
  </si>
  <si>
    <t>IEBC BOUND REGISTRATION BOOK(GREEN)</t>
  </si>
  <si>
    <t>VR00001</t>
  </si>
  <si>
    <t>LAMINATING POUCHES COLD</t>
  </si>
  <si>
    <t>VR00003</t>
  </si>
  <si>
    <t>ACKNOWLEGEMENT SLIPS/ELECTORS CARDS/VOTERS CARDS</t>
  </si>
  <si>
    <t>MA00010</t>
  </si>
  <si>
    <t>TYRE SIZE 11.00X20</t>
  </si>
  <si>
    <t>MA00012</t>
  </si>
  <si>
    <t>TYRE SIZE 195X14</t>
  </si>
  <si>
    <t>MA00013</t>
  </si>
  <si>
    <t>TYRE SIZE 195X15</t>
  </si>
  <si>
    <t>MA00015</t>
  </si>
  <si>
    <t>TYRE SIZE 215/70 R 16</t>
  </si>
  <si>
    <t>MA00021</t>
  </si>
  <si>
    <t>TYRE SIZE 7.50X16</t>
  </si>
  <si>
    <t>VA00006</t>
  </si>
  <si>
    <t>TYRE SIZE 11R22.5/12*22.5</t>
  </si>
  <si>
    <t>VA00012</t>
  </si>
  <si>
    <t>TYRE SIZE 255/65/70 R16</t>
  </si>
  <si>
    <t>VA00014</t>
  </si>
  <si>
    <t>TYRES SIZE 265/70/R16</t>
  </si>
  <si>
    <t>VA00016</t>
  </si>
  <si>
    <t>TYRES SIZE 265/70/R17</t>
  </si>
  <si>
    <t>VA00017</t>
  </si>
  <si>
    <t>TYRES SIZE 265/65/R17</t>
  </si>
  <si>
    <t>VA00019</t>
  </si>
  <si>
    <t>TYRE SIZE 195/65 R15</t>
  </si>
  <si>
    <t>VA00021</t>
  </si>
  <si>
    <t>TYRE SIZE 318/80 R22.5</t>
  </si>
  <si>
    <t>CCM0004</t>
  </si>
  <si>
    <t>MASKS</t>
  </si>
  <si>
    <t>GP00002</t>
  </si>
  <si>
    <t>IEBC PVC BAGS</t>
  </si>
  <si>
    <t>PS00001A</t>
  </si>
  <si>
    <t>POLLING STATION ARROW- LEFT</t>
  </si>
  <si>
    <t>PS00001B</t>
  </si>
  <si>
    <t>POLLING STATION ARROW- RIGHT</t>
  </si>
  <si>
    <t>ES00108</t>
  </si>
  <si>
    <t>EXTENSION CABLES</t>
  </si>
  <si>
    <t>MAIN WAREHOUSE INVENTORY AS AT MARCH 2023</t>
  </si>
  <si>
    <t xml:space="preserve"> NON-STOCK ITEMS</t>
  </si>
  <si>
    <t>SM00006</t>
  </si>
  <si>
    <t>BALLOT PAPERS- PRESIDENT</t>
  </si>
  <si>
    <t>SM00006A</t>
  </si>
  <si>
    <t>BALLOT PAPERS- GOVERNOR</t>
  </si>
  <si>
    <t>SM00006B</t>
  </si>
  <si>
    <t>BALLOT PAPERS- SENATE</t>
  </si>
  <si>
    <t>SM00006C</t>
  </si>
  <si>
    <t>BALLOT PAPERS- WOMEN MEMBER OF NATIONAL ASSEMBLY</t>
  </si>
  <si>
    <t>SM00006D</t>
  </si>
  <si>
    <t>BALLOT PAPERS- MEMBER OF NATIONAL ASSEMBLY</t>
  </si>
  <si>
    <t>SM00006E</t>
  </si>
  <si>
    <t>BALLOT PAPERS- MEMBER OF COUNTY ASSEMBLY</t>
  </si>
  <si>
    <t>NS00006A</t>
  </si>
  <si>
    <t>PRESIDING OFFICER BADGE</t>
  </si>
  <si>
    <t>NS00006B</t>
  </si>
  <si>
    <t>DEPUTY PRESIDING OFFICER BADGE</t>
  </si>
  <si>
    <t>NS00006C</t>
  </si>
  <si>
    <t>RETURNING OFFICER BADGE</t>
  </si>
  <si>
    <t>NS00006D</t>
  </si>
  <si>
    <t>DEPUTY RETURNING OFFICER BADGE</t>
  </si>
  <si>
    <t>NS00006G</t>
  </si>
  <si>
    <t>COUNTY RETURNING OFFICER BADGE</t>
  </si>
  <si>
    <t>NS00006H</t>
  </si>
  <si>
    <t>POLLING CLERK BADGE</t>
  </si>
  <si>
    <t>NS00006J</t>
  </si>
  <si>
    <t>QUING CLERK BADGE</t>
  </si>
  <si>
    <t>NS00006K</t>
  </si>
  <si>
    <t>PARTY AGENT BADGE</t>
  </si>
  <si>
    <t>NS00006L</t>
  </si>
  <si>
    <t>OBSERVER BADGE</t>
  </si>
  <si>
    <t>NS00006M</t>
  </si>
  <si>
    <t>IEBC SECURITY BADGES</t>
  </si>
  <si>
    <t>NS00006N</t>
  </si>
  <si>
    <t>INDEPENDENT CANDIDATE CHIEF AGENT BADGES</t>
  </si>
  <si>
    <t>NS00006P</t>
  </si>
  <si>
    <t>DEPUTY COUNTY RETURNING OFFICER BADGE</t>
  </si>
  <si>
    <t>NS00006R</t>
  </si>
  <si>
    <t>TALLYING CENTRE AGENT BADGE</t>
  </si>
  <si>
    <t>NS00006S</t>
  </si>
  <si>
    <t>ICT CLERK BADGES</t>
  </si>
  <si>
    <t>NS00030</t>
  </si>
  <si>
    <t>STAND ALONE SOLAR LAMPS</t>
  </si>
  <si>
    <t>CU00008B</t>
  </si>
  <si>
    <t>BLUE BIRO PEN</t>
  </si>
  <si>
    <t>CU00013</t>
  </si>
  <si>
    <t>CALCULATORS 14/12 DIGITS (FX-82MS)</t>
  </si>
  <si>
    <t>CU00033D</t>
  </si>
  <si>
    <t>BRANDED CORRUGATED 5PLY BOXES- 600*400*300</t>
  </si>
  <si>
    <t>CU00033E</t>
  </si>
  <si>
    <t>BRANDED CORRUGATED 5PLY BOXES- 595*550*400</t>
  </si>
  <si>
    <t>CU00053A</t>
  </si>
  <si>
    <t>TAMPER PROOF ENVELOPES A3</t>
  </si>
  <si>
    <t>CU00053B</t>
  </si>
  <si>
    <t>TAMPER PROOF ENVELOPES A4</t>
  </si>
  <si>
    <t>CU00066</t>
  </si>
  <si>
    <t>ZERO TAPE DISPENSER</t>
  </si>
  <si>
    <t>CU00068</t>
  </si>
  <si>
    <t>ERASER BR40 (RED &amp; BLUE)</t>
  </si>
  <si>
    <t>CU00074</t>
  </si>
  <si>
    <t>PLASTIC ROLL FILM (500*20MM)</t>
  </si>
  <si>
    <t>EF00001</t>
  </si>
  <si>
    <t>FORM 33</t>
  </si>
  <si>
    <t>EF00002</t>
  </si>
  <si>
    <t>FORM B</t>
  </si>
  <si>
    <t>EF00003</t>
  </si>
  <si>
    <t>(FORM 21)</t>
  </si>
  <si>
    <t>EF00011</t>
  </si>
  <si>
    <t>ELECTION OF COUNTY ASSEMBLY (FORM 11)</t>
  </si>
  <si>
    <t>EF00012</t>
  </si>
  <si>
    <t>FIRST SCHEDULE FORMS/ SELF DECLARATION</t>
  </si>
  <si>
    <t>EF00028</t>
  </si>
  <si>
    <t>NOMINATION PAPER FOR COUNTY GOVERNMENT (FORM 17)</t>
  </si>
  <si>
    <t>EF00029</t>
  </si>
  <si>
    <t>NOMINATION PAPER FOR ELECTION OF CA/PARTY SPONSORED/ INDEPENDENT (FORM 18)</t>
  </si>
  <si>
    <t>EF00030</t>
  </si>
  <si>
    <t>NOMINATION PAPER FOR NATIONAL ASSEMBLY MEMBER ELECTION (FORM 15)</t>
  </si>
  <si>
    <t>EF00030A</t>
  </si>
  <si>
    <t>NOMINATION PAPER FOR NATIONAL ASSEMBLY MEMBER ELECTION (FORM 15A)</t>
  </si>
  <si>
    <t>EF00031</t>
  </si>
  <si>
    <t>NOMINATION PAPER FOR SENATE ELECTION (FORM 16)</t>
  </si>
  <si>
    <t>EF00038A</t>
  </si>
  <si>
    <t>FORM 19</t>
  </si>
  <si>
    <t>EF00039A</t>
  </si>
  <si>
    <t>SUPPORTERS OF INDEPENDENT CANDIDATES- PRESIDENTIAL</t>
  </si>
  <si>
    <t>EF00039B</t>
  </si>
  <si>
    <t>SUPPORTERS OF INDEPENDENT CANDIDATES- GOVERNORS</t>
  </si>
  <si>
    <t>EF00039F</t>
  </si>
  <si>
    <t>SUPPORTERS OF INDEPENDENT CANDIDATES- SENATE</t>
  </si>
  <si>
    <t>EF00040</t>
  </si>
  <si>
    <t>THE ELECTORAL(CODE OF CONDUCT REGULATIONS)/ (FORM S.110)</t>
  </si>
  <si>
    <t>EF00041</t>
  </si>
  <si>
    <t>THIRD SCHEDULE OATH OF SECRECY (FORM 55A)</t>
  </si>
  <si>
    <t>EF00042</t>
  </si>
  <si>
    <t>FORM 22</t>
  </si>
  <si>
    <t>EF00043</t>
  </si>
  <si>
    <t>FORM 24</t>
  </si>
  <si>
    <t>EF00044</t>
  </si>
  <si>
    <t>FORM 11P</t>
  </si>
  <si>
    <t>EF00045</t>
  </si>
  <si>
    <t>FORM 20</t>
  </si>
  <si>
    <t>EF00046</t>
  </si>
  <si>
    <t>FORM 14</t>
  </si>
  <si>
    <t>EF00047</t>
  </si>
  <si>
    <t>FORM 13</t>
  </si>
  <si>
    <t>EF00052</t>
  </si>
  <si>
    <t>FORM 36</t>
  </si>
  <si>
    <t>EF00053</t>
  </si>
  <si>
    <t>FORM 23</t>
  </si>
  <si>
    <t>OFI00005</t>
  </si>
  <si>
    <t>VISITORS BOOK</t>
  </si>
  <si>
    <t>OFI00009</t>
  </si>
  <si>
    <t>CONSTITUTION OF KENYA AND OTHER RELATED LAWS (BOOKLET)</t>
  </si>
  <si>
    <t>OFI00022</t>
  </si>
  <si>
    <t>1 TB HARD  DISK</t>
  </si>
  <si>
    <t>OFI00023</t>
  </si>
  <si>
    <t>2 TB HARD DISK</t>
  </si>
  <si>
    <t>BM00011A</t>
  </si>
  <si>
    <t>COURSE BOOK PRIMARY</t>
  </si>
  <si>
    <t>BM00011B</t>
  </si>
  <si>
    <t>CURRICULUM SECONDARY</t>
  </si>
  <si>
    <t>BM00011C</t>
  </si>
  <si>
    <t>CURRICULUM FOR PRIMARY</t>
  </si>
  <si>
    <t>BM00014</t>
  </si>
  <si>
    <t>NOMINATION GUIDE</t>
  </si>
  <si>
    <t>BM00015</t>
  </si>
  <si>
    <t>OBSERVERS GUIDELINE BOOKLETS</t>
  </si>
  <si>
    <t>ELECTION COMMUNICATION CENTRE GUIDE</t>
  </si>
  <si>
    <t>BM00017</t>
  </si>
  <si>
    <t>PRESIDING OFFICER  QUICK GUIDE</t>
  </si>
  <si>
    <t>BM00018A</t>
  </si>
  <si>
    <t>POLLING STATION DIARY FOR TRAINING</t>
  </si>
  <si>
    <t>BM00018B</t>
  </si>
  <si>
    <t>PARTNERSHIP AND STAKEHOLDER ENGAGEMENT POLICY</t>
  </si>
  <si>
    <t>POLLING STATION DIARY 2ND EDITION</t>
  </si>
  <si>
    <t>BM00018C</t>
  </si>
  <si>
    <t>POLLING STATION DIARY ACTUAL</t>
  </si>
  <si>
    <t>BM00023</t>
  </si>
  <si>
    <t>SOURCE BOOKS- CRO GUIDE</t>
  </si>
  <si>
    <t>BM00026</t>
  </si>
  <si>
    <t>VOTERS GUIDE ON ELECTION DAY OPERATION</t>
  </si>
  <si>
    <t>BM00030</t>
  </si>
  <si>
    <t>HANDBOOK ON ELECTIVE POSITION</t>
  </si>
  <si>
    <t>BM00031</t>
  </si>
  <si>
    <t>SAMPLE BALLOT PAPER BOOKLETS- COUNTY REP</t>
  </si>
  <si>
    <t>BM00032</t>
  </si>
  <si>
    <t>EXTERNAL ELECTIONS GUIDE</t>
  </si>
  <si>
    <t>BM00033</t>
  </si>
  <si>
    <t>POST ELECTION GUIDE</t>
  </si>
  <si>
    <t>BM00034</t>
  </si>
  <si>
    <t>TALLYING CENTRE GUIDE</t>
  </si>
  <si>
    <t>BM00035</t>
  </si>
  <si>
    <t>ELECTORAL TRAINING CURRICULUM</t>
  </si>
  <si>
    <t>BM00036</t>
  </si>
  <si>
    <t>SAMPLE BALLOT PAPER BOOKLETS</t>
  </si>
  <si>
    <t>BM00037</t>
  </si>
  <si>
    <t>GENDER AND SOCIAL INCLUSION POLICY</t>
  </si>
  <si>
    <t>BM00038</t>
  </si>
  <si>
    <t>FAQS BOOKLETS</t>
  </si>
  <si>
    <t>BM00040</t>
  </si>
  <si>
    <t>ELECTORAL TRAINING POLICY</t>
  </si>
  <si>
    <t>BM00041</t>
  </si>
  <si>
    <t>FACILITATOR'S MANUAL</t>
  </si>
  <si>
    <t>BM00042</t>
  </si>
  <si>
    <t>FRAMEWORK FOR CANDIDATE REGISTRATION MANAGEMENT</t>
  </si>
  <si>
    <t>VE00008F</t>
  </si>
  <si>
    <t>SAMPLE BALLOT PAPER BOOKLET A5- WOMEN REP</t>
  </si>
  <si>
    <t>VE00012P</t>
  </si>
  <si>
    <t>POSTER-I HAVE REGISTERED AS A VOTER , REGISTER NOW</t>
  </si>
  <si>
    <t>VE00009</t>
  </si>
  <si>
    <t>SAMPLE BALLOT PAPER BOOKLET (FOR TRAINING A4)</t>
  </si>
  <si>
    <t>VE00012F</t>
  </si>
  <si>
    <t>POSTER-REGISTER AS A VOTER(AT A STATION WHERE YOU WILL VOTE)</t>
  </si>
  <si>
    <t>VE00013</t>
  </si>
  <si>
    <t>VOTER EDUCATION POLICY</t>
  </si>
  <si>
    <t>VE00027</t>
  </si>
  <si>
    <t>VOTER EDUCATION REGULATION</t>
  </si>
  <si>
    <t>VE00028</t>
  </si>
  <si>
    <t>CONSTITUENCY VOTER EDUCATOR BADGE</t>
  </si>
  <si>
    <t>VE00028A</t>
  </si>
  <si>
    <t>WARD VOTER EDUCATOR BADGES</t>
  </si>
  <si>
    <t>VE00028B</t>
  </si>
  <si>
    <t>VOLUNTEER VOTER EDUCATOR BADGE</t>
  </si>
  <si>
    <t>VE00028C</t>
  </si>
  <si>
    <t>COUNTY VOTER EDUCATOR BADGE</t>
  </si>
  <si>
    <t>VE00029</t>
  </si>
  <si>
    <t>VOTER EDUCATION CURRICULUM</t>
  </si>
  <si>
    <t>VE00030</t>
  </si>
  <si>
    <t>VOTER EDUCATION TRAINING MANUAL</t>
  </si>
  <si>
    <t>VE00031</t>
  </si>
  <si>
    <t>VOTER EDUCATION INDUCTION GUIDE</t>
  </si>
  <si>
    <t>VE00032</t>
  </si>
  <si>
    <t>VOTER EDUCATION BOOKLET IN BRAILLE FORM</t>
  </si>
  <si>
    <t>VE00033</t>
  </si>
  <si>
    <t>SOFIA AND JUMA</t>
  </si>
  <si>
    <t>VE00034</t>
  </si>
  <si>
    <t>BRANDED EXECUTIVE DIARIES A4</t>
  </si>
  <si>
    <t>VE00035</t>
  </si>
  <si>
    <t>BUSINESS CARDS</t>
  </si>
  <si>
    <t>RF00001A</t>
  </si>
  <si>
    <t>FORM A</t>
  </si>
  <si>
    <t>RF00001G</t>
  </si>
  <si>
    <t>STATEMENT OF REJECTED BALLOT (FORM 41)</t>
  </si>
  <si>
    <t>RF00001H</t>
  </si>
  <si>
    <t>FORM 32</t>
  </si>
  <si>
    <t>RF00001K</t>
  </si>
  <si>
    <t>FORM C</t>
  </si>
  <si>
    <t>(FORM J)</t>
  </si>
  <si>
    <t>VR00009M</t>
  </si>
  <si>
    <t>FLASH DISK</t>
  </si>
  <si>
    <t>VR00009L</t>
  </si>
  <si>
    <t>BVR BATTERIES (E6320 SERIES)</t>
  </si>
  <si>
    <t>MS00002</t>
  </si>
  <si>
    <t>RETURNING OFFICER'S GUIDE</t>
  </si>
  <si>
    <t>MS00013</t>
  </si>
  <si>
    <t xml:space="preserve">AGENTS MANUAL </t>
  </si>
  <si>
    <t>ES00094F</t>
  </si>
  <si>
    <t>SIM CARDS (TELKOM KENYA)</t>
  </si>
  <si>
    <t>ES00095</t>
  </si>
  <si>
    <t>THURAYA MODEMS</t>
  </si>
  <si>
    <t>ES00095A</t>
  </si>
  <si>
    <t>3G/4G MODEM</t>
  </si>
  <si>
    <t>ES00162</t>
  </si>
  <si>
    <t>HIGH END LAPTOP COMPUTER (CORE i7)</t>
  </si>
  <si>
    <t>ES00163</t>
  </si>
  <si>
    <t>HEAVY DUTY MULTIFUNCTIONAL PRINTER (TYPE 1)</t>
  </si>
  <si>
    <t>ES00163A</t>
  </si>
  <si>
    <t>HEAVY DUTY MULTIFUNCTIONAL PRINTER (TYPE 2)</t>
  </si>
  <si>
    <t>ES00163B</t>
  </si>
  <si>
    <t>HEAVY DUTY BLACK &amp; WHITE MULTIFUNCTIONAL PRINTER (KYCORE TASKALFA 2321A)</t>
  </si>
  <si>
    <t>ES00164</t>
  </si>
  <si>
    <t>STANDARD DESKTOP COMPUTER (CORE i5)</t>
  </si>
  <si>
    <t>ES00164A</t>
  </si>
  <si>
    <t>STANDARD DESKTOP COMPUTER (CORE i7)</t>
  </si>
  <si>
    <t>GP00001D</t>
  </si>
  <si>
    <t>BLACK T-SHIRTS ROUND COLLAR BRANDED IEBC</t>
  </si>
  <si>
    <t>GP00001E</t>
  </si>
  <si>
    <t>BRANDED MEN'S SHIRT (LONG SLEEVED)</t>
  </si>
  <si>
    <t>GP00001F</t>
  </si>
  <si>
    <t>BRANDED MUSLIM SCARFS</t>
  </si>
  <si>
    <t>GP00001G</t>
  </si>
  <si>
    <t>BRANDED WOMEN'S BLOUSE (LONG SLEEVED)</t>
  </si>
  <si>
    <t>GP00001H</t>
  </si>
  <si>
    <t>BRANDED HOODIES</t>
  </si>
  <si>
    <t>GP00003</t>
  </si>
  <si>
    <t>IEBC CAPS</t>
  </si>
  <si>
    <t>GP00004</t>
  </si>
  <si>
    <t>HALF COAT REFLECTOR JACKETS</t>
  </si>
  <si>
    <t>GP00007</t>
  </si>
  <si>
    <t>IEBC BRANDED CALENDERS</t>
  </si>
  <si>
    <t>ME00003A</t>
  </si>
  <si>
    <t>GENERATOR (BIG/SMALL)</t>
  </si>
  <si>
    <t>ME00015</t>
  </si>
  <si>
    <t>KIEMS KITS</t>
  </si>
  <si>
    <t xml:space="preserve">HEAVY DUTY SPIRAL BINDER MACHINE </t>
  </si>
  <si>
    <t>KIEMS KITS (MORPHO)</t>
  </si>
  <si>
    <t>ME00015A</t>
  </si>
  <si>
    <t>KIEMS KITS (VIU 100)</t>
  </si>
  <si>
    <t>ME00015B</t>
  </si>
  <si>
    <t>CHARGER CABLES (MORPHO)</t>
  </si>
  <si>
    <t>ME00015C</t>
  </si>
  <si>
    <t>BACK PACK (MORPHO)</t>
  </si>
  <si>
    <t>ME00015D</t>
  </si>
  <si>
    <t>CHARGER ADAPTER (MORPHO)</t>
  </si>
  <si>
    <t>ME00015E</t>
  </si>
  <si>
    <t>RUBBER CASE PROTECTION (VIU 100)</t>
  </si>
  <si>
    <t>ME00015F</t>
  </si>
  <si>
    <t>KIEMS SECURITY SEAL (VIU 100)</t>
  </si>
  <si>
    <t>ME00016</t>
  </si>
  <si>
    <t xml:space="preserve">POWER BANK </t>
  </si>
  <si>
    <t>PS00001</t>
  </si>
  <si>
    <t>VOTING PROCEDURE</t>
  </si>
  <si>
    <t>PS00005</t>
  </si>
  <si>
    <t>REGISTRATION POSTER (KISWAHILI)</t>
  </si>
  <si>
    <t>PS00007A</t>
  </si>
  <si>
    <t>POLLING STATION IDENTIFICATION BANNERS</t>
  </si>
  <si>
    <t>PS00011</t>
  </si>
  <si>
    <t>BROCHURE- VERIFICATION OF THE REGISTERED VOTER</t>
  </si>
  <si>
    <t>PS00011A</t>
  </si>
  <si>
    <t xml:space="preserve">BROCHURE-UHAKIKI WA DAFTARI LA WAPIGA KURA </t>
  </si>
  <si>
    <t>PS00012</t>
  </si>
  <si>
    <t>BROCHURE- UJUMBE KWA MPIGA KURA (A5)</t>
  </si>
  <si>
    <t>PS00013E</t>
  </si>
  <si>
    <t>STICKER- IEBC</t>
  </si>
  <si>
    <t>PS00013O</t>
  </si>
  <si>
    <t>STICKER</t>
  </si>
  <si>
    <t>PS00014</t>
  </si>
  <si>
    <t>FLIER- VOTER INFORMATION</t>
  </si>
  <si>
    <t>PS00014B</t>
  </si>
  <si>
    <t>FLIER</t>
  </si>
  <si>
    <t>PS00014C</t>
  </si>
  <si>
    <t>FLIER- VOTER REGISTRATION (ENG)</t>
  </si>
  <si>
    <t>PS00014D</t>
  </si>
  <si>
    <t>FLIER- VOTER REGISTRATION (KIS)</t>
  </si>
  <si>
    <t>PS00015</t>
  </si>
  <si>
    <t>POSTER- UTARATIBU WA KUPIGA KURA</t>
  </si>
  <si>
    <t>PS00016</t>
  </si>
  <si>
    <t>POSTER- ELECTIVE POSITIONS IN KENYA</t>
  </si>
  <si>
    <t>PS00022</t>
  </si>
  <si>
    <t>POSTER- I HAVE VERIFIED MY BIO WITH IEBC, HAVE YOU?</t>
  </si>
  <si>
    <t>PS00022A</t>
  </si>
  <si>
    <t>POSTER- NIMETHIBITISHA DATA YANGU YA KIBAYOMETRIKI NA IEBC, WEWE JE?</t>
  </si>
  <si>
    <t>PS00023</t>
  </si>
  <si>
    <t>POSTER- VOTER REGISTRATION PROCESS (ENG.)</t>
  </si>
  <si>
    <t>PS00024</t>
  </si>
  <si>
    <t>POSTER- REGISTER AS AVOTER TODAY</t>
  </si>
  <si>
    <t>PS00025</t>
  </si>
  <si>
    <t>POSTER- ELECTION RESULTS PATH</t>
  </si>
  <si>
    <t>PS00026</t>
  </si>
  <si>
    <t>POSTER SAMPLE OF CORRECTLY MARKED BALLOT PAPER</t>
  </si>
  <si>
    <t>PS00027</t>
  </si>
  <si>
    <t>POSTER- STATUTORY ELECTION RESULT FORM</t>
  </si>
  <si>
    <t>F</t>
  </si>
  <si>
    <t>FS00008</t>
  </si>
  <si>
    <t>PLASTIC CHAIRS</t>
  </si>
  <si>
    <t>SLOW MOVING ITEMS IDENTIFIED AS AT MARCH 2023</t>
  </si>
  <si>
    <t>LAST DATE OF ISSUE</t>
  </si>
  <si>
    <t>MA00003</t>
  </si>
  <si>
    <t>TUBE SIZE 1100X20</t>
  </si>
  <si>
    <t>MA00004</t>
  </si>
  <si>
    <t>TUBE SIZE 205 /60R15</t>
  </si>
  <si>
    <t>MA00005</t>
  </si>
  <si>
    <t>TUBE SIZE 185X14</t>
  </si>
  <si>
    <t>MA00006</t>
  </si>
  <si>
    <t>MA00007</t>
  </si>
  <si>
    <t>TUBE SIZE205X16</t>
  </si>
  <si>
    <t>MA00008</t>
  </si>
  <si>
    <t>TUBE SIZE 235/70 R16</t>
  </si>
  <si>
    <t>MA00023</t>
  </si>
  <si>
    <t>MIXED ACID (20 LTRS)</t>
  </si>
  <si>
    <t>GERICCAN</t>
  </si>
  <si>
    <t>CU00001</t>
  </si>
  <si>
    <t>ADDING MACHINE ROLL</t>
  </si>
  <si>
    <t>CU00007A</t>
  </si>
  <si>
    <t>BINDING SPIRAL 10MM BLACK</t>
  </si>
  <si>
    <t>CU00007B</t>
  </si>
  <si>
    <t>BINDING SPIRAL 12MM BLACK</t>
  </si>
  <si>
    <t>CU00007C</t>
  </si>
  <si>
    <t>BINDING SPIRAL 14MM BLACK</t>
  </si>
  <si>
    <t>CU00007D</t>
  </si>
  <si>
    <t>BINDING SPIRAL 25MM BLACK</t>
  </si>
  <si>
    <t>CU00007E</t>
  </si>
  <si>
    <t>BINDING SPIRAL 30MM BLACK</t>
  </si>
  <si>
    <t>CU00007F</t>
  </si>
  <si>
    <t>BINDING SPIRAL 51MM BLACK</t>
  </si>
  <si>
    <t>CU00014</t>
  </si>
  <si>
    <t>CARBON PAPER BLACK</t>
  </si>
  <si>
    <t>CU00016</t>
  </si>
  <si>
    <t>C.D HOLDER</t>
  </si>
  <si>
    <t>CU00017A</t>
  </si>
  <si>
    <t>EMBOSSED PAPER BOARDS - BACK COVER</t>
  </si>
  <si>
    <t>CU00017B</t>
  </si>
  <si>
    <t>EMBOSSED PAPER BOARDS - CLEAR COVER</t>
  </si>
  <si>
    <t>SPIRAL BINDING 38MM</t>
  </si>
  <si>
    <t>SPIRAL BINDING 45MM</t>
  </si>
  <si>
    <t>SPIRAL BINDING 28MM</t>
  </si>
  <si>
    <t>SPIRAL BINDING 22MM</t>
  </si>
  <si>
    <t>CU00017C</t>
  </si>
  <si>
    <t>SPIRAL BINDING 19MM</t>
  </si>
  <si>
    <t>CU00017D</t>
  </si>
  <si>
    <t>SPIRAL BINDERS ASSORTED</t>
  </si>
  <si>
    <t>CU00022</t>
  </si>
  <si>
    <t>FILE POUCHES</t>
  </si>
  <si>
    <t>CU00027</t>
  </si>
  <si>
    <t>LOOSE LEAF PADS</t>
  </si>
  <si>
    <t>FILE ACCO FASTENER</t>
  </si>
  <si>
    <t>PKTS</t>
  </si>
  <si>
    <t>CU00039</t>
  </si>
  <si>
    <t>OFFICE GLUE</t>
  </si>
  <si>
    <t>CU00042</t>
  </si>
  <si>
    <t>PENCILS (HB )</t>
  </si>
  <si>
    <t>CU00053</t>
  </si>
  <si>
    <t>SHORT HAND NOTEBOOKS</t>
  </si>
  <si>
    <t>CU00065</t>
  </si>
  <si>
    <t>WHITE OUT</t>
  </si>
  <si>
    <t>CU00075</t>
  </si>
  <si>
    <t>GIANT STAPLER</t>
  </si>
  <si>
    <t>ME00006</t>
  </si>
  <si>
    <t>FORK LIFT</t>
  </si>
  <si>
    <t>ME00010</t>
  </si>
  <si>
    <t>HEAVY DUTY DIESEL GENERATOR (OLYMPIAN)</t>
  </si>
  <si>
    <t>ME00009M</t>
  </si>
  <si>
    <t>HAND HELD DEVICES</t>
  </si>
  <si>
    <t>ME00013</t>
  </si>
  <si>
    <t>FIRST AID KIT</t>
  </si>
  <si>
    <t>ME00019</t>
  </si>
  <si>
    <t>CPU'S ASSORTED (FAULTY)</t>
  </si>
  <si>
    <t>ME00024</t>
  </si>
  <si>
    <t>POLLAROID STUDIO COLOR GLOSS</t>
  </si>
  <si>
    <t>VA00011</t>
  </si>
  <si>
    <t>TYRE SIZE 215/55 R16</t>
  </si>
  <si>
    <t>OFI00011</t>
  </si>
  <si>
    <t>ROLL UP BANNERS</t>
  </si>
  <si>
    <t>OFI00041</t>
  </si>
  <si>
    <t>MICRO WAVE</t>
  </si>
  <si>
    <t>OFI00045</t>
  </si>
  <si>
    <t>CO2 GAS FIRE EXTINGUISHERS</t>
  </si>
  <si>
    <t>BRIEF CASES (BRANDED EXECUTIVES)</t>
  </si>
  <si>
    <t>POLITICAL PARTY AGENT BADGES</t>
  </si>
  <si>
    <t>PLASTIC CHAIRS(BROKEN)</t>
  </si>
  <si>
    <t>RUBBER STAMP SPOILT (IIEC)</t>
  </si>
  <si>
    <t>BM00009</t>
  </si>
  <si>
    <t>FACILITATOR'S GUIDE FOR VOTER REGISTRATION</t>
  </si>
  <si>
    <t>BM00010</t>
  </si>
  <si>
    <t>VOTER REGISTRATION QUICK GUIDE</t>
  </si>
  <si>
    <t>BM00012</t>
  </si>
  <si>
    <t>KENYA GAZETTE SUPPLIMENT 2017</t>
  </si>
  <si>
    <t>NOMINATION GUIDE (2017)</t>
  </si>
  <si>
    <t>OBSERVERS GUIDELINE BOOKLETS (2017)- GUIDELINES &amp; CODE OF ETHICS FOR ELECTION OBSERVERS</t>
  </si>
  <si>
    <t>ELECTION COMMUNICATION CENTRE QUICK GUIDE (2017)</t>
  </si>
  <si>
    <t>PRESIDING OFFICER QUICK GUIDE 2ND EDITION</t>
  </si>
  <si>
    <t>ELECTION RESULTS MANAGEMENT FRAMEWORK</t>
  </si>
  <si>
    <t xml:space="preserve">PARTNERSHIP &amp; STAKEHOLDER ENGAGEMENT POLICY </t>
  </si>
  <si>
    <t xml:space="preserve"> CRO GUIDE (2017)</t>
  </si>
  <si>
    <t>BM00024</t>
  </si>
  <si>
    <t>POLLING STATION QUICK NOTES FOR BY ELECTION</t>
  </si>
  <si>
    <t>BM00025</t>
  </si>
  <si>
    <t>REGISTRATION CENTRE MANUAL</t>
  </si>
  <si>
    <t>BM00028</t>
  </si>
  <si>
    <t>YES I CAN VOTE BOOKLET</t>
  </si>
  <si>
    <t>BM00029</t>
  </si>
  <si>
    <t>Z CARDS SECURITY GUIDE</t>
  </si>
  <si>
    <t>EF00010</t>
  </si>
  <si>
    <t>ELECTION COMMUNICATION PROTOCAL FORM</t>
  </si>
  <si>
    <t>EF00023</t>
  </si>
  <si>
    <t>FORM 36A</t>
  </si>
  <si>
    <t>EF00024</t>
  </si>
  <si>
    <t>FORM 39A</t>
  </si>
  <si>
    <t>EF00027</t>
  </si>
  <si>
    <t>MEMBER OF N.A ELECTIONS RESULTS AT THE POLLING STATION (FORM 35A FOR TRAINING)</t>
  </si>
  <si>
    <t>WRAPPING PAPERS</t>
  </si>
  <si>
    <t>FORM 17 (OLD)</t>
  </si>
  <si>
    <t>FORM 34A</t>
  </si>
  <si>
    <t>EF00036</t>
  </si>
  <si>
    <t>SENATE ELECTION RESULTS AT THE POLLING STATION (FORM 38A FOR TRAINING)</t>
  </si>
  <si>
    <t>EF00039E</t>
  </si>
  <si>
    <t>SUPPORTERS OF INDEPENDENT CANDIDATES- M.C.A</t>
  </si>
  <si>
    <t>APPLICATION FOR REGISTRATION BY A KENYAN CITIZEN RESIDING OUTSIDE (FORM J)</t>
  </si>
  <si>
    <t>VR00004</t>
  </si>
  <si>
    <t>APPLICATION FOR TRANSFER OF REGISTRATION IN WHICH A PERSON IS REGISTERED (FORM D)</t>
  </si>
  <si>
    <t>VR0008A</t>
  </si>
  <si>
    <t>EVR PRINTER (CANON IP 100)</t>
  </si>
  <si>
    <t>VR00009D</t>
  </si>
  <si>
    <t>CAMERA LOGITEK (EVR)</t>
  </si>
  <si>
    <t>VR00009I</t>
  </si>
  <si>
    <t>BVR KITS (INCLUDING SOFTWARE)</t>
  </si>
  <si>
    <t>NO SOFTWARE</t>
  </si>
  <si>
    <t>VR00010</t>
  </si>
  <si>
    <t>SAMPLE BALLOT PAPERS FOR TRAINING A5</t>
  </si>
  <si>
    <t>VR00012</t>
  </si>
  <si>
    <t>USB CABLES</t>
  </si>
  <si>
    <t>VR00013</t>
  </si>
  <si>
    <t>BACK PACKS (WITH/WITHOUT SOLAR PANELS)</t>
  </si>
  <si>
    <t>APPLICATION FOR REGISTRATION AS AVOTER (FORM A)</t>
  </si>
  <si>
    <t>VOTER IDENTIFICATION &amp; VERIFICATION FORM (FORM 32A)</t>
  </si>
  <si>
    <t>PS00001C</t>
  </si>
  <si>
    <t>POSTER- VOTER REGISTRATION ARROW; LEFT &amp; RIGHT</t>
  </si>
  <si>
    <t>MS00008</t>
  </si>
  <si>
    <t>ELECTION FACILITATOR'S MANUAL</t>
  </si>
  <si>
    <t>MS00014</t>
  </si>
  <si>
    <t>ELECTIONS OPERATION HAND BOOK (2017)</t>
  </si>
  <si>
    <t>VE00006</t>
  </si>
  <si>
    <t>INVESTIGATION &amp; PROSECUTION OF ELECTORAL OFFENCES GUIDE BOOKS</t>
  </si>
  <si>
    <t>VOTER EDUCATION TRAINING MANUAL 2017</t>
  </si>
  <si>
    <t>VE00026B</t>
  </si>
  <si>
    <t>HOW TO MARK BALLOT PAPER- GOVERNOR</t>
  </si>
  <si>
    <t>VE00026D</t>
  </si>
  <si>
    <t>HOW TO MARK BALLOT PAPER- PRESIDENT</t>
  </si>
  <si>
    <t>VE00026F</t>
  </si>
  <si>
    <t>HOW TO MARK BALLOT PAPER- WOMEN REP</t>
  </si>
  <si>
    <t>ES00150</t>
  </si>
  <si>
    <t>CCTV CAMERA AND ACCESSORIES</t>
  </si>
  <si>
    <t>ES00002</t>
  </si>
  <si>
    <t>AFICIO MPC 4500E Toner (YELLOW, CYAN, MAGENTA)</t>
  </si>
  <si>
    <t>ES00003A</t>
  </si>
  <si>
    <t>BROTHER TONER CATRIDGE TN 2025</t>
  </si>
  <si>
    <t>ES00004</t>
  </si>
  <si>
    <t>CANON GP 300/400 TONER</t>
  </si>
  <si>
    <t>ES00008A</t>
  </si>
  <si>
    <t>ALCATEL DIGITAL TELEPHONE HANDSET</t>
  </si>
  <si>
    <t>ES00011</t>
  </si>
  <si>
    <t>ASSORTED FAULTY KEYBOARDS</t>
  </si>
  <si>
    <t>ES00025</t>
  </si>
  <si>
    <t>HP LASER JET 8100 - TONER 82X</t>
  </si>
  <si>
    <t>ES00026</t>
  </si>
  <si>
    <t>HP TONER 2300 (10A)</t>
  </si>
  <si>
    <t>ES00026A</t>
  </si>
  <si>
    <t>HP LASER JET TONER C41-29X</t>
  </si>
  <si>
    <t>ES00027</t>
  </si>
  <si>
    <t>TONER CATRIDGE HP 4200 (38A)</t>
  </si>
  <si>
    <t>ES00030</t>
  </si>
  <si>
    <t>TONER 42X</t>
  </si>
  <si>
    <t>ES00031</t>
  </si>
  <si>
    <t>HP LASER JET 4100 - TONER 61A</t>
  </si>
  <si>
    <t>ES00032A</t>
  </si>
  <si>
    <t xml:space="preserve">HP TONER CATRIDGE-CC530A </t>
  </si>
  <si>
    <t>ES00032B</t>
  </si>
  <si>
    <t xml:space="preserve">HP TONER CATRIDGE-CC531A </t>
  </si>
  <si>
    <t>ES00032C</t>
  </si>
  <si>
    <t xml:space="preserve">HP TONER CATRIDGE-CC532A </t>
  </si>
  <si>
    <t>ES00032D</t>
  </si>
  <si>
    <t xml:space="preserve">HP TONER CATRIDGE-CC533A </t>
  </si>
  <si>
    <t>ES00033F</t>
  </si>
  <si>
    <t>TONER CATRIDGE MPC 4500-YELLOW</t>
  </si>
  <si>
    <t>ES00033G</t>
  </si>
  <si>
    <t>TONER CATRIDGE MPC 4500-BLACK</t>
  </si>
  <si>
    <t>ES00033H</t>
  </si>
  <si>
    <t>PANASONIC UG CATRIDGE 3313/3350</t>
  </si>
  <si>
    <t>ES00033I</t>
  </si>
  <si>
    <t>CANON CATRIDGE CLI-36 (BLACK)</t>
  </si>
  <si>
    <t>ES00033J</t>
  </si>
  <si>
    <t>TONER CATRIDGE MPC 4500E- CYAN</t>
  </si>
  <si>
    <t>ES00035</t>
  </si>
  <si>
    <t>TONER CATRIDGE HP 1100 (92A)</t>
  </si>
  <si>
    <t>ES00038</t>
  </si>
  <si>
    <t>RICOH TONER 8205D</t>
  </si>
  <si>
    <t>ES00057</t>
  </si>
  <si>
    <t>CANON FILM UNIT 230V</t>
  </si>
  <si>
    <t>ES00059</t>
  </si>
  <si>
    <t>SAMSUNG BLACK NOIR MLT D105S</t>
  </si>
  <si>
    <t>ES00063</t>
  </si>
  <si>
    <t>DELL STAND</t>
  </si>
  <si>
    <t>ES00064</t>
  </si>
  <si>
    <t>DELL E PORTS</t>
  </si>
  <si>
    <t>ES00085</t>
  </si>
  <si>
    <t>UPS BACK TO BACK CABLE</t>
  </si>
  <si>
    <t>ES00086A</t>
  </si>
  <si>
    <t>FAULTY UPS</t>
  </si>
  <si>
    <t>ES00087</t>
  </si>
  <si>
    <t>POLL BOOKS</t>
  </si>
  <si>
    <t>ES00088</t>
  </si>
  <si>
    <t>POLL BOOK PROTECTIVE CASES</t>
  </si>
  <si>
    <t>ES00092</t>
  </si>
  <si>
    <t>NETWORK/INTERNET CABLE- faulty</t>
  </si>
  <si>
    <t>ES00097</t>
  </si>
  <si>
    <t>HP LASERJET 9500 IMAGE CLEANING KIT</t>
  </si>
  <si>
    <t>ES00097A</t>
  </si>
  <si>
    <t>UK 2-3 PIN ADAPTOR</t>
  </si>
  <si>
    <t>MAINTENANCE KIT 5000</t>
  </si>
  <si>
    <t>ES00098</t>
  </si>
  <si>
    <t>MAINTENANCE KIT 8100</t>
  </si>
  <si>
    <t>ES00100</t>
  </si>
  <si>
    <t>ROLL MASTER DUPLO (R/50 3100EP)</t>
  </si>
  <si>
    <t>ES00141</t>
  </si>
  <si>
    <t>DELL MONITORS</t>
  </si>
  <si>
    <t>ES00154</t>
  </si>
  <si>
    <t>FINGER PRINT SCANNERS</t>
  </si>
  <si>
    <t>ES00155</t>
  </si>
  <si>
    <t>FINGER PRINT READERS (THUMB READER)</t>
  </si>
  <si>
    <t>ES00168</t>
  </si>
  <si>
    <t>RIBBON CATRIDGE</t>
  </si>
  <si>
    <t>ES00185</t>
  </si>
  <si>
    <t>KYOCERA TONER KIT - TK 55</t>
  </si>
  <si>
    <t>ES00193</t>
  </si>
  <si>
    <t>XEROX 8830 DDS Toner</t>
  </si>
  <si>
    <t>GP00008</t>
  </si>
  <si>
    <t>LAPTOP BAGS (BLACK)</t>
  </si>
  <si>
    <t>ES0075</t>
  </si>
  <si>
    <t>MULTI MEDIA SPEAKER</t>
  </si>
  <si>
    <t>OTHERS</t>
  </si>
  <si>
    <t>PRESIDENTIAL BALLOT BOXES</t>
  </si>
  <si>
    <t>SOLAR LIGHT(FLOOD LIGHTS)</t>
  </si>
  <si>
    <t>SM00001G</t>
  </si>
  <si>
    <t xml:space="preserve">BRANDED IIEC BALLOT BOXES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</si>
</sst>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"/>
    <numFmt numFmtId="165" formatCode="dd/mm/yy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aiandra GD"/>
      <family val="2"/>
    </font>
    <font>
      <b/>
      <sz val="10"/>
      <color theme="1"/>
      <name val="Maiandra GD"/>
      <family val="2"/>
    </font>
    <font>
      <sz val="11"/>
      <name val="Maiandra GD"/>
      <family val="2"/>
    </font>
    <font>
      <sz val="11"/>
      <color theme="1"/>
      <name val="Maiandra GD"/>
      <family val="2"/>
    </font>
    <font>
      <sz val="10"/>
      <name val="Maiandra GD"/>
      <family val="2"/>
    </font>
    <font>
      <sz val="10"/>
      <color theme="1"/>
      <name val="Maiandra GD"/>
      <family val="2"/>
    </font>
    <font>
      <sz val="8"/>
      <name val="Maiandra GD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7" xfId="0" applyFont="1" applyBorder="1" applyAlignment="1"/>
    <xf numFmtId="0" fontId="2" fillId="0" borderId="8" xfId="0" applyFont="1" applyBorder="1" applyAlignment="1"/>
    <xf numFmtId="0" fontId="3" fillId="0" borderId="9" xfId="0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 wrapText="1"/>
    </xf>
    <xf numFmtId="0" fontId="5" fillId="0" borderId="9" xfId="0" applyFont="1" applyFill="1" applyBorder="1" applyAlignment="1">
      <alignment horizontal="center" wrapText="1"/>
    </xf>
    <xf numFmtId="0" fontId="5" fillId="0" borderId="9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 vertical="top" wrapText="1"/>
    </xf>
    <xf numFmtId="0" fontId="5" fillId="0" borderId="9" xfId="0" applyFont="1" applyFill="1" applyBorder="1" applyAlignment="1">
      <alignment horizontal="center" vertical="top" wrapText="1"/>
    </xf>
    <xf numFmtId="0" fontId="5" fillId="0" borderId="10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 wrapText="1"/>
    </xf>
    <xf numFmtId="0" fontId="3" fillId="0" borderId="9" xfId="0" applyFont="1" applyBorder="1" applyAlignment="1">
      <alignment horizontal="center"/>
    </xf>
    <xf numFmtId="0" fontId="6" fillId="0" borderId="9" xfId="0" applyFont="1" applyFill="1" applyBorder="1" applyAlignment="1">
      <alignment horizontal="center" wrapText="1"/>
    </xf>
    <xf numFmtId="0" fontId="6" fillId="0" borderId="9" xfId="0" applyFont="1" applyFill="1" applyBorder="1" applyAlignment="1">
      <alignment horizontal="center" vertical="top" wrapText="1"/>
    </xf>
    <xf numFmtId="0" fontId="7" fillId="0" borderId="9" xfId="0" applyFont="1" applyFill="1" applyBorder="1" applyAlignment="1">
      <alignment horizontal="center" vertical="top" wrapText="1"/>
    </xf>
    <xf numFmtId="0" fontId="7" fillId="0" borderId="9" xfId="0" applyFont="1" applyBorder="1" applyAlignment="1">
      <alignment horizontal="center"/>
    </xf>
    <xf numFmtId="0" fontId="7" fillId="0" borderId="9" xfId="0" applyFont="1" applyFill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0" fontId="7" fillId="0" borderId="9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 vertical="top"/>
    </xf>
    <xf numFmtId="164" fontId="7" fillId="0" borderId="9" xfId="0" applyNumberFormat="1" applyFont="1" applyBorder="1" applyAlignment="1">
      <alignment horizontal="center" wrapText="1"/>
    </xf>
    <xf numFmtId="0" fontId="7" fillId="2" borderId="9" xfId="0" applyFont="1" applyFill="1" applyBorder="1" applyAlignment="1">
      <alignment horizontal="center" wrapText="1"/>
    </xf>
    <xf numFmtId="0" fontId="7" fillId="2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right" wrapText="1"/>
    </xf>
    <xf numFmtId="0" fontId="3" fillId="0" borderId="11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  <xf numFmtId="0" fontId="7" fillId="0" borderId="9" xfId="0" applyFont="1" applyFill="1" applyBorder="1" applyAlignment="1">
      <alignment horizontal="right" wrapText="1"/>
    </xf>
    <xf numFmtId="0" fontId="6" fillId="0" borderId="9" xfId="0" applyFont="1" applyFill="1" applyBorder="1" applyAlignment="1">
      <alignment horizontal="right" vertical="top" wrapText="1"/>
    </xf>
    <xf numFmtId="0" fontId="7" fillId="0" borderId="9" xfId="0" applyFont="1" applyFill="1" applyBorder="1" applyAlignment="1">
      <alignment horizontal="right"/>
    </xf>
    <xf numFmtId="14" fontId="7" fillId="0" borderId="9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right" wrapText="1"/>
    </xf>
    <xf numFmtId="0" fontId="7" fillId="0" borderId="9" xfId="0" applyFont="1" applyFill="1" applyBorder="1" applyAlignment="1">
      <alignment horizontal="right" vertical="top" wrapText="1"/>
    </xf>
    <xf numFmtId="14" fontId="7" fillId="0" borderId="9" xfId="0" applyNumberFormat="1" applyFont="1" applyFill="1" applyBorder="1" applyAlignment="1">
      <alignment horizontal="right" wrapText="1"/>
    </xf>
    <xf numFmtId="0" fontId="8" fillId="0" borderId="9" xfId="0" applyFont="1" applyFill="1" applyBorder="1" applyAlignment="1">
      <alignment horizontal="right" vertical="top" wrapText="1"/>
    </xf>
    <xf numFmtId="0" fontId="6" fillId="0" borderId="9" xfId="0" applyFont="1" applyFill="1" applyBorder="1" applyAlignment="1">
      <alignment horizontal="right"/>
    </xf>
    <xf numFmtId="14" fontId="6" fillId="0" borderId="9" xfId="0" applyNumberFormat="1" applyFont="1" applyFill="1" applyBorder="1" applyAlignment="1">
      <alignment horizontal="right"/>
    </xf>
    <xf numFmtId="165" fontId="7" fillId="0" borderId="9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right" vertical="top"/>
    </xf>
    <xf numFmtId="0" fontId="6" fillId="0" borderId="9" xfId="0" applyFont="1" applyFill="1" applyBorder="1" applyAlignment="1">
      <alignment horizontal="right" vertical="center" wrapText="1"/>
    </xf>
    <xf numFmtId="0" fontId="8" fillId="0" borderId="9" xfId="0" applyFont="1" applyFill="1" applyBorder="1" applyAlignment="1">
      <alignment horizontal="right"/>
    </xf>
    <xf numFmtId="165" fontId="6" fillId="0" borderId="9" xfId="0" applyNumberFormat="1" applyFont="1" applyFill="1" applyBorder="1" applyAlignment="1">
      <alignment horizontal="right"/>
    </xf>
    <xf numFmtId="3" fontId="6" fillId="0" borderId="9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 vertical="center"/>
    </xf>
    <xf numFmtId="0" fontId="0" fillId="0" borderId="9" xfId="0" applyFill="1" applyBorder="1" applyAlignment="1">
      <alignment horizontal="right"/>
    </xf>
    <xf numFmtId="14" fontId="0" fillId="0" borderId="9" xfId="0" applyNumberFormat="1" applyFill="1" applyBorder="1" applyAlignment="1">
      <alignment horizontal="right"/>
    </xf>
    <xf numFmtId="0" fontId="5" fillId="0" borderId="9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89" workbookViewId="0">
      <selection activeCell="F109" sqref="F109"/>
    </sheetView>
  </sheetViews>
  <sheetFormatPr defaultRowHeight="15" x14ac:dyDescent="0.25"/>
  <cols>
    <col min="3" max="3" width="9" bestFit="1" customWidth="1"/>
    <col min="4" max="4" width="21" bestFit="1" customWidth="1"/>
    <col min="5" max="5" width="7.28515625" bestFit="1" customWidth="1"/>
    <col min="6" max="7" width="9" bestFit="1" customWidth="1"/>
  </cols>
  <sheetData>
    <row r="1" spans="1:9" x14ac:dyDescent="0.25">
      <c r="A1" s="1" t="s">
        <v>0</v>
      </c>
      <c r="B1" s="2"/>
      <c r="C1" s="2"/>
      <c r="D1" s="2"/>
      <c r="E1" s="2"/>
      <c r="F1" s="2"/>
      <c r="G1" s="2"/>
      <c r="H1" s="2"/>
      <c r="I1" s="3"/>
    </row>
    <row r="2" spans="1:9" x14ac:dyDescent="0.25">
      <c r="A2" s="4" t="s">
        <v>1</v>
      </c>
      <c r="B2" s="5"/>
      <c r="C2" s="5"/>
      <c r="D2" s="5"/>
      <c r="E2" s="5"/>
      <c r="F2" s="5"/>
      <c r="G2" s="5"/>
      <c r="H2" s="5"/>
      <c r="I2" s="6"/>
    </row>
    <row r="3" spans="1:9" x14ac:dyDescent="0.25">
      <c r="A3" s="7" t="s">
        <v>2</v>
      </c>
      <c r="B3" s="8"/>
      <c r="C3" s="8"/>
      <c r="D3" s="8"/>
      <c r="E3" s="8"/>
      <c r="F3" s="8"/>
      <c r="G3" s="8"/>
      <c r="H3" s="9"/>
      <c r="I3" s="10"/>
    </row>
    <row r="4" spans="1:9" ht="39" x14ac:dyDescent="0.25">
      <c r="A4" s="11" t="s">
        <v>3</v>
      </c>
      <c r="B4" s="12" t="s">
        <v>4</v>
      </c>
      <c r="C4" s="11" t="s">
        <v>5</v>
      </c>
      <c r="D4" s="11" t="s">
        <v>6</v>
      </c>
      <c r="E4" s="11" t="s">
        <v>7</v>
      </c>
      <c r="F4" s="11" t="s">
        <v>8</v>
      </c>
      <c r="G4" s="11" t="s">
        <v>9</v>
      </c>
      <c r="H4" s="11" t="s">
        <v>10</v>
      </c>
      <c r="I4" s="11" t="s">
        <v>11</v>
      </c>
    </row>
    <row r="5" spans="1:9" ht="135" x14ac:dyDescent="0.25">
      <c r="A5" s="13">
        <v>1</v>
      </c>
      <c r="B5" s="13" t="s">
        <v>12</v>
      </c>
      <c r="C5" s="13">
        <v>419470</v>
      </c>
      <c r="D5" s="14" t="s">
        <v>13</v>
      </c>
      <c r="E5" s="14" t="s">
        <v>14</v>
      </c>
      <c r="F5" s="15">
        <f>11+111+170</f>
        <v>292</v>
      </c>
      <c r="G5" s="15">
        <f>11+111+170</f>
        <v>292</v>
      </c>
      <c r="H5" s="15">
        <v>0</v>
      </c>
      <c r="I5" s="15" t="s">
        <v>15</v>
      </c>
    </row>
    <row r="6" spans="1:9" ht="120" x14ac:dyDescent="0.25">
      <c r="A6" s="16">
        <v>2</v>
      </c>
      <c r="B6" s="13" t="s">
        <v>16</v>
      </c>
      <c r="C6" s="13">
        <v>419448</v>
      </c>
      <c r="D6" s="14" t="s">
        <v>17</v>
      </c>
      <c r="E6" s="14" t="s">
        <v>14</v>
      </c>
      <c r="F6" s="15">
        <f>53+70+157</f>
        <v>280</v>
      </c>
      <c r="G6" s="15">
        <f>53+70+157</f>
        <v>280</v>
      </c>
      <c r="H6" s="15">
        <v>0</v>
      </c>
      <c r="I6" s="14" t="s">
        <v>15</v>
      </c>
    </row>
    <row r="7" spans="1:9" ht="105" x14ac:dyDescent="0.25">
      <c r="A7" s="13">
        <v>3</v>
      </c>
      <c r="B7" s="13" t="s">
        <v>18</v>
      </c>
      <c r="C7" s="13">
        <v>419447</v>
      </c>
      <c r="D7" s="14" t="s">
        <v>19</v>
      </c>
      <c r="E7" s="14" t="s">
        <v>14</v>
      </c>
      <c r="F7" s="15">
        <f>56+157+63</f>
        <v>276</v>
      </c>
      <c r="G7" s="15">
        <f>56+157+63</f>
        <v>276</v>
      </c>
      <c r="H7" s="15">
        <v>0</v>
      </c>
      <c r="I7" s="14" t="s">
        <v>15</v>
      </c>
    </row>
    <row r="8" spans="1:9" ht="120" x14ac:dyDescent="0.25">
      <c r="A8" s="13">
        <v>4</v>
      </c>
      <c r="B8" s="13" t="s">
        <v>20</v>
      </c>
      <c r="C8" s="13">
        <v>419446</v>
      </c>
      <c r="D8" s="14" t="s">
        <v>21</v>
      </c>
      <c r="E8" s="14" t="s">
        <v>14</v>
      </c>
      <c r="F8" s="15">
        <f>53+85+161</f>
        <v>299</v>
      </c>
      <c r="G8" s="15">
        <f>53+85+161</f>
        <v>299</v>
      </c>
      <c r="H8" s="15">
        <v>0</v>
      </c>
      <c r="I8" s="15" t="s">
        <v>15</v>
      </c>
    </row>
    <row r="9" spans="1:9" ht="105" x14ac:dyDescent="0.25">
      <c r="A9" s="16">
        <v>5</v>
      </c>
      <c r="B9" s="13" t="s">
        <v>22</v>
      </c>
      <c r="C9" s="13">
        <v>419208</v>
      </c>
      <c r="D9" s="14" t="s">
        <v>23</v>
      </c>
      <c r="E9" s="14" t="s">
        <v>14</v>
      </c>
      <c r="F9" s="15">
        <f>40+90+157</f>
        <v>287</v>
      </c>
      <c r="G9" s="15">
        <f>40+90+157</f>
        <v>287</v>
      </c>
      <c r="H9" s="15">
        <v>0</v>
      </c>
      <c r="I9" s="15" t="s">
        <v>15</v>
      </c>
    </row>
    <row r="10" spans="1:9" ht="105" x14ac:dyDescent="0.25">
      <c r="A10" s="13">
        <v>6</v>
      </c>
      <c r="B10" s="13" t="s">
        <v>24</v>
      </c>
      <c r="C10" s="13">
        <v>419209</v>
      </c>
      <c r="D10" s="14" t="s">
        <v>25</v>
      </c>
      <c r="E10" s="14" t="s">
        <v>14</v>
      </c>
      <c r="F10" s="15">
        <f>35+85+160</f>
        <v>280</v>
      </c>
      <c r="G10" s="15">
        <f>35+85+160</f>
        <v>280</v>
      </c>
      <c r="H10" s="15">
        <v>0</v>
      </c>
      <c r="I10" s="14" t="s">
        <v>15</v>
      </c>
    </row>
    <row r="11" spans="1:9" ht="45" x14ac:dyDescent="0.25">
      <c r="A11" s="13">
        <v>7</v>
      </c>
      <c r="B11" s="17" t="s">
        <v>26</v>
      </c>
      <c r="C11" s="17">
        <v>419213</v>
      </c>
      <c r="D11" s="18" t="s">
        <v>27</v>
      </c>
      <c r="E11" s="18" t="s">
        <v>14</v>
      </c>
      <c r="F11" s="15">
        <f>368+200+610</f>
        <v>1178</v>
      </c>
      <c r="G11" s="15">
        <f>368+200+610</f>
        <v>1178</v>
      </c>
      <c r="H11" s="15">
        <v>0</v>
      </c>
      <c r="I11" s="15" t="s">
        <v>15</v>
      </c>
    </row>
    <row r="12" spans="1:9" ht="45" x14ac:dyDescent="0.25">
      <c r="A12" s="16">
        <v>8</v>
      </c>
      <c r="B12" s="13" t="s">
        <v>28</v>
      </c>
      <c r="C12" s="13">
        <v>419214</v>
      </c>
      <c r="D12" s="14" t="s">
        <v>29</v>
      </c>
      <c r="E12" s="14" t="s">
        <v>14</v>
      </c>
      <c r="F12" s="15">
        <f>48+984+90</f>
        <v>1122</v>
      </c>
      <c r="G12" s="15">
        <f>48+984+90</f>
        <v>1122</v>
      </c>
      <c r="H12" s="15">
        <v>0</v>
      </c>
      <c r="I12" s="15" t="s">
        <v>15</v>
      </c>
    </row>
    <row r="13" spans="1:9" ht="75" x14ac:dyDescent="0.25">
      <c r="A13" s="13">
        <v>9</v>
      </c>
      <c r="B13" s="17" t="s">
        <v>30</v>
      </c>
      <c r="C13" s="17">
        <v>419215</v>
      </c>
      <c r="D13" s="18" t="s">
        <v>31</v>
      </c>
      <c r="E13" s="18" t="s">
        <v>14</v>
      </c>
      <c r="F13" s="15">
        <f>196+67+87+469</f>
        <v>819</v>
      </c>
      <c r="G13" s="15">
        <f>196+67+87+469</f>
        <v>819</v>
      </c>
      <c r="H13" s="15">
        <v>0</v>
      </c>
      <c r="I13" s="15" t="s">
        <v>15</v>
      </c>
    </row>
    <row r="14" spans="1:9" ht="120" x14ac:dyDescent="0.25">
      <c r="A14" s="13">
        <v>10</v>
      </c>
      <c r="B14" s="13" t="s">
        <v>32</v>
      </c>
      <c r="C14" s="13">
        <v>419216</v>
      </c>
      <c r="D14" s="14" t="s">
        <v>33</v>
      </c>
      <c r="E14" s="14" t="s">
        <v>14</v>
      </c>
      <c r="F14" s="15">
        <f>185+166+85</f>
        <v>436</v>
      </c>
      <c r="G14" s="15">
        <f>185+166+85</f>
        <v>436</v>
      </c>
      <c r="H14" s="15">
        <v>0</v>
      </c>
      <c r="I14" s="15" t="s">
        <v>15</v>
      </c>
    </row>
    <row r="15" spans="1:9" ht="75" x14ac:dyDescent="0.25">
      <c r="A15" s="16">
        <v>11</v>
      </c>
      <c r="B15" s="13" t="s">
        <v>34</v>
      </c>
      <c r="C15" s="13">
        <v>419217</v>
      </c>
      <c r="D15" s="14" t="s">
        <v>35</v>
      </c>
      <c r="E15" s="14" t="s">
        <v>14</v>
      </c>
      <c r="F15" s="15">
        <f>224+201+75</f>
        <v>500</v>
      </c>
      <c r="G15" s="15">
        <f>224+201+75</f>
        <v>500</v>
      </c>
      <c r="H15" s="15">
        <v>0</v>
      </c>
      <c r="I15" s="15" t="s">
        <v>15</v>
      </c>
    </row>
    <row r="16" spans="1:9" ht="105" x14ac:dyDescent="0.25">
      <c r="A16" s="13">
        <v>12</v>
      </c>
      <c r="B16" s="13" t="s">
        <v>36</v>
      </c>
      <c r="C16" s="13">
        <v>419218</v>
      </c>
      <c r="D16" s="14" t="s">
        <v>37</v>
      </c>
      <c r="E16" s="14" t="s">
        <v>14</v>
      </c>
      <c r="F16" s="15">
        <f>132+90+650</f>
        <v>872</v>
      </c>
      <c r="G16" s="15">
        <f>132+90+650</f>
        <v>872</v>
      </c>
      <c r="H16" s="15">
        <v>0</v>
      </c>
      <c r="I16" s="15" t="s">
        <v>15</v>
      </c>
    </row>
    <row r="17" spans="1:9" ht="105" x14ac:dyDescent="0.25">
      <c r="A17" s="13">
        <v>13</v>
      </c>
      <c r="B17" s="17" t="s">
        <v>38</v>
      </c>
      <c r="C17" s="17">
        <v>419220</v>
      </c>
      <c r="D17" s="18" t="s">
        <v>39</v>
      </c>
      <c r="E17" s="18" t="s">
        <v>14</v>
      </c>
      <c r="F17" s="15">
        <f>4+1+1</f>
        <v>6</v>
      </c>
      <c r="G17" s="15">
        <f>4+1+1</f>
        <v>6</v>
      </c>
      <c r="H17" s="15">
        <v>0</v>
      </c>
      <c r="I17" s="15" t="s">
        <v>15</v>
      </c>
    </row>
    <row r="18" spans="1:9" ht="135" x14ac:dyDescent="0.25">
      <c r="A18" s="16">
        <v>14</v>
      </c>
      <c r="B18" s="17" t="s">
        <v>40</v>
      </c>
      <c r="C18" s="17">
        <v>419222</v>
      </c>
      <c r="D18" s="18" t="s">
        <v>41</v>
      </c>
      <c r="E18" s="18" t="s">
        <v>14</v>
      </c>
      <c r="F18" s="15">
        <v>0</v>
      </c>
      <c r="G18" s="15">
        <v>0</v>
      </c>
      <c r="H18" s="15">
        <v>0</v>
      </c>
      <c r="I18" s="15"/>
    </row>
    <row r="19" spans="1:9" ht="75" x14ac:dyDescent="0.25">
      <c r="A19" s="13">
        <v>15</v>
      </c>
      <c r="B19" s="13" t="s">
        <v>42</v>
      </c>
      <c r="C19" s="13">
        <v>419223</v>
      </c>
      <c r="D19" s="14" t="s">
        <v>43</v>
      </c>
      <c r="E19" s="14" t="s">
        <v>14</v>
      </c>
      <c r="F19" s="15">
        <f>184+85+435</f>
        <v>704</v>
      </c>
      <c r="G19" s="15">
        <f>184+85+435</f>
        <v>704</v>
      </c>
      <c r="H19" s="15">
        <v>0</v>
      </c>
      <c r="I19" s="15" t="s">
        <v>15</v>
      </c>
    </row>
    <row r="20" spans="1:9" ht="60" x14ac:dyDescent="0.25">
      <c r="A20" s="13">
        <v>16</v>
      </c>
      <c r="B20" s="17" t="s">
        <v>44</v>
      </c>
      <c r="C20" s="17">
        <v>419224</v>
      </c>
      <c r="D20" s="18" t="s">
        <v>45</v>
      </c>
      <c r="E20" s="18" t="s">
        <v>14</v>
      </c>
      <c r="F20" s="15">
        <f>275+71+283</f>
        <v>629</v>
      </c>
      <c r="G20" s="15">
        <f>275+71+283</f>
        <v>629</v>
      </c>
      <c r="H20" s="15">
        <v>0</v>
      </c>
      <c r="I20" s="15" t="s">
        <v>15</v>
      </c>
    </row>
    <row r="21" spans="1:9" ht="45" x14ac:dyDescent="0.25">
      <c r="A21" s="16">
        <v>17</v>
      </c>
      <c r="B21" s="17" t="s">
        <v>46</v>
      </c>
      <c r="C21" s="17">
        <v>419225</v>
      </c>
      <c r="D21" s="18" t="s">
        <v>47</v>
      </c>
      <c r="E21" s="18" t="s">
        <v>14</v>
      </c>
      <c r="F21" s="15">
        <f>4000+2000+2789</f>
        <v>8789</v>
      </c>
      <c r="G21" s="15">
        <f>4000+2000+2789</f>
        <v>8789</v>
      </c>
      <c r="H21" s="15">
        <v>0</v>
      </c>
      <c r="I21" s="15" t="s">
        <v>15</v>
      </c>
    </row>
    <row r="22" spans="1:9" ht="60" x14ac:dyDescent="0.25">
      <c r="A22" s="13">
        <v>18</v>
      </c>
      <c r="B22" s="17" t="s">
        <v>48</v>
      </c>
      <c r="C22" s="17">
        <v>419465</v>
      </c>
      <c r="D22" s="18" t="s">
        <v>49</v>
      </c>
      <c r="E22" s="18" t="s">
        <v>14</v>
      </c>
      <c r="F22" s="15">
        <f>1260+150+3</f>
        <v>1413</v>
      </c>
      <c r="G22" s="15">
        <f>1260+150+3</f>
        <v>1413</v>
      </c>
      <c r="H22" s="15">
        <v>0</v>
      </c>
      <c r="I22" s="15" t="s">
        <v>15</v>
      </c>
    </row>
    <row r="23" spans="1:9" ht="75" x14ac:dyDescent="0.25">
      <c r="A23" s="13">
        <v>19</v>
      </c>
      <c r="B23" s="13" t="s">
        <v>50</v>
      </c>
      <c r="C23" s="13">
        <v>419495</v>
      </c>
      <c r="D23" s="14" t="s">
        <v>51</v>
      </c>
      <c r="E23" s="14" t="s">
        <v>14</v>
      </c>
      <c r="F23" s="15">
        <f>481+180+51</f>
        <v>712</v>
      </c>
      <c r="G23" s="15">
        <f>481+180+51</f>
        <v>712</v>
      </c>
      <c r="H23" s="15">
        <v>0</v>
      </c>
      <c r="I23" s="15" t="s">
        <v>15</v>
      </c>
    </row>
    <row r="24" spans="1:9" ht="60" x14ac:dyDescent="0.25">
      <c r="A24" s="16">
        <v>20</v>
      </c>
      <c r="B24" s="13" t="s">
        <v>52</v>
      </c>
      <c r="C24" s="13">
        <v>419494</v>
      </c>
      <c r="D24" s="14" t="s">
        <v>53</v>
      </c>
      <c r="E24" s="14" t="s">
        <v>14</v>
      </c>
      <c r="F24" s="15">
        <f>0+50+0</f>
        <v>50</v>
      </c>
      <c r="G24" s="15">
        <f>0+50+0</f>
        <v>50</v>
      </c>
      <c r="H24" s="15">
        <v>0</v>
      </c>
      <c r="I24" s="15"/>
    </row>
    <row r="25" spans="1:9" ht="45" x14ac:dyDescent="0.25">
      <c r="A25" s="13">
        <v>21</v>
      </c>
      <c r="B25" s="13" t="s">
        <v>54</v>
      </c>
      <c r="C25" s="13">
        <v>419232</v>
      </c>
      <c r="D25" s="14" t="s">
        <v>55</v>
      </c>
      <c r="E25" s="14" t="s">
        <v>14</v>
      </c>
      <c r="F25" s="15">
        <f>142+90+2</f>
        <v>234</v>
      </c>
      <c r="G25" s="15">
        <f>142+90+2</f>
        <v>234</v>
      </c>
      <c r="H25" s="15">
        <v>0</v>
      </c>
      <c r="I25" s="15" t="s">
        <v>15</v>
      </c>
    </row>
    <row r="26" spans="1:9" ht="45" x14ac:dyDescent="0.25">
      <c r="A26" s="13">
        <v>22</v>
      </c>
      <c r="B26" s="13" t="s">
        <v>56</v>
      </c>
      <c r="C26" s="13">
        <v>419228</v>
      </c>
      <c r="D26" s="14" t="s">
        <v>57</v>
      </c>
      <c r="E26" s="14" t="s">
        <v>14</v>
      </c>
      <c r="F26" s="15">
        <v>345</v>
      </c>
      <c r="G26" s="15">
        <v>345</v>
      </c>
      <c r="H26" s="15">
        <v>0</v>
      </c>
      <c r="I26" s="15"/>
    </row>
    <row r="27" spans="1:9" ht="75" x14ac:dyDescent="0.25">
      <c r="A27" s="16">
        <v>23</v>
      </c>
      <c r="B27" s="17" t="s">
        <v>58</v>
      </c>
      <c r="C27" s="17">
        <v>419229</v>
      </c>
      <c r="D27" s="18" t="s">
        <v>59</v>
      </c>
      <c r="E27" s="18" t="s">
        <v>60</v>
      </c>
      <c r="F27" s="15">
        <v>720</v>
      </c>
      <c r="G27" s="15">
        <v>720</v>
      </c>
      <c r="H27" s="15">
        <v>0</v>
      </c>
      <c r="I27" s="15" t="s">
        <v>15</v>
      </c>
    </row>
    <row r="28" spans="1:9" ht="45" x14ac:dyDescent="0.25">
      <c r="A28" s="13">
        <v>24</v>
      </c>
      <c r="B28" s="17" t="s">
        <v>61</v>
      </c>
      <c r="C28" s="17">
        <v>419233</v>
      </c>
      <c r="D28" s="18" t="s">
        <v>62</v>
      </c>
      <c r="E28" s="18" t="s">
        <v>14</v>
      </c>
      <c r="F28" s="15">
        <f>472+220</f>
        <v>692</v>
      </c>
      <c r="G28" s="15">
        <f>472+220</f>
        <v>692</v>
      </c>
      <c r="H28" s="15">
        <v>0</v>
      </c>
      <c r="I28" s="15" t="s">
        <v>15</v>
      </c>
    </row>
    <row r="29" spans="1:9" ht="60" x14ac:dyDescent="0.25">
      <c r="A29" s="13">
        <v>25</v>
      </c>
      <c r="B29" s="13" t="s">
        <v>63</v>
      </c>
      <c r="C29" s="13">
        <v>419230</v>
      </c>
      <c r="D29" s="14" t="s">
        <v>64</v>
      </c>
      <c r="E29" s="14" t="s">
        <v>14</v>
      </c>
      <c r="F29" s="15">
        <v>526</v>
      </c>
      <c r="G29" s="15">
        <v>526</v>
      </c>
      <c r="H29" s="15">
        <v>0</v>
      </c>
      <c r="I29" s="15"/>
    </row>
    <row r="30" spans="1:9" ht="30" x14ac:dyDescent="0.25">
      <c r="A30" s="16">
        <v>26</v>
      </c>
      <c r="B30" s="13" t="s">
        <v>65</v>
      </c>
      <c r="C30" s="13">
        <v>419246</v>
      </c>
      <c r="D30" s="14" t="s">
        <v>66</v>
      </c>
      <c r="E30" s="14" t="s">
        <v>14</v>
      </c>
      <c r="F30" s="15">
        <v>36</v>
      </c>
      <c r="G30" s="15">
        <v>36</v>
      </c>
      <c r="H30" s="15">
        <v>0</v>
      </c>
      <c r="I30" s="15"/>
    </row>
    <row r="31" spans="1:9" ht="75" x14ac:dyDescent="0.25">
      <c r="A31" s="13">
        <v>27</v>
      </c>
      <c r="B31" s="13" t="s">
        <v>67</v>
      </c>
      <c r="C31" s="13"/>
      <c r="D31" s="14" t="s">
        <v>68</v>
      </c>
      <c r="E31" s="14" t="s">
        <v>14</v>
      </c>
      <c r="F31" s="15">
        <v>0</v>
      </c>
      <c r="G31" s="15">
        <v>0</v>
      </c>
      <c r="H31" s="19">
        <v>0</v>
      </c>
      <c r="I31" s="15"/>
    </row>
    <row r="32" spans="1:9" ht="45" x14ac:dyDescent="0.25">
      <c r="A32" s="13">
        <v>28</v>
      </c>
      <c r="B32" s="13" t="s">
        <v>69</v>
      </c>
      <c r="C32" s="13"/>
      <c r="D32" s="14" t="s">
        <v>70</v>
      </c>
      <c r="E32" s="14" t="s">
        <v>14</v>
      </c>
      <c r="F32" s="15">
        <v>0</v>
      </c>
      <c r="G32" s="15">
        <v>0</v>
      </c>
      <c r="H32" s="15">
        <v>0</v>
      </c>
      <c r="I32" s="15"/>
    </row>
    <row r="33" spans="1:9" ht="45" x14ac:dyDescent="0.25">
      <c r="A33" s="16">
        <v>29</v>
      </c>
      <c r="B33" s="15" t="s">
        <v>71</v>
      </c>
      <c r="C33" s="15">
        <v>419302</v>
      </c>
      <c r="D33" s="18" t="s">
        <v>72</v>
      </c>
      <c r="E33" s="18" t="s">
        <v>14</v>
      </c>
      <c r="F33" s="15">
        <v>2688</v>
      </c>
      <c r="G33" s="15">
        <v>2688</v>
      </c>
      <c r="H33" s="20">
        <v>0</v>
      </c>
      <c r="I33" s="15" t="s">
        <v>15</v>
      </c>
    </row>
    <row r="34" spans="1:9" ht="45" x14ac:dyDescent="0.25">
      <c r="A34" s="13">
        <v>30</v>
      </c>
      <c r="B34" s="17" t="s">
        <v>73</v>
      </c>
      <c r="C34" s="17">
        <v>419304</v>
      </c>
      <c r="D34" s="18" t="s">
        <v>74</v>
      </c>
      <c r="E34" s="18" t="s">
        <v>14</v>
      </c>
      <c r="F34" s="15">
        <f>1188+189</f>
        <v>1377</v>
      </c>
      <c r="G34" s="15">
        <f>1188+189</f>
        <v>1377</v>
      </c>
      <c r="H34" s="15">
        <v>0</v>
      </c>
      <c r="I34" s="15" t="s">
        <v>15</v>
      </c>
    </row>
    <row r="35" spans="1:9" ht="45" x14ac:dyDescent="0.25">
      <c r="A35" s="13">
        <v>31</v>
      </c>
      <c r="B35" s="17" t="s">
        <v>75</v>
      </c>
      <c r="C35" s="17">
        <v>419314</v>
      </c>
      <c r="D35" s="18" t="s">
        <v>76</v>
      </c>
      <c r="E35" s="18" t="s">
        <v>77</v>
      </c>
      <c r="F35" s="15">
        <v>46</v>
      </c>
      <c r="G35" s="15">
        <v>46</v>
      </c>
      <c r="H35" s="15">
        <v>0</v>
      </c>
      <c r="I35" s="15"/>
    </row>
    <row r="36" spans="1:9" ht="45" x14ac:dyDescent="0.25">
      <c r="A36" s="16">
        <v>32</v>
      </c>
      <c r="B36" s="17" t="s">
        <v>78</v>
      </c>
      <c r="C36" s="17"/>
      <c r="D36" s="18" t="s">
        <v>79</v>
      </c>
      <c r="E36" s="17" t="s">
        <v>14</v>
      </c>
      <c r="F36" s="14">
        <v>0</v>
      </c>
      <c r="G36" s="14">
        <v>0</v>
      </c>
      <c r="H36" s="14">
        <v>0</v>
      </c>
      <c r="I36" s="15"/>
    </row>
    <row r="37" spans="1:9" ht="60" x14ac:dyDescent="0.25">
      <c r="A37" s="13">
        <v>33</v>
      </c>
      <c r="B37" s="14" t="s">
        <v>80</v>
      </c>
      <c r="C37" s="14"/>
      <c r="D37" s="14" t="s">
        <v>81</v>
      </c>
      <c r="E37" s="14" t="s">
        <v>14</v>
      </c>
      <c r="F37" s="14">
        <v>0</v>
      </c>
      <c r="G37" s="14">
        <v>0</v>
      </c>
      <c r="H37" s="14">
        <v>0</v>
      </c>
      <c r="I37" s="15"/>
    </row>
    <row r="38" spans="1:9" ht="60" x14ac:dyDescent="0.25">
      <c r="A38" s="13">
        <v>34</v>
      </c>
      <c r="B38" s="17" t="s">
        <v>82</v>
      </c>
      <c r="C38" s="17"/>
      <c r="D38" s="18" t="s">
        <v>83</v>
      </c>
      <c r="E38" s="17" t="s">
        <v>14</v>
      </c>
      <c r="F38" s="14">
        <v>0</v>
      </c>
      <c r="G38" s="14">
        <v>0</v>
      </c>
      <c r="H38" s="14">
        <v>0</v>
      </c>
      <c r="I38" s="15"/>
    </row>
    <row r="39" spans="1:9" ht="60" x14ac:dyDescent="0.25">
      <c r="A39" s="16">
        <v>35</v>
      </c>
      <c r="B39" s="17" t="s">
        <v>84</v>
      </c>
      <c r="C39" s="17"/>
      <c r="D39" s="18" t="s">
        <v>85</v>
      </c>
      <c r="E39" s="17" t="s">
        <v>14</v>
      </c>
      <c r="F39" s="14">
        <v>0</v>
      </c>
      <c r="G39" s="14">
        <v>0</v>
      </c>
      <c r="H39" s="14">
        <v>0</v>
      </c>
      <c r="I39" s="15"/>
    </row>
    <row r="40" spans="1:9" ht="105" x14ac:dyDescent="0.25">
      <c r="A40" s="13">
        <v>36</v>
      </c>
      <c r="B40" s="17" t="s">
        <v>86</v>
      </c>
      <c r="C40" s="17"/>
      <c r="D40" s="18" t="s">
        <v>87</v>
      </c>
      <c r="E40" s="17" t="s">
        <v>14</v>
      </c>
      <c r="F40" s="14">
        <v>0</v>
      </c>
      <c r="G40" s="14">
        <v>0</v>
      </c>
      <c r="H40" s="14">
        <v>0</v>
      </c>
      <c r="I40" s="15"/>
    </row>
    <row r="41" spans="1:9" ht="90" x14ac:dyDescent="0.25">
      <c r="A41" s="13">
        <v>37</v>
      </c>
      <c r="B41" s="13" t="s">
        <v>88</v>
      </c>
      <c r="C41" s="13">
        <v>765190</v>
      </c>
      <c r="D41" s="14" t="s">
        <v>89</v>
      </c>
      <c r="E41" s="14" t="s">
        <v>14</v>
      </c>
      <c r="F41" s="15">
        <f>841+2500</f>
        <v>3341</v>
      </c>
      <c r="G41" s="15">
        <f>841+2500</f>
        <v>3341</v>
      </c>
      <c r="H41" s="15">
        <v>0</v>
      </c>
      <c r="I41" s="15" t="s">
        <v>15</v>
      </c>
    </row>
    <row r="42" spans="1:9" ht="90" x14ac:dyDescent="0.25">
      <c r="A42" s="16">
        <v>38</v>
      </c>
      <c r="B42" s="13" t="s">
        <v>90</v>
      </c>
      <c r="C42" s="13">
        <v>419331</v>
      </c>
      <c r="D42" s="14" t="s">
        <v>91</v>
      </c>
      <c r="E42" s="14" t="s">
        <v>14</v>
      </c>
      <c r="F42" s="15">
        <f>4138+393+350</f>
        <v>4881</v>
      </c>
      <c r="G42" s="15">
        <f>4138+393+350</f>
        <v>4881</v>
      </c>
      <c r="H42" s="15">
        <v>0</v>
      </c>
      <c r="I42" s="15" t="s">
        <v>15</v>
      </c>
    </row>
    <row r="43" spans="1:9" ht="60" x14ac:dyDescent="0.25">
      <c r="A43" s="13">
        <v>39</v>
      </c>
      <c r="B43" s="17" t="s">
        <v>92</v>
      </c>
      <c r="C43" s="17">
        <v>419332</v>
      </c>
      <c r="D43" s="18" t="s">
        <v>93</v>
      </c>
      <c r="E43" s="18" t="s">
        <v>14</v>
      </c>
      <c r="F43" s="15">
        <v>30</v>
      </c>
      <c r="G43" s="15">
        <v>30</v>
      </c>
      <c r="H43" s="15">
        <v>0</v>
      </c>
      <c r="I43" s="15"/>
    </row>
    <row r="44" spans="1:9" ht="105" x14ac:dyDescent="0.25">
      <c r="A44" s="13">
        <v>40</v>
      </c>
      <c r="B44" s="17" t="s">
        <v>94</v>
      </c>
      <c r="C44" s="17">
        <v>419334</v>
      </c>
      <c r="D44" s="18" t="s">
        <v>95</v>
      </c>
      <c r="E44" s="17" t="s">
        <v>14</v>
      </c>
      <c r="F44" s="15">
        <v>0</v>
      </c>
      <c r="G44" s="15">
        <v>0</v>
      </c>
      <c r="H44" s="15"/>
      <c r="I44" s="15"/>
    </row>
    <row r="45" spans="1:9" ht="45" x14ac:dyDescent="0.25">
      <c r="A45" s="16">
        <v>41</v>
      </c>
      <c r="B45" s="17" t="s">
        <v>96</v>
      </c>
      <c r="C45" s="17">
        <v>419335</v>
      </c>
      <c r="D45" s="18" t="s">
        <v>97</v>
      </c>
      <c r="E45" s="18" t="s">
        <v>98</v>
      </c>
      <c r="F45" s="14">
        <f>20+40</f>
        <v>60</v>
      </c>
      <c r="G45" s="14">
        <f>20+40</f>
        <v>60</v>
      </c>
      <c r="H45" s="15"/>
      <c r="I45" s="15"/>
    </row>
    <row r="46" spans="1:9" ht="60" x14ac:dyDescent="0.25">
      <c r="A46" s="13">
        <v>42</v>
      </c>
      <c r="B46" s="13" t="s">
        <v>99</v>
      </c>
      <c r="C46" s="13">
        <v>419336</v>
      </c>
      <c r="D46" s="14" t="s">
        <v>100</v>
      </c>
      <c r="E46" s="14" t="s">
        <v>14</v>
      </c>
      <c r="F46" s="15">
        <v>114</v>
      </c>
      <c r="G46" s="15">
        <v>114</v>
      </c>
      <c r="H46" s="15"/>
      <c r="I46" s="15"/>
    </row>
    <row r="47" spans="1:9" ht="60" x14ac:dyDescent="0.25">
      <c r="A47" s="13">
        <v>43</v>
      </c>
      <c r="B47" s="17" t="s">
        <v>99</v>
      </c>
      <c r="C47" s="17"/>
      <c r="D47" s="18" t="s">
        <v>101</v>
      </c>
      <c r="E47" s="17" t="s">
        <v>60</v>
      </c>
      <c r="F47" s="15">
        <v>0</v>
      </c>
      <c r="G47" s="15">
        <v>0</v>
      </c>
      <c r="H47" s="15"/>
      <c r="I47" s="15"/>
    </row>
    <row r="48" spans="1:9" ht="60" x14ac:dyDescent="0.25">
      <c r="A48" s="16">
        <v>44</v>
      </c>
      <c r="B48" s="17" t="s">
        <v>102</v>
      </c>
      <c r="C48" s="17">
        <v>419341</v>
      </c>
      <c r="D48" s="18" t="s">
        <v>103</v>
      </c>
      <c r="E48" s="18" t="s">
        <v>14</v>
      </c>
      <c r="F48" s="15">
        <v>0</v>
      </c>
      <c r="G48" s="15">
        <v>0</v>
      </c>
      <c r="H48" s="15"/>
      <c r="I48" s="15"/>
    </row>
    <row r="49" spans="1:9" ht="105" x14ac:dyDescent="0.25">
      <c r="A49" s="13">
        <v>45</v>
      </c>
      <c r="B49" s="17" t="s">
        <v>102</v>
      </c>
      <c r="C49" s="17"/>
      <c r="D49" s="18" t="s">
        <v>104</v>
      </c>
      <c r="E49" s="17" t="s">
        <v>14</v>
      </c>
      <c r="F49" s="15">
        <v>0</v>
      </c>
      <c r="G49" s="15">
        <v>0</v>
      </c>
      <c r="H49" s="15"/>
      <c r="I49" s="15"/>
    </row>
    <row r="50" spans="1:9" ht="75" x14ac:dyDescent="0.25">
      <c r="A50" s="13">
        <v>46</v>
      </c>
      <c r="B50" s="17" t="s">
        <v>105</v>
      </c>
      <c r="C50" s="17"/>
      <c r="D50" s="18" t="s">
        <v>106</v>
      </c>
      <c r="E50" s="17" t="s">
        <v>14</v>
      </c>
      <c r="F50" s="14">
        <v>26</v>
      </c>
      <c r="G50" s="14">
        <v>26</v>
      </c>
      <c r="H50" s="15">
        <v>0</v>
      </c>
      <c r="I50" s="15" t="s">
        <v>15</v>
      </c>
    </row>
    <row r="51" spans="1:9" ht="90" x14ac:dyDescent="0.25">
      <c r="A51" s="16">
        <v>47</v>
      </c>
      <c r="B51" s="17" t="s">
        <v>107</v>
      </c>
      <c r="C51" s="17"/>
      <c r="D51" s="18" t="s">
        <v>108</v>
      </c>
      <c r="E51" s="17" t="s">
        <v>14</v>
      </c>
      <c r="F51" s="14">
        <v>42</v>
      </c>
      <c r="G51" s="14">
        <v>42</v>
      </c>
      <c r="H51" s="15">
        <v>0</v>
      </c>
      <c r="I51" s="15" t="s">
        <v>15</v>
      </c>
    </row>
    <row r="52" spans="1:9" ht="75" x14ac:dyDescent="0.25">
      <c r="A52" s="13">
        <v>48</v>
      </c>
      <c r="B52" s="17" t="s">
        <v>109</v>
      </c>
      <c r="C52" s="17"/>
      <c r="D52" s="18" t="s">
        <v>110</v>
      </c>
      <c r="E52" s="17" t="s">
        <v>14</v>
      </c>
      <c r="F52" s="14">
        <v>25</v>
      </c>
      <c r="G52" s="14">
        <v>25</v>
      </c>
      <c r="H52" s="15">
        <v>0</v>
      </c>
      <c r="I52" s="15" t="s">
        <v>15</v>
      </c>
    </row>
    <row r="53" spans="1:9" ht="45" x14ac:dyDescent="0.25">
      <c r="A53" s="13">
        <v>49</v>
      </c>
      <c r="B53" s="17" t="s">
        <v>111</v>
      </c>
      <c r="C53" s="17"/>
      <c r="D53" s="18" t="s">
        <v>112</v>
      </c>
      <c r="E53" s="17" t="s">
        <v>14</v>
      </c>
      <c r="F53" s="14">
        <v>29</v>
      </c>
      <c r="G53" s="14">
        <v>29</v>
      </c>
      <c r="H53" s="15">
        <v>0</v>
      </c>
      <c r="I53" s="15"/>
    </row>
    <row r="54" spans="1:9" ht="30" x14ac:dyDescent="0.25">
      <c r="A54" s="16">
        <v>50</v>
      </c>
      <c r="B54" s="17" t="s">
        <v>113</v>
      </c>
      <c r="C54" s="17">
        <v>419343</v>
      </c>
      <c r="D54" s="18" t="s">
        <v>114</v>
      </c>
      <c r="E54" s="18" t="s">
        <v>14</v>
      </c>
      <c r="F54" s="14">
        <f>207+79</f>
        <v>286</v>
      </c>
      <c r="G54" s="14">
        <f>207+79</f>
        <v>286</v>
      </c>
      <c r="H54" s="15">
        <v>0</v>
      </c>
      <c r="I54" s="15"/>
    </row>
    <row r="55" spans="1:9" ht="30" x14ac:dyDescent="0.25">
      <c r="A55" s="13">
        <v>51</v>
      </c>
      <c r="B55" s="17" t="s">
        <v>115</v>
      </c>
      <c r="C55" s="17">
        <v>419344</v>
      </c>
      <c r="D55" s="18" t="s">
        <v>116</v>
      </c>
      <c r="E55" s="18" t="s">
        <v>14</v>
      </c>
      <c r="F55" s="14">
        <f>16+126</f>
        <v>142</v>
      </c>
      <c r="G55" s="14">
        <f>16+126</f>
        <v>142</v>
      </c>
      <c r="H55" s="15">
        <v>0</v>
      </c>
      <c r="I55" s="15"/>
    </row>
    <row r="56" spans="1:9" ht="30" x14ac:dyDescent="0.25">
      <c r="A56" s="13">
        <v>52</v>
      </c>
      <c r="B56" s="17" t="s">
        <v>117</v>
      </c>
      <c r="C56" s="17">
        <v>419346</v>
      </c>
      <c r="D56" s="18" t="s">
        <v>118</v>
      </c>
      <c r="E56" s="18" t="s">
        <v>60</v>
      </c>
      <c r="F56" s="15">
        <v>604</v>
      </c>
      <c r="G56" s="15">
        <v>604</v>
      </c>
      <c r="H56" s="15">
        <v>0</v>
      </c>
      <c r="I56" s="15"/>
    </row>
    <row r="57" spans="1:9" ht="45" x14ac:dyDescent="0.25">
      <c r="A57" s="16">
        <v>53</v>
      </c>
      <c r="B57" s="17" t="s">
        <v>117</v>
      </c>
      <c r="C57" s="17"/>
      <c r="D57" s="18" t="s">
        <v>119</v>
      </c>
      <c r="E57" s="17" t="s">
        <v>60</v>
      </c>
      <c r="F57" s="15">
        <v>1</v>
      </c>
      <c r="G57" s="15">
        <v>1</v>
      </c>
      <c r="H57" s="15">
        <v>0</v>
      </c>
      <c r="I57" s="15"/>
    </row>
    <row r="58" spans="1:9" ht="60" x14ac:dyDescent="0.25">
      <c r="A58" s="13">
        <v>54</v>
      </c>
      <c r="B58" s="17" t="s">
        <v>120</v>
      </c>
      <c r="C58" s="17">
        <v>419348</v>
      </c>
      <c r="D58" s="18" t="s">
        <v>121</v>
      </c>
      <c r="E58" s="18" t="s">
        <v>14</v>
      </c>
      <c r="F58" s="14">
        <v>0</v>
      </c>
      <c r="G58" s="14">
        <v>0</v>
      </c>
      <c r="H58" s="15">
        <v>0</v>
      </c>
      <c r="I58" s="15"/>
    </row>
    <row r="59" spans="1:9" ht="75" x14ac:dyDescent="0.25">
      <c r="A59" s="13">
        <v>55</v>
      </c>
      <c r="B59" s="17" t="s">
        <v>122</v>
      </c>
      <c r="C59" s="17">
        <v>419351</v>
      </c>
      <c r="D59" s="18" t="s">
        <v>123</v>
      </c>
      <c r="E59" s="18" t="s">
        <v>77</v>
      </c>
      <c r="F59" s="14">
        <f>35+1+20</f>
        <v>56</v>
      </c>
      <c r="G59" s="14">
        <f>35+1+20</f>
        <v>56</v>
      </c>
      <c r="H59" s="15">
        <v>0</v>
      </c>
      <c r="I59" s="15" t="s">
        <v>15</v>
      </c>
    </row>
    <row r="60" spans="1:9" ht="60" x14ac:dyDescent="0.25">
      <c r="A60" s="16">
        <v>56</v>
      </c>
      <c r="B60" s="13" t="s">
        <v>124</v>
      </c>
      <c r="C60" s="13">
        <v>419353</v>
      </c>
      <c r="D60" s="14" t="s">
        <v>125</v>
      </c>
      <c r="E60" s="14" t="s">
        <v>14</v>
      </c>
      <c r="F60" s="15">
        <f>49+392+80</f>
        <v>521</v>
      </c>
      <c r="G60" s="15">
        <f>49+392+80</f>
        <v>521</v>
      </c>
      <c r="H60" s="15">
        <v>0</v>
      </c>
      <c r="I60" s="15" t="s">
        <v>15</v>
      </c>
    </row>
    <row r="61" spans="1:9" ht="30" x14ac:dyDescent="0.25">
      <c r="A61" s="13">
        <v>57</v>
      </c>
      <c r="B61" s="17" t="s">
        <v>126</v>
      </c>
      <c r="C61" s="17">
        <v>419354</v>
      </c>
      <c r="D61" s="18" t="s">
        <v>127</v>
      </c>
      <c r="E61" s="18" t="s">
        <v>14</v>
      </c>
      <c r="F61" s="15">
        <v>4</v>
      </c>
      <c r="G61" s="15">
        <v>4</v>
      </c>
      <c r="H61" s="15">
        <v>0</v>
      </c>
      <c r="I61" s="15"/>
    </row>
    <row r="62" spans="1:9" ht="30" x14ac:dyDescent="0.25">
      <c r="A62" s="13">
        <v>58</v>
      </c>
      <c r="B62" s="14" t="s">
        <v>128</v>
      </c>
      <c r="C62" s="14">
        <v>419356</v>
      </c>
      <c r="D62" s="14" t="s">
        <v>129</v>
      </c>
      <c r="E62" s="14" t="s">
        <v>14</v>
      </c>
      <c r="F62" s="14">
        <v>40</v>
      </c>
      <c r="G62" s="14">
        <v>40</v>
      </c>
      <c r="H62" s="15">
        <v>0</v>
      </c>
      <c r="I62" s="15" t="s">
        <v>15</v>
      </c>
    </row>
    <row r="63" spans="1:9" ht="30" x14ac:dyDescent="0.25">
      <c r="A63" s="16">
        <v>59</v>
      </c>
      <c r="B63" s="13" t="s">
        <v>130</v>
      </c>
      <c r="C63" s="13">
        <v>419357</v>
      </c>
      <c r="D63" s="14" t="s">
        <v>131</v>
      </c>
      <c r="E63" s="14" t="s">
        <v>14</v>
      </c>
      <c r="F63" s="15">
        <f>35+587+100</f>
        <v>722</v>
      </c>
      <c r="G63" s="15">
        <f>35+587+100</f>
        <v>722</v>
      </c>
      <c r="H63" s="15">
        <v>0</v>
      </c>
      <c r="I63" s="15" t="s">
        <v>15</v>
      </c>
    </row>
    <row r="64" spans="1:9" ht="45" x14ac:dyDescent="0.25">
      <c r="A64" s="13">
        <v>60</v>
      </c>
      <c r="B64" s="13" t="s">
        <v>132</v>
      </c>
      <c r="C64" s="13">
        <v>419358</v>
      </c>
      <c r="D64" s="14" t="s">
        <v>133</v>
      </c>
      <c r="E64" s="14" t="s">
        <v>14</v>
      </c>
      <c r="F64" s="15">
        <f>293+141+40</f>
        <v>474</v>
      </c>
      <c r="G64" s="15">
        <f>293+141+40</f>
        <v>474</v>
      </c>
      <c r="H64" s="15">
        <v>0</v>
      </c>
      <c r="I64" s="15" t="s">
        <v>15</v>
      </c>
    </row>
    <row r="65" spans="1:9" ht="45" x14ac:dyDescent="0.25">
      <c r="A65" s="13">
        <v>61</v>
      </c>
      <c r="B65" s="17" t="s">
        <v>134</v>
      </c>
      <c r="C65" s="17">
        <v>419362</v>
      </c>
      <c r="D65" s="18" t="s">
        <v>135</v>
      </c>
      <c r="E65" s="18" t="s">
        <v>60</v>
      </c>
      <c r="F65" s="15">
        <v>100000</v>
      </c>
      <c r="G65" s="15">
        <v>100000</v>
      </c>
      <c r="H65" s="15">
        <v>0</v>
      </c>
      <c r="I65" s="15" t="s">
        <v>15</v>
      </c>
    </row>
    <row r="66" spans="1:9" ht="45" x14ac:dyDescent="0.25">
      <c r="A66" s="16">
        <v>62</v>
      </c>
      <c r="B66" s="13" t="s">
        <v>136</v>
      </c>
      <c r="C66" s="13"/>
      <c r="D66" s="14" t="s">
        <v>137</v>
      </c>
      <c r="E66" s="13" t="s">
        <v>138</v>
      </c>
      <c r="F66" s="15">
        <v>0</v>
      </c>
      <c r="G66" s="15">
        <v>0</v>
      </c>
      <c r="H66" s="15">
        <v>0</v>
      </c>
      <c r="I66" s="15"/>
    </row>
    <row r="67" spans="1:9" ht="30" x14ac:dyDescent="0.25">
      <c r="A67" s="13">
        <v>63</v>
      </c>
      <c r="B67" s="17" t="s">
        <v>139</v>
      </c>
      <c r="C67" s="17"/>
      <c r="D67" s="18" t="s">
        <v>140</v>
      </c>
      <c r="E67" s="18" t="s">
        <v>14</v>
      </c>
      <c r="F67" s="15">
        <f>112+33</f>
        <v>145</v>
      </c>
      <c r="G67" s="15">
        <f>112+33</f>
        <v>145</v>
      </c>
      <c r="H67" s="15">
        <v>0</v>
      </c>
      <c r="I67" s="15"/>
    </row>
    <row r="68" spans="1:9" ht="45" x14ac:dyDescent="0.25">
      <c r="A68" s="13">
        <v>64</v>
      </c>
      <c r="B68" s="17" t="s">
        <v>141</v>
      </c>
      <c r="C68" s="17"/>
      <c r="D68" s="18" t="s">
        <v>142</v>
      </c>
      <c r="E68" s="18" t="s">
        <v>14</v>
      </c>
      <c r="F68" s="15">
        <v>0</v>
      </c>
      <c r="G68" s="15">
        <v>0</v>
      </c>
      <c r="H68" s="15">
        <v>0</v>
      </c>
      <c r="I68" s="15"/>
    </row>
    <row r="69" spans="1:9" ht="45" x14ac:dyDescent="0.25">
      <c r="A69" s="16">
        <v>65</v>
      </c>
      <c r="B69" s="17" t="s">
        <v>143</v>
      </c>
      <c r="C69" s="17"/>
      <c r="D69" s="17" t="s">
        <v>144</v>
      </c>
      <c r="E69" s="17" t="s">
        <v>145</v>
      </c>
      <c r="F69" s="15">
        <v>0</v>
      </c>
      <c r="G69" s="15">
        <v>0</v>
      </c>
      <c r="H69" s="15">
        <v>0</v>
      </c>
      <c r="I69" s="15"/>
    </row>
    <row r="70" spans="1:9" ht="120" x14ac:dyDescent="0.25">
      <c r="A70" s="13">
        <v>66</v>
      </c>
      <c r="B70" s="13" t="s">
        <v>146</v>
      </c>
      <c r="C70" s="13"/>
      <c r="D70" s="14" t="s">
        <v>147</v>
      </c>
      <c r="E70" s="14" t="s">
        <v>98</v>
      </c>
      <c r="F70" s="15">
        <f>8+44</f>
        <v>52</v>
      </c>
      <c r="G70" s="15">
        <f>8+44</f>
        <v>52</v>
      </c>
      <c r="H70" s="15"/>
      <c r="I70" s="15" t="s">
        <v>15</v>
      </c>
    </row>
    <row r="71" spans="1:9" ht="75" x14ac:dyDescent="0.25">
      <c r="A71" s="13">
        <v>67</v>
      </c>
      <c r="B71" s="17" t="s">
        <v>148</v>
      </c>
      <c r="C71" s="17">
        <v>419247</v>
      </c>
      <c r="D71" s="18" t="s">
        <v>149</v>
      </c>
      <c r="E71" s="18" t="s">
        <v>14</v>
      </c>
      <c r="F71" s="14">
        <f>510000+40000+10000</f>
        <v>560000</v>
      </c>
      <c r="G71" s="14">
        <f>510000+40000+10000</f>
        <v>560000</v>
      </c>
      <c r="H71" s="15"/>
      <c r="I71" s="15" t="s">
        <v>15</v>
      </c>
    </row>
    <row r="72" spans="1:9" ht="150" x14ac:dyDescent="0.25">
      <c r="A72" s="16">
        <v>68</v>
      </c>
      <c r="B72" s="17" t="s">
        <v>150</v>
      </c>
      <c r="C72" s="17">
        <v>419249</v>
      </c>
      <c r="D72" s="18" t="s">
        <v>151</v>
      </c>
      <c r="E72" s="18" t="s">
        <v>14</v>
      </c>
      <c r="F72" s="15">
        <f>100000+152+500</f>
        <v>100652</v>
      </c>
      <c r="G72" s="15">
        <f>100000+152+500</f>
        <v>100652</v>
      </c>
      <c r="H72" s="15"/>
      <c r="I72" s="15" t="s">
        <v>15</v>
      </c>
    </row>
    <row r="73" spans="1:9" ht="60" x14ac:dyDescent="0.25">
      <c r="A73" s="13">
        <v>69</v>
      </c>
      <c r="B73" s="14" t="s">
        <v>152</v>
      </c>
      <c r="C73" s="14"/>
      <c r="D73" s="14" t="s">
        <v>153</v>
      </c>
      <c r="E73" s="14" t="s">
        <v>14</v>
      </c>
      <c r="F73" s="14">
        <v>0</v>
      </c>
      <c r="G73" s="14">
        <v>0</v>
      </c>
      <c r="H73" s="15"/>
      <c r="I73" s="15"/>
    </row>
    <row r="74" spans="1:9" ht="45" x14ac:dyDescent="0.25">
      <c r="A74" s="13">
        <v>70</v>
      </c>
      <c r="B74" s="17" t="s">
        <v>154</v>
      </c>
      <c r="C74" s="17"/>
      <c r="D74" s="17" t="s">
        <v>155</v>
      </c>
      <c r="E74" s="17" t="s">
        <v>14</v>
      </c>
      <c r="F74" s="14">
        <v>0</v>
      </c>
      <c r="G74" s="14">
        <v>0</v>
      </c>
      <c r="H74" s="15"/>
      <c r="I74" s="15"/>
    </row>
    <row r="75" spans="1:9" ht="45" x14ac:dyDescent="0.25">
      <c r="A75" s="16">
        <v>71</v>
      </c>
      <c r="B75" s="17" t="s">
        <v>156</v>
      </c>
      <c r="C75" s="17"/>
      <c r="D75" s="17" t="s">
        <v>157</v>
      </c>
      <c r="E75" s="17" t="s">
        <v>14</v>
      </c>
      <c r="F75" s="14">
        <v>0</v>
      </c>
      <c r="G75" s="14">
        <v>0</v>
      </c>
      <c r="H75" s="15"/>
      <c r="I75" s="15"/>
    </row>
    <row r="76" spans="1:9" ht="60" x14ac:dyDescent="0.25">
      <c r="A76" s="13">
        <v>72</v>
      </c>
      <c r="B76" s="17" t="s">
        <v>158</v>
      </c>
      <c r="C76" s="17"/>
      <c r="D76" s="17" t="s">
        <v>159</v>
      </c>
      <c r="E76" s="17" t="s">
        <v>14</v>
      </c>
      <c r="F76" s="14">
        <v>0</v>
      </c>
      <c r="G76" s="14">
        <v>0</v>
      </c>
      <c r="H76" s="15"/>
      <c r="I76" s="15"/>
    </row>
    <row r="77" spans="1:9" ht="60" x14ac:dyDescent="0.25">
      <c r="A77" s="13">
        <v>73</v>
      </c>
      <c r="B77" s="17" t="s">
        <v>160</v>
      </c>
      <c r="C77" s="17">
        <v>419441</v>
      </c>
      <c r="D77" s="17" t="s">
        <v>161</v>
      </c>
      <c r="E77" s="17" t="s">
        <v>14</v>
      </c>
      <c r="F77" s="14">
        <v>0</v>
      </c>
      <c r="G77" s="14">
        <v>0</v>
      </c>
      <c r="H77" s="15"/>
      <c r="I77" s="15"/>
    </row>
    <row r="78" spans="1:9" ht="75" x14ac:dyDescent="0.25">
      <c r="A78" s="16">
        <v>74</v>
      </c>
      <c r="B78" s="17" t="s">
        <v>162</v>
      </c>
      <c r="C78" s="17"/>
      <c r="D78" s="17" t="s">
        <v>163</v>
      </c>
      <c r="E78" s="17" t="s">
        <v>14</v>
      </c>
      <c r="F78" s="14">
        <v>0</v>
      </c>
      <c r="G78" s="14">
        <v>0</v>
      </c>
      <c r="H78" s="15"/>
      <c r="I78" s="15"/>
    </row>
    <row r="79" spans="1:9" ht="60" x14ac:dyDescent="0.25">
      <c r="A79" s="13">
        <v>75</v>
      </c>
      <c r="B79" s="17" t="s">
        <v>164</v>
      </c>
      <c r="C79" s="17"/>
      <c r="D79" s="17" t="s">
        <v>165</v>
      </c>
      <c r="E79" s="17" t="s">
        <v>14</v>
      </c>
      <c r="F79" s="14">
        <v>0</v>
      </c>
      <c r="G79" s="14">
        <v>0</v>
      </c>
      <c r="H79" s="15"/>
      <c r="I79" s="15"/>
    </row>
    <row r="80" spans="1:9" ht="60" x14ac:dyDescent="0.25">
      <c r="A80" s="13">
        <v>76</v>
      </c>
      <c r="B80" s="17" t="s">
        <v>166</v>
      </c>
      <c r="C80" s="17"/>
      <c r="D80" s="17" t="s">
        <v>167</v>
      </c>
      <c r="E80" s="17" t="s">
        <v>14</v>
      </c>
      <c r="F80" s="14">
        <v>0</v>
      </c>
      <c r="G80" s="14">
        <v>0</v>
      </c>
      <c r="H80" s="15"/>
      <c r="I80" s="15"/>
    </row>
    <row r="81" spans="1:9" ht="60" x14ac:dyDescent="0.25">
      <c r="A81" s="16">
        <v>77</v>
      </c>
      <c r="B81" s="17" t="s">
        <v>168</v>
      </c>
      <c r="C81" s="17"/>
      <c r="D81" s="17" t="s">
        <v>169</v>
      </c>
      <c r="E81" s="17" t="s">
        <v>14</v>
      </c>
      <c r="F81" s="14">
        <v>0</v>
      </c>
      <c r="G81" s="14">
        <v>0</v>
      </c>
      <c r="H81" s="15"/>
      <c r="I81" s="15"/>
    </row>
    <row r="82" spans="1:9" ht="60" x14ac:dyDescent="0.25">
      <c r="A82" s="13">
        <v>78</v>
      </c>
      <c r="B82" s="17" t="s">
        <v>170</v>
      </c>
      <c r="C82" s="17"/>
      <c r="D82" s="17" t="s">
        <v>171</v>
      </c>
      <c r="E82" s="17" t="s">
        <v>14</v>
      </c>
      <c r="F82" s="14">
        <v>0</v>
      </c>
      <c r="G82" s="14">
        <v>0</v>
      </c>
      <c r="H82" s="15"/>
      <c r="I82" s="15"/>
    </row>
    <row r="83" spans="1:9" ht="60" x14ac:dyDescent="0.25">
      <c r="A83" s="13">
        <v>79</v>
      </c>
      <c r="B83" s="17" t="s">
        <v>172</v>
      </c>
      <c r="C83" s="17"/>
      <c r="D83" s="17" t="s">
        <v>173</v>
      </c>
      <c r="E83" s="17" t="s">
        <v>14</v>
      </c>
      <c r="F83" s="14">
        <v>0</v>
      </c>
      <c r="G83" s="14">
        <v>0</v>
      </c>
      <c r="H83" s="15"/>
      <c r="I83" s="15"/>
    </row>
    <row r="84" spans="1:9" ht="60" x14ac:dyDescent="0.25">
      <c r="A84" s="16">
        <v>80</v>
      </c>
      <c r="B84" s="17" t="s">
        <v>174</v>
      </c>
      <c r="C84" s="17"/>
      <c r="D84" s="17" t="s">
        <v>175</v>
      </c>
      <c r="E84" s="17" t="s">
        <v>14</v>
      </c>
      <c r="F84" s="14">
        <v>0</v>
      </c>
      <c r="G84" s="14">
        <v>0</v>
      </c>
      <c r="H84" s="15"/>
      <c r="I84" s="15"/>
    </row>
    <row r="85" spans="1:9" ht="30" x14ac:dyDescent="0.25">
      <c r="A85" s="13">
        <v>81</v>
      </c>
      <c r="B85" s="13" t="s">
        <v>176</v>
      </c>
      <c r="C85" s="13"/>
      <c r="D85" s="17" t="s">
        <v>177</v>
      </c>
      <c r="E85" s="18" t="s">
        <v>14</v>
      </c>
      <c r="F85" s="14">
        <f>1107+1150+20</f>
        <v>2277</v>
      </c>
      <c r="G85" s="14">
        <f>1107+1150+20</f>
        <v>2277</v>
      </c>
      <c r="H85" s="15"/>
      <c r="I85" s="15"/>
    </row>
    <row r="86" spans="1:9" ht="45" x14ac:dyDescent="0.25">
      <c r="A86" s="13">
        <v>82</v>
      </c>
      <c r="B86" s="17" t="s">
        <v>178</v>
      </c>
      <c r="C86" s="17">
        <v>419437</v>
      </c>
      <c r="D86" s="17" t="s">
        <v>179</v>
      </c>
      <c r="E86" s="17" t="s">
        <v>14</v>
      </c>
      <c r="F86" s="14">
        <f>33+45</f>
        <v>78</v>
      </c>
      <c r="G86" s="14">
        <f>33+45</f>
        <v>78</v>
      </c>
      <c r="H86" s="15"/>
      <c r="I86" s="15" t="s">
        <v>15</v>
      </c>
    </row>
    <row r="87" spans="1:9" ht="105" x14ac:dyDescent="0.25">
      <c r="A87" s="16">
        <v>83</v>
      </c>
      <c r="B87" s="15" t="s">
        <v>180</v>
      </c>
      <c r="C87" s="15">
        <v>419286</v>
      </c>
      <c r="D87" s="14" t="s">
        <v>181</v>
      </c>
      <c r="E87" s="14" t="s">
        <v>14</v>
      </c>
      <c r="F87" s="15">
        <f>948+4</f>
        <v>952</v>
      </c>
      <c r="G87" s="15">
        <f>948+4</f>
        <v>952</v>
      </c>
      <c r="H87" s="15"/>
      <c r="I87" s="15" t="s">
        <v>15</v>
      </c>
    </row>
    <row r="88" spans="1:9" ht="105" x14ac:dyDescent="0.25">
      <c r="A88" s="13">
        <v>84</v>
      </c>
      <c r="B88" s="15" t="s">
        <v>182</v>
      </c>
      <c r="C88" s="15">
        <v>419285</v>
      </c>
      <c r="D88" s="14" t="s">
        <v>183</v>
      </c>
      <c r="E88" s="14" t="s">
        <v>14</v>
      </c>
      <c r="F88" s="15">
        <f>664+5</f>
        <v>669</v>
      </c>
      <c r="G88" s="15">
        <f>664+5</f>
        <v>669</v>
      </c>
      <c r="H88" s="15"/>
      <c r="I88" s="15" t="s">
        <v>15</v>
      </c>
    </row>
    <row r="89" spans="1:9" x14ac:dyDescent="0.25">
      <c r="A89" s="13">
        <v>85</v>
      </c>
      <c r="B89" s="15" t="s">
        <v>184</v>
      </c>
      <c r="C89" s="15"/>
      <c r="D89" s="15" t="s">
        <v>185</v>
      </c>
      <c r="E89" s="15" t="s">
        <v>14</v>
      </c>
      <c r="F89" s="15">
        <f>6+9+19</f>
        <v>34</v>
      </c>
      <c r="G89" s="15">
        <f>6+9+19</f>
        <v>34</v>
      </c>
      <c r="H89" s="15"/>
      <c r="I89" s="15" t="s">
        <v>15</v>
      </c>
    </row>
  </sheetData>
  <mergeCells count="3">
    <mergeCell ref="A1:I1"/>
    <mergeCell ref="A2:I2"/>
    <mergeCell ref="A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5"/>
  <sheetViews>
    <sheetView topLeftCell="A165" workbookViewId="0">
      <selection activeCell="F186" sqref="F186"/>
    </sheetView>
  </sheetViews>
  <sheetFormatPr defaultRowHeight="15" x14ac:dyDescent="0.25"/>
  <cols>
    <col min="2" max="2" width="10.28515625" bestFit="1" customWidth="1"/>
    <col min="3" max="3" width="7.85546875" bestFit="1" customWidth="1"/>
    <col min="4" max="4" width="27.42578125" bestFit="1" customWidth="1"/>
    <col min="5" max="5" width="6.7109375" bestFit="1" customWidth="1"/>
  </cols>
  <sheetData>
    <row r="1" spans="1:8" x14ac:dyDescent="0.25">
      <c r="A1" s="1" t="s">
        <v>0</v>
      </c>
      <c r="B1" s="21"/>
      <c r="C1" s="21"/>
      <c r="D1" s="21"/>
      <c r="E1" s="21"/>
      <c r="F1" s="21"/>
      <c r="G1" s="21"/>
      <c r="H1" s="22"/>
    </row>
    <row r="2" spans="1:8" x14ac:dyDescent="0.25">
      <c r="A2" s="4" t="s">
        <v>186</v>
      </c>
      <c r="B2" s="5"/>
      <c r="C2" s="5"/>
      <c r="D2" s="5"/>
      <c r="E2" s="5"/>
      <c r="F2" s="5"/>
      <c r="G2" s="5"/>
      <c r="H2" s="23"/>
    </row>
    <row r="3" spans="1:8" x14ac:dyDescent="0.25">
      <c r="A3" s="7" t="s">
        <v>187</v>
      </c>
      <c r="B3" s="8"/>
      <c r="C3" s="8"/>
      <c r="D3" s="8"/>
      <c r="E3" s="8"/>
      <c r="F3" s="8"/>
      <c r="G3" s="8"/>
      <c r="H3" s="24"/>
    </row>
    <row r="4" spans="1:8" ht="39" x14ac:dyDescent="0.25">
      <c r="A4" s="25" t="s">
        <v>3</v>
      </c>
      <c r="B4" s="26" t="s">
        <v>4</v>
      </c>
      <c r="C4" s="25" t="s">
        <v>5</v>
      </c>
      <c r="D4" s="26" t="s">
        <v>6</v>
      </c>
      <c r="E4" s="25" t="s">
        <v>7</v>
      </c>
      <c r="F4" s="11" t="s">
        <v>8</v>
      </c>
      <c r="G4" s="11" t="s">
        <v>9</v>
      </c>
      <c r="H4" s="25" t="s">
        <v>10</v>
      </c>
    </row>
    <row r="5" spans="1:8" ht="51" x14ac:dyDescent="0.25">
      <c r="A5" s="27">
        <v>1</v>
      </c>
      <c r="B5" s="28" t="s">
        <v>188</v>
      </c>
      <c r="C5" s="28"/>
      <c r="D5" s="29" t="s">
        <v>189</v>
      </c>
      <c r="E5" s="29" t="s">
        <v>14</v>
      </c>
      <c r="F5" s="30">
        <v>696</v>
      </c>
      <c r="G5" s="30">
        <v>696</v>
      </c>
      <c r="H5" s="30"/>
    </row>
    <row r="6" spans="1:8" ht="51" x14ac:dyDescent="0.25">
      <c r="A6" s="27">
        <v>2</v>
      </c>
      <c r="B6" s="28" t="s">
        <v>190</v>
      </c>
      <c r="C6" s="28"/>
      <c r="D6" s="29" t="s">
        <v>191</v>
      </c>
      <c r="E6" s="29" t="s">
        <v>14</v>
      </c>
      <c r="F6" s="30">
        <v>993</v>
      </c>
      <c r="G6" s="30">
        <v>993</v>
      </c>
      <c r="H6" s="30"/>
    </row>
    <row r="7" spans="1:8" ht="38.25" x14ac:dyDescent="0.25">
      <c r="A7" s="27">
        <v>3</v>
      </c>
      <c r="B7" s="28" t="s">
        <v>192</v>
      </c>
      <c r="C7" s="28"/>
      <c r="D7" s="29" t="s">
        <v>193</v>
      </c>
      <c r="E7" s="29" t="s">
        <v>14</v>
      </c>
      <c r="F7" s="30">
        <v>504</v>
      </c>
      <c r="G7" s="30">
        <v>504</v>
      </c>
      <c r="H7" s="30"/>
    </row>
    <row r="8" spans="1:8" ht="114.75" x14ac:dyDescent="0.25">
      <c r="A8" s="27">
        <v>4</v>
      </c>
      <c r="B8" s="28" t="s">
        <v>194</v>
      </c>
      <c r="C8" s="28"/>
      <c r="D8" s="29" t="s">
        <v>195</v>
      </c>
      <c r="E8" s="29" t="s">
        <v>14</v>
      </c>
      <c r="F8" s="30">
        <v>490</v>
      </c>
      <c r="G8" s="30">
        <v>490</v>
      </c>
      <c r="H8" s="30"/>
    </row>
    <row r="9" spans="1:8" ht="102" x14ac:dyDescent="0.25">
      <c r="A9" s="27">
        <v>5</v>
      </c>
      <c r="B9" s="28" t="s">
        <v>196</v>
      </c>
      <c r="C9" s="28"/>
      <c r="D9" s="29" t="s">
        <v>197</v>
      </c>
      <c r="E9" s="29" t="s">
        <v>14</v>
      </c>
      <c r="F9" s="30">
        <v>1320</v>
      </c>
      <c r="G9" s="30">
        <v>1320</v>
      </c>
      <c r="H9" s="30"/>
    </row>
    <row r="10" spans="1:8" ht="89.25" x14ac:dyDescent="0.25">
      <c r="A10" s="27">
        <v>6</v>
      </c>
      <c r="B10" s="28" t="s">
        <v>198</v>
      </c>
      <c r="C10" s="28"/>
      <c r="D10" s="29" t="s">
        <v>199</v>
      </c>
      <c r="E10" s="29" t="s">
        <v>14</v>
      </c>
      <c r="F10" s="30">
        <v>965</v>
      </c>
      <c r="G10" s="30">
        <v>965</v>
      </c>
      <c r="H10" s="30"/>
    </row>
    <row r="11" spans="1:8" ht="51.75" x14ac:dyDescent="0.25">
      <c r="A11" s="27">
        <v>7</v>
      </c>
      <c r="B11" s="27" t="s">
        <v>200</v>
      </c>
      <c r="C11" s="27">
        <v>419234</v>
      </c>
      <c r="D11" s="31" t="s">
        <v>201</v>
      </c>
      <c r="E11" s="31" t="s">
        <v>14</v>
      </c>
      <c r="F11" s="30">
        <f>51+61+24</f>
        <v>136</v>
      </c>
      <c r="G11" s="30">
        <f>51+61+24</f>
        <v>136</v>
      </c>
      <c r="H11" s="30"/>
    </row>
    <row r="12" spans="1:8" ht="64.5" x14ac:dyDescent="0.25">
      <c r="A12" s="27">
        <v>8</v>
      </c>
      <c r="B12" s="27" t="s">
        <v>202</v>
      </c>
      <c r="C12" s="27">
        <v>419235</v>
      </c>
      <c r="D12" s="31" t="s">
        <v>203</v>
      </c>
      <c r="E12" s="31" t="s">
        <v>14</v>
      </c>
      <c r="F12" s="30">
        <f>72+59+24</f>
        <v>155</v>
      </c>
      <c r="G12" s="30">
        <f>72+59+24</f>
        <v>155</v>
      </c>
      <c r="H12" s="30"/>
    </row>
    <row r="13" spans="1:8" ht="51.75" x14ac:dyDescent="0.25">
      <c r="A13" s="27">
        <v>9</v>
      </c>
      <c r="B13" s="27" t="s">
        <v>204</v>
      </c>
      <c r="C13" s="27">
        <v>419236</v>
      </c>
      <c r="D13" s="31" t="s">
        <v>205</v>
      </c>
      <c r="E13" s="31" t="s">
        <v>14</v>
      </c>
      <c r="F13" s="30">
        <v>1</v>
      </c>
      <c r="G13" s="30">
        <v>1</v>
      </c>
      <c r="H13" s="30"/>
    </row>
    <row r="14" spans="1:8" ht="64.5" x14ac:dyDescent="0.25">
      <c r="A14" s="27">
        <v>10</v>
      </c>
      <c r="B14" s="27" t="s">
        <v>206</v>
      </c>
      <c r="C14" s="27">
        <v>419237</v>
      </c>
      <c r="D14" s="31" t="s">
        <v>207</v>
      </c>
      <c r="E14" s="31" t="s">
        <v>14</v>
      </c>
      <c r="F14" s="30">
        <v>1</v>
      </c>
      <c r="G14" s="30">
        <v>1</v>
      </c>
      <c r="H14" s="30"/>
    </row>
    <row r="15" spans="1:8" ht="63.75" x14ac:dyDescent="0.25">
      <c r="A15" s="27">
        <v>11</v>
      </c>
      <c r="B15" s="28" t="s">
        <v>208</v>
      </c>
      <c r="C15" s="28">
        <v>419240</v>
      </c>
      <c r="D15" s="29" t="s">
        <v>209</v>
      </c>
      <c r="E15" s="29" t="s">
        <v>14</v>
      </c>
      <c r="F15" s="30">
        <v>0</v>
      </c>
      <c r="G15" s="30">
        <v>0</v>
      </c>
      <c r="H15" s="30"/>
    </row>
    <row r="16" spans="1:8" ht="39" x14ac:dyDescent="0.25">
      <c r="A16" s="27">
        <v>12</v>
      </c>
      <c r="B16" s="27" t="s">
        <v>210</v>
      </c>
      <c r="C16" s="27">
        <v>419241</v>
      </c>
      <c r="D16" s="31" t="s">
        <v>211</v>
      </c>
      <c r="E16" s="31" t="s">
        <v>14</v>
      </c>
      <c r="F16" s="30">
        <f>648+180+70</f>
        <v>898</v>
      </c>
      <c r="G16" s="30">
        <f>648+180+70</f>
        <v>898</v>
      </c>
      <c r="H16" s="30"/>
    </row>
    <row r="17" spans="1:8" ht="39" x14ac:dyDescent="0.25">
      <c r="A17" s="27">
        <v>13</v>
      </c>
      <c r="B17" s="27" t="s">
        <v>212</v>
      </c>
      <c r="C17" s="27">
        <v>419242</v>
      </c>
      <c r="D17" s="31" t="s">
        <v>213</v>
      </c>
      <c r="E17" s="31" t="s">
        <v>14</v>
      </c>
      <c r="F17" s="30">
        <v>4</v>
      </c>
      <c r="G17" s="30">
        <v>4</v>
      </c>
      <c r="H17" s="30"/>
    </row>
    <row r="18" spans="1:8" ht="39" x14ac:dyDescent="0.25">
      <c r="A18" s="27">
        <v>14</v>
      </c>
      <c r="B18" s="27" t="s">
        <v>214</v>
      </c>
      <c r="C18" s="27">
        <v>419243</v>
      </c>
      <c r="D18" s="31" t="s">
        <v>215</v>
      </c>
      <c r="E18" s="31" t="s">
        <v>14</v>
      </c>
      <c r="F18" s="30">
        <v>66</v>
      </c>
      <c r="G18" s="30">
        <v>66</v>
      </c>
      <c r="H18" s="30"/>
    </row>
    <row r="19" spans="1:8" ht="25.5" x14ac:dyDescent="0.25">
      <c r="A19" s="27">
        <v>15</v>
      </c>
      <c r="B19" s="28" t="s">
        <v>216</v>
      </c>
      <c r="C19" s="28">
        <v>419244</v>
      </c>
      <c r="D19" s="29" t="s">
        <v>217</v>
      </c>
      <c r="E19" s="29" t="s">
        <v>14</v>
      </c>
      <c r="F19" s="30">
        <v>5</v>
      </c>
      <c r="G19" s="30">
        <v>5</v>
      </c>
      <c r="H19" s="30"/>
    </row>
    <row r="20" spans="1:8" ht="51.75" x14ac:dyDescent="0.25">
      <c r="A20" s="27">
        <v>16</v>
      </c>
      <c r="B20" s="27" t="s">
        <v>218</v>
      </c>
      <c r="C20" s="27"/>
      <c r="D20" s="31" t="s">
        <v>219</v>
      </c>
      <c r="E20" s="31" t="s">
        <v>14</v>
      </c>
      <c r="F20" s="30">
        <f>61+29</f>
        <v>90</v>
      </c>
      <c r="G20" s="30">
        <f>61+29</f>
        <v>90</v>
      </c>
      <c r="H20" s="30"/>
    </row>
    <row r="21" spans="1:8" ht="90" x14ac:dyDescent="0.25">
      <c r="A21" s="27">
        <v>17</v>
      </c>
      <c r="B21" s="27" t="s">
        <v>220</v>
      </c>
      <c r="C21" s="27"/>
      <c r="D21" s="31" t="s">
        <v>221</v>
      </c>
      <c r="E21" s="31" t="s">
        <v>14</v>
      </c>
      <c r="F21" s="30">
        <v>30</v>
      </c>
      <c r="G21" s="30">
        <v>30</v>
      </c>
      <c r="H21" s="30"/>
    </row>
    <row r="22" spans="1:8" ht="76.5" x14ac:dyDescent="0.25">
      <c r="A22" s="27">
        <v>18</v>
      </c>
      <c r="B22" s="28" t="s">
        <v>222</v>
      </c>
      <c r="C22" s="28"/>
      <c r="D22" s="29" t="s">
        <v>223</v>
      </c>
      <c r="E22" s="29" t="s">
        <v>14</v>
      </c>
      <c r="F22" s="30">
        <v>1</v>
      </c>
      <c r="G22" s="30">
        <v>1</v>
      </c>
      <c r="H22" s="30"/>
    </row>
    <row r="23" spans="1:8" ht="64.5" x14ac:dyDescent="0.25">
      <c r="A23" s="27">
        <v>19</v>
      </c>
      <c r="B23" s="27" t="s">
        <v>224</v>
      </c>
      <c r="C23" s="27"/>
      <c r="D23" s="31" t="s">
        <v>225</v>
      </c>
      <c r="E23" s="31" t="s">
        <v>14</v>
      </c>
      <c r="F23" s="30">
        <f>30+95</f>
        <v>125</v>
      </c>
      <c r="G23" s="30">
        <f>30+95</f>
        <v>125</v>
      </c>
      <c r="H23" s="30"/>
    </row>
    <row r="24" spans="1:8" ht="39" x14ac:dyDescent="0.25">
      <c r="A24" s="27">
        <v>20</v>
      </c>
      <c r="B24" s="27" t="s">
        <v>226</v>
      </c>
      <c r="C24" s="27"/>
      <c r="D24" s="31" t="s">
        <v>227</v>
      </c>
      <c r="E24" s="31" t="s">
        <v>14</v>
      </c>
      <c r="F24" s="30">
        <v>2</v>
      </c>
      <c r="G24" s="30">
        <v>2</v>
      </c>
      <c r="H24" s="30"/>
    </row>
    <row r="25" spans="1:8" ht="51.75" x14ac:dyDescent="0.25">
      <c r="A25" s="27">
        <v>21</v>
      </c>
      <c r="B25" s="27" t="s">
        <v>228</v>
      </c>
      <c r="C25" s="27"/>
      <c r="D25" s="31" t="s">
        <v>229</v>
      </c>
      <c r="E25" s="31" t="s">
        <v>14</v>
      </c>
      <c r="F25" s="30">
        <f>219+61</f>
        <v>280</v>
      </c>
      <c r="G25" s="30">
        <f>219+61</f>
        <v>280</v>
      </c>
      <c r="H25" s="30"/>
    </row>
    <row r="26" spans="1:8" ht="39" x14ac:dyDescent="0.25">
      <c r="A26" s="27">
        <v>22</v>
      </c>
      <c r="B26" s="27" t="s">
        <v>230</v>
      </c>
      <c r="C26" s="27">
        <v>419303</v>
      </c>
      <c r="D26" s="31" t="s">
        <v>231</v>
      </c>
      <c r="E26" s="31" t="s">
        <v>14</v>
      </c>
      <c r="F26" s="30">
        <v>0</v>
      </c>
      <c r="G26" s="30">
        <v>0</v>
      </c>
      <c r="H26" s="30"/>
    </row>
    <row r="27" spans="1:8" ht="76.5" x14ac:dyDescent="0.25">
      <c r="A27" s="27">
        <v>23</v>
      </c>
      <c r="B27" s="28" t="s">
        <v>232</v>
      </c>
      <c r="C27" s="28">
        <v>419316</v>
      </c>
      <c r="D27" s="29" t="s">
        <v>233</v>
      </c>
      <c r="E27" s="29" t="s">
        <v>14</v>
      </c>
      <c r="F27" s="30">
        <f>62+152</f>
        <v>214</v>
      </c>
      <c r="G27" s="30">
        <f>62+152</f>
        <v>214</v>
      </c>
      <c r="H27" s="30"/>
    </row>
    <row r="28" spans="1:8" ht="102" x14ac:dyDescent="0.25">
      <c r="A28" s="27">
        <v>24</v>
      </c>
      <c r="B28" s="28" t="s">
        <v>234</v>
      </c>
      <c r="C28" s="28"/>
      <c r="D28" s="29" t="s">
        <v>235</v>
      </c>
      <c r="E28" s="28" t="s">
        <v>14</v>
      </c>
      <c r="F28" s="32">
        <v>0</v>
      </c>
      <c r="G28" s="32">
        <v>0</v>
      </c>
      <c r="H28" s="30"/>
    </row>
    <row r="29" spans="1:8" ht="102" x14ac:dyDescent="0.25">
      <c r="A29" s="27">
        <v>25</v>
      </c>
      <c r="B29" s="28" t="s">
        <v>236</v>
      </c>
      <c r="C29" s="28"/>
      <c r="D29" s="29" t="s">
        <v>237</v>
      </c>
      <c r="E29" s="28" t="s">
        <v>14</v>
      </c>
      <c r="F29" s="32">
        <v>0</v>
      </c>
      <c r="G29" s="32">
        <v>0</v>
      </c>
      <c r="H29" s="30"/>
    </row>
    <row r="30" spans="1:8" ht="51" x14ac:dyDescent="0.25">
      <c r="A30" s="27">
        <v>26</v>
      </c>
      <c r="B30" s="28" t="s">
        <v>238</v>
      </c>
      <c r="C30" s="28">
        <v>419366</v>
      </c>
      <c r="D30" s="29" t="s">
        <v>239</v>
      </c>
      <c r="E30" s="29" t="s">
        <v>14</v>
      </c>
      <c r="F30" s="30">
        <f>6200+200+622</f>
        <v>7022</v>
      </c>
      <c r="G30" s="30">
        <f>6200+200+622</f>
        <v>7022</v>
      </c>
      <c r="H30" s="30"/>
    </row>
    <row r="31" spans="1:8" ht="51.75" x14ac:dyDescent="0.25">
      <c r="A31" s="27">
        <v>27</v>
      </c>
      <c r="B31" s="30" t="s">
        <v>240</v>
      </c>
      <c r="C31" s="30">
        <v>419367</v>
      </c>
      <c r="D31" s="32" t="s">
        <v>241</v>
      </c>
      <c r="E31" s="29" t="s">
        <v>14</v>
      </c>
      <c r="F31" s="30">
        <f>218+100+2143</f>
        <v>2461</v>
      </c>
      <c r="G31" s="30">
        <f>218+100+2143</f>
        <v>2461</v>
      </c>
      <c r="H31" s="30"/>
    </row>
    <row r="32" spans="1:8" ht="26.25" x14ac:dyDescent="0.25">
      <c r="A32" s="27">
        <v>28</v>
      </c>
      <c r="B32" s="32" t="s">
        <v>139</v>
      </c>
      <c r="C32" s="32">
        <v>419371</v>
      </c>
      <c r="D32" s="32" t="s">
        <v>140</v>
      </c>
      <c r="E32" s="32" t="s">
        <v>14</v>
      </c>
      <c r="F32" s="32">
        <f>40+112</f>
        <v>152</v>
      </c>
      <c r="G32" s="32">
        <f>40+112</f>
        <v>152</v>
      </c>
      <c r="H32" s="30"/>
    </row>
    <row r="33" spans="1:8" ht="51" x14ac:dyDescent="0.25">
      <c r="A33" s="27">
        <v>29</v>
      </c>
      <c r="B33" s="28" t="s">
        <v>242</v>
      </c>
      <c r="C33" s="28"/>
      <c r="D33" s="29" t="s">
        <v>243</v>
      </c>
      <c r="E33" s="29" t="s">
        <v>14</v>
      </c>
      <c r="F33" s="33">
        <v>0</v>
      </c>
      <c r="G33" s="33">
        <v>0</v>
      </c>
      <c r="H33" s="30"/>
    </row>
    <row r="34" spans="1:8" ht="51" x14ac:dyDescent="0.25">
      <c r="A34" s="27">
        <v>30</v>
      </c>
      <c r="B34" s="28" t="s">
        <v>244</v>
      </c>
      <c r="C34" s="28"/>
      <c r="D34" s="29" t="s">
        <v>245</v>
      </c>
      <c r="E34" s="29" t="s">
        <v>14</v>
      </c>
      <c r="F34" s="33">
        <f>100+157</f>
        <v>257</v>
      </c>
      <c r="G34" s="33">
        <f>100+157</f>
        <v>257</v>
      </c>
      <c r="H34" s="30"/>
    </row>
    <row r="35" spans="1:8" ht="64.5" x14ac:dyDescent="0.25">
      <c r="A35" s="27">
        <v>31</v>
      </c>
      <c r="B35" s="27" t="s">
        <v>246</v>
      </c>
      <c r="C35" s="27"/>
      <c r="D35" s="31" t="s">
        <v>247</v>
      </c>
      <c r="E35" s="31" t="s">
        <v>14</v>
      </c>
      <c r="F35" s="30">
        <v>0</v>
      </c>
      <c r="G35" s="30">
        <v>0</v>
      </c>
      <c r="H35" s="30"/>
    </row>
    <row r="36" spans="1:8" x14ac:dyDescent="0.25">
      <c r="A36" s="27">
        <v>32</v>
      </c>
      <c r="B36" s="27" t="s">
        <v>248</v>
      </c>
      <c r="C36" s="27"/>
      <c r="D36" s="31" t="s">
        <v>249</v>
      </c>
      <c r="E36" s="27" t="s">
        <v>138</v>
      </c>
      <c r="F36" s="32">
        <f>3500+5000+180</f>
        <v>8680</v>
      </c>
      <c r="G36" s="32">
        <f>3500+5000+180</f>
        <v>8680</v>
      </c>
      <c r="H36" s="30"/>
    </row>
    <row r="37" spans="1:8" x14ac:dyDescent="0.25">
      <c r="A37" s="27">
        <v>33</v>
      </c>
      <c r="B37" s="27" t="s">
        <v>250</v>
      </c>
      <c r="C37" s="27"/>
      <c r="D37" s="31" t="s">
        <v>251</v>
      </c>
      <c r="E37" s="34" t="s">
        <v>138</v>
      </c>
      <c r="F37" s="32">
        <v>0</v>
      </c>
      <c r="G37" s="32">
        <v>0</v>
      </c>
      <c r="H37" s="30"/>
    </row>
    <row r="38" spans="1:8" ht="25.5" x14ac:dyDescent="0.25">
      <c r="A38" s="27">
        <v>34</v>
      </c>
      <c r="B38" s="28" t="s">
        <v>252</v>
      </c>
      <c r="C38" s="28"/>
      <c r="D38" s="29" t="s">
        <v>253</v>
      </c>
      <c r="E38" s="34" t="s">
        <v>14</v>
      </c>
      <c r="F38" s="32">
        <v>0</v>
      </c>
      <c r="G38" s="32">
        <v>0</v>
      </c>
      <c r="H38" s="30"/>
    </row>
    <row r="39" spans="1:8" ht="76.5" x14ac:dyDescent="0.25">
      <c r="A39" s="27">
        <v>35</v>
      </c>
      <c r="B39" s="28" t="s">
        <v>254</v>
      </c>
      <c r="C39" s="28"/>
      <c r="D39" s="29" t="s">
        <v>255</v>
      </c>
      <c r="E39" s="34" t="s">
        <v>14</v>
      </c>
      <c r="F39" s="32">
        <v>0</v>
      </c>
      <c r="G39" s="32">
        <v>0</v>
      </c>
      <c r="H39" s="30"/>
    </row>
    <row r="40" spans="1:8" ht="90" x14ac:dyDescent="0.25">
      <c r="A40" s="27">
        <v>36</v>
      </c>
      <c r="B40" s="27" t="s">
        <v>256</v>
      </c>
      <c r="C40" s="27"/>
      <c r="D40" s="31" t="s">
        <v>257</v>
      </c>
      <c r="E40" s="35" t="s">
        <v>14</v>
      </c>
      <c r="F40" s="32">
        <v>15</v>
      </c>
      <c r="G40" s="32">
        <v>15</v>
      </c>
      <c r="H40" s="30"/>
    </row>
    <row r="41" spans="1:8" ht="114.75" x14ac:dyDescent="0.25">
      <c r="A41" s="27">
        <v>37</v>
      </c>
      <c r="B41" s="35" t="s">
        <v>258</v>
      </c>
      <c r="C41" s="35"/>
      <c r="D41" s="28" t="s">
        <v>259</v>
      </c>
      <c r="E41" s="35" t="s">
        <v>14</v>
      </c>
      <c r="F41" s="32">
        <v>0</v>
      </c>
      <c r="G41" s="32">
        <v>0</v>
      </c>
      <c r="H41" s="30"/>
    </row>
    <row r="42" spans="1:8" ht="178.5" x14ac:dyDescent="0.25">
      <c r="A42" s="27">
        <v>38</v>
      </c>
      <c r="B42" s="35" t="s">
        <v>260</v>
      </c>
      <c r="C42" s="35"/>
      <c r="D42" s="28" t="s">
        <v>261</v>
      </c>
      <c r="E42" s="35" t="s">
        <v>14</v>
      </c>
      <c r="F42" s="32">
        <v>10</v>
      </c>
      <c r="G42" s="32">
        <v>10</v>
      </c>
      <c r="H42" s="30"/>
    </row>
    <row r="43" spans="1:8" ht="153" x14ac:dyDescent="0.25">
      <c r="A43" s="27">
        <v>39</v>
      </c>
      <c r="B43" s="28" t="s">
        <v>262</v>
      </c>
      <c r="C43" s="28"/>
      <c r="D43" s="29" t="s">
        <v>263</v>
      </c>
      <c r="E43" s="34" t="s">
        <v>14</v>
      </c>
      <c r="F43" s="32">
        <v>5</v>
      </c>
      <c r="G43" s="32">
        <v>5</v>
      </c>
      <c r="H43" s="30"/>
    </row>
    <row r="44" spans="1:8" ht="153" x14ac:dyDescent="0.25">
      <c r="A44" s="27">
        <v>40</v>
      </c>
      <c r="B44" s="28" t="s">
        <v>264</v>
      </c>
      <c r="C44" s="28"/>
      <c r="D44" s="29" t="s">
        <v>265</v>
      </c>
      <c r="E44" s="34" t="s">
        <v>14</v>
      </c>
      <c r="F44" s="32">
        <v>0</v>
      </c>
      <c r="G44" s="32">
        <v>0</v>
      </c>
      <c r="H44" s="30"/>
    </row>
    <row r="45" spans="1:8" ht="102" x14ac:dyDescent="0.25">
      <c r="A45" s="27">
        <v>41</v>
      </c>
      <c r="B45" s="28" t="s">
        <v>266</v>
      </c>
      <c r="C45" s="28"/>
      <c r="D45" s="29" t="s">
        <v>267</v>
      </c>
      <c r="E45" s="34" t="s">
        <v>14</v>
      </c>
      <c r="F45" s="32">
        <v>0</v>
      </c>
      <c r="G45" s="32">
        <v>0</v>
      </c>
      <c r="H45" s="30"/>
    </row>
    <row r="46" spans="1:8" ht="25.5" x14ac:dyDescent="0.25">
      <c r="A46" s="27">
        <v>42</v>
      </c>
      <c r="B46" s="28" t="s">
        <v>268</v>
      </c>
      <c r="C46" s="28"/>
      <c r="D46" s="29" t="s">
        <v>269</v>
      </c>
      <c r="E46" s="34" t="s">
        <v>14</v>
      </c>
      <c r="F46" s="30">
        <v>77</v>
      </c>
      <c r="G46" s="30">
        <v>77</v>
      </c>
      <c r="H46" s="30"/>
    </row>
    <row r="47" spans="1:8" ht="102" x14ac:dyDescent="0.25">
      <c r="A47" s="27">
        <v>43</v>
      </c>
      <c r="B47" s="28" t="s">
        <v>270</v>
      </c>
      <c r="C47" s="28"/>
      <c r="D47" s="29" t="s">
        <v>271</v>
      </c>
      <c r="E47" s="35" t="s">
        <v>14</v>
      </c>
      <c r="F47" s="30">
        <v>0</v>
      </c>
      <c r="G47" s="30">
        <v>0</v>
      </c>
      <c r="H47" s="30"/>
    </row>
    <row r="48" spans="1:8" ht="102.75" x14ac:dyDescent="0.25">
      <c r="A48" s="27">
        <v>44</v>
      </c>
      <c r="B48" s="27" t="s">
        <v>272</v>
      </c>
      <c r="C48" s="27"/>
      <c r="D48" s="31" t="s">
        <v>273</v>
      </c>
      <c r="E48" s="35" t="s">
        <v>14</v>
      </c>
      <c r="F48" s="30">
        <v>0</v>
      </c>
      <c r="G48" s="30">
        <v>0</v>
      </c>
      <c r="H48" s="30"/>
    </row>
    <row r="49" spans="1:8" ht="90" x14ac:dyDescent="0.25">
      <c r="A49" s="27">
        <v>45</v>
      </c>
      <c r="B49" s="27" t="s">
        <v>274</v>
      </c>
      <c r="C49" s="27"/>
      <c r="D49" s="31" t="s">
        <v>275</v>
      </c>
      <c r="E49" s="35" t="s">
        <v>14</v>
      </c>
      <c r="F49" s="30">
        <v>0</v>
      </c>
      <c r="G49" s="30">
        <v>0</v>
      </c>
      <c r="H49" s="30"/>
    </row>
    <row r="50" spans="1:8" ht="127.5" x14ac:dyDescent="0.25">
      <c r="A50" s="27">
        <v>46</v>
      </c>
      <c r="B50" s="28" t="s">
        <v>276</v>
      </c>
      <c r="C50" s="28">
        <v>419272</v>
      </c>
      <c r="D50" s="29" t="s">
        <v>277</v>
      </c>
      <c r="E50" s="34" t="s">
        <v>14</v>
      </c>
      <c r="F50" s="30">
        <v>3</v>
      </c>
      <c r="G50" s="30">
        <v>3</v>
      </c>
      <c r="H50" s="30"/>
    </row>
    <row r="51" spans="1:8" ht="89.25" x14ac:dyDescent="0.25">
      <c r="A51" s="27">
        <v>47</v>
      </c>
      <c r="B51" s="28" t="s">
        <v>278</v>
      </c>
      <c r="C51" s="28"/>
      <c r="D51" s="29" t="s">
        <v>279</v>
      </c>
      <c r="E51" s="35" t="s">
        <v>14</v>
      </c>
      <c r="F51" s="30">
        <v>1007</v>
      </c>
      <c r="G51" s="30">
        <v>1007</v>
      </c>
      <c r="H51" s="30"/>
    </row>
    <row r="52" spans="1:8" x14ac:dyDescent="0.25">
      <c r="A52" s="27">
        <v>48</v>
      </c>
      <c r="B52" s="28" t="s">
        <v>280</v>
      </c>
      <c r="C52" s="28"/>
      <c r="D52" s="29" t="s">
        <v>281</v>
      </c>
      <c r="E52" s="35" t="s">
        <v>14</v>
      </c>
      <c r="F52" s="30">
        <v>0</v>
      </c>
      <c r="G52" s="30">
        <v>0</v>
      </c>
      <c r="H52" s="30"/>
    </row>
    <row r="53" spans="1:8" x14ac:dyDescent="0.25">
      <c r="A53" s="27">
        <v>49</v>
      </c>
      <c r="B53" s="28" t="s">
        <v>282</v>
      </c>
      <c r="C53" s="28"/>
      <c r="D53" s="29" t="s">
        <v>283</v>
      </c>
      <c r="E53" s="35" t="s">
        <v>14</v>
      </c>
      <c r="F53" s="30">
        <v>0</v>
      </c>
      <c r="G53" s="30">
        <v>0</v>
      </c>
      <c r="H53" s="30"/>
    </row>
    <row r="54" spans="1:8" ht="25.5" x14ac:dyDescent="0.25">
      <c r="A54" s="27">
        <v>50</v>
      </c>
      <c r="B54" s="28" t="s">
        <v>284</v>
      </c>
      <c r="C54" s="28"/>
      <c r="D54" s="29" t="s">
        <v>285</v>
      </c>
      <c r="E54" s="35" t="s">
        <v>14</v>
      </c>
      <c r="F54" s="30">
        <v>0</v>
      </c>
      <c r="G54" s="30">
        <v>0</v>
      </c>
      <c r="H54" s="30"/>
    </row>
    <row r="55" spans="1:8" x14ac:dyDescent="0.25">
      <c r="A55" s="27">
        <v>51</v>
      </c>
      <c r="B55" s="28" t="s">
        <v>286</v>
      </c>
      <c r="C55" s="28"/>
      <c r="D55" s="29" t="s">
        <v>287</v>
      </c>
      <c r="E55" s="35" t="s">
        <v>14</v>
      </c>
      <c r="F55" s="30">
        <v>0</v>
      </c>
      <c r="G55" s="30">
        <v>0</v>
      </c>
      <c r="H55" s="30"/>
    </row>
    <row r="56" spans="1:8" x14ac:dyDescent="0.25">
      <c r="A56" s="27">
        <v>52</v>
      </c>
      <c r="B56" s="28" t="s">
        <v>288</v>
      </c>
      <c r="C56" s="28"/>
      <c r="D56" s="29" t="s">
        <v>289</v>
      </c>
      <c r="E56" s="35" t="s">
        <v>14</v>
      </c>
      <c r="F56" s="30">
        <v>0</v>
      </c>
      <c r="G56" s="30">
        <v>0</v>
      </c>
      <c r="H56" s="30"/>
    </row>
    <row r="57" spans="1:8" x14ac:dyDescent="0.25">
      <c r="A57" s="27">
        <v>53</v>
      </c>
      <c r="B57" s="28" t="s">
        <v>290</v>
      </c>
      <c r="C57" s="28"/>
      <c r="D57" s="29" t="s">
        <v>291</v>
      </c>
      <c r="E57" s="35" t="s">
        <v>14</v>
      </c>
      <c r="F57" s="30">
        <v>0</v>
      </c>
      <c r="G57" s="30">
        <v>0</v>
      </c>
      <c r="H57" s="30"/>
    </row>
    <row r="58" spans="1:8" x14ac:dyDescent="0.25">
      <c r="A58" s="27">
        <v>54</v>
      </c>
      <c r="B58" s="28" t="s">
        <v>292</v>
      </c>
      <c r="C58" s="28"/>
      <c r="D58" s="29" t="s">
        <v>293</v>
      </c>
      <c r="E58" s="35" t="s">
        <v>14</v>
      </c>
      <c r="F58" s="30">
        <v>0</v>
      </c>
      <c r="G58" s="30">
        <v>0</v>
      </c>
      <c r="H58" s="30"/>
    </row>
    <row r="59" spans="1:8" x14ac:dyDescent="0.25">
      <c r="A59" s="27">
        <v>55</v>
      </c>
      <c r="B59" s="28" t="s">
        <v>294</v>
      </c>
      <c r="C59" s="28"/>
      <c r="D59" s="29" t="s">
        <v>295</v>
      </c>
      <c r="E59" s="35" t="s">
        <v>14</v>
      </c>
      <c r="F59" s="30">
        <v>0</v>
      </c>
      <c r="G59" s="30">
        <v>0</v>
      </c>
      <c r="H59" s="30"/>
    </row>
    <row r="60" spans="1:8" ht="25.5" x14ac:dyDescent="0.25">
      <c r="A60" s="27">
        <v>56</v>
      </c>
      <c r="B60" s="28" t="s">
        <v>296</v>
      </c>
      <c r="C60" s="28"/>
      <c r="D60" s="28" t="s">
        <v>297</v>
      </c>
      <c r="E60" s="28" t="s">
        <v>14</v>
      </c>
      <c r="F60" s="32">
        <v>3</v>
      </c>
      <c r="G60" s="32">
        <v>3</v>
      </c>
      <c r="H60" s="30"/>
    </row>
    <row r="61" spans="1:8" ht="128.25" x14ac:dyDescent="0.25">
      <c r="A61" s="27">
        <v>57</v>
      </c>
      <c r="B61" s="27" t="s">
        <v>298</v>
      </c>
      <c r="C61" s="27"/>
      <c r="D61" s="27" t="s">
        <v>299</v>
      </c>
      <c r="E61" s="27" t="s">
        <v>145</v>
      </c>
      <c r="F61" s="30">
        <v>2</v>
      </c>
      <c r="G61" s="30">
        <v>2</v>
      </c>
      <c r="H61" s="30"/>
    </row>
    <row r="62" spans="1:8" ht="38.25" x14ac:dyDescent="0.25">
      <c r="A62" s="27">
        <v>58</v>
      </c>
      <c r="B62" s="28" t="s">
        <v>300</v>
      </c>
      <c r="C62" s="28"/>
      <c r="D62" s="28" t="s">
        <v>301</v>
      </c>
      <c r="E62" s="28" t="s">
        <v>14</v>
      </c>
      <c r="F62" s="30">
        <v>11</v>
      </c>
      <c r="G62" s="30">
        <v>11</v>
      </c>
      <c r="H62" s="30"/>
    </row>
    <row r="63" spans="1:8" ht="38.25" x14ac:dyDescent="0.25">
      <c r="A63" s="27">
        <v>59</v>
      </c>
      <c r="B63" s="28" t="s">
        <v>302</v>
      </c>
      <c r="C63" s="28"/>
      <c r="D63" s="28" t="s">
        <v>303</v>
      </c>
      <c r="E63" s="28" t="s">
        <v>14</v>
      </c>
      <c r="F63" s="30">
        <v>0</v>
      </c>
      <c r="G63" s="30">
        <v>0</v>
      </c>
      <c r="H63" s="30"/>
    </row>
    <row r="64" spans="1:8" ht="38.25" x14ac:dyDescent="0.25">
      <c r="A64" s="27">
        <v>60</v>
      </c>
      <c r="B64" s="30" t="s">
        <v>304</v>
      </c>
      <c r="C64" s="28"/>
      <c r="D64" s="28" t="s">
        <v>305</v>
      </c>
      <c r="E64" s="28" t="s">
        <v>14</v>
      </c>
      <c r="F64" s="30">
        <v>0</v>
      </c>
      <c r="G64" s="30">
        <v>0</v>
      </c>
      <c r="H64" s="30"/>
    </row>
    <row r="65" spans="1:8" ht="51" x14ac:dyDescent="0.25">
      <c r="A65" s="27">
        <v>61</v>
      </c>
      <c r="B65" s="30" t="s">
        <v>306</v>
      </c>
      <c r="C65" s="28"/>
      <c r="D65" s="28" t="s">
        <v>307</v>
      </c>
      <c r="E65" s="28" t="s">
        <v>14</v>
      </c>
      <c r="F65" s="30">
        <v>0</v>
      </c>
      <c r="G65" s="30">
        <v>0</v>
      </c>
      <c r="H65" s="30"/>
    </row>
    <row r="66" spans="1:8" ht="51" x14ac:dyDescent="0.25">
      <c r="A66" s="27">
        <v>62</v>
      </c>
      <c r="B66" s="30" t="s">
        <v>308</v>
      </c>
      <c r="C66" s="28"/>
      <c r="D66" s="28" t="s">
        <v>309</v>
      </c>
      <c r="E66" s="28" t="s">
        <v>14</v>
      </c>
      <c r="F66" s="30">
        <v>0</v>
      </c>
      <c r="G66" s="30">
        <v>0</v>
      </c>
      <c r="H66" s="30"/>
    </row>
    <row r="67" spans="1:8" ht="38.25" x14ac:dyDescent="0.25">
      <c r="A67" s="27">
        <v>63</v>
      </c>
      <c r="B67" s="28" t="s">
        <v>310</v>
      </c>
      <c r="C67" s="28"/>
      <c r="D67" s="29" t="s">
        <v>311</v>
      </c>
      <c r="E67" s="29" t="s">
        <v>14</v>
      </c>
      <c r="F67" s="30">
        <v>690</v>
      </c>
      <c r="G67" s="30">
        <v>690</v>
      </c>
      <c r="H67" s="30"/>
    </row>
    <row r="68" spans="1:8" ht="77.25" x14ac:dyDescent="0.25">
      <c r="A68" s="27">
        <v>64</v>
      </c>
      <c r="B68" s="30" t="s">
        <v>312</v>
      </c>
      <c r="C68" s="32"/>
      <c r="D68" s="32" t="s">
        <v>313</v>
      </c>
      <c r="E68" s="31" t="s">
        <v>14</v>
      </c>
      <c r="F68" s="30">
        <v>61</v>
      </c>
      <c r="G68" s="30">
        <v>61</v>
      </c>
      <c r="H68" s="30"/>
    </row>
    <row r="69" spans="1:8" ht="90" x14ac:dyDescent="0.25">
      <c r="A69" s="27">
        <v>65</v>
      </c>
      <c r="B69" s="30" t="s">
        <v>312</v>
      </c>
      <c r="C69" s="32"/>
      <c r="D69" s="32" t="s">
        <v>314</v>
      </c>
      <c r="E69" s="31" t="s">
        <v>14</v>
      </c>
      <c r="F69" s="30">
        <f>980+30</f>
        <v>1010</v>
      </c>
      <c r="G69" s="30">
        <f>980+30</f>
        <v>1010</v>
      </c>
      <c r="H69" s="30"/>
    </row>
    <row r="70" spans="1:8" ht="64.5" x14ac:dyDescent="0.25">
      <c r="A70" s="27">
        <v>66</v>
      </c>
      <c r="B70" s="30" t="s">
        <v>315</v>
      </c>
      <c r="C70" s="30"/>
      <c r="D70" s="32" t="s">
        <v>316</v>
      </c>
      <c r="E70" s="29" t="s">
        <v>14</v>
      </c>
      <c r="F70" s="30">
        <f>660+61+94</f>
        <v>815</v>
      </c>
      <c r="G70" s="30">
        <f>660+61+94</f>
        <v>815</v>
      </c>
      <c r="H70" s="30"/>
    </row>
    <row r="71" spans="1:8" ht="76.5" x14ac:dyDescent="0.25">
      <c r="A71" s="27">
        <v>67</v>
      </c>
      <c r="B71" s="28" t="s">
        <v>317</v>
      </c>
      <c r="C71" s="28"/>
      <c r="D71" s="29" t="s">
        <v>318</v>
      </c>
      <c r="E71" s="29" t="s">
        <v>14</v>
      </c>
      <c r="F71" s="30">
        <f>885+70+181</f>
        <v>1136</v>
      </c>
      <c r="G71" s="30">
        <f>885+70+181</f>
        <v>1136</v>
      </c>
      <c r="H71" s="30"/>
    </row>
    <row r="72" spans="1:8" ht="102" x14ac:dyDescent="0.25">
      <c r="A72" s="27">
        <v>68</v>
      </c>
      <c r="B72" s="36" t="s">
        <v>319</v>
      </c>
      <c r="C72" s="36"/>
      <c r="D72" s="29" t="s">
        <v>320</v>
      </c>
      <c r="E72" s="29" t="s">
        <v>14</v>
      </c>
      <c r="F72" s="30">
        <v>0</v>
      </c>
      <c r="G72" s="30">
        <v>0</v>
      </c>
      <c r="H72" s="30"/>
    </row>
    <row r="73" spans="1:8" ht="64.5" x14ac:dyDescent="0.25">
      <c r="A73" s="27">
        <v>69</v>
      </c>
      <c r="B73" s="32" t="s">
        <v>319</v>
      </c>
      <c r="C73" s="37"/>
      <c r="D73" s="32" t="s">
        <v>321</v>
      </c>
      <c r="E73" s="32" t="s">
        <v>14</v>
      </c>
      <c r="F73" s="32">
        <v>10</v>
      </c>
      <c r="G73" s="32">
        <v>10</v>
      </c>
      <c r="H73" s="30"/>
    </row>
    <row r="74" spans="1:8" ht="51" x14ac:dyDescent="0.25">
      <c r="A74" s="27">
        <v>70</v>
      </c>
      <c r="B74" s="28" t="s">
        <v>322</v>
      </c>
      <c r="C74" s="36"/>
      <c r="D74" s="29" t="s">
        <v>323</v>
      </c>
      <c r="E74" s="29" t="s">
        <v>14</v>
      </c>
      <c r="F74" s="30">
        <f>485+61</f>
        <v>546</v>
      </c>
      <c r="G74" s="30">
        <f>485+61</f>
        <v>546</v>
      </c>
      <c r="H74" s="30"/>
    </row>
    <row r="75" spans="1:8" ht="51" x14ac:dyDescent="0.25">
      <c r="A75" s="27">
        <v>71</v>
      </c>
      <c r="B75" s="36" t="s">
        <v>324</v>
      </c>
      <c r="C75" s="36"/>
      <c r="D75" s="29" t="s">
        <v>325</v>
      </c>
      <c r="E75" s="29" t="s">
        <v>14</v>
      </c>
      <c r="F75" s="30">
        <v>309</v>
      </c>
      <c r="G75" s="30">
        <v>309</v>
      </c>
      <c r="H75" s="30"/>
    </row>
    <row r="76" spans="1:8" ht="89.25" x14ac:dyDescent="0.25">
      <c r="A76" s="27">
        <v>72</v>
      </c>
      <c r="B76" s="28" t="s">
        <v>326</v>
      </c>
      <c r="C76" s="28"/>
      <c r="D76" s="29" t="s">
        <v>327</v>
      </c>
      <c r="E76" s="29" t="s">
        <v>98</v>
      </c>
      <c r="F76" s="32">
        <v>1200</v>
      </c>
      <c r="G76" s="32">
        <v>1200</v>
      </c>
      <c r="H76" s="30"/>
    </row>
    <row r="77" spans="1:8" ht="64.5" x14ac:dyDescent="0.25">
      <c r="A77" s="27">
        <v>73</v>
      </c>
      <c r="B77" s="32" t="s">
        <v>328</v>
      </c>
      <c r="C77" s="37"/>
      <c r="D77" s="32" t="s">
        <v>329</v>
      </c>
      <c r="E77" s="32" t="s">
        <v>14</v>
      </c>
      <c r="F77" s="32">
        <v>439</v>
      </c>
      <c r="G77" s="32">
        <v>439</v>
      </c>
      <c r="H77" s="30"/>
    </row>
    <row r="78" spans="1:8" ht="90" x14ac:dyDescent="0.25">
      <c r="A78" s="27">
        <v>74</v>
      </c>
      <c r="B78" s="32" t="s">
        <v>330</v>
      </c>
      <c r="C78" s="37"/>
      <c r="D78" s="32" t="s">
        <v>331</v>
      </c>
      <c r="E78" s="32" t="s">
        <v>14</v>
      </c>
      <c r="F78" s="32">
        <f>681+61+88</f>
        <v>830</v>
      </c>
      <c r="G78" s="32">
        <f>681+61+88</f>
        <v>830</v>
      </c>
      <c r="H78" s="30"/>
    </row>
    <row r="79" spans="1:8" ht="64.5" x14ac:dyDescent="0.25">
      <c r="A79" s="27">
        <v>75</v>
      </c>
      <c r="B79" s="32" t="s">
        <v>332</v>
      </c>
      <c r="C79" s="37"/>
      <c r="D79" s="32" t="s">
        <v>333</v>
      </c>
      <c r="E79" s="32" t="s">
        <v>14</v>
      </c>
      <c r="F79" s="32">
        <v>0</v>
      </c>
      <c r="G79" s="32">
        <v>0</v>
      </c>
      <c r="H79" s="30"/>
    </row>
    <row r="80" spans="1:8" ht="39" x14ac:dyDescent="0.25">
      <c r="A80" s="27">
        <v>76</v>
      </c>
      <c r="B80" s="32" t="s">
        <v>334</v>
      </c>
      <c r="C80" s="37"/>
      <c r="D80" s="32" t="s">
        <v>335</v>
      </c>
      <c r="E80" s="32" t="s">
        <v>14</v>
      </c>
      <c r="F80" s="32">
        <v>85</v>
      </c>
      <c r="G80" s="32">
        <v>85</v>
      </c>
      <c r="H80" s="30"/>
    </row>
    <row r="81" spans="1:8" x14ac:dyDescent="0.25">
      <c r="A81" s="27">
        <v>77</v>
      </c>
      <c r="B81" s="30" t="s">
        <v>336</v>
      </c>
      <c r="C81" s="30"/>
      <c r="D81" s="30" t="s">
        <v>337</v>
      </c>
      <c r="E81" s="30" t="s">
        <v>14</v>
      </c>
      <c r="F81" s="30">
        <v>250</v>
      </c>
      <c r="G81" s="30">
        <v>250</v>
      </c>
      <c r="H81" s="30"/>
    </row>
    <row r="82" spans="1:8" ht="77.25" x14ac:dyDescent="0.25">
      <c r="A82" s="27">
        <v>78</v>
      </c>
      <c r="B82" s="30" t="s">
        <v>338</v>
      </c>
      <c r="C82" s="30"/>
      <c r="D82" s="32" t="s">
        <v>339</v>
      </c>
      <c r="E82" s="30" t="s">
        <v>14</v>
      </c>
      <c r="F82" s="30">
        <v>0</v>
      </c>
      <c r="G82" s="30">
        <v>0</v>
      </c>
      <c r="H82" s="30"/>
    </row>
    <row r="83" spans="1:8" ht="64.5" x14ac:dyDescent="0.25">
      <c r="A83" s="27">
        <v>79</v>
      </c>
      <c r="B83" s="30" t="s">
        <v>340</v>
      </c>
      <c r="C83" s="30"/>
      <c r="D83" s="32" t="s">
        <v>341</v>
      </c>
      <c r="E83" s="30" t="s">
        <v>14</v>
      </c>
      <c r="F83" s="30">
        <f>61+477</f>
        <v>538</v>
      </c>
      <c r="G83" s="30">
        <f>61+477</f>
        <v>538</v>
      </c>
      <c r="H83" s="30"/>
    </row>
    <row r="84" spans="1:8" ht="77.25" x14ac:dyDescent="0.25">
      <c r="A84" s="27">
        <v>80</v>
      </c>
      <c r="B84" s="30" t="s">
        <v>342</v>
      </c>
      <c r="C84" s="30"/>
      <c r="D84" s="32" t="s">
        <v>343</v>
      </c>
      <c r="E84" s="30" t="s">
        <v>14</v>
      </c>
      <c r="F84" s="30">
        <v>8</v>
      </c>
      <c r="G84" s="30">
        <v>8</v>
      </c>
      <c r="H84" s="30"/>
    </row>
    <row r="85" spans="1:8" ht="39" x14ac:dyDescent="0.25">
      <c r="A85" s="27">
        <v>81</v>
      </c>
      <c r="B85" s="30" t="s">
        <v>344</v>
      </c>
      <c r="C85" s="30"/>
      <c r="D85" s="32" t="s">
        <v>345</v>
      </c>
      <c r="E85" s="30" t="s">
        <v>14</v>
      </c>
      <c r="F85" s="30">
        <v>30</v>
      </c>
      <c r="G85" s="30">
        <v>30</v>
      </c>
      <c r="H85" s="30"/>
    </row>
    <row r="86" spans="1:8" ht="64.5" x14ac:dyDescent="0.25">
      <c r="A86" s="27">
        <v>82</v>
      </c>
      <c r="B86" s="30" t="s">
        <v>346</v>
      </c>
      <c r="C86" s="30"/>
      <c r="D86" s="32" t="s">
        <v>347</v>
      </c>
      <c r="E86" s="30" t="s">
        <v>14</v>
      </c>
      <c r="F86" s="30">
        <v>0</v>
      </c>
      <c r="G86" s="30">
        <v>0</v>
      </c>
      <c r="H86" s="30"/>
    </row>
    <row r="87" spans="1:8" ht="39" x14ac:dyDescent="0.25">
      <c r="A87" s="27">
        <v>83</v>
      </c>
      <c r="B87" s="30" t="s">
        <v>348</v>
      </c>
      <c r="C87" s="30"/>
      <c r="D87" s="32" t="s">
        <v>349</v>
      </c>
      <c r="E87" s="30" t="s">
        <v>14</v>
      </c>
      <c r="F87" s="30">
        <v>60</v>
      </c>
      <c r="G87" s="30">
        <v>60</v>
      </c>
      <c r="H87" s="30"/>
    </row>
    <row r="88" spans="1:8" ht="102.75" x14ac:dyDescent="0.25">
      <c r="A88" s="27">
        <v>84</v>
      </c>
      <c r="B88" s="30" t="s">
        <v>350</v>
      </c>
      <c r="C88" s="30"/>
      <c r="D88" s="32" t="s">
        <v>351</v>
      </c>
      <c r="E88" s="30" t="s">
        <v>14</v>
      </c>
      <c r="F88" s="30">
        <v>55</v>
      </c>
      <c r="G88" s="30">
        <v>55</v>
      </c>
      <c r="H88" s="30"/>
    </row>
    <row r="89" spans="1:8" ht="89.25" x14ac:dyDescent="0.25">
      <c r="A89" s="27">
        <v>85</v>
      </c>
      <c r="B89" s="28" t="s">
        <v>352</v>
      </c>
      <c r="C89" s="28"/>
      <c r="D89" s="29" t="s">
        <v>353</v>
      </c>
      <c r="E89" s="27" t="s">
        <v>98</v>
      </c>
      <c r="F89" s="32">
        <f>784+88</f>
        <v>872</v>
      </c>
      <c r="G89" s="32">
        <f>784+88</f>
        <v>872</v>
      </c>
      <c r="H89" s="30"/>
    </row>
    <row r="90" spans="1:8" ht="90" x14ac:dyDescent="0.25">
      <c r="A90" s="27">
        <v>86</v>
      </c>
      <c r="B90" s="32" t="s">
        <v>354</v>
      </c>
      <c r="C90" s="32"/>
      <c r="D90" s="32" t="s">
        <v>355</v>
      </c>
      <c r="E90" s="32" t="s">
        <v>138</v>
      </c>
      <c r="F90" s="32">
        <v>226</v>
      </c>
      <c r="G90" s="32">
        <v>226</v>
      </c>
      <c r="H90" s="30"/>
    </row>
    <row r="91" spans="1:8" ht="90" x14ac:dyDescent="0.25">
      <c r="A91" s="27">
        <v>87</v>
      </c>
      <c r="B91" s="27" t="s">
        <v>356</v>
      </c>
      <c r="C91" s="27"/>
      <c r="D91" s="31" t="s">
        <v>357</v>
      </c>
      <c r="E91" s="31" t="s">
        <v>98</v>
      </c>
      <c r="F91" s="30">
        <v>200</v>
      </c>
      <c r="G91" s="30">
        <v>200</v>
      </c>
      <c r="H91" s="30"/>
    </row>
    <row r="92" spans="1:8" ht="128.25" x14ac:dyDescent="0.25">
      <c r="A92" s="27">
        <v>88</v>
      </c>
      <c r="B92" s="32" t="s">
        <v>358</v>
      </c>
      <c r="C92" s="32"/>
      <c r="D92" s="32" t="s">
        <v>359</v>
      </c>
      <c r="E92" s="32" t="s">
        <v>138</v>
      </c>
      <c r="F92" s="32">
        <v>150</v>
      </c>
      <c r="G92" s="32">
        <v>150</v>
      </c>
      <c r="H92" s="30"/>
    </row>
    <row r="93" spans="1:8" ht="51" x14ac:dyDescent="0.25">
      <c r="A93" s="27">
        <v>89</v>
      </c>
      <c r="B93" s="28" t="s">
        <v>360</v>
      </c>
      <c r="C93" s="28"/>
      <c r="D93" s="29" t="s">
        <v>361</v>
      </c>
      <c r="E93" s="29" t="s">
        <v>98</v>
      </c>
      <c r="F93" s="30">
        <v>0</v>
      </c>
      <c r="G93" s="30">
        <v>0</v>
      </c>
      <c r="H93" s="30"/>
    </row>
    <row r="94" spans="1:8" ht="63.75" x14ac:dyDescent="0.25">
      <c r="A94" s="27">
        <v>90</v>
      </c>
      <c r="B94" s="28" t="s">
        <v>362</v>
      </c>
      <c r="C94" s="28"/>
      <c r="D94" s="29" t="s">
        <v>363</v>
      </c>
      <c r="E94" s="29" t="s">
        <v>145</v>
      </c>
      <c r="F94" s="30">
        <v>0</v>
      </c>
      <c r="G94" s="30">
        <v>0</v>
      </c>
      <c r="H94" s="30"/>
    </row>
    <row r="95" spans="1:8" ht="76.5" x14ac:dyDescent="0.25">
      <c r="A95" s="27">
        <v>91</v>
      </c>
      <c r="B95" s="28" t="s">
        <v>364</v>
      </c>
      <c r="C95" s="28"/>
      <c r="D95" s="29" t="s">
        <v>365</v>
      </c>
      <c r="E95" s="29" t="s">
        <v>14</v>
      </c>
      <c r="F95" s="30">
        <v>1</v>
      </c>
      <c r="G95" s="30">
        <v>1</v>
      </c>
      <c r="H95" s="30"/>
    </row>
    <row r="96" spans="1:8" ht="63.75" x14ac:dyDescent="0.25">
      <c r="A96" s="27">
        <v>92</v>
      </c>
      <c r="B96" s="28" t="s">
        <v>366</v>
      </c>
      <c r="C96" s="28"/>
      <c r="D96" s="29" t="s">
        <v>367</v>
      </c>
      <c r="E96" s="29" t="s">
        <v>14</v>
      </c>
      <c r="F96" s="30">
        <v>0</v>
      </c>
      <c r="G96" s="30">
        <v>0</v>
      </c>
      <c r="H96" s="30"/>
    </row>
    <row r="97" spans="1:8" ht="76.5" x14ac:dyDescent="0.25">
      <c r="A97" s="27">
        <v>93</v>
      </c>
      <c r="B97" s="28" t="s">
        <v>368</v>
      </c>
      <c r="C97" s="28"/>
      <c r="D97" s="29" t="s">
        <v>369</v>
      </c>
      <c r="E97" s="29" t="s">
        <v>14</v>
      </c>
      <c r="F97" s="30">
        <v>0</v>
      </c>
      <c r="G97" s="30">
        <v>0</v>
      </c>
      <c r="H97" s="30"/>
    </row>
    <row r="98" spans="1:8" ht="63.75" x14ac:dyDescent="0.25">
      <c r="A98" s="27">
        <v>94</v>
      </c>
      <c r="B98" s="28" t="s">
        <v>370</v>
      </c>
      <c r="C98" s="28"/>
      <c r="D98" s="29" t="s">
        <v>371</v>
      </c>
      <c r="E98" s="29" t="s">
        <v>14</v>
      </c>
      <c r="F98" s="30">
        <v>0</v>
      </c>
      <c r="G98" s="30">
        <v>0</v>
      </c>
      <c r="H98" s="30"/>
    </row>
    <row r="99" spans="1:8" ht="63.75" x14ac:dyDescent="0.25">
      <c r="A99" s="27">
        <v>95</v>
      </c>
      <c r="B99" s="28" t="s">
        <v>372</v>
      </c>
      <c r="C99" s="28"/>
      <c r="D99" s="29" t="s">
        <v>373</v>
      </c>
      <c r="E99" s="29" t="s">
        <v>14</v>
      </c>
      <c r="F99" s="30">
        <v>0</v>
      </c>
      <c r="G99" s="30">
        <v>0</v>
      </c>
      <c r="H99" s="30"/>
    </row>
    <row r="100" spans="1:8" ht="76.5" x14ac:dyDescent="0.25">
      <c r="A100" s="27">
        <v>96</v>
      </c>
      <c r="B100" s="28" t="s">
        <v>374</v>
      </c>
      <c r="C100" s="28"/>
      <c r="D100" s="29" t="s">
        <v>375</v>
      </c>
      <c r="E100" s="29" t="s">
        <v>14</v>
      </c>
      <c r="F100" s="30">
        <v>2</v>
      </c>
      <c r="G100" s="30">
        <v>2</v>
      </c>
      <c r="H100" s="30"/>
    </row>
    <row r="101" spans="1:8" ht="76.5" x14ac:dyDescent="0.25">
      <c r="A101" s="27">
        <v>97</v>
      </c>
      <c r="B101" s="28" t="s">
        <v>376</v>
      </c>
      <c r="C101" s="28"/>
      <c r="D101" s="29" t="s">
        <v>377</v>
      </c>
      <c r="E101" s="29" t="s">
        <v>14</v>
      </c>
      <c r="F101" s="30">
        <v>2</v>
      </c>
      <c r="G101" s="30">
        <v>2</v>
      </c>
      <c r="H101" s="30"/>
    </row>
    <row r="102" spans="1:8" ht="89.25" x14ac:dyDescent="0.25">
      <c r="A102" s="27">
        <v>98</v>
      </c>
      <c r="B102" s="28" t="s">
        <v>378</v>
      </c>
      <c r="C102" s="28"/>
      <c r="D102" s="29" t="s">
        <v>379</v>
      </c>
      <c r="E102" s="29" t="s">
        <v>14</v>
      </c>
      <c r="F102" s="30">
        <v>30</v>
      </c>
      <c r="G102" s="30">
        <v>30</v>
      </c>
      <c r="H102" s="30"/>
    </row>
    <row r="103" spans="1:8" ht="38.25" x14ac:dyDescent="0.25">
      <c r="A103" s="27">
        <v>99</v>
      </c>
      <c r="B103" s="28" t="s">
        <v>380</v>
      </c>
      <c r="C103" s="28"/>
      <c r="D103" s="29" t="s">
        <v>381</v>
      </c>
      <c r="E103" s="29" t="s">
        <v>14</v>
      </c>
      <c r="F103" s="30">
        <v>0</v>
      </c>
      <c r="G103" s="30">
        <v>0</v>
      </c>
      <c r="H103" s="30"/>
    </row>
    <row r="104" spans="1:8" ht="76.5" x14ac:dyDescent="0.25">
      <c r="A104" s="27">
        <v>100</v>
      </c>
      <c r="B104" s="28" t="s">
        <v>382</v>
      </c>
      <c r="C104" s="28"/>
      <c r="D104" s="29" t="s">
        <v>383</v>
      </c>
      <c r="E104" s="29" t="s">
        <v>14</v>
      </c>
      <c r="F104" s="30">
        <v>0</v>
      </c>
      <c r="G104" s="30">
        <v>0</v>
      </c>
      <c r="H104" s="30"/>
    </row>
    <row r="105" spans="1:8" ht="26.25" x14ac:dyDescent="0.25">
      <c r="A105" s="27">
        <v>101</v>
      </c>
      <c r="B105" s="32" t="s">
        <v>384</v>
      </c>
      <c r="C105" s="32"/>
      <c r="D105" s="32" t="s">
        <v>385</v>
      </c>
      <c r="E105" s="32" t="s">
        <v>138</v>
      </c>
      <c r="F105" s="30">
        <v>0</v>
      </c>
      <c r="G105" s="30">
        <v>0</v>
      </c>
      <c r="H105" s="30"/>
    </row>
    <row r="106" spans="1:8" ht="26.25" x14ac:dyDescent="0.25">
      <c r="A106" s="27">
        <v>102</v>
      </c>
      <c r="B106" s="32" t="s">
        <v>386</v>
      </c>
      <c r="C106" s="32"/>
      <c r="D106" s="32" t="s">
        <v>387</v>
      </c>
      <c r="E106" s="32" t="s">
        <v>138</v>
      </c>
      <c r="F106" s="32">
        <v>16000</v>
      </c>
      <c r="G106" s="32">
        <v>16000</v>
      </c>
      <c r="H106" s="30"/>
    </row>
    <row r="107" spans="1:8" ht="90" x14ac:dyDescent="0.25">
      <c r="A107" s="27">
        <v>103</v>
      </c>
      <c r="B107" s="28" t="s">
        <v>388</v>
      </c>
      <c r="C107" s="32"/>
      <c r="D107" s="32" t="s">
        <v>389</v>
      </c>
      <c r="E107" s="32" t="s">
        <v>138</v>
      </c>
      <c r="F107" s="32">
        <v>1641</v>
      </c>
      <c r="G107" s="32">
        <v>1641</v>
      </c>
      <c r="H107" s="30"/>
    </row>
    <row r="108" spans="1:8" ht="25.5" x14ac:dyDescent="0.25">
      <c r="A108" s="27">
        <v>104</v>
      </c>
      <c r="B108" s="28" t="s">
        <v>390</v>
      </c>
      <c r="C108" s="28"/>
      <c r="D108" s="29" t="s">
        <v>391</v>
      </c>
      <c r="E108" s="29" t="s">
        <v>77</v>
      </c>
      <c r="F108" s="33">
        <v>8</v>
      </c>
      <c r="G108" s="33">
        <v>8</v>
      </c>
      <c r="H108" s="33"/>
    </row>
    <row r="109" spans="1:8" ht="25.5" x14ac:dyDescent="0.25">
      <c r="A109" s="27">
        <v>105</v>
      </c>
      <c r="B109" s="28" t="s">
        <v>392</v>
      </c>
      <c r="C109" s="28"/>
      <c r="D109" s="29" t="s">
        <v>393</v>
      </c>
      <c r="E109" s="29" t="s">
        <v>14</v>
      </c>
      <c r="F109" s="30">
        <v>50</v>
      </c>
      <c r="G109" s="30">
        <v>50</v>
      </c>
      <c r="H109" s="30"/>
    </row>
    <row r="110" spans="1:8" x14ac:dyDescent="0.25">
      <c r="A110" s="27">
        <v>106</v>
      </c>
      <c r="B110" s="27" t="s">
        <v>148</v>
      </c>
      <c r="C110" s="27"/>
      <c r="D110" s="31" t="s">
        <v>394</v>
      </c>
      <c r="E110" s="31" t="s">
        <v>14</v>
      </c>
      <c r="F110" s="30">
        <v>30</v>
      </c>
      <c r="G110" s="30">
        <v>30</v>
      </c>
      <c r="H110" s="30"/>
    </row>
    <row r="111" spans="1:8" ht="25.5" x14ac:dyDescent="0.25">
      <c r="A111" s="27">
        <v>107</v>
      </c>
      <c r="B111" s="28" t="s">
        <v>395</v>
      </c>
      <c r="C111" s="28"/>
      <c r="D111" s="29" t="s">
        <v>396</v>
      </c>
      <c r="E111" s="29" t="s">
        <v>14</v>
      </c>
      <c r="F111" s="32">
        <f>23+31</f>
        <v>54</v>
      </c>
      <c r="G111" s="32">
        <f>23+31</f>
        <v>54</v>
      </c>
      <c r="H111" s="30"/>
    </row>
    <row r="112" spans="1:8" ht="63.75" x14ac:dyDescent="0.25">
      <c r="A112" s="27">
        <v>108</v>
      </c>
      <c r="B112" s="28" t="s">
        <v>397</v>
      </c>
      <c r="C112" s="28">
        <v>419476</v>
      </c>
      <c r="D112" s="29" t="s">
        <v>398</v>
      </c>
      <c r="E112" s="29" t="s">
        <v>14</v>
      </c>
      <c r="F112" s="32">
        <f>170+14+13</f>
        <v>197</v>
      </c>
      <c r="G112" s="32">
        <f>170+14+13</f>
        <v>197</v>
      </c>
      <c r="H112" s="30"/>
    </row>
    <row r="113" spans="1:8" ht="51" x14ac:dyDescent="0.25">
      <c r="A113" s="27">
        <v>109</v>
      </c>
      <c r="B113" s="28" t="s">
        <v>399</v>
      </c>
      <c r="C113" s="28">
        <v>419271</v>
      </c>
      <c r="D113" s="29" t="s">
        <v>400</v>
      </c>
      <c r="E113" s="29" t="s">
        <v>145</v>
      </c>
      <c r="F113" s="30">
        <v>32</v>
      </c>
      <c r="G113" s="30">
        <v>32</v>
      </c>
      <c r="H113" s="30"/>
    </row>
    <row r="114" spans="1:8" ht="25.5" x14ac:dyDescent="0.25">
      <c r="A114" s="27">
        <v>110</v>
      </c>
      <c r="B114" s="28" t="s">
        <v>401</v>
      </c>
      <c r="C114" s="28"/>
      <c r="D114" s="29" t="s">
        <v>402</v>
      </c>
      <c r="E114" s="29" t="s">
        <v>145</v>
      </c>
      <c r="F114" s="30">
        <v>260</v>
      </c>
      <c r="G114" s="30">
        <v>260</v>
      </c>
      <c r="H114" s="30"/>
    </row>
    <row r="115" spans="1:8" ht="51" x14ac:dyDescent="0.25">
      <c r="A115" s="27">
        <v>111</v>
      </c>
      <c r="B115" s="28" t="s">
        <v>403</v>
      </c>
      <c r="C115" s="28"/>
      <c r="D115" s="29" t="s">
        <v>404</v>
      </c>
      <c r="E115" s="29" t="s">
        <v>14</v>
      </c>
      <c r="F115" s="30">
        <v>0</v>
      </c>
      <c r="G115" s="30">
        <v>0</v>
      </c>
      <c r="H115" s="30"/>
    </row>
    <row r="116" spans="1:8" ht="38.25" x14ac:dyDescent="0.25">
      <c r="A116" s="27">
        <v>112</v>
      </c>
      <c r="B116" s="28" t="s">
        <v>405</v>
      </c>
      <c r="C116" s="28"/>
      <c r="D116" s="29" t="s">
        <v>406</v>
      </c>
      <c r="E116" s="29" t="s">
        <v>14</v>
      </c>
      <c r="F116" s="30">
        <v>0</v>
      </c>
      <c r="G116" s="30">
        <v>0</v>
      </c>
      <c r="H116" s="30"/>
    </row>
    <row r="117" spans="1:8" ht="25.5" x14ac:dyDescent="0.25">
      <c r="A117" s="27">
        <v>113</v>
      </c>
      <c r="B117" s="28" t="s">
        <v>407</v>
      </c>
      <c r="C117" s="28"/>
      <c r="D117" s="29" t="s">
        <v>408</v>
      </c>
      <c r="E117" s="29" t="s">
        <v>14</v>
      </c>
      <c r="F117" s="30">
        <v>0</v>
      </c>
      <c r="G117" s="30">
        <v>0</v>
      </c>
      <c r="H117" s="30"/>
    </row>
    <row r="118" spans="1:8" x14ac:dyDescent="0.25">
      <c r="A118" s="27">
        <v>114</v>
      </c>
      <c r="B118" s="30" t="s">
        <v>184</v>
      </c>
      <c r="C118" s="30"/>
      <c r="D118" s="30" t="s">
        <v>185</v>
      </c>
      <c r="E118" s="30" t="s">
        <v>14</v>
      </c>
      <c r="F118" s="30">
        <f>6+19+9</f>
        <v>34</v>
      </c>
      <c r="G118" s="30">
        <f>6+19+9</f>
        <v>34</v>
      </c>
      <c r="H118" s="30"/>
    </row>
    <row r="119" spans="1:8" ht="89.25" x14ac:dyDescent="0.25">
      <c r="A119" s="27">
        <v>115</v>
      </c>
      <c r="B119" s="28" t="s">
        <v>409</v>
      </c>
      <c r="C119" s="28"/>
      <c r="D119" s="28" t="s">
        <v>410</v>
      </c>
      <c r="E119" s="28" t="s">
        <v>14</v>
      </c>
      <c r="F119" s="32">
        <v>0</v>
      </c>
      <c r="G119" s="32">
        <v>0</v>
      </c>
      <c r="H119" s="30"/>
    </row>
    <row r="120" spans="1:8" ht="89.25" x14ac:dyDescent="0.25">
      <c r="A120" s="27">
        <v>116</v>
      </c>
      <c r="B120" s="28" t="s">
        <v>411</v>
      </c>
      <c r="C120" s="28"/>
      <c r="D120" s="28" t="s">
        <v>412</v>
      </c>
      <c r="E120" s="28" t="s">
        <v>14</v>
      </c>
      <c r="F120" s="32">
        <v>3</v>
      </c>
      <c r="G120" s="32">
        <v>3</v>
      </c>
      <c r="H120" s="30"/>
    </row>
    <row r="121" spans="1:8" ht="89.25" x14ac:dyDescent="0.25">
      <c r="A121" s="27">
        <v>117</v>
      </c>
      <c r="B121" s="28" t="s">
        <v>413</v>
      </c>
      <c r="C121" s="28"/>
      <c r="D121" s="28" t="s">
        <v>414</v>
      </c>
      <c r="E121" s="28" t="s">
        <v>14</v>
      </c>
      <c r="F121" s="32">
        <v>2</v>
      </c>
      <c r="G121" s="32">
        <v>2</v>
      </c>
      <c r="H121" s="30"/>
    </row>
    <row r="122" spans="1:8" ht="140.25" x14ac:dyDescent="0.25">
      <c r="A122" s="27">
        <v>118</v>
      </c>
      <c r="B122" s="28" t="s">
        <v>415</v>
      </c>
      <c r="C122" s="28"/>
      <c r="D122" s="28" t="s">
        <v>416</v>
      </c>
      <c r="E122" s="28" t="s">
        <v>14</v>
      </c>
      <c r="F122" s="32">
        <v>2</v>
      </c>
      <c r="G122" s="32">
        <v>2</v>
      </c>
      <c r="H122" s="30"/>
    </row>
    <row r="123" spans="1:8" ht="89.25" x14ac:dyDescent="0.25">
      <c r="A123" s="27">
        <v>119</v>
      </c>
      <c r="B123" s="28" t="s">
        <v>417</v>
      </c>
      <c r="C123" s="28"/>
      <c r="D123" s="28" t="s">
        <v>418</v>
      </c>
      <c r="E123" s="28" t="s">
        <v>14</v>
      </c>
      <c r="F123" s="32">
        <v>0</v>
      </c>
      <c r="G123" s="32">
        <v>0</v>
      </c>
      <c r="H123" s="30"/>
    </row>
    <row r="124" spans="1:8" ht="89.25" x14ac:dyDescent="0.25">
      <c r="A124" s="27">
        <v>120</v>
      </c>
      <c r="B124" s="28" t="s">
        <v>419</v>
      </c>
      <c r="C124" s="28"/>
      <c r="D124" s="28" t="s">
        <v>420</v>
      </c>
      <c r="E124" s="28" t="s">
        <v>14</v>
      </c>
      <c r="F124" s="32">
        <v>0</v>
      </c>
      <c r="G124" s="32">
        <v>0</v>
      </c>
      <c r="H124" s="30"/>
    </row>
    <row r="125" spans="1:8" ht="77.25" x14ac:dyDescent="0.25">
      <c r="A125" s="27">
        <v>121</v>
      </c>
      <c r="B125" s="32" t="s">
        <v>421</v>
      </c>
      <c r="C125" s="32"/>
      <c r="D125" s="32" t="s">
        <v>422</v>
      </c>
      <c r="E125" s="32" t="s">
        <v>14</v>
      </c>
      <c r="F125" s="32">
        <v>0</v>
      </c>
      <c r="G125" s="32">
        <v>0</v>
      </c>
      <c r="H125" s="30"/>
    </row>
    <row r="126" spans="1:8" ht="64.5" x14ac:dyDescent="0.25">
      <c r="A126" s="27">
        <v>122</v>
      </c>
      <c r="B126" s="32" t="s">
        <v>423</v>
      </c>
      <c r="C126" s="32"/>
      <c r="D126" s="32" t="s">
        <v>424</v>
      </c>
      <c r="E126" s="32" t="s">
        <v>14</v>
      </c>
      <c r="F126" s="32">
        <v>0</v>
      </c>
      <c r="G126" s="32">
        <v>0</v>
      </c>
      <c r="H126" s="30"/>
    </row>
    <row r="127" spans="1:8" ht="51.75" x14ac:dyDescent="0.25">
      <c r="A127" s="27">
        <v>123</v>
      </c>
      <c r="B127" s="32" t="s">
        <v>425</v>
      </c>
      <c r="C127" s="32"/>
      <c r="D127" s="32" t="s">
        <v>426</v>
      </c>
      <c r="E127" s="32" t="s">
        <v>14</v>
      </c>
      <c r="F127" s="32">
        <v>0</v>
      </c>
      <c r="G127" s="32">
        <v>0</v>
      </c>
      <c r="H127" s="30"/>
    </row>
    <row r="128" spans="1:8" ht="90" x14ac:dyDescent="0.25">
      <c r="A128" s="27">
        <v>124</v>
      </c>
      <c r="B128" s="32" t="s">
        <v>427</v>
      </c>
      <c r="C128" s="32"/>
      <c r="D128" s="32" t="s">
        <v>428</v>
      </c>
      <c r="E128" s="32" t="s">
        <v>14</v>
      </c>
      <c r="F128" s="32">
        <v>0</v>
      </c>
      <c r="G128" s="32">
        <v>0</v>
      </c>
      <c r="H128" s="30"/>
    </row>
    <row r="129" spans="1:8" ht="51.75" x14ac:dyDescent="0.25">
      <c r="A129" s="27">
        <v>125</v>
      </c>
      <c r="B129" s="32" t="s">
        <v>429</v>
      </c>
      <c r="C129" s="32"/>
      <c r="D129" s="32" t="s">
        <v>430</v>
      </c>
      <c r="E129" s="32" t="s">
        <v>14</v>
      </c>
      <c r="F129" s="32">
        <v>0</v>
      </c>
      <c r="G129" s="32">
        <v>0</v>
      </c>
      <c r="H129" s="30"/>
    </row>
    <row r="130" spans="1:8" ht="25.5" x14ac:dyDescent="0.25">
      <c r="A130" s="27">
        <v>126</v>
      </c>
      <c r="B130" s="28" t="s">
        <v>431</v>
      </c>
      <c r="C130" s="28">
        <v>419438</v>
      </c>
      <c r="D130" s="28" t="s">
        <v>432</v>
      </c>
      <c r="E130" s="28" t="s">
        <v>14</v>
      </c>
      <c r="F130" s="32">
        <v>0</v>
      </c>
      <c r="G130" s="32">
        <v>0</v>
      </c>
      <c r="H130" s="30"/>
    </row>
    <row r="131" spans="1:8" ht="64.5" x14ac:dyDescent="0.25">
      <c r="A131" s="27">
        <v>127</v>
      </c>
      <c r="B131" s="32" t="s">
        <v>433</v>
      </c>
      <c r="C131" s="32">
        <v>419439</v>
      </c>
      <c r="D131" s="32" t="s">
        <v>434</v>
      </c>
      <c r="E131" s="32" t="s">
        <v>14</v>
      </c>
      <c r="F131" s="32">
        <f>42+785</f>
        <v>827</v>
      </c>
      <c r="G131" s="32">
        <f>42+785</f>
        <v>827</v>
      </c>
      <c r="H131" s="30"/>
    </row>
    <row r="132" spans="1:8" ht="64.5" x14ac:dyDescent="0.25">
      <c r="A132" s="27">
        <v>128</v>
      </c>
      <c r="B132" s="32" t="s">
        <v>435</v>
      </c>
      <c r="C132" s="32"/>
      <c r="D132" s="32" t="s">
        <v>436</v>
      </c>
      <c r="E132" s="32" t="s">
        <v>14</v>
      </c>
      <c r="F132" s="32">
        <v>4</v>
      </c>
      <c r="G132" s="32">
        <v>4</v>
      </c>
      <c r="H132" s="30"/>
    </row>
    <row r="133" spans="1:8" ht="51.75" x14ac:dyDescent="0.25">
      <c r="A133" s="27">
        <v>129</v>
      </c>
      <c r="B133" s="32" t="s">
        <v>437</v>
      </c>
      <c r="C133" s="32"/>
      <c r="D133" s="32" t="s">
        <v>438</v>
      </c>
      <c r="E133" s="32" t="s">
        <v>14</v>
      </c>
      <c r="F133" s="32">
        <f>9+7</f>
        <v>16</v>
      </c>
      <c r="G133" s="32">
        <f>9+7</f>
        <v>16</v>
      </c>
      <c r="H133" s="30"/>
    </row>
    <row r="134" spans="1:8" ht="25.5" x14ac:dyDescent="0.25">
      <c r="A134" s="27">
        <v>130</v>
      </c>
      <c r="B134" s="28" t="s">
        <v>439</v>
      </c>
      <c r="C134" s="28"/>
      <c r="D134" s="28" t="s">
        <v>440</v>
      </c>
      <c r="E134" s="28" t="s">
        <v>14</v>
      </c>
      <c r="F134" s="32">
        <v>0</v>
      </c>
      <c r="G134" s="32">
        <v>0</v>
      </c>
      <c r="H134" s="30"/>
    </row>
    <row r="135" spans="1:8" ht="77.25" x14ac:dyDescent="0.25">
      <c r="A135" s="27">
        <v>131</v>
      </c>
      <c r="B135" s="32" t="s">
        <v>439</v>
      </c>
      <c r="C135" s="32"/>
      <c r="D135" s="32" t="s">
        <v>441</v>
      </c>
      <c r="E135" s="32" t="s">
        <v>14</v>
      </c>
      <c r="F135" s="32">
        <v>0</v>
      </c>
      <c r="G135" s="32">
        <v>0</v>
      </c>
      <c r="H135" s="30"/>
    </row>
    <row r="136" spans="1:8" ht="51.75" x14ac:dyDescent="0.25">
      <c r="A136" s="27">
        <v>132</v>
      </c>
      <c r="B136" s="32" t="s">
        <v>439</v>
      </c>
      <c r="C136" s="32"/>
      <c r="D136" s="32" t="s">
        <v>442</v>
      </c>
      <c r="E136" s="32" t="s">
        <v>14</v>
      </c>
      <c r="F136" s="32">
        <v>0</v>
      </c>
      <c r="G136" s="32">
        <v>0</v>
      </c>
      <c r="H136" s="30"/>
    </row>
    <row r="137" spans="1:8" ht="51.75" x14ac:dyDescent="0.25">
      <c r="A137" s="27">
        <v>133</v>
      </c>
      <c r="B137" s="32" t="s">
        <v>443</v>
      </c>
      <c r="C137" s="32"/>
      <c r="D137" s="32" t="s">
        <v>444</v>
      </c>
      <c r="E137" s="32" t="s">
        <v>14</v>
      </c>
      <c r="F137" s="32">
        <v>0</v>
      </c>
      <c r="G137" s="32">
        <v>0</v>
      </c>
      <c r="H137" s="30"/>
    </row>
    <row r="138" spans="1:8" ht="51.75" x14ac:dyDescent="0.25">
      <c r="A138" s="27">
        <v>134</v>
      </c>
      <c r="B138" s="32" t="s">
        <v>445</v>
      </c>
      <c r="C138" s="32"/>
      <c r="D138" s="32" t="s">
        <v>446</v>
      </c>
      <c r="E138" s="32" t="s">
        <v>14</v>
      </c>
      <c r="F138" s="32">
        <v>0</v>
      </c>
      <c r="G138" s="32">
        <v>0</v>
      </c>
      <c r="H138" s="30"/>
    </row>
    <row r="139" spans="1:8" ht="51.75" x14ac:dyDescent="0.25">
      <c r="A139" s="27">
        <v>135</v>
      </c>
      <c r="B139" s="32" t="s">
        <v>447</v>
      </c>
      <c r="C139" s="32"/>
      <c r="D139" s="32" t="s">
        <v>448</v>
      </c>
      <c r="E139" s="32" t="s">
        <v>14</v>
      </c>
      <c r="F139" s="32">
        <v>0</v>
      </c>
      <c r="G139" s="32">
        <v>0</v>
      </c>
      <c r="H139" s="30"/>
    </row>
    <row r="140" spans="1:8" ht="64.5" x14ac:dyDescent="0.25">
      <c r="A140" s="27">
        <v>136</v>
      </c>
      <c r="B140" s="32" t="s">
        <v>449</v>
      </c>
      <c r="C140" s="32"/>
      <c r="D140" s="32" t="s">
        <v>450</v>
      </c>
      <c r="E140" s="32" t="s">
        <v>14</v>
      </c>
      <c r="F140" s="32">
        <v>0</v>
      </c>
      <c r="G140" s="32">
        <v>0</v>
      </c>
      <c r="H140" s="30"/>
    </row>
    <row r="141" spans="1:8" ht="77.25" x14ac:dyDescent="0.25">
      <c r="A141" s="27">
        <v>137</v>
      </c>
      <c r="B141" s="32" t="s">
        <v>451</v>
      </c>
      <c r="C141" s="32"/>
      <c r="D141" s="32" t="s">
        <v>452</v>
      </c>
      <c r="E141" s="32" t="s">
        <v>14</v>
      </c>
      <c r="F141" s="32">
        <v>0</v>
      </c>
      <c r="G141" s="32">
        <v>0</v>
      </c>
      <c r="H141" s="30"/>
    </row>
    <row r="142" spans="1:8" ht="64.5" x14ac:dyDescent="0.25">
      <c r="A142" s="27">
        <v>138</v>
      </c>
      <c r="B142" s="32" t="s">
        <v>453</v>
      </c>
      <c r="C142" s="32"/>
      <c r="D142" s="32" t="s">
        <v>454</v>
      </c>
      <c r="E142" s="32" t="s">
        <v>14</v>
      </c>
      <c r="F142" s="32">
        <v>0</v>
      </c>
      <c r="G142" s="32">
        <v>0</v>
      </c>
      <c r="H142" s="30"/>
    </row>
    <row r="143" spans="1:8" ht="26.25" x14ac:dyDescent="0.25">
      <c r="A143" s="27">
        <v>139</v>
      </c>
      <c r="B143" s="38" t="s">
        <v>455</v>
      </c>
      <c r="C143" s="38"/>
      <c r="D143" s="38" t="s">
        <v>456</v>
      </c>
      <c r="E143" s="38" t="s">
        <v>14</v>
      </c>
      <c r="F143" s="32">
        <v>0</v>
      </c>
      <c r="G143" s="32">
        <v>0</v>
      </c>
      <c r="H143" s="39"/>
    </row>
    <row r="144" spans="1:8" ht="38.25" x14ac:dyDescent="0.25">
      <c r="A144" s="27">
        <v>140</v>
      </c>
      <c r="B144" s="28" t="s">
        <v>457</v>
      </c>
      <c r="C144" s="28">
        <v>419282</v>
      </c>
      <c r="D144" s="29" t="s">
        <v>458</v>
      </c>
      <c r="E144" s="29" t="s">
        <v>77</v>
      </c>
      <c r="F144" s="32">
        <v>10</v>
      </c>
      <c r="G144" s="32">
        <v>10</v>
      </c>
      <c r="H144" s="30"/>
    </row>
    <row r="145" spans="1:8" ht="63.75" x14ac:dyDescent="0.25">
      <c r="A145" s="27">
        <v>141</v>
      </c>
      <c r="B145" s="28" t="s">
        <v>459</v>
      </c>
      <c r="C145" s="28">
        <v>419287</v>
      </c>
      <c r="D145" s="29" t="s">
        <v>460</v>
      </c>
      <c r="E145" s="29" t="s">
        <v>77</v>
      </c>
      <c r="F145" s="32">
        <v>0</v>
      </c>
      <c r="G145" s="32">
        <v>0</v>
      </c>
      <c r="H145" s="30"/>
    </row>
    <row r="146" spans="1:8" ht="77.25" x14ac:dyDescent="0.25">
      <c r="A146" s="27">
        <v>142</v>
      </c>
      <c r="B146" s="30" t="s">
        <v>461</v>
      </c>
      <c r="C146" s="30"/>
      <c r="D146" s="32" t="s">
        <v>462</v>
      </c>
      <c r="E146" s="32" t="s">
        <v>14</v>
      </c>
      <c r="F146" s="30">
        <v>204</v>
      </c>
      <c r="G146" s="30">
        <v>204</v>
      </c>
      <c r="H146" s="30"/>
    </row>
    <row r="147" spans="1:8" ht="102.75" x14ac:dyDescent="0.25">
      <c r="A147" s="27">
        <v>143</v>
      </c>
      <c r="B147" s="30" t="s">
        <v>463</v>
      </c>
      <c r="C147" s="30"/>
      <c r="D147" s="32" t="s">
        <v>464</v>
      </c>
      <c r="E147" s="30" t="s">
        <v>14</v>
      </c>
      <c r="F147" s="30">
        <v>300</v>
      </c>
      <c r="G147" s="30">
        <v>300</v>
      </c>
      <c r="H147" s="30"/>
    </row>
    <row r="148" spans="1:8" ht="102.75" x14ac:dyDescent="0.25">
      <c r="A148" s="27">
        <v>144</v>
      </c>
      <c r="B148" s="30" t="s">
        <v>465</v>
      </c>
      <c r="C148" s="30"/>
      <c r="D148" s="32" t="s">
        <v>466</v>
      </c>
      <c r="E148" s="30" t="s">
        <v>14</v>
      </c>
      <c r="F148" s="30">
        <f>290+41</f>
        <v>331</v>
      </c>
      <c r="G148" s="30">
        <f>290+41</f>
        <v>331</v>
      </c>
      <c r="H148" s="30"/>
    </row>
    <row r="149" spans="1:8" ht="90" x14ac:dyDescent="0.25">
      <c r="A149" s="27">
        <v>145</v>
      </c>
      <c r="B149" s="30" t="s">
        <v>467</v>
      </c>
      <c r="C149" s="30"/>
      <c r="D149" s="32" t="s">
        <v>468</v>
      </c>
      <c r="E149" s="30" t="s">
        <v>14</v>
      </c>
      <c r="F149" s="30">
        <v>0</v>
      </c>
      <c r="G149" s="30">
        <v>0</v>
      </c>
      <c r="H149" s="30"/>
    </row>
    <row r="150" spans="1:8" x14ac:dyDescent="0.25">
      <c r="A150" s="27">
        <v>146</v>
      </c>
      <c r="B150" s="30" t="s">
        <v>469</v>
      </c>
      <c r="C150" s="30"/>
      <c r="D150" s="30" t="s">
        <v>470</v>
      </c>
      <c r="E150" s="30" t="s">
        <v>14</v>
      </c>
      <c r="F150" s="30">
        <v>20</v>
      </c>
      <c r="G150" s="30">
        <v>20</v>
      </c>
      <c r="H150" s="30"/>
    </row>
    <row r="151" spans="1:8" x14ac:dyDescent="0.25">
      <c r="A151" s="27">
        <v>147</v>
      </c>
      <c r="B151" s="30" t="s">
        <v>471</v>
      </c>
      <c r="C151" s="30"/>
      <c r="D151" s="30" t="s">
        <v>472</v>
      </c>
      <c r="E151" s="30" t="s">
        <v>14</v>
      </c>
      <c r="F151" s="30">
        <v>0</v>
      </c>
      <c r="G151" s="30">
        <v>0</v>
      </c>
      <c r="H151" s="30"/>
    </row>
    <row r="152" spans="1:8" x14ac:dyDescent="0.25">
      <c r="A152" s="27">
        <v>148</v>
      </c>
      <c r="B152" s="30" t="s">
        <v>473</v>
      </c>
      <c r="C152" s="30"/>
      <c r="D152" s="30" t="s">
        <v>474</v>
      </c>
      <c r="E152" s="30" t="s">
        <v>14</v>
      </c>
      <c r="F152" s="30">
        <v>0</v>
      </c>
      <c r="G152" s="30">
        <v>0</v>
      </c>
      <c r="H152" s="30"/>
    </row>
    <row r="153" spans="1:8" x14ac:dyDescent="0.25">
      <c r="A153" s="27">
        <v>149</v>
      </c>
      <c r="B153" s="30" t="s">
        <v>475</v>
      </c>
      <c r="C153" s="30"/>
      <c r="D153" s="30" t="s">
        <v>476</v>
      </c>
      <c r="E153" s="30" t="s">
        <v>14</v>
      </c>
      <c r="F153" s="30">
        <v>0</v>
      </c>
      <c r="G153" s="30">
        <v>0</v>
      </c>
      <c r="H153" s="30"/>
    </row>
    <row r="154" spans="1:8" ht="64.5" x14ac:dyDescent="0.25">
      <c r="A154" s="27">
        <v>150</v>
      </c>
      <c r="B154" s="30" t="s">
        <v>477</v>
      </c>
      <c r="C154" s="30"/>
      <c r="D154" s="32" t="s">
        <v>478</v>
      </c>
      <c r="E154" s="30" t="s">
        <v>14</v>
      </c>
      <c r="F154" s="30">
        <v>5</v>
      </c>
      <c r="G154" s="30">
        <v>5</v>
      </c>
      <c r="H154" s="30"/>
    </row>
    <row r="155" spans="1:8" ht="64.5" x14ac:dyDescent="0.25">
      <c r="A155" s="27">
        <v>151</v>
      </c>
      <c r="B155" s="30" t="s">
        <v>479</v>
      </c>
      <c r="C155" s="30"/>
      <c r="D155" s="32" t="s">
        <v>480</v>
      </c>
      <c r="E155" s="30" t="s">
        <v>14</v>
      </c>
      <c r="F155" s="30">
        <v>0</v>
      </c>
      <c r="G155" s="30">
        <v>0</v>
      </c>
      <c r="H155" s="30"/>
    </row>
    <row r="156" spans="1:8" ht="64.5" x14ac:dyDescent="0.25">
      <c r="A156" s="27">
        <v>152</v>
      </c>
      <c r="B156" s="30" t="s">
        <v>481</v>
      </c>
      <c r="C156" s="30"/>
      <c r="D156" s="32" t="s">
        <v>482</v>
      </c>
      <c r="E156" s="30" t="s">
        <v>14</v>
      </c>
      <c r="F156" s="30">
        <v>227</v>
      </c>
      <c r="G156" s="30">
        <v>227</v>
      </c>
      <c r="H156" s="30"/>
    </row>
    <row r="157" spans="1:8" ht="64.5" x14ac:dyDescent="0.25">
      <c r="A157" s="27">
        <v>153</v>
      </c>
      <c r="B157" s="30" t="s">
        <v>483</v>
      </c>
      <c r="C157" s="30"/>
      <c r="D157" s="32" t="s">
        <v>484</v>
      </c>
      <c r="E157" s="30" t="s">
        <v>14</v>
      </c>
      <c r="F157" s="30">
        <v>280</v>
      </c>
      <c r="G157" s="30">
        <v>280</v>
      </c>
      <c r="H157" s="30"/>
    </row>
    <row r="158" spans="1:8" ht="102.75" x14ac:dyDescent="0.25">
      <c r="A158" s="27">
        <v>154</v>
      </c>
      <c r="B158" s="30" t="s">
        <v>485</v>
      </c>
      <c r="C158" s="30"/>
      <c r="D158" s="32" t="s">
        <v>486</v>
      </c>
      <c r="E158" s="30" t="s">
        <v>14</v>
      </c>
      <c r="F158" s="30">
        <v>0</v>
      </c>
      <c r="G158" s="30">
        <v>0</v>
      </c>
      <c r="H158" s="30"/>
    </row>
    <row r="159" spans="1:8" ht="141" x14ac:dyDescent="0.25">
      <c r="A159" s="27">
        <v>155</v>
      </c>
      <c r="B159" s="30" t="s">
        <v>487</v>
      </c>
      <c r="C159" s="30"/>
      <c r="D159" s="32" t="s">
        <v>488</v>
      </c>
      <c r="E159" s="30" t="s">
        <v>14</v>
      </c>
      <c r="F159" s="30">
        <v>0</v>
      </c>
      <c r="G159" s="30">
        <v>0</v>
      </c>
      <c r="H159" s="30"/>
    </row>
    <row r="160" spans="1:8" ht="77.25" x14ac:dyDescent="0.25">
      <c r="A160" s="27">
        <v>156</v>
      </c>
      <c r="B160" s="30" t="s">
        <v>489</v>
      </c>
      <c r="C160" s="30"/>
      <c r="D160" s="32" t="s">
        <v>490</v>
      </c>
      <c r="E160" s="30" t="s">
        <v>14</v>
      </c>
      <c r="F160" s="30">
        <v>0</v>
      </c>
      <c r="G160" s="30">
        <v>0</v>
      </c>
      <c r="H160" s="30"/>
    </row>
    <row r="161" spans="1:8" ht="64.5" x14ac:dyDescent="0.25">
      <c r="A161" s="27">
        <v>157</v>
      </c>
      <c r="B161" s="30" t="s">
        <v>491</v>
      </c>
      <c r="C161" s="30"/>
      <c r="D161" s="32" t="s">
        <v>492</v>
      </c>
      <c r="E161" s="30" t="s">
        <v>14</v>
      </c>
      <c r="F161" s="30">
        <v>448</v>
      </c>
      <c r="G161" s="30">
        <v>448</v>
      </c>
      <c r="H161" s="30"/>
    </row>
    <row r="162" spans="1:8" ht="64.5" x14ac:dyDescent="0.25">
      <c r="A162" s="27">
        <v>158</v>
      </c>
      <c r="B162" s="30" t="s">
        <v>493</v>
      </c>
      <c r="C162" s="30"/>
      <c r="D162" s="32" t="s">
        <v>494</v>
      </c>
      <c r="E162" s="30" t="s">
        <v>14</v>
      </c>
      <c r="F162" s="30">
        <f>417+50</f>
        <v>467</v>
      </c>
      <c r="G162" s="30">
        <f>417+50</f>
        <v>467</v>
      </c>
      <c r="H162" s="30"/>
    </row>
    <row r="163" spans="1:8" ht="102.75" x14ac:dyDescent="0.25">
      <c r="A163" s="27">
        <v>159</v>
      </c>
      <c r="B163" s="30" t="s">
        <v>495</v>
      </c>
      <c r="C163" s="30"/>
      <c r="D163" s="32" t="s">
        <v>496</v>
      </c>
      <c r="E163" s="30" t="s">
        <v>14</v>
      </c>
      <c r="F163" s="30">
        <v>100</v>
      </c>
      <c r="G163" s="30">
        <v>100</v>
      </c>
      <c r="H163" s="30"/>
    </row>
    <row r="164" spans="1:8" ht="90" x14ac:dyDescent="0.25">
      <c r="A164" s="27">
        <v>160</v>
      </c>
      <c r="B164" s="30" t="s">
        <v>497</v>
      </c>
      <c r="C164" s="30"/>
      <c r="D164" s="32" t="s">
        <v>498</v>
      </c>
      <c r="E164" s="30" t="s">
        <v>499</v>
      </c>
      <c r="F164" s="30">
        <v>369</v>
      </c>
      <c r="G164" s="30">
        <v>369</v>
      </c>
      <c r="H164" s="30"/>
    </row>
    <row r="165" spans="1:8" ht="25.5" x14ac:dyDescent="0.25">
      <c r="A165" s="27">
        <v>161</v>
      </c>
      <c r="B165" s="28" t="s">
        <v>500</v>
      </c>
      <c r="C165" s="28">
        <v>419434</v>
      </c>
      <c r="D165" s="28" t="s">
        <v>501</v>
      </c>
      <c r="E165" s="28" t="s">
        <v>14</v>
      </c>
      <c r="F165" s="32">
        <f>26+36+24</f>
        <v>86</v>
      </c>
      <c r="G165" s="32">
        <f>26+36+24</f>
        <v>86</v>
      </c>
      <c r="H165" s="30"/>
    </row>
  </sheetData>
  <mergeCells count="3">
    <mergeCell ref="A1:H1"/>
    <mergeCell ref="A2:H2"/>
    <mergeCell ref="A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tabSelected="1" workbookViewId="0">
      <selection sqref="A1:H1"/>
    </sheetView>
  </sheetViews>
  <sheetFormatPr defaultRowHeight="15" x14ac:dyDescent="0.25"/>
  <cols>
    <col min="2" max="2" width="10.28515625" bestFit="1" customWidth="1"/>
    <col min="4" max="4" width="28.5703125" bestFit="1" customWidth="1"/>
    <col min="5" max="5" width="9" bestFit="1" customWidth="1"/>
    <col min="8" max="8" width="24" bestFit="1" customWidth="1"/>
  </cols>
  <sheetData>
    <row r="1" spans="1:8" x14ac:dyDescent="0.25">
      <c r="A1" s="40" t="s">
        <v>0</v>
      </c>
      <c r="B1" s="41"/>
      <c r="C1" s="41"/>
      <c r="D1" s="41"/>
      <c r="E1" s="41"/>
      <c r="F1" s="41"/>
      <c r="G1" s="41"/>
      <c r="H1" s="42"/>
    </row>
    <row r="2" spans="1:8" x14ac:dyDescent="0.25">
      <c r="A2" s="43" t="s">
        <v>502</v>
      </c>
      <c r="B2" s="44"/>
      <c r="C2" s="44"/>
      <c r="D2" s="44"/>
      <c r="E2" s="44"/>
      <c r="F2" s="44"/>
      <c r="G2" s="44"/>
      <c r="H2" s="45"/>
    </row>
    <row r="3" spans="1:8" ht="39" x14ac:dyDescent="0.25">
      <c r="A3" s="46" t="s">
        <v>3</v>
      </c>
      <c r="B3" s="47" t="s">
        <v>4</v>
      </c>
      <c r="C3" s="46" t="s">
        <v>5</v>
      </c>
      <c r="D3" s="47" t="s">
        <v>6</v>
      </c>
      <c r="E3" s="46" t="s">
        <v>7</v>
      </c>
      <c r="F3" s="46" t="s">
        <v>8</v>
      </c>
      <c r="G3" s="46" t="s">
        <v>9</v>
      </c>
      <c r="H3" s="48" t="s">
        <v>503</v>
      </c>
    </row>
    <row r="4" spans="1:8" ht="38.25" x14ac:dyDescent="0.25">
      <c r="A4" s="49">
        <v>1</v>
      </c>
      <c r="B4" s="50" t="s">
        <v>504</v>
      </c>
      <c r="C4" s="50"/>
      <c r="D4" s="50" t="s">
        <v>505</v>
      </c>
      <c r="E4" s="50" t="s">
        <v>14</v>
      </c>
      <c r="F4" s="49">
        <v>0</v>
      </c>
      <c r="G4" s="49">
        <v>0</v>
      </c>
      <c r="H4" s="51"/>
    </row>
    <row r="5" spans="1:8" ht="38.25" x14ac:dyDescent="0.25">
      <c r="A5" s="49">
        <v>2</v>
      </c>
      <c r="B5" s="50" t="s">
        <v>506</v>
      </c>
      <c r="C5" s="50"/>
      <c r="D5" s="50" t="s">
        <v>507</v>
      </c>
      <c r="E5" s="50" t="s">
        <v>14</v>
      </c>
      <c r="F5" s="49">
        <v>0</v>
      </c>
      <c r="G5" s="49">
        <v>0</v>
      </c>
      <c r="H5" s="52"/>
    </row>
    <row r="6" spans="1:8" ht="38.25" x14ac:dyDescent="0.25">
      <c r="A6" s="49">
        <v>3</v>
      </c>
      <c r="B6" s="50" t="s">
        <v>508</v>
      </c>
      <c r="C6" s="50"/>
      <c r="D6" s="50" t="s">
        <v>509</v>
      </c>
      <c r="E6" s="50" t="s">
        <v>14</v>
      </c>
      <c r="F6" s="49">
        <v>0</v>
      </c>
      <c r="G6" s="49">
        <v>0</v>
      </c>
      <c r="H6" s="52"/>
    </row>
    <row r="7" spans="1:8" ht="38.25" x14ac:dyDescent="0.25">
      <c r="A7" s="49">
        <v>4</v>
      </c>
      <c r="B7" s="50" t="s">
        <v>510</v>
      </c>
      <c r="C7" s="50"/>
      <c r="D7" s="50" t="s">
        <v>507</v>
      </c>
      <c r="E7" s="50" t="s">
        <v>14</v>
      </c>
      <c r="F7" s="49">
        <v>0</v>
      </c>
      <c r="G7" s="49">
        <v>0</v>
      </c>
      <c r="H7" s="52"/>
    </row>
    <row r="8" spans="1:8" ht="38.25" x14ac:dyDescent="0.25">
      <c r="A8" s="49">
        <v>5</v>
      </c>
      <c r="B8" s="50" t="s">
        <v>511</v>
      </c>
      <c r="C8" s="50"/>
      <c r="D8" s="50" t="s">
        <v>512</v>
      </c>
      <c r="E8" s="50" t="s">
        <v>14</v>
      </c>
      <c r="F8" s="49">
        <v>0</v>
      </c>
      <c r="G8" s="49">
        <v>0</v>
      </c>
      <c r="H8" s="52"/>
    </row>
    <row r="9" spans="1:8" ht="51" x14ac:dyDescent="0.25">
      <c r="A9" s="49">
        <v>6</v>
      </c>
      <c r="B9" s="50" t="s">
        <v>513</v>
      </c>
      <c r="C9" s="50"/>
      <c r="D9" s="50" t="s">
        <v>514</v>
      </c>
      <c r="E9" s="50" t="s">
        <v>14</v>
      </c>
      <c r="F9" s="49">
        <v>0</v>
      </c>
      <c r="G9" s="49">
        <v>0</v>
      </c>
      <c r="H9" s="52"/>
    </row>
    <row r="10" spans="1:8" ht="38.25" x14ac:dyDescent="0.25">
      <c r="A10" s="49">
        <v>7</v>
      </c>
      <c r="B10" s="50" t="s">
        <v>515</v>
      </c>
      <c r="C10" s="50"/>
      <c r="D10" s="50" t="s">
        <v>516</v>
      </c>
      <c r="E10" s="50" t="s">
        <v>517</v>
      </c>
      <c r="F10" s="49">
        <v>0</v>
      </c>
      <c r="G10" s="49">
        <v>0</v>
      </c>
      <c r="H10" s="49"/>
    </row>
    <row r="11" spans="1:8" ht="39" x14ac:dyDescent="0.25">
      <c r="A11" s="49">
        <v>8</v>
      </c>
      <c r="B11" s="53" t="s">
        <v>518</v>
      </c>
      <c r="C11" s="53">
        <v>419289</v>
      </c>
      <c r="D11" s="49" t="s">
        <v>519</v>
      </c>
      <c r="E11" s="49" t="s">
        <v>14</v>
      </c>
      <c r="F11" s="49">
        <v>0</v>
      </c>
      <c r="G11" s="49">
        <v>0</v>
      </c>
      <c r="H11" s="51"/>
    </row>
    <row r="12" spans="1:8" ht="51" x14ac:dyDescent="0.25">
      <c r="A12" s="49">
        <v>9</v>
      </c>
      <c r="B12" s="50" t="s">
        <v>520</v>
      </c>
      <c r="C12" s="50">
        <v>419295</v>
      </c>
      <c r="D12" s="54" t="s">
        <v>521</v>
      </c>
      <c r="E12" s="54" t="s">
        <v>14</v>
      </c>
      <c r="F12" s="49">
        <v>0</v>
      </c>
      <c r="G12" s="49">
        <v>0</v>
      </c>
      <c r="H12" s="51"/>
    </row>
    <row r="13" spans="1:8" ht="51" x14ac:dyDescent="0.25">
      <c r="A13" s="49">
        <v>10</v>
      </c>
      <c r="B13" s="50" t="s">
        <v>522</v>
      </c>
      <c r="C13" s="50">
        <v>419296</v>
      </c>
      <c r="D13" s="54" t="s">
        <v>523</v>
      </c>
      <c r="E13" s="54" t="s">
        <v>14</v>
      </c>
      <c r="F13" s="49">
        <v>0</v>
      </c>
      <c r="G13" s="49">
        <v>0</v>
      </c>
      <c r="H13" s="52"/>
    </row>
    <row r="14" spans="1:8" ht="51" x14ac:dyDescent="0.25">
      <c r="A14" s="49">
        <v>11</v>
      </c>
      <c r="B14" s="50" t="s">
        <v>524</v>
      </c>
      <c r="C14" s="50">
        <v>419297</v>
      </c>
      <c r="D14" s="54" t="s">
        <v>525</v>
      </c>
      <c r="E14" s="54" t="s">
        <v>14</v>
      </c>
      <c r="F14" s="49">
        <v>0</v>
      </c>
      <c r="G14" s="49">
        <v>0</v>
      </c>
      <c r="H14" s="52"/>
    </row>
    <row r="15" spans="1:8" ht="51" x14ac:dyDescent="0.25">
      <c r="A15" s="49">
        <v>12</v>
      </c>
      <c r="B15" s="50" t="s">
        <v>526</v>
      </c>
      <c r="C15" s="50">
        <v>419298</v>
      </c>
      <c r="D15" s="54" t="s">
        <v>527</v>
      </c>
      <c r="E15" s="54" t="s">
        <v>14</v>
      </c>
      <c r="F15" s="49">
        <v>0</v>
      </c>
      <c r="G15" s="49">
        <v>0</v>
      </c>
      <c r="H15" s="52"/>
    </row>
    <row r="16" spans="1:8" ht="51" x14ac:dyDescent="0.25">
      <c r="A16" s="49">
        <v>13</v>
      </c>
      <c r="B16" s="50" t="s">
        <v>528</v>
      </c>
      <c r="C16" s="50">
        <v>419299</v>
      </c>
      <c r="D16" s="54" t="s">
        <v>529</v>
      </c>
      <c r="E16" s="54" t="s">
        <v>14</v>
      </c>
      <c r="F16" s="49">
        <v>0</v>
      </c>
      <c r="G16" s="49">
        <v>0</v>
      </c>
      <c r="H16" s="51"/>
    </row>
    <row r="17" spans="1:8" ht="51" x14ac:dyDescent="0.25">
      <c r="A17" s="49">
        <v>14</v>
      </c>
      <c r="B17" s="50" t="s">
        <v>530</v>
      </c>
      <c r="C17" s="50">
        <v>419300</v>
      </c>
      <c r="D17" s="54" t="s">
        <v>531</v>
      </c>
      <c r="E17" s="54" t="s">
        <v>14</v>
      </c>
      <c r="F17" s="49">
        <v>0</v>
      </c>
      <c r="G17" s="49">
        <v>0</v>
      </c>
      <c r="H17" s="52"/>
    </row>
    <row r="18" spans="1:8" ht="39" x14ac:dyDescent="0.25">
      <c r="A18" s="49">
        <v>15</v>
      </c>
      <c r="B18" s="53" t="s">
        <v>532</v>
      </c>
      <c r="C18" s="53">
        <v>419317</v>
      </c>
      <c r="D18" s="53" t="s">
        <v>533</v>
      </c>
      <c r="E18" s="53" t="s">
        <v>138</v>
      </c>
      <c r="F18" s="49">
        <v>0</v>
      </c>
      <c r="G18" s="49">
        <v>0</v>
      </c>
      <c r="H18" s="55"/>
    </row>
    <row r="19" spans="1:8" ht="25.5" x14ac:dyDescent="0.25">
      <c r="A19" s="49">
        <v>16</v>
      </c>
      <c r="B19" s="50" t="s">
        <v>534</v>
      </c>
      <c r="C19" s="50"/>
      <c r="D19" s="54" t="s">
        <v>535</v>
      </c>
      <c r="E19" s="54" t="s">
        <v>14</v>
      </c>
      <c r="F19" s="49">
        <v>0</v>
      </c>
      <c r="G19" s="49">
        <v>0</v>
      </c>
      <c r="H19" s="51"/>
    </row>
    <row r="20" spans="1:8" ht="64.5" x14ac:dyDescent="0.25">
      <c r="A20" s="49">
        <v>17</v>
      </c>
      <c r="B20" s="50" t="s">
        <v>536</v>
      </c>
      <c r="C20" s="50"/>
      <c r="D20" s="49" t="s">
        <v>537</v>
      </c>
      <c r="E20" s="54" t="s">
        <v>14</v>
      </c>
      <c r="F20" s="49">
        <v>0</v>
      </c>
      <c r="G20" s="49">
        <v>0</v>
      </c>
      <c r="H20" s="52"/>
    </row>
    <row r="21" spans="1:8" ht="64.5" x14ac:dyDescent="0.25">
      <c r="A21" s="49">
        <v>18</v>
      </c>
      <c r="B21" s="50" t="s">
        <v>538</v>
      </c>
      <c r="C21" s="50"/>
      <c r="D21" s="49" t="s">
        <v>539</v>
      </c>
      <c r="E21" s="54" t="s">
        <v>14</v>
      </c>
      <c r="F21" s="49">
        <v>0</v>
      </c>
      <c r="G21" s="49">
        <v>0</v>
      </c>
      <c r="H21" s="51"/>
    </row>
    <row r="22" spans="1:8" ht="38.25" x14ac:dyDescent="0.25">
      <c r="A22" s="49">
        <v>19</v>
      </c>
      <c r="B22" s="50" t="s">
        <v>538</v>
      </c>
      <c r="C22" s="50"/>
      <c r="D22" s="54" t="s">
        <v>540</v>
      </c>
      <c r="E22" s="50" t="s">
        <v>14</v>
      </c>
      <c r="F22" s="49">
        <v>0</v>
      </c>
      <c r="G22" s="49">
        <v>0</v>
      </c>
      <c r="H22" s="49"/>
    </row>
    <row r="23" spans="1:8" ht="38.25" x14ac:dyDescent="0.25">
      <c r="A23" s="49">
        <v>20</v>
      </c>
      <c r="B23" s="50" t="s">
        <v>538</v>
      </c>
      <c r="C23" s="50"/>
      <c r="D23" s="54" t="s">
        <v>541</v>
      </c>
      <c r="E23" s="56" t="s">
        <v>14</v>
      </c>
      <c r="F23" s="49">
        <v>0</v>
      </c>
      <c r="G23" s="49">
        <v>0</v>
      </c>
      <c r="H23" s="49"/>
    </row>
    <row r="24" spans="1:8" ht="38.25" x14ac:dyDescent="0.25">
      <c r="A24" s="49">
        <v>21</v>
      </c>
      <c r="B24" s="50" t="s">
        <v>538</v>
      </c>
      <c r="C24" s="50"/>
      <c r="D24" s="54" t="s">
        <v>542</v>
      </c>
      <c r="E24" s="56" t="s">
        <v>14</v>
      </c>
      <c r="F24" s="49">
        <v>0</v>
      </c>
      <c r="G24" s="49">
        <v>0</v>
      </c>
      <c r="H24" s="49"/>
    </row>
    <row r="25" spans="1:8" ht="38.25" x14ac:dyDescent="0.25">
      <c r="A25" s="49">
        <v>22</v>
      </c>
      <c r="B25" s="50" t="s">
        <v>538</v>
      </c>
      <c r="C25" s="50"/>
      <c r="D25" s="54" t="s">
        <v>543</v>
      </c>
      <c r="E25" s="56" t="s">
        <v>14</v>
      </c>
      <c r="F25" s="49">
        <v>0</v>
      </c>
      <c r="G25" s="49">
        <v>0</v>
      </c>
      <c r="H25" s="49"/>
    </row>
    <row r="26" spans="1:8" ht="38.25" x14ac:dyDescent="0.25">
      <c r="A26" s="49">
        <v>23</v>
      </c>
      <c r="B26" s="50" t="s">
        <v>544</v>
      </c>
      <c r="C26" s="50"/>
      <c r="D26" s="54" t="s">
        <v>545</v>
      </c>
      <c r="E26" s="56" t="s">
        <v>14</v>
      </c>
      <c r="F26" s="49">
        <v>0</v>
      </c>
      <c r="G26" s="49">
        <v>0</v>
      </c>
      <c r="H26" s="49"/>
    </row>
    <row r="27" spans="1:8" ht="51" x14ac:dyDescent="0.25">
      <c r="A27" s="49">
        <v>24</v>
      </c>
      <c r="B27" s="50" t="s">
        <v>546</v>
      </c>
      <c r="C27" s="50"/>
      <c r="D27" s="54" t="s">
        <v>547</v>
      </c>
      <c r="E27" s="56" t="s">
        <v>14</v>
      </c>
      <c r="F27" s="49">
        <v>0</v>
      </c>
      <c r="G27" s="49">
        <v>0</v>
      </c>
      <c r="H27" s="52"/>
    </row>
    <row r="28" spans="1:8" ht="39" x14ac:dyDescent="0.25">
      <c r="A28" s="49">
        <v>25</v>
      </c>
      <c r="B28" s="49" t="s">
        <v>548</v>
      </c>
      <c r="C28" s="49"/>
      <c r="D28" s="49" t="s">
        <v>549</v>
      </c>
      <c r="E28" s="49" t="s">
        <v>14</v>
      </c>
      <c r="F28" s="49">
        <v>0</v>
      </c>
      <c r="G28" s="49">
        <v>0</v>
      </c>
      <c r="H28" s="51"/>
    </row>
    <row r="29" spans="1:8" ht="38.25" x14ac:dyDescent="0.25">
      <c r="A29" s="49">
        <v>26</v>
      </c>
      <c r="B29" s="50" t="s">
        <v>550</v>
      </c>
      <c r="C29" s="50"/>
      <c r="D29" s="54" t="s">
        <v>551</v>
      </c>
      <c r="E29" s="50" t="s">
        <v>98</v>
      </c>
      <c r="F29" s="49">
        <v>0</v>
      </c>
      <c r="G29" s="49">
        <v>0</v>
      </c>
      <c r="H29" s="51"/>
    </row>
    <row r="30" spans="1:8" ht="51" x14ac:dyDescent="0.25">
      <c r="A30" s="49">
        <v>27</v>
      </c>
      <c r="B30" s="50" t="s">
        <v>550</v>
      </c>
      <c r="C30" s="50">
        <v>419333</v>
      </c>
      <c r="D30" s="54" t="s">
        <v>552</v>
      </c>
      <c r="E30" s="54" t="s">
        <v>553</v>
      </c>
      <c r="F30" s="49">
        <v>0</v>
      </c>
      <c r="G30" s="49">
        <v>0</v>
      </c>
      <c r="H30" s="51"/>
    </row>
    <row r="31" spans="1:8" ht="25.5" x14ac:dyDescent="0.25">
      <c r="A31" s="49">
        <v>28</v>
      </c>
      <c r="B31" s="50" t="s">
        <v>554</v>
      </c>
      <c r="C31" s="50">
        <v>419345</v>
      </c>
      <c r="D31" s="54" t="s">
        <v>555</v>
      </c>
      <c r="E31" s="54" t="s">
        <v>14</v>
      </c>
      <c r="F31" s="49">
        <v>0</v>
      </c>
      <c r="G31" s="49">
        <v>0</v>
      </c>
      <c r="H31" s="52"/>
    </row>
    <row r="32" spans="1:8" ht="25.5" x14ac:dyDescent="0.25">
      <c r="A32" s="49">
        <v>29</v>
      </c>
      <c r="B32" s="50" t="s">
        <v>556</v>
      </c>
      <c r="C32" s="50">
        <v>419350</v>
      </c>
      <c r="D32" s="54" t="s">
        <v>557</v>
      </c>
      <c r="E32" s="54" t="s">
        <v>14</v>
      </c>
      <c r="F32" s="51">
        <v>0</v>
      </c>
      <c r="G32" s="51">
        <v>0</v>
      </c>
      <c r="H32" s="51"/>
    </row>
    <row r="33" spans="1:8" ht="51" x14ac:dyDescent="0.25">
      <c r="A33" s="49">
        <v>30</v>
      </c>
      <c r="B33" s="50" t="s">
        <v>558</v>
      </c>
      <c r="C33" s="50"/>
      <c r="D33" s="54" t="s">
        <v>559</v>
      </c>
      <c r="E33" s="50" t="s">
        <v>14</v>
      </c>
      <c r="F33" s="49">
        <v>0</v>
      </c>
      <c r="G33" s="49">
        <v>0</v>
      </c>
      <c r="H33" s="52"/>
    </row>
    <row r="34" spans="1:8" ht="26.25" x14ac:dyDescent="0.25">
      <c r="A34" s="49">
        <v>31</v>
      </c>
      <c r="B34" s="53" t="s">
        <v>560</v>
      </c>
      <c r="C34" s="53"/>
      <c r="D34" s="49" t="s">
        <v>561</v>
      </c>
      <c r="E34" s="53" t="s">
        <v>138</v>
      </c>
      <c r="F34" s="49">
        <v>0</v>
      </c>
      <c r="G34" s="49">
        <v>0</v>
      </c>
      <c r="H34" s="51"/>
    </row>
    <row r="35" spans="1:8" x14ac:dyDescent="0.25">
      <c r="A35" s="49">
        <v>32</v>
      </c>
      <c r="B35" s="51" t="s">
        <v>562</v>
      </c>
      <c r="C35" s="51"/>
      <c r="D35" s="51" t="s">
        <v>563</v>
      </c>
      <c r="E35" s="51" t="s">
        <v>14</v>
      </c>
      <c r="F35" s="51">
        <v>1</v>
      </c>
      <c r="G35" s="51">
        <v>1</v>
      </c>
      <c r="H35" s="52"/>
    </row>
    <row r="36" spans="1:8" ht="25.5" x14ac:dyDescent="0.25">
      <c r="A36" s="49">
        <v>33</v>
      </c>
      <c r="B36" s="50" t="s">
        <v>564</v>
      </c>
      <c r="C36" s="50"/>
      <c r="D36" s="50" t="s">
        <v>565</v>
      </c>
      <c r="E36" s="50" t="s">
        <v>14</v>
      </c>
      <c r="F36" s="51">
        <v>0</v>
      </c>
      <c r="G36" s="51">
        <v>0</v>
      </c>
      <c r="H36" s="51"/>
    </row>
    <row r="37" spans="1:8" ht="90" x14ac:dyDescent="0.25">
      <c r="A37" s="49">
        <v>34</v>
      </c>
      <c r="B37" s="50" t="s">
        <v>566</v>
      </c>
      <c r="C37" s="57"/>
      <c r="D37" s="53" t="s">
        <v>567</v>
      </c>
      <c r="E37" s="57" t="s">
        <v>14</v>
      </c>
      <c r="F37" s="57">
        <v>1</v>
      </c>
      <c r="G37" s="57">
        <v>1</v>
      </c>
      <c r="H37" s="58"/>
    </row>
    <row r="38" spans="1:8" ht="25.5" x14ac:dyDescent="0.25">
      <c r="A38" s="49">
        <v>35</v>
      </c>
      <c r="B38" s="50" t="s">
        <v>568</v>
      </c>
      <c r="C38" s="51"/>
      <c r="D38" s="51" t="s">
        <v>569</v>
      </c>
      <c r="E38" s="51" t="s">
        <v>14</v>
      </c>
      <c r="F38" s="51">
        <v>91</v>
      </c>
      <c r="G38" s="51">
        <v>91</v>
      </c>
      <c r="H38" s="52"/>
    </row>
    <row r="39" spans="1:8" ht="25.5" x14ac:dyDescent="0.25">
      <c r="A39" s="49">
        <v>36</v>
      </c>
      <c r="B39" s="50" t="s">
        <v>570</v>
      </c>
      <c r="C39" s="50"/>
      <c r="D39" s="50" t="s">
        <v>571</v>
      </c>
      <c r="E39" s="50" t="s">
        <v>14</v>
      </c>
      <c r="F39" s="49">
        <v>0</v>
      </c>
      <c r="G39" s="49">
        <v>0</v>
      </c>
      <c r="H39" s="51"/>
    </row>
    <row r="40" spans="1:8" ht="63.75" x14ac:dyDescent="0.25">
      <c r="A40" s="49">
        <v>37</v>
      </c>
      <c r="B40" s="50" t="s">
        <v>572</v>
      </c>
      <c r="C40" s="50"/>
      <c r="D40" s="50" t="s">
        <v>573</v>
      </c>
      <c r="E40" s="53" t="s">
        <v>14</v>
      </c>
      <c r="F40" s="51">
        <v>1</v>
      </c>
      <c r="G40" s="51">
        <v>1</v>
      </c>
      <c r="H40" s="51"/>
    </row>
    <row r="41" spans="1:8" ht="63.75" x14ac:dyDescent="0.25">
      <c r="A41" s="49">
        <v>38</v>
      </c>
      <c r="B41" s="50" t="s">
        <v>574</v>
      </c>
      <c r="C41" s="50"/>
      <c r="D41" s="50" t="s">
        <v>575</v>
      </c>
      <c r="E41" s="53" t="s">
        <v>14</v>
      </c>
      <c r="F41" s="57">
        <v>0</v>
      </c>
      <c r="G41" s="57">
        <v>0</v>
      </c>
      <c r="H41" s="57"/>
    </row>
    <row r="42" spans="1:8" ht="51" x14ac:dyDescent="0.25">
      <c r="A42" s="49">
        <v>39</v>
      </c>
      <c r="B42" s="50" t="s">
        <v>576</v>
      </c>
      <c r="C42" s="50"/>
      <c r="D42" s="50" t="s">
        <v>577</v>
      </c>
      <c r="E42" s="50" t="s">
        <v>14</v>
      </c>
      <c r="F42" s="51">
        <v>0</v>
      </c>
      <c r="G42" s="51">
        <v>0</v>
      </c>
      <c r="H42" s="51"/>
    </row>
    <row r="43" spans="1:8" x14ac:dyDescent="0.25">
      <c r="A43" s="49">
        <v>40</v>
      </c>
      <c r="B43" s="57" t="s">
        <v>578</v>
      </c>
      <c r="C43" s="57"/>
      <c r="D43" s="57" t="s">
        <v>579</v>
      </c>
      <c r="E43" s="57" t="s">
        <v>14</v>
      </c>
      <c r="F43" s="57">
        <v>3</v>
      </c>
      <c r="G43" s="57">
        <v>3</v>
      </c>
      <c r="H43" s="53"/>
    </row>
    <row r="44" spans="1:8" ht="25.5" x14ac:dyDescent="0.25">
      <c r="A44" s="49">
        <v>41</v>
      </c>
      <c r="B44" s="50" t="s">
        <v>580</v>
      </c>
      <c r="C44" s="50"/>
      <c r="D44" s="51" t="s">
        <v>581</v>
      </c>
      <c r="E44" s="50" t="s">
        <v>14</v>
      </c>
      <c r="F44" s="51">
        <v>1</v>
      </c>
      <c r="G44" s="51">
        <v>1</v>
      </c>
      <c r="H44" s="51"/>
    </row>
    <row r="45" spans="1:8" ht="51" x14ac:dyDescent="0.25">
      <c r="A45" s="49">
        <v>42</v>
      </c>
      <c r="B45" s="50" t="s">
        <v>582</v>
      </c>
      <c r="C45" s="50">
        <v>419464</v>
      </c>
      <c r="D45" s="50" t="s">
        <v>583</v>
      </c>
      <c r="E45" s="50" t="s">
        <v>14</v>
      </c>
      <c r="F45" s="51">
        <v>14</v>
      </c>
      <c r="G45" s="51">
        <v>14</v>
      </c>
      <c r="H45" s="59"/>
    </row>
    <row r="46" spans="1:8" ht="77.25" x14ac:dyDescent="0.25">
      <c r="A46" s="49">
        <v>43</v>
      </c>
      <c r="B46" s="49" t="s">
        <v>56</v>
      </c>
      <c r="C46" s="49">
        <v>419290</v>
      </c>
      <c r="D46" s="49" t="s">
        <v>584</v>
      </c>
      <c r="E46" s="49" t="s">
        <v>14</v>
      </c>
      <c r="F46" s="51">
        <v>1</v>
      </c>
      <c r="G46" s="51">
        <v>1</v>
      </c>
      <c r="H46" s="51"/>
    </row>
    <row r="47" spans="1:8" ht="64.5" x14ac:dyDescent="0.25">
      <c r="A47" s="49">
        <v>44</v>
      </c>
      <c r="B47" s="53" t="s">
        <v>214</v>
      </c>
      <c r="C47" s="53"/>
      <c r="D47" s="53" t="s">
        <v>585</v>
      </c>
      <c r="E47" s="53" t="s">
        <v>138</v>
      </c>
      <c r="F47" s="53">
        <f>611+55</f>
        <v>666</v>
      </c>
      <c r="G47" s="53">
        <f>611+55</f>
        <v>666</v>
      </c>
      <c r="H47" s="58">
        <v>44775</v>
      </c>
    </row>
    <row r="48" spans="1:8" ht="38.25" x14ac:dyDescent="0.25">
      <c r="A48" s="49">
        <v>45</v>
      </c>
      <c r="B48" s="50" t="s">
        <v>500</v>
      </c>
      <c r="C48" s="50"/>
      <c r="D48" s="50" t="s">
        <v>586</v>
      </c>
      <c r="E48" s="50" t="s">
        <v>14</v>
      </c>
      <c r="F48" s="49">
        <v>8</v>
      </c>
      <c r="G48" s="49">
        <v>8</v>
      </c>
      <c r="H48" s="51"/>
    </row>
    <row r="49" spans="1:8" ht="51.75" x14ac:dyDescent="0.25">
      <c r="A49" s="49">
        <v>46</v>
      </c>
      <c r="B49" s="57" t="s">
        <v>42</v>
      </c>
      <c r="C49" s="53"/>
      <c r="D49" s="53" t="s">
        <v>587</v>
      </c>
      <c r="E49" s="53" t="s">
        <v>14</v>
      </c>
      <c r="F49" s="53">
        <v>435</v>
      </c>
      <c r="G49" s="53">
        <v>435</v>
      </c>
      <c r="H49" s="58"/>
    </row>
    <row r="50" spans="1:8" ht="89.25" x14ac:dyDescent="0.25">
      <c r="A50" s="49">
        <v>47</v>
      </c>
      <c r="B50" s="50" t="s">
        <v>588</v>
      </c>
      <c r="C50" s="50"/>
      <c r="D50" s="50" t="s">
        <v>589</v>
      </c>
      <c r="E50" s="50" t="s">
        <v>138</v>
      </c>
      <c r="F50" s="57">
        <v>0</v>
      </c>
      <c r="G50" s="57">
        <v>0</v>
      </c>
      <c r="H50" s="58"/>
    </row>
    <row r="51" spans="1:8" ht="63.75" x14ac:dyDescent="0.25">
      <c r="A51" s="49">
        <v>48</v>
      </c>
      <c r="B51" s="50" t="s">
        <v>590</v>
      </c>
      <c r="C51" s="50"/>
      <c r="D51" s="50" t="s">
        <v>591</v>
      </c>
      <c r="E51" s="50" t="s">
        <v>14</v>
      </c>
      <c r="F51" s="57">
        <v>0</v>
      </c>
      <c r="G51" s="57">
        <v>0</v>
      </c>
      <c r="H51" s="57"/>
    </row>
    <row r="52" spans="1:8" ht="51" x14ac:dyDescent="0.25">
      <c r="A52" s="49">
        <v>49</v>
      </c>
      <c r="B52" s="50" t="s">
        <v>592</v>
      </c>
      <c r="C52" s="50"/>
      <c r="D52" s="50" t="s">
        <v>593</v>
      </c>
      <c r="E52" s="50" t="s">
        <v>14</v>
      </c>
      <c r="F52" s="57">
        <v>0</v>
      </c>
      <c r="G52" s="57">
        <v>0</v>
      </c>
      <c r="H52" s="53"/>
    </row>
    <row r="53" spans="1:8" ht="51.75" x14ac:dyDescent="0.25">
      <c r="A53" s="49">
        <v>50</v>
      </c>
      <c r="B53" s="53" t="s">
        <v>310</v>
      </c>
      <c r="C53" s="53"/>
      <c r="D53" s="53" t="s">
        <v>594</v>
      </c>
      <c r="E53" s="53" t="s">
        <v>14</v>
      </c>
      <c r="F53" s="57">
        <v>690</v>
      </c>
      <c r="G53" s="57">
        <v>690</v>
      </c>
      <c r="H53" s="58">
        <v>42950</v>
      </c>
    </row>
    <row r="54" spans="1:8" ht="204.75" x14ac:dyDescent="0.25">
      <c r="A54" s="49">
        <v>51</v>
      </c>
      <c r="B54" s="57" t="s">
        <v>312</v>
      </c>
      <c r="C54" s="53"/>
      <c r="D54" s="53" t="s">
        <v>595</v>
      </c>
      <c r="E54" s="53" t="s">
        <v>14</v>
      </c>
      <c r="F54" s="57">
        <v>0</v>
      </c>
      <c r="G54" s="57">
        <v>0</v>
      </c>
      <c r="H54" s="57"/>
    </row>
    <row r="55" spans="1:8" ht="114.75" x14ac:dyDescent="0.25">
      <c r="A55" s="49">
        <v>52</v>
      </c>
      <c r="B55" s="50" t="s">
        <v>312</v>
      </c>
      <c r="C55" s="50"/>
      <c r="D55" s="54" t="s">
        <v>596</v>
      </c>
      <c r="E55" s="54" t="s">
        <v>14</v>
      </c>
      <c r="F55" s="51">
        <v>980</v>
      </c>
      <c r="G55" s="51">
        <v>980</v>
      </c>
      <c r="H55" s="52">
        <v>42950</v>
      </c>
    </row>
    <row r="56" spans="1:8" ht="89.25" x14ac:dyDescent="0.25">
      <c r="A56" s="49">
        <v>53</v>
      </c>
      <c r="B56" s="53" t="s">
        <v>315</v>
      </c>
      <c r="C56" s="53"/>
      <c r="D56" s="50" t="s">
        <v>597</v>
      </c>
      <c r="E56" s="53" t="s">
        <v>14</v>
      </c>
      <c r="F56" s="57">
        <v>661</v>
      </c>
      <c r="G56" s="57">
        <v>661</v>
      </c>
      <c r="H56" s="58">
        <v>44775</v>
      </c>
    </row>
    <row r="57" spans="1:8" ht="89.25" x14ac:dyDescent="0.25">
      <c r="A57" s="49">
        <v>54</v>
      </c>
      <c r="B57" s="60" t="s">
        <v>319</v>
      </c>
      <c r="C57" s="60"/>
      <c r="D57" s="50" t="s">
        <v>598</v>
      </c>
      <c r="E57" s="50" t="s">
        <v>14</v>
      </c>
      <c r="F57" s="57">
        <v>55</v>
      </c>
      <c r="G57" s="57">
        <v>55</v>
      </c>
      <c r="H57" s="58">
        <v>44776</v>
      </c>
    </row>
    <row r="58" spans="1:8" ht="89.25" x14ac:dyDescent="0.25">
      <c r="A58" s="49">
        <v>55</v>
      </c>
      <c r="B58" s="50" t="s">
        <v>319</v>
      </c>
      <c r="C58" s="50"/>
      <c r="D58" s="50" t="s">
        <v>599</v>
      </c>
      <c r="E58" s="50" t="s">
        <v>14</v>
      </c>
      <c r="F58" s="57">
        <v>0</v>
      </c>
      <c r="G58" s="57">
        <v>0</v>
      </c>
      <c r="H58" s="57"/>
    </row>
    <row r="59" spans="1:8" ht="39" x14ac:dyDescent="0.25">
      <c r="A59" s="49">
        <v>56</v>
      </c>
      <c r="B59" s="53" t="s">
        <v>324</v>
      </c>
      <c r="C59" s="53"/>
      <c r="D59" s="53" t="s">
        <v>600</v>
      </c>
      <c r="E59" s="53" t="s">
        <v>14</v>
      </c>
      <c r="F59" s="57">
        <v>0</v>
      </c>
      <c r="G59" s="57">
        <v>0</v>
      </c>
      <c r="H59" s="57"/>
    </row>
    <row r="60" spans="1:8" ht="89.25" x14ac:dyDescent="0.25">
      <c r="A60" s="49">
        <v>57</v>
      </c>
      <c r="B60" s="50" t="s">
        <v>601</v>
      </c>
      <c r="C60" s="50"/>
      <c r="D60" s="50" t="s">
        <v>602</v>
      </c>
      <c r="E60" s="50" t="s">
        <v>14</v>
      </c>
      <c r="F60" s="57">
        <v>0</v>
      </c>
      <c r="G60" s="57">
        <v>0</v>
      </c>
      <c r="H60" s="57"/>
    </row>
    <row r="61" spans="1:8" ht="51.75" x14ac:dyDescent="0.25">
      <c r="A61" s="49">
        <v>58</v>
      </c>
      <c r="B61" s="57" t="s">
        <v>603</v>
      </c>
      <c r="C61" s="53"/>
      <c r="D61" s="53" t="s">
        <v>604</v>
      </c>
      <c r="E61" s="61" t="s">
        <v>14</v>
      </c>
      <c r="F61" s="57">
        <v>0</v>
      </c>
      <c r="G61" s="57">
        <v>0</v>
      </c>
      <c r="H61" s="57"/>
    </row>
    <row r="62" spans="1:8" ht="64.5" x14ac:dyDescent="0.25">
      <c r="A62" s="49">
        <v>59</v>
      </c>
      <c r="B62" s="53" t="s">
        <v>605</v>
      </c>
      <c r="C62" s="53"/>
      <c r="D62" s="53" t="s">
        <v>606</v>
      </c>
      <c r="E62" s="53" t="s">
        <v>98</v>
      </c>
      <c r="F62" s="57">
        <v>0</v>
      </c>
      <c r="G62" s="57">
        <v>0</v>
      </c>
      <c r="H62" s="57"/>
    </row>
    <row r="63" spans="1:8" ht="39" x14ac:dyDescent="0.25">
      <c r="A63" s="49">
        <v>60</v>
      </c>
      <c r="B63" s="53" t="s">
        <v>607</v>
      </c>
      <c r="C63" s="53"/>
      <c r="D63" s="53" t="s">
        <v>608</v>
      </c>
      <c r="E63" s="53" t="s">
        <v>138</v>
      </c>
      <c r="F63" s="57">
        <v>50</v>
      </c>
      <c r="G63" s="57">
        <v>50</v>
      </c>
      <c r="H63" s="53"/>
    </row>
    <row r="64" spans="1:8" x14ac:dyDescent="0.25">
      <c r="A64" s="49">
        <v>61</v>
      </c>
      <c r="B64" s="53" t="s">
        <v>248</v>
      </c>
      <c r="C64" s="53"/>
      <c r="D64" s="53" t="s">
        <v>249</v>
      </c>
      <c r="E64" s="53" t="s">
        <v>138</v>
      </c>
      <c r="F64" s="57">
        <v>1680</v>
      </c>
      <c r="G64" s="57">
        <v>1680</v>
      </c>
      <c r="H64" s="57"/>
    </row>
    <row r="65" spans="1:8" ht="25.5" x14ac:dyDescent="0.25">
      <c r="A65" s="49">
        <v>62</v>
      </c>
      <c r="B65" s="50" t="s">
        <v>252</v>
      </c>
      <c r="C65" s="50"/>
      <c r="D65" s="50" t="s">
        <v>253</v>
      </c>
      <c r="E65" s="62" t="s">
        <v>14</v>
      </c>
      <c r="F65" s="57">
        <v>0</v>
      </c>
      <c r="G65" s="57">
        <v>0</v>
      </c>
      <c r="H65" s="58"/>
    </row>
    <row r="66" spans="1:8" ht="90" x14ac:dyDescent="0.25">
      <c r="A66" s="49">
        <v>63</v>
      </c>
      <c r="B66" s="53" t="s">
        <v>609</v>
      </c>
      <c r="C66" s="53"/>
      <c r="D66" s="53" t="s">
        <v>610</v>
      </c>
      <c r="E66" s="57" t="s">
        <v>14</v>
      </c>
      <c r="F66" s="57">
        <v>0</v>
      </c>
      <c r="G66" s="57">
        <v>0</v>
      </c>
      <c r="H66" s="58"/>
    </row>
    <row r="67" spans="1:8" ht="90" x14ac:dyDescent="0.25">
      <c r="A67" s="49">
        <v>64</v>
      </c>
      <c r="B67" s="53" t="s">
        <v>256</v>
      </c>
      <c r="C67" s="53"/>
      <c r="D67" s="53" t="s">
        <v>257</v>
      </c>
      <c r="E67" s="57" t="s">
        <v>14</v>
      </c>
      <c r="F67" s="57">
        <v>0</v>
      </c>
      <c r="G67" s="57">
        <v>0</v>
      </c>
      <c r="H67" s="58"/>
    </row>
    <row r="68" spans="1:8" ht="25.5" x14ac:dyDescent="0.25">
      <c r="A68" s="49">
        <v>65</v>
      </c>
      <c r="B68" s="50" t="s">
        <v>611</v>
      </c>
      <c r="C68" s="50"/>
      <c r="D68" s="50" t="s">
        <v>612</v>
      </c>
      <c r="E68" s="57" t="s">
        <v>138</v>
      </c>
      <c r="F68" s="57">
        <v>0</v>
      </c>
      <c r="G68" s="57">
        <v>0</v>
      </c>
      <c r="H68" s="57"/>
    </row>
    <row r="69" spans="1:8" ht="25.5" x14ac:dyDescent="0.25">
      <c r="A69" s="49">
        <v>66</v>
      </c>
      <c r="B69" s="50" t="s">
        <v>613</v>
      </c>
      <c r="C69" s="50"/>
      <c r="D69" s="50" t="s">
        <v>614</v>
      </c>
      <c r="E69" s="57" t="s">
        <v>138</v>
      </c>
      <c r="F69" s="57">
        <v>0</v>
      </c>
      <c r="G69" s="57">
        <v>0</v>
      </c>
      <c r="H69" s="57"/>
    </row>
    <row r="70" spans="1:8" ht="153.75" x14ac:dyDescent="0.25">
      <c r="A70" s="49">
        <v>67</v>
      </c>
      <c r="B70" s="53" t="s">
        <v>615</v>
      </c>
      <c r="C70" s="53"/>
      <c r="D70" s="53" t="s">
        <v>616</v>
      </c>
      <c r="E70" s="57" t="s">
        <v>14</v>
      </c>
      <c r="F70" s="57">
        <v>0</v>
      </c>
      <c r="G70" s="57">
        <v>0</v>
      </c>
      <c r="H70" s="57"/>
    </row>
    <row r="71" spans="1:8" ht="38.25" x14ac:dyDescent="0.25">
      <c r="A71" s="49">
        <v>68</v>
      </c>
      <c r="B71" s="50" t="s">
        <v>615</v>
      </c>
      <c r="C71" s="50"/>
      <c r="D71" s="50" t="s">
        <v>617</v>
      </c>
      <c r="E71" s="53" t="s">
        <v>138</v>
      </c>
      <c r="F71" s="57">
        <v>0</v>
      </c>
      <c r="G71" s="57">
        <v>0</v>
      </c>
      <c r="H71" s="53"/>
    </row>
    <row r="72" spans="1:8" ht="25.5" x14ac:dyDescent="0.25">
      <c r="A72" s="49">
        <v>69</v>
      </c>
      <c r="B72" s="57" t="s">
        <v>258</v>
      </c>
      <c r="C72" s="50"/>
      <c r="D72" s="50" t="s">
        <v>618</v>
      </c>
      <c r="E72" s="50" t="s">
        <v>14</v>
      </c>
      <c r="F72" s="57">
        <v>0</v>
      </c>
      <c r="G72" s="57">
        <v>0</v>
      </c>
      <c r="H72" s="57"/>
    </row>
    <row r="73" spans="1:8" ht="25.5" x14ac:dyDescent="0.25">
      <c r="A73" s="49">
        <v>70</v>
      </c>
      <c r="B73" s="50" t="s">
        <v>262</v>
      </c>
      <c r="C73" s="50"/>
      <c r="D73" s="50" t="s">
        <v>619</v>
      </c>
      <c r="E73" s="57" t="s">
        <v>14</v>
      </c>
      <c r="F73" s="57">
        <v>0</v>
      </c>
      <c r="G73" s="57">
        <v>0</v>
      </c>
      <c r="H73" s="57"/>
    </row>
    <row r="74" spans="1:8" ht="153" x14ac:dyDescent="0.25">
      <c r="A74" s="49">
        <v>71</v>
      </c>
      <c r="B74" s="50" t="s">
        <v>264</v>
      </c>
      <c r="C74" s="50"/>
      <c r="D74" s="50" t="s">
        <v>265</v>
      </c>
      <c r="E74" s="62" t="s">
        <v>14</v>
      </c>
      <c r="F74" s="57">
        <v>5</v>
      </c>
      <c r="G74" s="57">
        <v>5</v>
      </c>
      <c r="H74" s="57"/>
    </row>
    <row r="75" spans="1:8" ht="141" x14ac:dyDescent="0.25">
      <c r="A75" s="49">
        <v>72</v>
      </c>
      <c r="B75" s="53" t="s">
        <v>620</v>
      </c>
      <c r="C75" s="53"/>
      <c r="D75" s="53" t="s">
        <v>621</v>
      </c>
      <c r="E75" s="62" t="s">
        <v>14</v>
      </c>
      <c r="F75" s="57">
        <v>0</v>
      </c>
      <c r="G75" s="57">
        <v>0</v>
      </c>
      <c r="H75" s="57"/>
    </row>
    <row r="76" spans="1:8" ht="90" x14ac:dyDescent="0.25">
      <c r="A76" s="49">
        <v>73</v>
      </c>
      <c r="B76" s="53" t="s">
        <v>622</v>
      </c>
      <c r="C76" s="53"/>
      <c r="D76" s="53" t="s">
        <v>623</v>
      </c>
      <c r="E76" s="57" t="s">
        <v>14</v>
      </c>
      <c r="F76" s="57">
        <v>11</v>
      </c>
      <c r="G76" s="57">
        <v>11</v>
      </c>
      <c r="H76" s="58"/>
    </row>
    <row r="77" spans="1:8" ht="89.25" x14ac:dyDescent="0.25">
      <c r="A77" s="49">
        <v>74</v>
      </c>
      <c r="B77" s="50" t="s">
        <v>278</v>
      </c>
      <c r="C77" s="50"/>
      <c r="D77" s="50" t="s">
        <v>279</v>
      </c>
      <c r="E77" s="57" t="s">
        <v>14</v>
      </c>
      <c r="F77" s="57">
        <v>1010</v>
      </c>
      <c r="G77" s="57">
        <v>1010</v>
      </c>
      <c r="H77" s="58">
        <v>44774</v>
      </c>
    </row>
    <row r="78" spans="1:8" ht="153" x14ac:dyDescent="0.25">
      <c r="A78" s="49">
        <v>75</v>
      </c>
      <c r="B78" s="53" t="s">
        <v>148</v>
      </c>
      <c r="C78" s="53"/>
      <c r="D78" s="50" t="s">
        <v>624</v>
      </c>
      <c r="E78" s="53" t="s">
        <v>14</v>
      </c>
      <c r="F78" s="57">
        <v>0</v>
      </c>
      <c r="G78" s="57">
        <v>0</v>
      </c>
      <c r="H78" s="58"/>
    </row>
    <row r="79" spans="1:8" ht="204" x14ac:dyDescent="0.25">
      <c r="A79" s="49">
        <v>76</v>
      </c>
      <c r="B79" s="50" t="s">
        <v>625</v>
      </c>
      <c r="C79" s="50"/>
      <c r="D79" s="50" t="s">
        <v>626</v>
      </c>
      <c r="E79" s="50" t="s">
        <v>14</v>
      </c>
      <c r="F79" s="57">
        <v>0</v>
      </c>
      <c r="G79" s="57">
        <v>0</v>
      </c>
      <c r="H79" s="57"/>
    </row>
    <row r="80" spans="1:8" ht="51" x14ac:dyDescent="0.25">
      <c r="A80" s="49">
        <v>77</v>
      </c>
      <c r="B80" s="53" t="s">
        <v>627</v>
      </c>
      <c r="C80" s="53">
        <v>419254</v>
      </c>
      <c r="D80" s="50" t="s">
        <v>628</v>
      </c>
      <c r="E80" s="57" t="s">
        <v>14</v>
      </c>
      <c r="F80" s="51">
        <v>0</v>
      </c>
      <c r="G80" s="51">
        <v>0</v>
      </c>
      <c r="H80" s="52"/>
    </row>
    <row r="81" spans="1:8" ht="38.25" x14ac:dyDescent="0.25">
      <c r="A81" s="49">
        <v>78</v>
      </c>
      <c r="B81" s="50" t="s">
        <v>629</v>
      </c>
      <c r="C81" s="50">
        <v>419259</v>
      </c>
      <c r="D81" s="50" t="s">
        <v>630</v>
      </c>
      <c r="E81" s="50" t="s">
        <v>14</v>
      </c>
      <c r="F81" s="51">
        <v>0</v>
      </c>
      <c r="G81" s="51">
        <v>0</v>
      </c>
      <c r="H81" s="51"/>
    </row>
    <row r="82" spans="1:8" ht="63.75" x14ac:dyDescent="0.25">
      <c r="A82" s="49">
        <v>79</v>
      </c>
      <c r="B82" s="50" t="s">
        <v>631</v>
      </c>
      <c r="C82" s="50"/>
      <c r="D82" s="50" t="s">
        <v>632</v>
      </c>
      <c r="E82" s="50" t="s">
        <v>14</v>
      </c>
      <c r="F82" s="51">
        <f>44+51+23</f>
        <v>118</v>
      </c>
      <c r="G82" s="51">
        <f>44+51+23</f>
        <v>118</v>
      </c>
      <c r="H82" s="52" t="s">
        <v>633</v>
      </c>
    </row>
    <row r="83" spans="1:8" ht="76.5" x14ac:dyDescent="0.25">
      <c r="A83" s="49">
        <v>80</v>
      </c>
      <c r="B83" s="50" t="s">
        <v>634</v>
      </c>
      <c r="C83" s="50"/>
      <c r="D83" s="50" t="s">
        <v>635</v>
      </c>
      <c r="E83" s="50" t="s">
        <v>138</v>
      </c>
      <c r="F83" s="57">
        <v>23350</v>
      </c>
      <c r="G83" s="57">
        <v>23350</v>
      </c>
      <c r="H83" s="57"/>
    </row>
    <row r="84" spans="1:8" ht="25.5" x14ac:dyDescent="0.25">
      <c r="A84" s="49">
        <v>81</v>
      </c>
      <c r="B84" s="50" t="s">
        <v>636</v>
      </c>
      <c r="C84" s="50"/>
      <c r="D84" s="54" t="s">
        <v>637</v>
      </c>
      <c r="E84" s="54" t="s">
        <v>14</v>
      </c>
      <c r="F84" s="51">
        <v>3</v>
      </c>
      <c r="G84" s="51">
        <v>3</v>
      </c>
      <c r="H84" s="51"/>
    </row>
    <row r="85" spans="1:8" ht="76.5" x14ac:dyDescent="0.25">
      <c r="A85" s="49">
        <v>82</v>
      </c>
      <c r="B85" s="50" t="s">
        <v>638</v>
      </c>
      <c r="C85" s="50"/>
      <c r="D85" s="50" t="s">
        <v>639</v>
      </c>
      <c r="E85" s="50" t="s">
        <v>138</v>
      </c>
      <c r="F85" s="57">
        <f>47+19</f>
        <v>66</v>
      </c>
      <c r="G85" s="57">
        <f>47+19</f>
        <v>66</v>
      </c>
      <c r="H85" s="63"/>
    </row>
    <row r="86" spans="1:8" ht="114.75" x14ac:dyDescent="0.25">
      <c r="A86" s="49">
        <v>83</v>
      </c>
      <c r="B86" s="53" t="s">
        <v>386</v>
      </c>
      <c r="C86" s="53">
        <v>419265</v>
      </c>
      <c r="D86" s="50" t="s">
        <v>640</v>
      </c>
      <c r="E86" s="53" t="s">
        <v>14</v>
      </c>
      <c r="F86" s="64">
        <v>16050</v>
      </c>
      <c r="G86" s="64">
        <v>16050</v>
      </c>
      <c r="H86" s="58">
        <v>44594</v>
      </c>
    </row>
    <row r="87" spans="1:8" ht="114.75" x14ac:dyDescent="0.25">
      <c r="A87" s="49">
        <v>84</v>
      </c>
      <c r="B87" s="53" t="s">
        <v>388</v>
      </c>
      <c r="C87" s="53"/>
      <c r="D87" s="50" t="s">
        <v>641</v>
      </c>
      <c r="E87" s="53" t="s">
        <v>14</v>
      </c>
      <c r="F87" s="57">
        <v>0</v>
      </c>
      <c r="G87" s="57">
        <v>0</v>
      </c>
      <c r="H87" s="53"/>
    </row>
    <row r="88" spans="1:8" ht="89.25" x14ac:dyDescent="0.25">
      <c r="A88" s="49">
        <v>85</v>
      </c>
      <c r="B88" s="53" t="s">
        <v>642</v>
      </c>
      <c r="C88" s="53"/>
      <c r="D88" s="50" t="s">
        <v>643</v>
      </c>
      <c r="E88" s="53" t="s">
        <v>14</v>
      </c>
      <c r="F88" s="57">
        <f>1612+9</f>
        <v>1621</v>
      </c>
      <c r="G88" s="57">
        <f>1612+9</f>
        <v>1621</v>
      </c>
      <c r="H88" s="58">
        <v>44775</v>
      </c>
    </row>
    <row r="89" spans="1:8" ht="63.75" x14ac:dyDescent="0.25">
      <c r="A89" s="49">
        <v>86</v>
      </c>
      <c r="B89" s="50" t="s">
        <v>644</v>
      </c>
      <c r="C89" s="50"/>
      <c r="D89" s="50" t="s">
        <v>645</v>
      </c>
      <c r="E89" s="50" t="s">
        <v>14</v>
      </c>
      <c r="F89" s="57">
        <v>6</v>
      </c>
      <c r="G89" s="57">
        <v>6</v>
      </c>
      <c r="H89" s="57"/>
    </row>
    <row r="90" spans="1:8" ht="90" x14ac:dyDescent="0.25">
      <c r="A90" s="49">
        <v>87</v>
      </c>
      <c r="B90" s="53" t="s">
        <v>646</v>
      </c>
      <c r="C90" s="53"/>
      <c r="D90" s="53" t="s">
        <v>647</v>
      </c>
      <c r="E90" s="53" t="s">
        <v>145</v>
      </c>
      <c r="F90" s="57">
        <v>0</v>
      </c>
      <c r="G90" s="57">
        <v>0</v>
      </c>
      <c r="H90" s="57"/>
    </row>
    <row r="91" spans="1:8" ht="140.25" x14ac:dyDescent="0.25">
      <c r="A91" s="49">
        <v>88</v>
      </c>
      <c r="B91" s="53" t="s">
        <v>648</v>
      </c>
      <c r="C91" s="53"/>
      <c r="D91" s="54" t="s">
        <v>649</v>
      </c>
      <c r="E91" s="49" t="s">
        <v>14</v>
      </c>
      <c r="F91" s="51">
        <v>0</v>
      </c>
      <c r="G91" s="51">
        <v>0</v>
      </c>
      <c r="H91" s="51"/>
    </row>
    <row r="92" spans="1:8" ht="90" x14ac:dyDescent="0.25">
      <c r="A92" s="49">
        <v>89</v>
      </c>
      <c r="B92" s="53" t="s">
        <v>374</v>
      </c>
      <c r="C92" s="53"/>
      <c r="D92" s="49" t="s">
        <v>650</v>
      </c>
      <c r="E92" s="49" t="s">
        <v>14</v>
      </c>
      <c r="F92" s="51">
        <v>0</v>
      </c>
      <c r="G92" s="51">
        <v>0</v>
      </c>
      <c r="H92" s="51"/>
    </row>
    <row r="93" spans="1:8" ht="76.5" x14ac:dyDescent="0.25">
      <c r="A93" s="49">
        <v>90</v>
      </c>
      <c r="B93" s="50" t="s">
        <v>651</v>
      </c>
      <c r="C93" s="50"/>
      <c r="D93" s="54" t="s">
        <v>652</v>
      </c>
      <c r="E93" s="54" t="s">
        <v>98</v>
      </c>
      <c r="F93" s="51">
        <v>0</v>
      </c>
      <c r="G93" s="51">
        <v>0</v>
      </c>
      <c r="H93" s="51"/>
    </row>
    <row r="94" spans="1:8" ht="76.5" x14ac:dyDescent="0.25">
      <c r="A94" s="49">
        <v>91</v>
      </c>
      <c r="B94" s="50" t="s">
        <v>653</v>
      </c>
      <c r="C94" s="50"/>
      <c r="D94" s="54" t="s">
        <v>654</v>
      </c>
      <c r="E94" s="54" t="s">
        <v>98</v>
      </c>
      <c r="F94" s="51">
        <v>0</v>
      </c>
      <c r="G94" s="51">
        <v>0</v>
      </c>
      <c r="H94" s="51"/>
    </row>
    <row r="95" spans="1:8" ht="77.25" x14ac:dyDescent="0.25">
      <c r="A95" s="49">
        <v>92</v>
      </c>
      <c r="B95" s="49" t="s">
        <v>655</v>
      </c>
      <c r="C95" s="49"/>
      <c r="D95" s="49" t="s">
        <v>656</v>
      </c>
      <c r="E95" s="54" t="s">
        <v>98</v>
      </c>
      <c r="F95" s="51">
        <v>0</v>
      </c>
      <c r="G95" s="51">
        <v>0</v>
      </c>
      <c r="H95" s="51"/>
    </row>
    <row r="96" spans="1:8" ht="63.75" x14ac:dyDescent="0.25">
      <c r="A96" s="49">
        <v>93</v>
      </c>
      <c r="B96" s="50" t="s">
        <v>657</v>
      </c>
      <c r="C96" s="50"/>
      <c r="D96" s="50" t="s">
        <v>658</v>
      </c>
      <c r="E96" s="50" t="s">
        <v>14</v>
      </c>
      <c r="F96" s="51">
        <v>0</v>
      </c>
      <c r="G96" s="51">
        <v>0</v>
      </c>
      <c r="H96" s="58"/>
    </row>
    <row r="97" spans="1:8" ht="102" x14ac:dyDescent="0.25">
      <c r="A97" s="49">
        <v>94</v>
      </c>
      <c r="B97" s="50" t="s">
        <v>659</v>
      </c>
      <c r="C97" s="50"/>
      <c r="D97" s="50" t="s">
        <v>660</v>
      </c>
      <c r="E97" s="53" t="s">
        <v>14</v>
      </c>
      <c r="F97" s="51">
        <v>0</v>
      </c>
      <c r="G97" s="51">
        <v>0</v>
      </c>
      <c r="H97" s="49"/>
    </row>
    <row r="98" spans="1:8" ht="63.75" x14ac:dyDescent="0.25">
      <c r="A98" s="49">
        <v>95</v>
      </c>
      <c r="B98" s="53" t="s">
        <v>661</v>
      </c>
      <c r="C98" s="53"/>
      <c r="D98" s="50" t="s">
        <v>662</v>
      </c>
      <c r="E98" s="54" t="s">
        <v>14</v>
      </c>
      <c r="F98" s="51">
        <v>0</v>
      </c>
      <c r="G98" s="51">
        <v>0</v>
      </c>
      <c r="H98" s="49"/>
    </row>
    <row r="99" spans="1:8" ht="51.75" x14ac:dyDescent="0.25">
      <c r="A99" s="49">
        <v>96</v>
      </c>
      <c r="B99" s="51" t="s">
        <v>663</v>
      </c>
      <c r="C99" s="51"/>
      <c r="D99" s="49" t="s">
        <v>664</v>
      </c>
      <c r="E99" s="51" t="s">
        <v>14</v>
      </c>
      <c r="F99" s="51">
        <v>0</v>
      </c>
      <c r="G99" s="51">
        <v>0</v>
      </c>
      <c r="H99" s="49"/>
    </row>
    <row r="100" spans="1:8" ht="77.25" x14ac:dyDescent="0.25">
      <c r="A100" s="49">
        <v>97</v>
      </c>
      <c r="B100" s="51" t="s">
        <v>665</v>
      </c>
      <c r="C100" s="51">
        <v>419379</v>
      </c>
      <c r="D100" s="49" t="s">
        <v>666</v>
      </c>
      <c r="E100" s="51" t="s">
        <v>14</v>
      </c>
      <c r="F100" s="51">
        <v>0</v>
      </c>
      <c r="G100" s="51">
        <v>0</v>
      </c>
      <c r="H100" s="52"/>
    </row>
    <row r="101" spans="1:8" ht="64.5" x14ac:dyDescent="0.25">
      <c r="A101" s="49">
        <v>98</v>
      </c>
      <c r="B101" s="51" t="s">
        <v>667</v>
      </c>
      <c r="C101" s="51"/>
      <c r="D101" s="49" t="s">
        <v>668</v>
      </c>
      <c r="E101" s="51" t="s">
        <v>14</v>
      </c>
      <c r="F101" s="51">
        <v>3</v>
      </c>
      <c r="G101" s="51">
        <v>3</v>
      </c>
      <c r="H101" s="51"/>
    </row>
    <row r="102" spans="1:8" ht="51" x14ac:dyDescent="0.25">
      <c r="A102" s="49">
        <v>99</v>
      </c>
      <c r="B102" s="50" t="s">
        <v>669</v>
      </c>
      <c r="C102" s="50"/>
      <c r="D102" s="50" t="s">
        <v>670</v>
      </c>
      <c r="E102" s="53" t="s">
        <v>14</v>
      </c>
      <c r="F102" s="51">
        <v>0</v>
      </c>
      <c r="G102" s="51">
        <v>0</v>
      </c>
      <c r="H102" s="51"/>
    </row>
    <row r="103" spans="1:8" ht="51.75" x14ac:dyDescent="0.25">
      <c r="A103" s="49">
        <v>100</v>
      </c>
      <c r="B103" s="53" t="s">
        <v>671</v>
      </c>
      <c r="C103" s="53"/>
      <c r="D103" s="53" t="s">
        <v>672</v>
      </c>
      <c r="E103" s="53" t="s">
        <v>14</v>
      </c>
      <c r="F103" s="51">
        <v>0</v>
      </c>
      <c r="G103" s="51">
        <v>0</v>
      </c>
      <c r="H103" s="49"/>
    </row>
    <row r="104" spans="1:8" ht="51" x14ac:dyDescent="0.25">
      <c r="A104" s="49">
        <v>101</v>
      </c>
      <c r="B104" s="50" t="s">
        <v>673</v>
      </c>
      <c r="C104" s="50"/>
      <c r="D104" s="50" t="s">
        <v>674</v>
      </c>
      <c r="E104" s="54" t="s">
        <v>14</v>
      </c>
      <c r="F104" s="51">
        <v>0</v>
      </c>
      <c r="G104" s="51">
        <v>0</v>
      </c>
      <c r="H104" s="51"/>
    </row>
    <row r="105" spans="1:8" ht="63.75" x14ac:dyDescent="0.25">
      <c r="A105" s="49">
        <v>102</v>
      </c>
      <c r="B105" s="50" t="s">
        <v>675</v>
      </c>
      <c r="C105" s="50"/>
      <c r="D105" s="54" t="s">
        <v>676</v>
      </c>
      <c r="E105" s="54" t="s">
        <v>14</v>
      </c>
      <c r="F105" s="51">
        <v>0</v>
      </c>
      <c r="G105" s="51">
        <v>0</v>
      </c>
      <c r="H105" s="49"/>
    </row>
    <row r="106" spans="1:8" ht="25.5" x14ac:dyDescent="0.25">
      <c r="A106" s="49">
        <v>103</v>
      </c>
      <c r="B106" s="50" t="s">
        <v>677</v>
      </c>
      <c r="C106" s="50">
        <v>419414</v>
      </c>
      <c r="D106" s="54" t="s">
        <v>678</v>
      </c>
      <c r="E106" s="54" t="s">
        <v>14</v>
      </c>
      <c r="F106" s="51">
        <v>0</v>
      </c>
      <c r="G106" s="51">
        <v>0</v>
      </c>
      <c r="H106" s="51"/>
    </row>
    <row r="107" spans="1:8" ht="51" x14ac:dyDescent="0.25">
      <c r="A107" s="49">
        <v>104</v>
      </c>
      <c r="B107" s="50" t="s">
        <v>679</v>
      </c>
      <c r="C107" s="50"/>
      <c r="D107" s="50" t="s">
        <v>680</v>
      </c>
      <c r="E107" s="50" t="s">
        <v>14</v>
      </c>
      <c r="F107" s="51">
        <v>0</v>
      </c>
      <c r="G107" s="51">
        <v>0</v>
      </c>
      <c r="H107" s="65"/>
    </row>
    <row r="108" spans="1:8" ht="63.75" x14ac:dyDescent="0.25">
      <c r="A108" s="49">
        <v>105</v>
      </c>
      <c r="B108" s="50" t="s">
        <v>681</v>
      </c>
      <c r="C108" s="50"/>
      <c r="D108" s="50" t="s">
        <v>682</v>
      </c>
      <c r="E108" s="50" t="s">
        <v>14</v>
      </c>
      <c r="F108" s="51">
        <v>0</v>
      </c>
      <c r="G108" s="51">
        <v>0</v>
      </c>
      <c r="H108" s="51"/>
    </row>
    <row r="109" spans="1:8" ht="51" x14ac:dyDescent="0.25">
      <c r="A109" s="49">
        <v>106</v>
      </c>
      <c r="B109" s="50" t="s">
        <v>683</v>
      </c>
      <c r="C109" s="50"/>
      <c r="D109" s="50" t="s">
        <v>684</v>
      </c>
      <c r="E109" s="50" t="s">
        <v>14</v>
      </c>
      <c r="F109" s="51">
        <v>0</v>
      </c>
      <c r="G109" s="51">
        <v>0</v>
      </c>
      <c r="H109" s="51"/>
    </row>
    <row r="110" spans="1:8" ht="63.75" x14ac:dyDescent="0.25">
      <c r="A110" s="49">
        <v>107</v>
      </c>
      <c r="B110" s="50" t="s">
        <v>685</v>
      </c>
      <c r="C110" s="50"/>
      <c r="D110" s="50" t="s">
        <v>686</v>
      </c>
      <c r="E110" s="50" t="s">
        <v>14</v>
      </c>
      <c r="F110" s="51">
        <v>0</v>
      </c>
      <c r="G110" s="51">
        <v>0</v>
      </c>
      <c r="H110" s="51"/>
    </row>
    <row r="111" spans="1:8" ht="63.75" x14ac:dyDescent="0.25">
      <c r="A111" s="49">
        <v>108</v>
      </c>
      <c r="B111" s="50" t="s">
        <v>687</v>
      </c>
      <c r="C111" s="50"/>
      <c r="D111" s="50" t="s">
        <v>688</v>
      </c>
      <c r="E111" s="50" t="s">
        <v>14</v>
      </c>
      <c r="F111" s="51">
        <v>0</v>
      </c>
      <c r="G111" s="51">
        <v>0</v>
      </c>
      <c r="H111" s="51"/>
    </row>
    <row r="112" spans="1:8" ht="63.75" x14ac:dyDescent="0.25">
      <c r="A112" s="49">
        <v>109</v>
      </c>
      <c r="B112" s="50" t="s">
        <v>689</v>
      </c>
      <c r="C112" s="50"/>
      <c r="D112" s="50" t="s">
        <v>690</v>
      </c>
      <c r="E112" s="50" t="s">
        <v>14</v>
      </c>
      <c r="F112" s="51">
        <v>0</v>
      </c>
      <c r="G112" s="51">
        <v>0</v>
      </c>
      <c r="H112" s="52"/>
    </row>
    <row r="113" spans="1:8" ht="63.75" x14ac:dyDescent="0.25">
      <c r="A113" s="49">
        <v>110</v>
      </c>
      <c r="B113" s="50" t="s">
        <v>691</v>
      </c>
      <c r="C113" s="50"/>
      <c r="D113" s="50" t="s">
        <v>692</v>
      </c>
      <c r="E113" s="50" t="s">
        <v>14</v>
      </c>
      <c r="F113" s="51">
        <v>0</v>
      </c>
      <c r="G113" s="51">
        <v>0</v>
      </c>
      <c r="H113" s="51"/>
    </row>
    <row r="114" spans="1:8" ht="77.25" x14ac:dyDescent="0.25">
      <c r="A114" s="49">
        <v>111</v>
      </c>
      <c r="B114" s="53" t="s">
        <v>693</v>
      </c>
      <c r="C114" s="53"/>
      <c r="D114" s="49" t="s">
        <v>694</v>
      </c>
      <c r="E114" s="49" t="s">
        <v>14</v>
      </c>
      <c r="F114" s="51">
        <v>1</v>
      </c>
      <c r="G114" s="51">
        <v>1</v>
      </c>
      <c r="H114" s="49"/>
    </row>
    <row r="115" spans="1:8" ht="51.75" x14ac:dyDescent="0.25">
      <c r="A115" s="49">
        <v>112</v>
      </c>
      <c r="B115" s="53" t="s">
        <v>695</v>
      </c>
      <c r="C115" s="53"/>
      <c r="D115" s="49" t="s">
        <v>696</v>
      </c>
      <c r="E115" s="49" t="s">
        <v>14</v>
      </c>
      <c r="F115" s="51">
        <v>0</v>
      </c>
      <c r="G115" s="51">
        <v>0</v>
      </c>
      <c r="H115" s="55"/>
    </row>
    <row r="116" spans="1:8" ht="63.75" x14ac:dyDescent="0.25">
      <c r="A116" s="49">
        <v>113</v>
      </c>
      <c r="B116" s="50" t="s">
        <v>697</v>
      </c>
      <c r="C116" s="50"/>
      <c r="D116" s="54" t="s">
        <v>698</v>
      </c>
      <c r="E116" s="54" t="s">
        <v>14</v>
      </c>
      <c r="F116" s="51">
        <v>0</v>
      </c>
      <c r="G116" s="51">
        <v>0</v>
      </c>
      <c r="H116" s="52"/>
    </row>
    <row r="117" spans="1:8" ht="63.75" x14ac:dyDescent="0.25">
      <c r="A117" s="49">
        <v>114</v>
      </c>
      <c r="B117" s="50" t="s">
        <v>699</v>
      </c>
      <c r="C117" s="50"/>
      <c r="D117" s="54" t="s">
        <v>700</v>
      </c>
      <c r="E117" s="50" t="s">
        <v>14</v>
      </c>
      <c r="F117" s="51">
        <v>0</v>
      </c>
      <c r="G117" s="51">
        <v>0</v>
      </c>
      <c r="H117" s="51"/>
    </row>
    <row r="118" spans="1:8" ht="38.25" x14ac:dyDescent="0.25">
      <c r="A118" s="49">
        <v>115</v>
      </c>
      <c r="B118" s="50" t="s">
        <v>701</v>
      </c>
      <c r="C118" s="50"/>
      <c r="D118" s="54" t="s">
        <v>702</v>
      </c>
      <c r="E118" s="50" t="s">
        <v>14</v>
      </c>
      <c r="F118" s="51">
        <v>0</v>
      </c>
      <c r="G118" s="51">
        <v>0</v>
      </c>
      <c r="H118" s="51"/>
    </row>
    <row r="119" spans="1:8" ht="51" x14ac:dyDescent="0.25">
      <c r="A119" s="49">
        <v>116</v>
      </c>
      <c r="B119" s="50" t="s">
        <v>703</v>
      </c>
      <c r="C119" s="50"/>
      <c r="D119" s="50" t="s">
        <v>704</v>
      </c>
      <c r="E119" s="50" t="s">
        <v>14</v>
      </c>
      <c r="F119" s="51">
        <v>0</v>
      </c>
      <c r="G119" s="51">
        <v>0</v>
      </c>
      <c r="H119" s="51"/>
    </row>
    <row r="120" spans="1:8" ht="64.5" x14ac:dyDescent="0.25">
      <c r="A120" s="49">
        <v>117</v>
      </c>
      <c r="B120" s="51" t="s">
        <v>705</v>
      </c>
      <c r="C120" s="51"/>
      <c r="D120" s="49" t="s">
        <v>706</v>
      </c>
      <c r="E120" s="51" t="s">
        <v>14</v>
      </c>
      <c r="F120" s="51">
        <v>0</v>
      </c>
      <c r="G120" s="51">
        <v>0</v>
      </c>
      <c r="H120" s="51"/>
    </row>
    <row r="121" spans="1:8" ht="25.5" x14ac:dyDescent="0.25">
      <c r="A121" s="49">
        <v>118</v>
      </c>
      <c r="B121" s="50" t="s">
        <v>707</v>
      </c>
      <c r="C121" s="50"/>
      <c r="D121" s="50" t="s">
        <v>708</v>
      </c>
      <c r="E121" s="50" t="s">
        <v>14</v>
      </c>
      <c r="F121" s="51">
        <v>1</v>
      </c>
      <c r="G121" s="51">
        <v>1</v>
      </c>
      <c r="H121" s="49"/>
    </row>
    <row r="122" spans="1:8" ht="25.5" x14ac:dyDescent="0.25">
      <c r="A122" s="49">
        <v>119</v>
      </c>
      <c r="B122" s="50" t="s">
        <v>709</v>
      </c>
      <c r="C122" s="50"/>
      <c r="D122" s="50" t="s">
        <v>710</v>
      </c>
      <c r="E122" s="50" t="s">
        <v>14</v>
      </c>
      <c r="F122" s="51">
        <v>0</v>
      </c>
      <c r="G122" s="51">
        <v>0</v>
      </c>
      <c r="H122" s="51"/>
    </row>
    <row r="123" spans="1:8" ht="51" x14ac:dyDescent="0.25">
      <c r="A123" s="49">
        <v>120</v>
      </c>
      <c r="B123" s="50" t="s">
        <v>711</v>
      </c>
      <c r="C123" s="50"/>
      <c r="D123" s="50" t="s">
        <v>712</v>
      </c>
      <c r="E123" s="50" t="s">
        <v>14</v>
      </c>
      <c r="F123" s="51">
        <v>0</v>
      </c>
      <c r="G123" s="51">
        <v>0</v>
      </c>
      <c r="H123" s="49"/>
    </row>
    <row r="124" spans="1:8" x14ac:dyDescent="0.25">
      <c r="A124" s="49">
        <v>121</v>
      </c>
      <c r="B124" s="51" t="s">
        <v>713</v>
      </c>
      <c r="C124" s="51"/>
      <c r="D124" s="51" t="s">
        <v>714</v>
      </c>
      <c r="E124" s="51" t="s">
        <v>14</v>
      </c>
      <c r="F124" s="51">
        <v>3</v>
      </c>
      <c r="G124" s="51">
        <v>3</v>
      </c>
      <c r="H124" s="51"/>
    </row>
    <row r="125" spans="1:8" ht="25.5" x14ac:dyDescent="0.25">
      <c r="A125" s="49">
        <v>122</v>
      </c>
      <c r="B125" s="50" t="s">
        <v>715</v>
      </c>
      <c r="C125" s="50"/>
      <c r="D125" s="50" t="s">
        <v>716</v>
      </c>
      <c r="E125" s="50" t="s">
        <v>14</v>
      </c>
      <c r="F125" s="51">
        <v>0</v>
      </c>
      <c r="G125" s="51">
        <v>0</v>
      </c>
      <c r="H125" s="49"/>
    </row>
    <row r="126" spans="1:8" ht="63.75" x14ac:dyDescent="0.25">
      <c r="A126" s="49">
        <v>123</v>
      </c>
      <c r="B126" s="53" t="s">
        <v>717</v>
      </c>
      <c r="C126" s="50"/>
      <c r="D126" s="50" t="s">
        <v>718</v>
      </c>
      <c r="E126" s="54" t="s">
        <v>14</v>
      </c>
      <c r="F126" s="51">
        <v>0</v>
      </c>
      <c r="G126" s="51">
        <v>0</v>
      </c>
      <c r="H126" s="51"/>
    </row>
    <row r="127" spans="1:8" ht="63.75" x14ac:dyDescent="0.25">
      <c r="A127" s="49">
        <v>124</v>
      </c>
      <c r="B127" s="50" t="s">
        <v>719</v>
      </c>
      <c r="C127" s="50">
        <v>419422</v>
      </c>
      <c r="D127" s="50" t="s">
        <v>720</v>
      </c>
      <c r="E127" s="50" t="s">
        <v>14</v>
      </c>
      <c r="F127" s="51">
        <v>1</v>
      </c>
      <c r="G127" s="51">
        <v>1</v>
      </c>
      <c r="H127" s="52"/>
    </row>
    <row r="128" spans="1:8" ht="76.5" x14ac:dyDescent="0.25">
      <c r="A128" s="49">
        <v>125</v>
      </c>
      <c r="B128" s="50" t="s">
        <v>721</v>
      </c>
      <c r="C128" s="50"/>
      <c r="D128" s="50" t="s">
        <v>722</v>
      </c>
      <c r="E128" s="50" t="s">
        <v>14</v>
      </c>
      <c r="F128" s="51">
        <v>0</v>
      </c>
      <c r="G128" s="51">
        <v>0</v>
      </c>
      <c r="H128" s="55"/>
    </row>
    <row r="129" spans="1:8" ht="51" x14ac:dyDescent="0.25">
      <c r="A129" s="49">
        <v>126</v>
      </c>
      <c r="B129" s="50" t="s">
        <v>723</v>
      </c>
      <c r="C129" s="50"/>
      <c r="D129" s="54" t="s">
        <v>724</v>
      </c>
      <c r="E129" s="50" t="s">
        <v>14</v>
      </c>
      <c r="F129" s="51">
        <v>0</v>
      </c>
      <c r="G129" s="51">
        <v>0</v>
      </c>
      <c r="H129" s="55"/>
    </row>
    <row r="130" spans="1:8" ht="38.25" x14ac:dyDescent="0.25">
      <c r="A130" s="49">
        <v>127</v>
      </c>
      <c r="B130" s="50" t="s">
        <v>721</v>
      </c>
      <c r="C130" s="50"/>
      <c r="D130" s="50" t="s">
        <v>725</v>
      </c>
      <c r="E130" s="50" t="s">
        <v>14</v>
      </c>
      <c r="F130" s="51">
        <v>0</v>
      </c>
      <c r="G130" s="51">
        <v>0</v>
      </c>
      <c r="H130" s="55"/>
    </row>
    <row r="131" spans="1:8" ht="38.25" x14ac:dyDescent="0.25">
      <c r="A131" s="49">
        <v>128</v>
      </c>
      <c r="B131" s="50" t="s">
        <v>726</v>
      </c>
      <c r="C131" s="50"/>
      <c r="D131" s="50" t="s">
        <v>727</v>
      </c>
      <c r="E131" s="50" t="s">
        <v>14</v>
      </c>
      <c r="F131" s="51">
        <v>0</v>
      </c>
      <c r="G131" s="51">
        <v>0</v>
      </c>
      <c r="H131" s="55"/>
    </row>
    <row r="132" spans="1:8" ht="63.75" x14ac:dyDescent="0.25">
      <c r="A132" s="49">
        <v>129</v>
      </c>
      <c r="B132" s="50" t="s">
        <v>728</v>
      </c>
      <c r="C132" s="50"/>
      <c r="D132" s="50" t="s">
        <v>729</v>
      </c>
      <c r="E132" s="50" t="s">
        <v>14</v>
      </c>
      <c r="F132" s="51">
        <v>0</v>
      </c>
      <c r="G132" s="51">
        <v>0</v>
      </c>
      <c r="H132" s="49"/>
    </row>
    <row r="133" spans="1:8" ht="38.25" x14ac:dyDescent="0.25">
      <c r="A133" s="49">
        <v>130</v>
      </c>
      <c r="B133" s="50" t="s">
        <v>730</v>
      </c>
      <c r="C133" s="50"/>
      <c r="D133" s="50" t="s">
        <v>731</v>
      </c>
      <c r="E133" s="50" t="s">
        <v>14</v>
      </c>
      <c r="F133" s="51">
        <v>1</v>
      </c>
      <c r="G133" s="51">
        <v>1</v>
      </c>
      <c r="H133" s="51"/>
    </row>
    <row r="134" spans="1:8" ht="51.75" x14ac:dyDescent="0.25">
      <c r="A134" s="49">
        <v>131</v>
      </c>
      <c r="B134" s="49" t="s">
        <v>732</v>
      </c>
      <c r="C134" s="49"/>
      <c r="D134" s="49" t="s">
        <v>733</v>
      </c>
      <c r="E134" s="49" t="s">
        <v>14</v>
      </c>
      <c r="F134" s="51">
        <v>55</v>
      </c>
      <c r="G134" s="51">
        <v>55</v>
      </c>
      <c r="H134" s="52"/>
    </row>
    <row r="135" spans="1:8" ht="63.75" x14ac:dyDescent="0.25">
      <c r="A135" s="49">
        <v>132</v>
      </c>
      <c r="B135" s="50" t="s">
        <v>734</v>
      </c>
      <c r="C135" s="50"/>
      <c r="D135" s="50" t="s">
        <v>735</v>
      </c>
      <c r="E135" s="50" t="s">
        <v>14</v>
      </c>
      <c r="F135" s="51">
        <v>0</v>
      </c>
      <c r="G135" s="51">
        <v>0</v>
      </c>
      <c r="H135" s="51"/>
    </row>
    <row r="136" spans="1:8" ht="38.25" x14ac:dyDescent="0.25">
      <c r="A136" s="49">
        <v>133</v>
      </c>
      <c r="B136" s="50" t="s">
        <v>736</v>
      </c>
      <c r="C136" s="50"/>
      <c r="D136" s="50" t="s">
        <v>737</v>
      </c>
      <c r="E136" s="50" t="s">
        <v>14</v>
      </c>
      <c r="F136" s="51">
        <v>0</v>
      </c>
      <c r="G136" s="51">
        <v>0</v>
      </c>
      <c r="H136" s="51"/>
    </row>
    <row r="137" spans="1:8" ht="51" x14ac:dyDescent="0.25">
      <c r="A137" s="49">
        <v>134</v>
      </c>
      <c r="B137" s="50" t="s">
        <v>738</v>
      </c>
      <c r="C137" s="50"/>
      <c r="D137" s="54" t="s">
        <v>739</v>
      </c>
      <c r="E137" s="54" t="s">
        <v>14</v>
      </c>
      <c r="F137" s="51">
        <v>0</v>
      </c>
      <c r="G137" s="51">
        <v>0</v>
      </c>
      <c r="H137" s="52"/>
    </row>
    <row r="138" spans="1:8" ht="39" x14ac:dyDescent="0.25">
      <c r="A138" s="49">
        <v>135</v>
      </c>
      <c r="B138" s="51" t="s">
        <v>740</v>
      </c>
      <c r="C138" s="49"/>
      <c r="D138" s="49" t="s">
        <v>741</v>
      </c>
      <c r="E138" s="51" t="s">
        <v>14</v>
      </c>
      <c r="F138" s="51">
        <v>0</v>
      </c>
      <c r="G138" s="51">
        <v>0</v>
      </c>
      <c r="H138" s="51"/>
    </row>
    <row r="139" spans="1:8" ht="38.25" x14ac:dyDescent="0.25">
      <c r="A139" s="49">
        <v>136</v>
      </c>
      <c r="B139" s="50" t="s">
        <v>742</v>
      </c>
      <c r="C139" s="50"/>
      <c r="D139" s="50" t="s">
        <v>743</v>
      </c>
      <c r="E139" s="50" t="s">
        <v>14</v>
      </c>
      <c r="F139" s="51">
        <v>0</v>
      </c>
      <c r="G139" s="51">
        <v>0</v>
      </c>
      <c r="H139" s="51"/>
    </row>
    <row r="140" spans="1:8" x14ac:dyDescent="0.25">
      <c r="A140" s="49">
        <v>137</v>
      </c>
      <c r="B140" s="66" t="s">
        <v>744</v>
      </c>
      <c r="C140" s="66"/>
      <c r="D140" s="66" t="s">
        <v>745</v>
      </c>
      <c r="E140" s="66" t="s">
        <v>14</v>
      </c>
      <c r="F140" s="51">
        <v>1</v>
      </c>
      <c r="G140" s="51">
        <v>1</v>
      </c>
      <c r="H140" s="67"/>
    </row>
    <row r="141" spans="1:8" x14ac:dyDescent="0.25">
      <c r="A141" s="49"/>
      <c r="B141" s="66"/>
      <c r="C141" s="68"/>
      <c r="D141" s="69" t="s">
        <v>746</v>
      </c>
      <c r="E141" s="66"/>
      <c r="F141" s="51"/>
      <c r="G141" s="51"/>
      <c r="H141" s="66"/>
    </row>
    <row r="142" spans="1:8" x14ac:dyDescent="0.25">
      <c r="A142" s="57">
        <v>138</v>
      </c>
      <c r="B142" s="68"/>
      <c r="C142" s="51">
        <v>419484</v>
      </c>
      <c r="D142" s="51" t="s">
        <v>747</v>
      </c>
      <c r="E142" s="68" t="s">
        <v>14</v>
      </c>
      <c r="F142" s="51">
        <v>50</v>
      </c>
      <c r="G142" s="51">
        <v>50</v>
      </c>
      <c r="H142" s="67">
        <v>44775</v>
      </c>
    </row>
    <row r="143" spans="1:8" x14ac:dyDescent="0.25">
      <c r="A143" s="68">
        <v>139</v>
      </c>
      <c r="B143" s="68"/>
      <c r="C143" s="51">
        <v>419485</v>
      </c>
      <c r="D143" s="51" t="s">
        <v>748</v>
      </c>
      <c r="E143" s="68" t="s">
        <v>14</v>
      </c>
      <c r="F143" s="68">
        <v>185</v>
      </c>
      <c r="G143" s="68">
        <v>185</v>
      </c>
      <c r="H143" s="67">
        <v>44775</v>
      </c>
    </row>
    <row r="144" spans="1:8" x14ac:dyDescent="0.25">
      <c r="A144" s="68">
        <v>140</v>
      </c>
      <c r="B144" s="51" t="s">
        <v>749</v>
      </c>
      <c r="C144" s="51">
        <v>419210</v>
      </c>
      <c r="D144" s="51" t="s">
        <v>750</v>
      </c>
      <c r="E144" s="68" t="s">
        <v>14</v>
      </c>
      <c r="F144" s="68">
        <v>133</v>
      </c>
      <c r="G144" s="68">
        <v>133</v>
      </c>
      <c r="H144" s="66"/>
    </row>
  </sheetData>
  <mergeCells count="2">
    <mergeCell ref="A1:H1"/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ISIOLO COUNTY-STOCK ITEMS</vt:lpstr>
      <vt:lpstr>ISIOLO COUNTY-NONSTOCK ITEMS</vt:lpstr>
      <vt:lpstr>ISIOLO COUNTY-SLOWMOVING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Abdinasir Issack</dc:creator>
  <cp:lastModifiedBy>Abdinasir Issack</cp:lastModifiedBy>
  <dcterms:created xsi:type="dcterms:W3CDTF">2023-05-19T08:28:28Z</dcterms:created>
  <dcterms:modified xsi:type="dcterms:W3CDTF">2023-05-19T08:35:33Z</dcterms:modified>
</cp:coreProperties>
</file>