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exlibris\samples\"/>
    </mc:Choice>
  </mc:AlternateContent>
  <xr:revisionPtr revIDLastSave="0" documentId="13_ncr:1_{095085F5-67F9-438B-B402-F8C4A4614427}" xr6:coauthVersionLast="47" xr6:coauthVersionMax="47" xr10:uidLastSave="{00000000-0000-0000-0000-000000000000}"/>
  <bookViews>
    <workbookView xWindow="-34510" yWindow="-110" windowWidth="34620" windowHeight="13900" xr2:uid="{661C3260-831C-4FF3-8C8A-482C6B4686B1}"/>
  </bookViews>
  <sheets>
    <sheet name="Wether Repor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4" i="1"/>
  <c r="C3" i="1" a="1"/>
  <c r="C3" i="1" s="1"/>
  <c r="K11" i="1" l="1" a="1"/>
  <c r="K11" i="1" s="1"/>
  <c r="F11" i="1" a="1"/>
  <c r="F11" i="1" s="1"/>
  <c r="E11" i="1" a="1"/>
  <c r="E11" i="1" s="1"/>
  <c r="D8" i="1" a="1"/>
  <c r="D8" i="1" l="1"/>
  <c r="O3" i="1" a="1"/>
  <c r="O4" i="1" a="1"/>
  <c r="O4" i="1" l="1"/>
  <c r="O3" i="1"/>
  <c r="AF3" i="1" a="1"/>
  <c r="AF2" i="1" a="1"/>
  <c r="AF2" i="1" l="1"/>
  <c r="AF3" i="1"/>
  <c r="AF12" i="1" a="1"/>
  <c r="AG5" i="1" a="1"/>
  <c r="AF13" i="1" a="1"/>
  <c r="G50" i="1" l="1"/>
  <c r="G38" i="1"/>
  <c r="G26" i="1"/>
  <c r="G14" i="1"/>
  <c r="G49" i="1"/>
  <c r="G37" i="1"/>
  <c r="G25" i="1"/>
  <c r="G13" i="1"/>
  <c r="G33" i="1"/>
  <c r="G44" i="1"/>
  <c r="G31" i="1"/>
  <c r="G30" i="1"/>
  <c r="G41" i="1"/>
  <c r="G17" i="1"/>
  <c r="G40" i="1"/>
  <c r="G16" i="1"/>
  <c r="G39" i="1"/>
  <c r="G27" i="1"/>
  <c r="G48" i="1"/>
  <c r="G36" i="1"/>
  <c r="G24" i="1"/>
  <c r="G47" i="1"/>
  <c r="G35" i="1"/>
  <c r="G23" i="1"/>
  <c r="G46" i="1"/>
  <c r="G34" i="1"/>
  <c r="G22" i="1"/>
  <c r="G45" i="1"/>
  <c r="G21" i="1"/>
  <c r="G32" i="1"/>
  <c r="G20" i="1"/>
  <c r="G43" i="1"/>
  <c r="G19" i="1"/>
  <c r="G42" i="1"/>
  <c r="G18" i="1"/>
  <c r="G29" i="1"/>
  <c r="G52" i="1"/>
  <c r="G28" i="1"/>
  <c r="G51" i="1"/>
  <c r="G15" i="1"/>
  <c r="G12" i="1"/>
  <c r="I14" i="1"/>
  <c r="I26" i="1"/>
  <c r="I38" i="1"/>
  <c r="I50" i="1"/>
  <c r="I15" i="1"/>
  <c r="I27" i="1"/>
  <c r="I39" i="1"/>
  <c r="I51" i="1"/>
  <c r="I16" i="1"/>
  <c r="I28" i="1"/>
  <c r="I40" i="1"/>
  <c r="I52" i="1"/>
  <c r="I17" i="1"/>
  <c r="I41" i="1"/>
  <c r="I18" i="1"/>
  <c r="I30" i="1"/>
  <c r="I42" i="1"/>
  <c r="I19" i="1"/>
  <c r="I31" i="1"/>
  <c r="I43" i="1"/>
  <c r="I20" i="1"/>
  <c r="I32" i="1"/>
  <c r="I44" i="1"/>
  <c r="I21" i="1"/>
  <c r="I33" i="1"/>
  <c r="I45" i="1"/>
  <c r="I34" i="1"/>
  <c r="I46" i="1"/>
  <c r="I35" i="1"/>
  <c r="I36" i="1"/>
  <c r="I13" i="1"/>
  <c r="I49" i="1"/>
  <c r="I29" i="1"/>
  <c r="I22" i="1"/>
  <c r="I23" i="1"/>
  <c r="I47" i="1"/>
  <c r="I24" i="1"/>
  <c r="I48" i="1"/>
  <c r="I25" i="1"/>
  <c r="I37" i="1"/>
  <c r="I12" i="1"/>
  <c r="E51" i="1"/>
  <c r="J49" i="1" a="1"/>
  <c r="J49" i="1" s="1"/>
  <c r="J33" i="1" a="1"/>
  <c r="J33" i="1" s="1"/>
  <c r="J17" i="1" a="1"/>
  <c r="J17" i="1" s="1"/>
  <c r="H48" i="1"/>
  <c r="K26" i="1"/>
  <c r="F33" i="1"/>
  <c r="J19" i="1" a="1"/>
  <c r="J19" i="1" s="1"/>
  <c r="J38" i="1" a="1"/>
  <c r="J38" i="1" s="1"/>
  <c r="D21" i="1"/>
  <c r="H36" i="1"/>
  <c r="E21" i="1"/>
  <c r="F25" i="1"/>
  <c r="H43" i="1"/>
  <c r="F52" i="1"/>
  <c r="F43" i="1"/>
  <c r="F13" i="1"/>
  <c r="E18" i="1"/>
  <c r="K16" i="1"/>
  <c r="F51" i="1"/>
  <c r="F15" i="1"/>
  <c r="K43" i="1"/>
  <c r="F45" i="1"/>
  <c r="E41" i="1"/>
  <c r="J15" i="1" a="1"/>
  <c r="J15" i="1" s="1"/>
  <c r="K51" i="1"/>
  <c r="F44" i="1"/>
  <c r="K49" i="1"/>
  <c r="E13" i="1"/>
  <c r="D13" i="1"/>
  <c r="E38" i="1"/>
  <c r="F24" i="1"/>
  <c r="K30" i="1"/>
  <c r="J46" i="1" a="1"/>
  <c r="J46" i="1" s="1"/>
  <c r="E32" i="1"/>
  <c r="D25" i="1"/>
  <c r="H40" i="1"/>
  <c r="D38" i="1"/>
  <c r="D42" i="1"/>
  <c r="H13" i="1"/>
  <c r="E37" i="1"/>
  <c r="E24" i="1"/>
  <c r="H50" i="1"/>
  <c r="D47" i="1"/>
  <c r="D31" i="1"/>
  <c r="D15" i="1"/>
  <c r="K40" i="1"/>
  <c r="H47" i="1"/>
  <c r="E23" i="1"/>
  <c r="F32" i="1"/>
  <c r="K18" i="1"/>
  <c r="F20" i="1"/>
  <c r="H35" i="1"/>
  <c r="D24" i="1"/>
  <c r="F41" i="1"/>
  <c r="H14" i="1"/>
  <c r="K27" i="1"/>
  <c r="K29" i="1"/>
  <c r="D34" i="1"/>
  <c r="J30" i="1" a="1"/>
  <c r="J30" i="1" s="1"/>
  <c r="F18" i="1"/>
  <c r="H16" i="1"/>
  <c r="J37" i="1" a="1"/>
  <c r="J37" i="1" s="1"/>
  <c r="D52" i="1"/>
  <c r="J48" i="1" a="1"/>
  <c r="J48" i="1" s="1"/>
  <c r="H37" i="1"/>
  <c r="H15" i="1"/>
  <c r="E47" i="1"/>
  <c r="F38" i="1"/>
  <c r="E46" i="1"/>
  <c r="F22" i="1"/>
  <c r="F31" i="1"/>
  <c r="E15" i="1"/>
  <c r="H19" i="1"/>
  <c r="E34" i="1"/>
  <c r="K22" i="1"/>
  <c r="H39" i="1"/>
  <c r="J44" i="1" a="1"/>
  <c r="J44" i="1" s="1"/>
  <c r="K42" i="1"/>
  <c r="K17" i="1"/>
  <c r="E26" i="1"/>
  <c r="H44" i="1"/>
  <c r="J23" i="1" a="1"/>
  <c r="J23" i="1" s="1"/>
  <c r="E20" i="1"/>
  <c r="H30" i="1"/>
  <c r="F40" i="1"/>
  <c r="D17" i="1"/>
  <c r="E36" i="1"/>
  <c r="K20" i="1"/>
  <c r="E25" i="1"/>
  <c r="H25" i="1"/>
  <c r="H46" i="1"/>
  <c r="J45" i="1" a="1"/>
  <c r="J45" i="1" s="1"/>
  <c r="J29" i="1" a="1"/>
  <c r="J29" i="1" s="1"/>
  <c r="K13" i="1"/>
  <c r="E45" i="1"/>
  <c r="H21" i="1"/>
  <c r="D46" i="1"/>
  <c r="F49" i="1"/>
  <c r="E30" i="1"/>
  <c r="F14" i="1"/>
  <c r="J18" i="1" a="1"/>
  <c r="J18" i="1" s="1"/>
  <c r="E33" i="1"/>
  <c r="E14" i="1"/>
  <c r="F26" i="1"/>
  <c r="F37" i="1"/>
  <c r="K23" i="1"/>
  <c r="D41" i="1"/>
  <c r="H23" i="1"/>
  <c r="E42" i="1"/>
  <c r="F23" i="1"/>
  <c r="H34" i="1"/>
  <c r="D36" i="1"/>
  <c r="F36" i="1"/>
  <c r="K15" i="1"/>
  <c r="J50" i="1" a="1"/>
  <c r="J50" i="1" s="1"/>
  <c r="K46" i="1"/>
  <c r="E43" i="1"/>
  <c r="D43" i="1"/>
  <c r="D27" i="1"/>
  <c r="K52" i="1"/>
  <c r="K36" i="1"/>
  <c r="E44" i="1"/>
  <c r="J20" i="1" a="1"/>
  <c r="J20" i="1" s="1"/>
  <c r="D45" i="1"/>
  <c r="F48" i="1"/>
  <c r="F29" i="1"/>
  <c r="J13" i="1" a="1"/>
  <c r="J13" i="1" s="1"/>
  <c r="H17" i="1"/>
  <c r="H29" i="1"/>
  <c r="E49" i="1"/>
  <c r="E19" i="1"/>
  <c r="J32" i="1" a="1"/>
  <c r="J32" i="1" s="1"/>
  <c r="K45" i="1"/>
  <c r="J27" i="1" a="1"/>
  <c r="J27" i="1" s="1"/>
  <c r="K34" i="1"/>
  <c r="F19" i="1"/>
  <c r="H42" i="1"/>
  <c r="F50" i="1"/>
  <c r="F34" i="1"/>
  <c r="H33" i="1"/>
  <c r="K19" i="1"/>
  <c r="D44" i="1"/>
  <c r="F47" i="1"/>
  <c r="D33" i="1"/>
  <c r="D14" i="1"/>
  <c r="E31" i="1"/>
  <c r="F16" i="1"/>
  <c r="F17" i="1"/>
  <c r="J22" i="1" a="1"/>
  <c r="J22" i="1" s="1"/>
  <c r="D26" i="1"/>
  <c r="F39" i="1"/>
  <c r="D37" i="1"/>
  <c r="J42" i="1" a="1"/>
  <c r="J42" i="1" s="1"/>
  <c r="J31" i="1" a="1"/>
  <c r="J31" i="1" s="1"/>
  <c r="K47" i="1"/>
  <c r="D28" i="1"/>
  <c r="H52" i="1"/>
  <c r="H45" i="1"/>
  <c r="H18" i="1"/>
  <c r="J28" i="1" a="1"/>
  <c r="J28" i="1" s="1"/>
  <c r="J47" i="1" a="1"/>
  <c r="J47" i="1" s="1"/>
  <c r="D48" i="1"/>
  <c r="J16" i="1" a="1"/>
  <c r="J16" i="1" s="1"/>
  <c r="H49" i="1"/>
  <c r="J39" i="1" a="1"/>
  <c r="J39" i="1" s="1"/>
  <c r="D18" i="1"/>
  <c r="E39" i="1"/>
  <c r="J41" i="1" a="1"/>
  <c r="J41" i="1" s="1"/>
  <c r="J25" i="1" a="1"/>
  <c r="J25" i="1" s="1"/>
  <c r="H32" i="1"/>
  <c r="E16" i="1"/>
  <c r="J36" i="1" a="1"/>
  <c r="J36" i="1" s="1"/>
  <c r="K39" i="1"/>
  <c r="H27" i="1"/>
  <c r="D32" i="1"/>
  <c r="D30" i="1"/>
  <c r="AF13" i="1"/>
  <c r="F35" i="1"/>
  <c r="E52" i="1"/>
  <c r="E40" i="1"/>
  <c r="F42" i="1"/>
  <c r="E22" i="1"/>
  <c r="H38" i="1"/>
  <c r="D39" i="1"/>
  <c r="D23" i="1"/>
  <c r="K48" i="1"/>
  <c r="K32" i="1"/>
  <c r="H31" i="1"/>
  <c r="J35" i="1" a="1"/>
  <c r="J35" i="1" s="1"/>
  <c r="K38" i="1"/>
  <c r="J26" i="1" a="1"/>
  <c r="J26" i="1" s="1"/>
  <c r="D50" i="1"/>
  <c r="D29" i="1"/>
  <c r="H51" i="1"/>
  <c r="E29" i="1"/>
  <c r="J43" i="1" a="1"/>
  <c r="J43" i="1" s="1"/>
  <c r="K14" i="1"/>
  <c r="E17" i="1"/>
  <c r="H22" i="1"/>
  <c r="K35" i="1"/>
  <c r="K31" i="1"/>
  <c r="K33" i="1"/>
  <c r="H24" i="1"/>
  <c r="H28" i="1"/>
  <c r="D20" i="1"/>
  <c r="E35" i="1"/>
  <c r="F46" i="1"/>
  <c r="F30" i="1"/>
  <c r="J34" i="1" a="1"/>
  <c r="J34" i="1" s="1"/>
  <c r="K37" i="1"/>
  <c r="K25" i="1"/>
  <c r="D49" i="1"/>
  <c r="E28" i="1"/>
  <c r="E50" i="1"/>
  <c r="F28" i="1"/>
  <c r="K41" i="1"/>
  <c r="H41" i="1"/>
  <c r="E27" i="1"/>
  <c r="J21" i="1" a="1"/>
  <c r="J21" i="1" s="1"/>
  <c r="J52" i="1" a="1"/>
  <c r="J52" i="1" s="1"/>
  <c r="D22" i="1"/>
  <c r="F27" i="1"/>
  <c r="D40" i="1"/>
  <c r="J24" i="1" a="1"/>
  <c r="J24" i="1" s="1"/>
  <c r="E48" i="1"/>
  <c r="H20" i="1"/>
  <c r="K24" i="1"/>
  <c r="D16" i="1"/>
  <c r="J14" i="1" a="1"/>
  <c r="J14" i="1" s="1"/>
  <c r="K21" i="1"/>
  <c r="D51" i="1"/>
  <c r="D35" i="1"/>
  <c r="D19" i="1"/>
  <c r="K44" i="1"/>
  <c r="K28" i="1"/>
  <c r="J51" i="1" a="1"/>
  <c r="J51" i="1" s="1"/>
  <c r="F21" i="1"/>
  <c r="J40" i="1" a="1"/>
  <c r="J40" i="1" s="1"/>
  <c r="H26" i="1"/>
  <c r="K50" i="1"/>
  <c r="AG5" i="1"/>
  <c r="B46" i="1" s="1"/>
  <c r="E12" i="1"/>
  <c r="D12" i="1"/>
  <c r="AF12" i="1"/>
  <c r="J12" i="1" a="1"/>
  <c r="J12" i="1" s="1"/>
  <c r="H12" i="1"/>
  <c r="F12" i="1"/>
  <c r="K12" i="1"/>
  <c r="C25" i="1" l="1"/>
  <c r="C38" i="1"/>
  <c r="C30" i="1"/>
  <c r="C17" i="1"/>
  <c r="B47" i="1"/>
  <c r="B48" i="1"/>
  <c r="B18" i="1"/>
  <c r="B12" i="1"/>
  <c r="C24" i="1"/>
  <c r="B44" i="1"/>
  <c r="C31" i="1"/>
  <c r="B35" i="1"/>
  <c r="C51" i="1"/>
  <c r="C33" i="1"/>
  <c r="C12" i="1"/>
  <c r="C36" i="1"/>
  <c r="B42" i="1"/>
  <c r="B41" i="1"/>
  <c r="B51" i="1"/>
  <c r="B22" i="1"/>
  <c r="C27" i="1"/>
  <c r="C15" i="1"/>
  <c r="B28" i="1"/>
  <c r="C48" i="1"/>
  <c r="B45" i="1"/>
  <c r="B43" i="1"/>
  <c r="C29" i="1"/>
  <c r="B25" i="1"/>
  <c r="C28" i="1"/>
  <c r="C41" i="1"/>
  <c r="B15" i="1"/>
  <c r="B13" i="1"/>
  <c r="C35" i="1"/>
  <c r="C39" i="1"/>
  <c r="B32" i="1"/>
  <c r="B33" i="1"/>
  <c r="B26" i="1"/>
  <c r="B31" i="1"/>
  <c r="B36" i="1"/>
  <c r="C47" i="1"/>
  <c r="C19" i="1"/>
  <c r="B23" i="1"/>
  <c r="C46" i="1"/>
  <c r="C40" i="1"/>
  <c r="B40" i="1"/>
  <c r="B52" i="1"/>
  <c r="C50" i="1"/>
  <c r="B17" i="1"/>
  <c r="B20" i="1"/>
  <c r="B24" i="1"/>
  <c r="C45" i="1"/>
  <c r="C52" i="1"/>
  <c r="C44" i="1"/>
  <c r="C18" i="1"/>
  <c r="C16" i="1"/>
  <c r="C13" i="1"/>
  <c r="C20" i="1"/>
  <c r="B21" i="1"/>
  <c r="C37" i="1"/>
  <c r="B38" i="1"/>
  <c r="B30" i="1"/>
  <c r="B49" i="1"/>
  <c r="B39" i="1"/>
  <c r="C26" i="1"/>
  <c r="C22" i="1"/>
  <c r="B14" i="1"/>
  <c r="B16" i="1"/>
  <c r="B34" i="1"/>
  <c r="C14" i="1"/>
  <c r="B27" i="1"/>
  <c r="C34" i="1"/>
  <c r="C49" i="1"/>
  <c r="C32" i="1"/>
  <c r="C42" i="1"/>
  <c r="B19" i="1"/>
  <c r="C23" i="1"/>
  <c r="B50" i="1"/>
  <c r="C43" i="1"/>
  <c r="C21" i="1"/>
  <c r="B29" i="1"/>
  <c r="B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<sst xmlns="http://schemas.openxmlformats.org/spreadsheetml/2006/main" count="87" uniqueCount="84">
  <si>
    <t>Wether Report</t>
    <phoneticPr fontId="4"/>
  </si>
  <si>
    <t>appid file</t>
    <phoneticPr fontId="4"/>
  </si>
  <si>
    <t>time</t>
    <phoneticPr fontId="4"/>
  </si>
  <si>
    <t>params</t>
    <phoneticPr fontId="4"/>
  </si>
  <si>
    <t>q</t>
    <phoneticPr fontId="4"/>
  </si>
  <si>
    <r>
      <t xml:space="preserve">&lt;- </t>
    </r>
    <r>
      <rPr>
        <sz val="8"/>
        <color theme="0"/>
        <rFont val="游ゴシック"/>
        <family val="3"/>
        <charset val="128"/>
        <scheme val="minor"/>
      </rPr>
      <t>City name, state code and country code divided by comma, Please, refer to ISO 3166 for the state codes or country codes.</t>
    </r>
    <phoneticPr fontId="4"/>
  </si>
  <si>
    <t>time zon offset</t>
    <phoneticPr fontId="4"/>
  </si>
  <si>
    <t>units</t>
    <phoneticPr fontId="4"/>
  </si>
  <si>
    <t>metric</t>
  </si>
  <si>
    <t>&lt;- standard, metric, imperial</t>
    <phoneticPr fontId="4"/>
  </si>
  <si>
    <t>lang</t>
    <phoneticPr fontId="4"/>
  </si>
  <si>
    <t>en</t>
  </si>
  <si>
    <t>&lt;- https://openweathermap.org/current#multi</t>
    <phoneticPr fontId="4"/>
  </si>
  <si>
    <t>APPID</t>
    <phoneticPr fontId="4"/>
  </si>
  <si>
    <t>date</t>
    <phoneticPr fontId="4"/>
  </si>
  <si>
    <t>wether</t>
    <phoneticPr fontId="4"/>
  </si>
  <si>
    <t>templature</t>
    <phoneticPr fontId="4"/>
  </si>
  <si>
    <t>feels like</t>
    <phoneticPr fontId="4"/>
  </si>
  <si>
    <t>humidity</t>
    <phoneticPr fontId="4"/>
  </si>
  <si>
    <t>atmospheric</t>
    <phoneticPr fontId="4"/>
  </si>
  <si>
    <t>cloudiness</t>
    <phoneticPr fontId="4"/>
  </si>
  <si>
    <t>wind</t>
    <phoneticPr fontId="4"/>
  </si>
  <si>
    <t>(%)</t>
    <phoneticPr fontId="4"/>
  </si>
  <si>
    <t>pressure (hPa)</t>
    <phoneticPr fontId="4"/>
  </si>
  <si>
    <t>direction</t>
    <phoneticPr fontId="4"/>
  </si>
  <si>
    <t>dt</t>
    <phoneticPr fontId="4"/>
  </si>
  <si>
    <t>weather[0].main</t>
    <phoneticPr fontId="4"/>
  </si>
  <si>
    <t>weather[0].description</t>
    <phoneticPr fontId="4"/>
  </si>
  <si>
    <t>main.temp</t>
    <phoneticPr fontId="4"/>
  </si>
  <si>
    <t>main.feels_like</t>
    <phoneticPr fontId="4"/>
  </si>
  <si>
    <t>main.pressure</t>
    <phoneticPr fontId="4"/>
  </si>
  <si>
    <t>main.humidity</t>
    <phoneticPr fontId="4"/>
  </si>
  <si>
    <t>wind.speed</t>
    <phoneticPr fontId="4"/>
  </si>
  <si>
    <t>wind.deg</t>
    <phoneticPr fontId="4"/>
  </si>
  <si>
    <t>clouds.all</t>
    <phoneticPr fontId="4"/>
  </si>
  <si>
    <t>af</t>
  </si>
  <si>
    <t>al</t>
  </si>
  <si>
    <t>ar</t>
  </si>
  <si>
    <t>az</t>
  </si>
  <si>
    <t>bg</t>
  </si>
  <si>
    <t>ca</t>
  </si>
  <si>
    <t>cz</t>
  </si>
  <si>
    <t>da</t>
  </si>
  <si>
    <t>de</t>
  </si>
  <si>
    <t>el</t>
  </si>
  <si>
    <t>eu</t>
  </si>
  <si>
    <t>fa</t>
  </si>
  <si>
    <t>fi</t>
  </si>
  <si>
    <t>fr</t>
  </si>
  <si>
    <t>gl</t>
  </si>
  <si>
    <t>he</t>
  </si>
  <si>
    <t>hi</t>
  </si>
  <si>
    <t>hr</t>
  </si>
  <si>
    <t>hu</t>
  </si>
  <si>
    <t>id</t>
  </si>
  <si>
    <t>it</t>
  </si>
  <si>
    <t>ja</t>
  </si>
  <si>
    <t>kr</t>
  </si>
  <si>
    <t>la</t>
  </si>
  <si>
    <t>lt</t>
  </si>
  <si>
    <t>mk</t>
  </si>
  <si>
    <t>no</t>
  </si>
  <si>
    <t>nl</t>
  </si>
  <si>
    <t>pl</t>
  </si>
  <si>
    <t>pt</t>
  </si>
  <si>
    <t>pt_br</t>
  </si>
  <si>
    <t>ro</t>
  </si>
  <si>
    <t>ru</t>
  </si>
  <si>
    <t>sv, se</t>
  </si>
  <si>
    <t>sk</t>
  </si>
  <si>
    <t>sl</t>
  </si>
  <si>
    <t>sp, es</t>
  </si>
  <si>
    <t>sr</t>
  </si>
  <si>
    <t>th</t>
  </si>
  <si>
    <t>tr</t>
  </si>
  <si>
    <t>ua, uk</t>
  </si>
  <si>
    <t>vi</t>
  </si>
  <si>
    <t>zh_cn</t>
  </si>
  <si>
    <t>zh_tw</t>
  </si>
  <si>
    <t>zu</t>
  </si>
  <si>
    <t>current wether data API url</t>
    <phoneticPr fontId="4"/>
  </si>
  <si>
    <t>5day/3 hour forecast data API url</t>
    <phoneticPr fontId="4"/>
  </si>
  <si>
    <t>display API url</t>
    <phoneticPr fontId="4"/>
  </si>
  <si>
    <t>london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</si>
</sst>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h:mm;@"/>
    <numFmt numFmtId="178" formatCode="yyyy/m/d\ h:mm;@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8"/>
      <color theme="0"/>
      <name val="游ゴシック"/>
      <family val="3"/>
      <charset val="128"/>
      <scheme val="minor"/>
    </font>
    <font>
      <sz val="11"/>
      <color theme="0"/>
      <name val="メイリオ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u/>
      <sz val="11"/>
      <color theme="1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/>
      <diagonal/>
    </border>
    <border>
      <left/>
      <right/>
      <top/>
      <bottom style="double">
        <color theme="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6" fillId="3" borderId="1" xfId="0" applyFont="1" applyFill="1" applyBorder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176" fontId="11" fillId="0" borderId="0" xfId="0" applyNumberFormat="1" applyFont="1">
      <alignment vertical="center"/>
    </xf>
    <xf numFmtId="177" fontId="11" fillId="0" borderId="0" xfId="0" applyNumberFormat="1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178" fontId="10" fillId="0" borderId="0" xfId="0" applyNumberFormat="1" applyFont="1">
      <alignment vertical="center"/>
    </xf>
    <xf numFmtId="0" fontId="12" fillId="0" borderId="0" xfId="1" applyFont="1" applyFill="1">
      <alignment vertical="center"/>
    </xf>
    <xf numFmtId="0" fontId="1" fillId="2" borderId="0" xfId="0" applyFont="1" applyFill="1">
      <alignment vertical="center"/>
    </xf>
    <xf numFmtId="0" fontId="6" fillId="2" borderId="0" xfId="0" applyFont="1" applyFill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177" formatCode="h:mm;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177" formatCode="h: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176" formatCode="yyyy\-mm\-dd;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176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bc9be76224f5466da99e65930e8f22c4">
      <tp>
        <v>1</v>
        <stp/>
        <stp>e71fb759-20f7-4b69-92c6-bca619dec8f3</stp>
        <tr r="AG5" s="1"/>
      </tp>
    </main>
    <main first="rtdsrv_bc9be76224f5466da99e65930e8f22c4">
      <tp>
        <v>1</v>
        <stp/>
        <stp>30d24ecf-932e-4dde-aee2-726aef54100c</stp>
        <tr r="AF13" s="1"/>
      </tp>
    </main>
    <main first="rtdsrv_bc9be76224f5466da99e65930e8f22c4">
      <tp>
        <v>33</v>
        <stp/>
        <stp>36a63ea4-441d-4b09-9d6e-fd66e66d0615</stp>
        <tr r="C4" s="1"/>
      </tp>
    </main>
    <main first="rtdsrv_bc9be76224f5466da99e65930e8f22c4">
      <tp>
        <v>1</v>
        <stp/>
        <stp>7eb4eab4-e523-4b30-a7db-5e4aaa57cc60</stp>
        <tr r="AF12" s="1"/>
      </tp>
    </main>
    <main first="rtdsrv_bc9be76224f5466da99e65930e8f22c4">
      <tp>
        <v>2</v>
        <stp/>
        <stp>68c9882b-1fb6-49ce-abce-77c2b57deda5</stp>
        <tr r="AF3" s="1"/>
      </tp>
      <tp>
        <v>1</v>
        <stp/>
        <stp>509e1357-edf0-4a50-a26e-6eb0d39d3fd0</stp>
        <tr r="O3" s="1"/>
      </tp>
    </main>
    <main first="rtdsrv_bc9be76224f5466da99e65930e8f22c4">
      <tp>
        <v>2</v>
        <stp/>
        <stp>f48e6c41-7cbd-4747-9d17-3022d18ae0da</stp>
        <tr r="AF2" s="1"/>
      </tp>
      <tp>
        <v>1</v>
        <stp/>
        <stp>0c46da8d-136c-4c30-ace6-caabed1265d3</stp>
        <tr r="D8" s="1"/>
      </tp>
    </main>
    <main first="rtdsrv_bc9be76224f5466da99e65930e8f22c4">
      <tp>
        <v>1</v>
        <stp/>
        <stp>f8fcef96-403a-426d-9422-713570b26f24</stp>
        <tr r="O4" s="1"/>
      </tp>
    </main>
    <main first="rtdsrv_bc9be76224f5466da99e65930e8f22c4">
      <tp>
        <v>1</v>
        <stp/>
        <stp>6cb52bb1-8a40-452e-a920-93273ca6fbfe</stp>
        <tr r="AF1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'Wether Report'!$E$10</c:f>
              <c:strCache>
                <c:ptCount val="1"/>
                <c:pt idx="0">
                  <c:v>templature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'Wether Report'!$C$12:$C$52</c:f>
              <c:numCache>
                <c:formatCode>h:mm;@</c:formatCode>
                <c:ptCount val="41"/>
                <c:pt idx="0">
                  <c:v>45022.684421296297</c:v>
                </c:pt>
                <c:pt idx="1">
                  <c:v>45022.791666666672</c:v>
                </c:pt>
                <c:pt idx="2">
                  <c:v>45022.916666666672</c:v>
                </c:pt>
                <c:pt idx="3">
                  <c:v>45023.041666666672</c:v>
                </c:pt>
                <c:pt idx="4">
                  <c:v>45023.166666666672</c:v>
                </c:pt>
                <c:pt idx="5">
                  <c:v>45023.291666666672</c:v>
                </c:pt>
                <c:pt idx="6">
                  <c:v>45023.416666666672</c:v>
                </c:pt>
                <c:pt idx="7">
                  <c:v>45023.541666666672</c:v>
                </c:pt>
                <c:pt idx="8">
                  <c:v>45023.666666666672</c:v>
                </c:pt>
                <c:pt idx="9">
                  <c:v>45023.791666666672</c:v>
                </c:pt>
                <c:pt idx="10">
                  <c:v>45023.916666666672</c:v>
                </c:pt>
                <c:pt idx="11">
                  <c:v>45024.041666666672</c:v>
                </c:pt>
                <c:pt idx="12">
                  <c:v>45024.166666666672</c:v>
                </c:pt>
                <c:pt idx="13">
                  <c:v>45024.291666666672</c:v>
                </c:pt>
                <c:pt idx="14">
                  <c:v>45024.416666666672</c:v>
                </c:pt>
                <c:pt idx="15">
                  <c:v>45024.541666666672</c:v>
                </c:pt>
                <c:pt idx="16">
                  <c:v>45024.666666666672</c:v>
                </c:pt>
                <c:pt idx="17">
                  <c:v>45024.791666666672</c:v>
                </c:pt>
                <c:pt idx="18">
                  <c:v>45024.916666666672</c:v>
                </c:pt>
                <c:pt idx="19">
                  <c:v>45025.041666666672</c:v>
                </c:pt>
                <c:pt idx="20">
                  <c:v>45025.166666666672</c:v>
                </c:pt>
                <c:pt idx="21">
                  <c:v>45025.291666666672</c:v>
                </c:pt>
                <c:pt idx="22">
                  <c:v>45025.416666666672</c:v>
                </c:pt>
                <c:pt idx="23">
                  <c:v>45025.541666666672</c:v>
                </c:pt>
                <c:pt idx="24">
                  <c:v>45025.666666666672</c:v>
                </c:pt>
                <c:pt idx="25">
                  <c:v>45025.791666666672</c:v>
                </c:pt>
                <c:pt idx="26">
                  <c:v>45025.916666666672</c:v>
                </c:pt>
                <c:pt idx="27">
                  <c:v>45026.041666666672</c:v>
                </c:pt>
                <c:pt idx="28">
                  <c:v>45026.166666666672</c:v>
                </c:pt>
                <c:pt idx="29">
                  <c:v>45026.291666666672</c:v>
                </c:pt>
                <c:pt idx="30">
                  <c:v>45026.416666666672</c:v>
                </c:pt>
                <c:pt idx="31">
                  <c:v>45026.541666666672</c:v>
                </c:pt>
                <c:pt idx="32">
                  <c:v>45026.666666666672</c:v>
                </c:pt>
                <c:pt idx="33">
                  <c:v>45026.791666666672</c:v>
                </c:pt>
                <c:pt idx="34">
                  <c:v>45026.916666666672</c:v>
                </c:pt>
                <c:pt idx="35">
                  <c:v>45027.041666666672</c:v>
                </c:pt>
                <c:pt idx="36">
                  <c:v>45027.166666666672</c:v>
                </c:pt>
                <c:pt idx="37">
                  <c:v>45027.291666666672</c:v>
                </c:pt>
                <c:pt idx="38">
                  <c:v>45027.416666666672</c:v>
                </c:pt>
                <c:pt idx="39">
                  <c:v>45027.541666666672</c:v>
                </c:pt>
                <c:pt idx="40">
                  <c:v>45027.666666666672</c:v>
                </c:pt>
              </c:numCache>
            </c:numRef>
          </c:cat>
          <c:val>
            <c:numRef>
              <c:f>'Wether Report'!$E$12:$E$52</c:f>
              <c:numCache>
                <c:formatCode>General</c:formatCode>
                <c:ptCount val="41"/>
                <c:pt idx="0">
                  <c:v>11.72</c:v>
                </c:pt>
                <c:pt idx="1">
                  <c:v>11.25</c:v>
                </c:pt>
                <c:pt idx="2">
                  <c:v>9.0500000000000007</c:v>
                </c:pt>
                <c:pt idx="3">
                  <c:v>6.18</c:v>
                </c:pt>
                <c:pt idx="4">
                  <c:v>4.9400000000000004</c:v>
                </c:pt>
                <c:pt idx="5">
                  <c:v>4.5199999999999996</c:v>
                </c:pt>
                <c:pt idx="6">
                  <c:v>8.85</c:v>
                </c:pt>
                <c:pt idx="7">
                  <c:v>12.46</c:v>
                </c:pt>
                <c:pt idx="8">
                  <c:v>13.64</c:v>
                </c:pt>
                <c:pt idx="9">
                  <c:v>11.84</c:v>
                </c:pt>
                <c:pt idx="10">
                  <c:v>9.2200000000000006</c:v>
                </c:pt>
                <c:pt idx="11">
                  <c:v>7.65</c:v>
                </c:pt>
                <c:pt idx="12">
                  <c:v>6.48</c:v>
                </c:pt>
                <c:pt idx="13">
                  <c:v>5.96</c:v>
                </c:pt>
                <c:pt idx="14">
                  <c:v>10.42</c:v>
                </c:pt>
                <c:pt idx="15">
                  <c:v>13.72</c:v>
                </c:pt>
                <c:pt idx="16">
                  <c:v>14.51</c:v>
                </c:pt>
                <c:pt idx="17">
                  <c:v>11.49</c:v>
                </c:pt>
                <c:pt idx="18">
                  <c:v>8.7100000000000009</c:v>
                </c:pt>
                <c:pt idx="19">
                  <c:v>7.3</c:v>
                </c:pt>
                <c:pt idx="20">
                  <c:v>6.51</c:v>
                </c:pt>
                <c:pt idx="21">
                  <c:v>6.77</c:v>
                </c:pt>
                <c:pt idx="22">
                  <c:v>10.92</c:v>
                </c:pt>
                <c:pt idx="23">
                  <c:v>14.33</c:v>
                </c:pt>
                <c:pt idx="24">
                  <c:v>14.59</c:v>
                </c:pt>
                <c:pt idx="25">
                  <c:v>12.24</c:v>
                </c:pt>
                <c:pt idx="26">
                  <c:v>11.3</c:v>
                </c:pt>
                <c:pt idx="27">
                  <c:v>11.65</c:v>
                </c:pt>
                <c:pt idx="28">
                  <c:v>11.12</c:v>
                </c:pt>
                <c:pt idx="29">
                  <c:v>10.57</c:v>
                </c:pt>
                <c:pt idx="30">
                  <c:v>11.14</c:v>
                </c:pt>
                <c:pt idx="31">
                  <c:v>14.1</c:v>
                </c:pt>
                <c:pt idx="32">
                  <c:v>13.12</c:v>
                </c:pt>
                <c:pt idx="33">
                  <c:v>10.66</c:v>
                </c:pt>
                <c:pt idx="34">
                  <c:v>8.66</c:v>
                </c:pt>
                <c:pt idx="35">
                  <c:v>7.79</c:v>
                </c:pt>
                <c:pt idx="36">
                  <c:v>6.52</c:v>
                </c:pt>
                <c:pt idx="37">
                  <c:v>7.09</c:v>
                </c:pt>
                <c:pt idx="38">
                  <c:v>10.81</c:v>
                </c:pt>
                <c:pt idx="39">
                  <c:v>12.68</c:v>
                </c:pt>
                <c:pt idx="40">
                  <c:v>11.43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60-496C-96F7-2A0383B9747D}"/>
            </c:ext>
          </c:extLst>
        </c:ser>
        <c:ser>
          <c:idx val="1"/>
          <c:order val="1"/>
          <c:tx>
            <c:strRef>
              <c:f>'Wether Report'!$F$10</c:f>
              <c:strCache>
                <c:ptCount val="1"/>
                <c:pt idx="0">
                  <c:v>feels like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'Wether Report'!$C$12:$C$52</c:f>
              <c:numCache>
                <c:formatCode>h:mm;@</c:formatCode>
                <c:ptCount val="41"/>
                <c:pt idx="0">
                  <c:v>45022.684421296297</c:v>
                </c:pt>
                <c:pt idx="1">
                  <c:v>45022.791666666672</c:v>
                </c:pt>
                <c:pt idx="2">
                  <c:v>45022.916666666672</c:v>
                </c:pt>
                <c:pt idx="3">
                  <c:v>45023.041666666672</c:v>
                </c:pt>
                <c:pt idx="4">
                  <c:v>45023.166666666672</c:v>
                </c:pt>
                <c:pt idx="5">
                  <c:v>45023.291666666672</c:v>
                </c:pt>
                <c:pt idx="6">
                  <c:v>45023.416666666672</c:v>
                </c:pt>
                <c:pt idx="7">
                  <c:v>45023.541666666672</c:v>
                </c:pt>
                <c:pt idx="8">
                  <c:v>45023.666666666672</c:v>
                </c:pt>
                <c:pt idx="9">
                  <c:v>45023.791666666672</c:v>
                </c:pt>
                <c:pt idx="10">
                  <c:v>45023.916666666672</c:v>
                </c:pt>
                <c:pt idx="11">
                  <c:v>45024.041666666672</c:v>
                </c:pt>
                <c:pt idx="12">
                  <c:v>45024.166666666672</c:v>
                </c:pt>
                <c:pt idx="13">
                  <c:v>45024.291666666672</c:v>
                </c:pt>
                <c:pt idx="14">
                  <c:v>45024.416666666672</c:v>
                </c:pt>
                <c:pt idx="15">
                  <c:v>45024.541666666672</c:v>
                </c:pt>
                <c:pt idx="16">
                  <c:v>45024.666666666672</c:v>
                </c:pt>
                <c:pt idx="17">
                  <c:v>45024.791666666672</c:v>
                </c:pt>
                <c:pt idx="18">
                  <c:v>45024.916666666672</c:v>
                </c:pt>
                <c:pt idx="19">
                  <c:v>45025.041666666672</c:v>
                </c:pt>
                <c:pt idx="20">
                  <c:v>45025.166666666672</c:v>
                </c:pt>
                <c:pt idx="21">
                  <c:v>45025.291666666672</c:v>
                </c:pt>
                <c:pt idx="22">
                  <c:v>45025.416666666672</c:v>
                </c:pt>
                <c:pt idx="23">
                  <c:v>45025.541666666672</c:v>
                </c:pt>
                <c:pt idx="24">
                  <c:v>45025.666666666672</c:v>
                </c:pt>
                <c:pt idx="25">
                  <c:v>45025.791666666672</c:v>
                </c:pt>
                <c:pt idx="26">
                  <c:v>45025.916666666672</c:v>
                </c:pt>
                <c:pt idx="27">
                  <c:v>45026.041666666672</c:v>
                </c:pt>
                <c:pt idx="28">
                  <c:v>45026.166666666672</c:v>
                </c:pt>
                <c:pt idx="29">
                  <c:v>45026.291666666672</c:v>
                </c:pt>
                <c:pt idx="30">
                  <c:v>45026.416666666672</c:v>
                </c:pt>
                <c:pt idx="31">
                  <c:v>45026.541666666672</c:v>
                </c:pt>
                <c:pt idx="32">
                  <c:v>45026.666666666672</c:v>
                </c:pt>
                <c:pt idx="33">
                  <c:v>45026.791666666672</c:v>
                </c:pt>
                <c:pt idx="34">
                  <c:v>45026.916666666672</c:v>
                </c:pt>
                <c:pt idx="35">
                  <c:v>45027.041666666672</c:v>
                </c:pt>
                <c:pt idx="36">
                  <c:v>45027.166666666672</c:v>
                </c:pt>
                <c:pt idx="37">
                  <c:v>45027.291666666672</c:v>
                </c:pt>
                <c:pt idx="38">
                  <c:v>45027.416666666672</c:v>
                </c:pt>
                <c:pt idx="39">
                  <c:v>45027.541666666672</c:v>
                </c:pt>
                <c:pt idx="40">
                  <c:v>45027.666666666672</c:v>
                </c:pt>
              </c:numCache>
            </c:numRef>
          </c:cat>
          <c:val>
            <c:numRef>
              <c:f>'Wether Report'!$F$12:$F$52</c:f>
              <c:numCache>
                <c:formatCode>General</c:formatCode>
                <c:ptCount val="41"/>
                <c:pt idx="0">
                  <c:v>10.88</c:v>
                </c:pt>
                <c:pt idx="1">
                  <c:v>10.34</c:v>
                </c:pt>
                <c:pt idx="2">
                  <c:v>6.92</c:v>
                </c:pt>
                <c:pt idx="3">
                  <c:v>3.41</c:v>
                </c:pt>
                <c:pt idx="4">
                  <c:v>2.62</c:v>
                </c:pt>
                <c:pt idx="5">
                  <c:v>4.5199999999999996</c:v>
                </c:pt>
                <c:pt idx="6">
                  <c:v>7.85</c:v>
                </c:pt>
                <c:pt idx="7">
                  <c:v>10.96</c:v>
                </c:pt>
                <c:pt idx="8">
                  <c:v>12.05</c:v>
                </c:pt>
                <c:pt idx="9">
                  <c:v>10.33</c:v>
                </c:pt>
                <c:pt idx="10">
                  <c:v>8.8000000000000007</c:v>
                </c:pt>
                <c:pt idx="11">
                  <c:v>7.05</c:v>
                </c:pt>
                <c:pt idx="12">
                  <c:v>6.48</c:v>
                </c:pt>
                <c:pt idx="13">
                  <c:v>5.96</c:v>
                </c:pt>
                <c:pt idx="14">
                  <c:v>9.16</c:v>
                </c:pt>
                <c:pt idx="15">
                  <c:v>12.3</c:v>
                </c:pt>
                <c:pt idx="16">
                  <c:v>13.11</c:v>
                </c:pt>
                <c:pt idx="17">
                  <c:v>10.24</c:v>
                </c:pt>
                <c:pt idx="18">
                  <c:v>7.44</c:v>
                </c:pt>
                <c:pt idx="19">
                  <c:v>6.15</c:v>
                </c:pt>
                <c:pt idx="20">
                  <c:v>5.48</c:v>
                </c:pt>
                <c:pt idx="21">
                  <c:v>5.99</c:v>
                </c:pt>
                <c:pt idx="22">
                  <c:v>9.7899999999999991</c:v>
                </c:pt>
                <c:pt idx="23">
                  <c:v>13.2</c:v>
                </c:pt>
                <c:pt idx="24">
                  <c:v>13.38</c:v>
                </c:pt>
                <c:pt idx="25">
                  <c:v>11.24</c:v>
                </c:pt>
                <c:pt idx="26">
                  <c:v>10.29</c:v>
                </c:pt>
                <c:pt idx="27">
                  <c:v>10.75</c:v>
                </c:pt>
                <c:pt idx="28">
                  <c:v>10.25</c:v>
                </c:pt>
                <c:pt idx="29">
                  <c:v>9.8800000000000008</c:v>
                </c:pt>
                <c:pt idx="30">
                  <c:v>10.27</c:v>
                </c:pt>
                <c:pt idx="31">
                  <c:v>12.85</c:v>
                </c:pt>
                <c:pt idx="32">
                  <c:v>12.05</c:v>
                </c:pt>
                <c:pt idx="33">
                  <c:v>9.74</c:v>
                </c:pt>
                <c:pt idx="34">
                  <c:v>6.26</c:v>
                </c:pt>
                <c:pt idx="35">
                  <c:v>5.13</c:v>
                </c:pt>
                <c:pt idx="36">
                  <c:v>3.39</c:v>
                </c:pt>
                <c:pt idx="37">
                  <c:v>4.25</c:v>
                </c:pt>
                <c:pt idx="38">
                  <c:v>9.6199999999999992</c:v>
                </c:pt>
                <c:pt idx="39">
                  <c:v>11.57</c:v>
                </c:pt>
                <c:pt idx="40">
                  <c:v>10.59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60-496C-96F7-2A0383B97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993279"/>
        <c:axId val="2107742863"/>
      </c:lineChart>
      <c:lineChart>
        <c:grouping val="standard"/>
        <c:varyColors val="0"/>
        <c:ser>
          <c:idx val="2"/>
          <c:order val="2"/>
          <c:tx>
            <c:strRef>
              <c:f>'Wether Report'!$G$10</c:f>
              <c:strCache>
                <c:ptCount val="1"/>
                <c:pt idx="0">
                  <c:v>humidity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'Wether Report'!$C$12:$C$52</c:f>
              <c:numCache>
                <c:formatCode>h:mm;@</c:formatCode>
                <c:ptCount val="41"/>
                <c:pt idx="0">
                  <c:v>45022.684421296297</c:v>
                </c:pt>
                <c:pt idx="1">
                  <c:v>45022.791666666672</c:v>
                </c:pt>
                <c:pt idx="2">
                  <c:v>45022.916666666672</c:v>
                </c:pt>
                <c:pt idx="3">
                  <c:v>45023.041666666672</c:v>
                </c:pt>
                <c:pt idx="4">
                  <c:v>45023.166666666672</c:v>
                </c:pt>
                <c:pt idx="5">
                  <c:v>45023.291666666672</c:v>
                </c:pt>
                <c:pt idx="6">
                  <c:v>45023.416666666672</c:v>
                </c:pt>
                <c:pt idx="7">
                  <c:v>45023.541666666672</c:v>
                </c:pt>
                <c:pt idx="8">
                  <c:v>45023.666666666672</c:v>
                </c:pt>
                <c:pt idx="9">
                  <c:v>45023.791666666672</c:v>
                </c:pt>
                <c:pt idx="10">
                  <c:v>45023.916666666672</c:v>
                </c:pt>
                <c:pt idx="11">
                  <c:v>45024.041666666672</c:v>
                </c:pt>
                <c:pt idx="12">
                  <c:v>45024.166666666672</c:v>
                </c:pt>
                <c:pt idx="13">
                  <c:v>45024.291666666672</c:v>
                </c:pt>
                <c:pt idx="14">
                  <c:v>45024.416666666672</c:v>
                </c:pt>
                <c:pt idx="15">
                  <c:v>45024.541666666672</c:v>
                </c:pt>
                <c:pt idx="16">
                  <c:v>45024.666666666672</c:v>
                </c:pt>
                <c:pt idx="17">
                  <c:v>45024.791666666672</c:v>
                </c:pt>
                <c:pt idx="18">
                  <c:v>45024.916666666672</c:v>
                </c:pt>
                <c:pt idx="19">
                  <c:v>45025.041666666672</c:v>
                </c:pt>
                <c:pt idx="20">
                  <c:v>45025.166666666672</c:v>
                </c:pt>
                <c:pt idx="21">
                  <c:v>45025.291666666672</c:v>
                </c:pt>
                <c:pt idx="22">
                  <c:v>45025.416666666672</c:v>
                </c:pt>
                <c:pt idx="23">
                  <c:v>45025.541666666672</c:v>
                </c:pt>
                <c:pt idx="24">
                  <c:v>45025.666666666672</c:v>
                </c:pt>
                <c:pt idx="25">
                  <c:v>45025.791666666672</c:v>
                </c:pt>
                <c:pt idx="26">
                  <c:v>45025.916666666672</c:v>
                </c:pt>
                <c:pt idx="27">
                  <c:v>45026.041666666672</c:v>
                </c:pt>
                <c:pt idx="28">
                  <c:v>45026.166666666672</c:v>
                </c:pt>
                <c:pt idx="29">
                  <c:v>45026.291666666672</c:v>
                </c:pt>
                <c:pt idx="30">
                  <c:v>45026.416666666672</c:v>
                </c:pt>
                <c:pt idx="31">
                  <c:v>45026.541666666672</c:v>
                </c:pt>
                <c:pt idx="32">
                  <c:v>45026.666666666672</c:v>
                </c:pt>
                <c:pt idx="33">
                  <c:v>45026.791666666672</c:v>
                </c:pt>
                <c:pt idx="34">
                  <c:v>45026.916666666672</c:v>
                </c:pt>
                <c:pt idx="35">
                  <c:v>45027.041666666672</c:v>
                </c:pt>
                <c:pt idx="36">
                  <c:v>45027.166666666672</c:v>
                </c:pt>
                <c:pt idx="37">
                  <c:v>45027.291666666672</c:v>
                </c:pt>
                <c:pt idx="38">
                  <c:v>45027.416666666672</c:v>
                </c:pt>
                <c:pt idx="39">
                  <c:v>45027.541666666672</c:v>
                </c:pt>
                <c:pt idx="40">
                  <c:v>45027.666666666672</c:v>
                </c:pt>
              </c:numCache>
            </c:numRef>
          </c:cat>
          <c:val>
            <c:numRef>
              <c:f>'Wether Report'!$G$12:$G$52</c:f>
              <c:numCache>
                <c:formatCode>General</c:formatCode>
                <c:ptCount val="41"/>
                <c:pt idx="0">
                  <c:v>74</c:v>
                </c:pt>
                <c:pt idx="1">
                  <c:v>73</c:v>
                </c:pt>
                <c:pt idx="2">
                  <c:v>75</c:v>
                </c:pt>
                <c:pt idx="3">
                  <c:v>76</c:v>
                </c:pt>
                <c:pt idx="4">
                  <c:v>81</c:v>
                </c:pt>
                <c:pt idx="5">
                  <c:v>84</c:v>
                </c:pt>
                <c:pt idx="6">
                  <c:v>64</c:v>
                </c:pt>
                <c:pt idx="7">
                  <c:v>46</c:v>
                </c:pt>
                <c:pt idx="8">
                  <c:v>38</c:v>
                </c:pt>
                <c:pt idx="9">
                  <c:v>48</c:v>
                </c:pt>
                <c:pt idx="10">
                  <c:v>62</c:v>
                </c:pt>
                <c:pt idx="11">
                  <c:v>71</c:v>
                </c:pt>
                <c:pt idx="12">
                  <c:v>80</c:v>
                </c:pt>
                <c:pt idx="13">
                  <c:v>84</c:v>
                </c:pt>
                <c:pt idx="14">
                  <c:v>63</c:v>
                </c:pt>
                <c:pt idx="15">
                  <c:v>44</c:v>
                </c:pt>
                <c:pt idx="16">
                  <c:v>42</c:v>
                </c:pt>
                <c:pt idx="17">
                  <c:v>59</c:v>
                </c:pt>
                <c:pt idx="18">
                  <c:v>69</c:v>
                </c:pt>
                <c:pt idx="19">
                  <c:v>77</c:v>
                </c:pt>
                <c:pt idx="20">
                  <c:v>80</c:v>
                </c:pt>
                <c:pt idx="21">
                  <c:v>81</c:v>
                </c:pt>
                <c:pt idx="22">
                  <c:v>66</c:v>
                </c:pt>
                <c:pt idx="23">
                  <c:v>53</c:v>
                </c:pt>
                <c:pt idx="24">
                  <c:v>49</c:v>
                </c:pt>
                <c:pt idx="25">
                  <c:v>66</c:v>
                </c:pt>
                <c:pt idx="26">
                  <c:v>69</c:v>
                </c:pt>
                <c:pt idx="27">
                  <c:v>72</c:v>
                </c:pt>
                <c:pt idx="28">
                  <c:v>75</c:v>
                </c:pt>
                <c:pt idx="29">
                  <c:v>84</c:v>
                </c:pt>
                <c:pt idx="30">
                  <c:v>75</c:v>
                </c:pt>
                <c:pt idx="31">
                  <c:v>49</c:v>
                </c:pt>
                <c:pt idx="32">
                  <c:v>60</c:v>
                </c:pt>
                <c:pt idx="33">
                  <c:v>75</c:v>
                </c:pt>
                <c:pt idx="34">
                  <c:v>75</c:v>
                </c:pt>
                <c:pt idx="35">
                  <c:v>81</c:v>
                </c:pt>
                <c:pt idx="36">
                  <c:v>86</c:v>
                </c:pt>
                <c:pt idx="37">
                  <c:v>82</c:v>
                </c:pt>
                <c:pt idx="38">
                  <c:v>64</c:v>
                </c:pt>
                <c:pt idx="39">
                  <c:v>60</c:v>
                </c:pt>
                <c:pt idx="4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60-496C-96F7-2A0383B9747D}"/>
            </c:ext>
          </c:extLst>
        </c:ser>
        <c:ser>
          <c:idx val="3"/>
          <c:order val="3"/>
          <c:tx>
            <c:strRef>
              <c:f>'Wether Report'!$I$10</c:f>
              <c:strCache>
                <c:ptCount val="1"/>
                <c:pt idx="0">
                  <c:v>cloudiness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'Wether Report'!$C$12:$C$52</c:f>
              <c:numCache>
                <c:formatCode>h:mm;@</c:formatCode>
                <c:ptCount val="41"/>
                <c:pt idx="0">
                  <c:v>45022.684421296297</c:v>
                </c:pt>
                <c:pt idx="1">
                  <c:v>45022.791666666672</c:v>
                </c:pt>
                <c:pt idx="2">
                  <c:v>45022.916666666672</c:v>
                </c:pt>
                <c:pt idx="3">
                  <c:v>45023.041666666672</c:v>
                </c:pt>
                <c:pt idx="4">
                  <c:v>45023.166666666672</c:v>
                </c:pt>
                <c:pt idx="5">
                  <c:v>45023.291666666672</c:v>
                </c:pt>
                <c:pt idx="6">
                  <c:v>45023.416666666672</c:v>
                </c:pt>
                <c:pt idx="7">
                  <c:v>45023.541666666672</c:v>
                </c:pt>
                <c:pt idx="8">
                  <c:v>45023.666666666672</c:v>
                </c:pt>
                <c:pt idx="9">
                  <c:v>45023.791666666672</c:v>
                </c:pt>
                <c:pt idx="10">
                  <c:v>45023.916666666672</c:v>
                </c:pt>
                <c:pt idx="11">
                  <c:v>45024.041666666672</c:v>
                </c:pt>
                <c:pt idx="12">
                  <c:v>45024.166666666672</c:v>
                </c:pt>
                <c:pt idx="13">
                  <c:v>45024.291666666672</c:v>
                </c:pt>
                <c:pt idx="14">
                  <c:v>45024.416666666672</c:v>
                </c:pt>
                <c:pt idx="15">
                  <c:v>45024.541666666672</c:v>
                </c:pt>
                <c:pt idx="16">
                  <c:v>45024.666666666672</c:v>
                </c:pt>
                <c:pt idx="17">
                  <c:v>45024.791666666672</c:v>
                </c:pt>
                <c:pt idx="18">
                  <c:v>45024.916666666672</c:v>
                </c:pt>
                <c:pt idx="19">
                  <c:v>45025.041666666672</c:v>
                </c:pt>
                <c:pt idx="20">
                  <c:v>45025.166666666672</c:v>
                </c:pt>
                <c:pt idx="21">
                  <c:v>45025.291666666672</c:v>
                </c:pt>
                <c:pt idx="22">
                  <c:v>45025.416666666672</c:v>
                </c:pt>
                <c:pt idx="23">
                  <c:v>45025.541666666672</c:v>
                </c:pt>
                <c:pt idx="24">
                  <c:v>45025.666666666672</c:v>
                </c:pt>
                <c:pt idx="25">
                  <c:v>45025.791666666672</c:v>
                </c:pt>
                <c:pt idx="26">
                  <c:v>45025.916666666672</c:v>
                </c:pt>
                <c:pt idx="27">
                  <c:v>45026.041666666672</c:v>
                </c:pt>
                <c:pt idx="28">
                  <c:v>45026.166666666672</c:v>
                </c:pt>
                <c:pt idx="29">
                  <c:v>45026.291666666672</c:v>
                </c:pt>
                <c:pt idx="30">
                  <c:v>45026.416666666672</c:v>
                </c:pt>
                <c:pt idx="31">
                  <c:v>45026.541666666672</c:v>
                </c:pt>
                <c:pt idx="32">
                  <c:v>45026.666666666672</c:v>
                </c:pt>
                <c:pt idx="33">
                  <c:v>45026.791666666672</c:v>
                </c:pt>
                <c:pt idx="34">
                  <c:v>45026.916666666672</c:v>
                </c:pt>
                <c:pt idx="35">
                  <c:v>45027.041666666672</c:v>
                </c:pt>
                <c:pt idx="36">
                  <c:v>45027.166666666672</c:v>
                </c:pt>
                <c:pt idx="37">
                  <c:v>45027.291666666672</c:v>
                </c:pt>
                <c:pt idx="38">
                  <c:v>45027.416666666672</c:v>
                </c:pt>
                <c:pt idx="39">
                  <c:v>45027.541666666672</c:v>
                </c:pt>
                <c:pt idx="40">
                  <c:v>45027.666666666672</c:v>
                </c:pt>
              </c:numCache>
            </c:numRef>
          </c:cat>
          <c:val>
            <c:numRef>
              <c:f>'Wether Report'!$I$12:$I$52</c:f>
              <c:numCache>
                <c:formatCode>General</c:formatCode>
                <c:ptCount val="41"/>
                <c:pt idx="0">
                  <c:v>87</c:v>
                </c:pt>
                <c:pt idx="1">
                  <c:v>82</c:v>
                </c:pt>
                <c:pt idx="2">
                  <c:v>38</c:v>
                </c:pt>
                <c:pt idx="3">
                  <c:v>8</c:v>
                </c:pt>
                <c:pt idx="4">
                  <c:v>7</c:v>
                </c:pt>
                <c:pt idx="5">
                  <c:v>8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20</c:v>
                </c:pt>
                <c:pt idx="10">
                  <c:v>42</c:v>
                </c:pt>
                <c:pt idx="11">
                  <c:v>30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6</c:v>
                </c:pt>
                <c:pt idx="16">
                  <c:v>13</c:v>
                </c:pt>
                <c:pt idx="17">
                  <c:v>34</c:v>
                </c:pt>
                <c:pt idx="18">
                  <c:v>84</c:v>
                </c:pt>
                <c:pt idx="19">
                  <c:v>87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93</c:v>
                </c:pt>
                <c:pt idx="31">
                  <c:v>50</c:v>
                </c:pt>
                <c:pt idx="32">
                  <c:v>98</c:v>
                </c:pt>
                <c:pt idx="33">
                  <c:v>99</c:v>
                </c:pt>
                <c:pt idx="34">
                  <c:v>84</c:v>
                </c:pt>
                <c:pt idx="35">
                  <c:v>70</c:v>
                </c:pt>
                <c:pt idx="36">
                  <c:v>20</c:v>
                </c:pt>
                <c:pt idx="37">
                  <c:v>60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60-496C-96F7-2A0383B97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673967"/>
        <c:axId val="1733214655"/>
      </c:lineChart>
      <c:catAx>
        <c:axId val="3119932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mm\-dd\ hh: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7742863"/>
        <c:crosses val="autoZero"/>
        <c:auto val="1"/>
        <c:lblAlgn val="ctr"/>
        <c:lblOffset val="100"/>
        <c:noMultiLvlLbl val="0"/>
      </c:catAx>
      <c:valAx>
        <c:axId val="210774286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strRef>
              <c:f>'Wether Report'!$E$11</c:f>
              <c:strCache>
                <c:ptCount val="1"/>
                <c:pt idx="0">
                  <c:v>(℃)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993279"/>
        <c:crosses val="autoZero"/>
        <c:crossBetween val="between"/>
      </c:valAx>
      <c:valAx>
        <c:axId val="1733214655"/>
        <c:scaling>
          <c:orientation val="minMax"/>
        </c:scaling>
        <c:delete val="0"/>
        <c:axPos val="r"/>
        <c:title>
          <c:tx>
            <c:strRef>
              <c:f>'Wether Report'!$G$11</c:f>
              <c:strCache>
                <c:ptCount val="1"/>
                <c:pt idx="0">
                  <c:v>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4673967"/>
        <c:crosses val="max"/>
        <c:crossBetween val="between"/>
      </c:valAx>
      <c:catAx>
        <c:axId val="304673967"/>
        <c:scaling>
          <c:orientation val="minMax"/>
        </c:scaling>
        <c:delete val="1"/>
        <c:axPos val="b"/>
        <c:numFmt formatCode="h:mm;@" sourceLinked="1"/>
        <c:majorTickMark val="out"/>
        <c:minorTickMark val="none"/>
        <c:tickLblPos val="nextTo"/>
        <c:crossAx val="17332146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'Wether Report'!$E$10</c:f>
              <c:strCache>
                <c:ptCount val="1"/>
                <c:pt idx="0">
                  <c:v>templature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'Wether Report'!$C$12:$C$52</c:f>
              <c:numCache>
                <c:formatCode>h:mm;@</c:formatCode>
                <c:ptCount val="41"/>
                <c:pt idx="0">
                  <c:v>45022.684421296297</c:v>
                </c:pt>
                <c:pt idx="1">
                  <c:v>45022.791666666672</c:v>
                </c:pt>
                <c:pt idx="2">
                  <c:v>45022.916666666672</c:v>
                </c:pt>
                <c:pt idx="3">
                  <c:v>45023.041666666672</c:v>
                </c:pt>
                <c:pt idx="4">
                  <c:v>45023.166666666672</c:v>
                </c:pt>
                <c:pt idx="5">
                  <c:v>45023.291666666672</c:v>
                </c:pt>
                <c:pt idx="6">
                  <c:v>45023.416666666672</c:v>
                </c:pt>
                <c:pt idx="7">
                  <c:v>45023.541666666672</c:v>
                </c:pt>
                <c:pt idx="8">
                  <c:v>45023.666666666672</c:v>
                </c:pt>
                <c:pt idx="9">
                  <c:v>45023.791666666672</c:v>
                </c:pt>
                <c:pt idx="10">
                  <c:v>45023.916666666672</c:v>
                </c:pt>
                <c:pt idx="11">
                  <c:v>45024.041666666672</c:v>
                </c:pt>
                <c:pt idx="12">
                  <c:v>45024.166666666672</c:v>
                </c:pt>
                <c:pt idx="13">
                  <c:v>45024.291666666672</c:v>
                </c:pt>
                <c:pt idx="14">
                  <c:v>45024.416666666672</c:v>
                </c:pt>
                <c:pt idx="15">
                  <c:v>45024.541666666672</c:v>
                </c:pt>
                <c:pt idx="16">
                  <c:v>45024.666666666672</c:v>
                </c:pt>
                <c:pt idx="17">
                  <c:v>45024.791666666672</c:v>
                </c:pt>
                <c:pt idx="18">
                  <c:v>45024.916666666672</c:v>
                </c:pt>
                <c:pt idx="19">
                  <c:v>45025.041666666672</c:v>
                </c:pt>
                <c:pt idx="20">
                  <c:v>45025.166666666672</c:v>
                </c:pt>
                <c:pt idx="21">
                  <c:v>45025.291666666672</c:v>
                </c:pt>
                <c:pt idx="22">
                  <c:v>45025.416666666672</c:v>
                </c:pt>
                <c:pt idx="23">
                  <c:v>45025.541666666672</c:v>
                </c:pt>
                <c:pt idx="24">
                  <c:v>45025.666666666672</c:v>
                </c:pt>
                <c:pt idx="25">
                  <c:v>45025.791666666672</c:v>
                </c:pt>
                <c:pt idx="26">
                  <c:v>45025.916666666672</c:v>
                </c:pt>
                <c:pt idx="27">
                  <c:v>45026.041666666672</c:v>
                </c:pt>
                <c:pt idx="28">
                  <c:v>45026.166666666672</c:v>
                </c:pt>
                <c:pt idx="29">
                  <c:v>45026.291666666672</c:v>
                </c:pt>
                <c:pt idx="30">
                  <c:v>45026.416666666672</c:v>
                </c:pt>
                <c:pt idx="31">
                  <c:v>45026.541666666672</c:v>
                </c:pt>
                <c:pt idx="32">
                  <c:v>45026.666666666672</c:v>
                </c:pt>
                <c:pt idx="33">
                  <c:v>45026.791666666672</c:v>
                </c:pt>
                <c:pt idx="34">
                  <c:v>45026.916666666672</c:v>
                </c:pt>
                <c:pt idx="35">
                  <c:v>45027.041666666672</c:v>
                </c:pt>
                <c:pt idx="36">
                  <c:v>45027.166666666672</c:v>
                </c:pt>
                <c:pt idx="37">
                  <c:v>45027.291666666672</c:v>
                </c:pt>
                <c:pt idx="38">
                  <c:v>45027.416666666672</c:v>
                </c:pt>
                <c:pt idx="39">
                  <c:v>45027.541666666672</c:v>
                </c:pt>
                <c:pt idx="40">
                  <c:v>45027.666666666672</c:v>
                </c:pt>
              </c:numCache>
            </c:numRef>
          </c:cat>
          <c:val>
            <c:numRef>
              <c:f>'Wether Report'!$E$12:$E$52</c:f>
              <c:numCache>
                <c:formatCode>General</c:formatCode>
                <c:ptCount val="41"/>
                <c:pt idx="0">
                  <c:v>11.72</c:v>
                </c:pt>
                <c:pt idx="1">
                  <c:v>11.25</c:v>
                </c:pt>
                <c:pt idx="2">
                  <c:v>9.0500000000000007</c:v>
                </c:pt>
                <c:pt idx="3">
                  <c:v>6.18</c:v>
                </c:pt>
                <c:pt idx="4">
                  <c:v>4.9400000000000004</c:v>
                </c:pt>
                <c:pt idx="5">
                  <c:v>4.5199999999999996</c:v>
                </c:pt>
                <c:pt idx="6">
                  <c:v>8.85</c:v>
                </c:pt>
                <c:pt idx="7">
                  <c:v>12.46</c:v>
                </c:pt>
                <c:pt idx="8">
                  <c:v>13.64</c:v>
                </c:pt>
                <c:pt idx="9">
                  <c:v>11.84</c:v>
                </c:pt>
                <c:pt idx="10">
                  <c:v>9.2200000000000006</c:v>
                </c:pt>
                <c:pt idx="11">
                  <c:v>7.65</c:v>
                </c:pt>
                <c:pt idx="12">
                  <c:v>6.48</c:v>
                </c:pt>
                <c:pt idx="13">
                  <c:v>5.96</c:v>
                </c:pt>
                <c:pt idx="14">
                  <c:v>10.42</c:v>
                </c:pt>
                <c:pt idx="15">
                  <c:v>13.72</c:v>
                </c:pt>
                <c:pt idx="16">
                  <c:v>14.51</c:v>
                </c:pt>
                <c:pt idx="17">
                  <c:v>11.49</c:v>
                </c:pt>
                <c:pt idx="18">
                  <c:v>8.7100000000000009</c:v>
                </c:pt>
                <c:pt idx="19">
                  <c:v>7.3</c:v>
                </c:pt>
                <c:pt idx="20">
                  <c:v>6.51</c:v>
                </c:pt>
                <c:pt idx="21">
                  <c:v>6.77</c:v>
                </c:pt>
                <c:pt idx="22">
                  <c:v>10.92</c:v>
                </c:pt>
                <c:pt idx="23">
                  <c:v>14.33</c:v>
                </c:pt>
                <c:pt idx="24">
                  <c:v>14.59</c:v>
                </c:pt>
                <c:pt idx="25">
                  <c:v>12.24</c:v>
                </c:pt>
                <c:pt idx="26">
                  <c:v>11.3</c:v>
                </c:pt>
                <c:pt idx="27">
                  <c:v>11.65</c:v>
                </c:pt>
                <c:pt idx="28">
                  <c:v>11.12</c:v>
                </c:pt>
                <c:pt idx="29">
                  <c:v>10.57</c:v>
                </c:pt>
                <c:pt idx="30">
                  <c:v>11.14</c:v>
                </c:pt>
                <c:pt idx="31">
                  <c:v>14.1</c:v>
                </c:pt>
                <c:pt idx="32">
                  <c:v>13.12</c:v>
                </c:pt>
                <c:pt idx="33">
                  <c:v>10.66</c:v>
                </c:pt>
                <c:pt idx="34">
                  <c:v>8.66</c:v>
                </c:pt>
                <c:pt idx="35">
                  <c:v>7.79</c:v>
                </c:pt>
                <c:pt idx="36">
                  <c:v>6.52</c:v>
                </c:pt>
                <c:pt idx="37">
                  <c:v>7.09</c:v>
                </c:pt>
                <c:pt idx="38">
                  <c:v>10.81</c:v>
                </c:pt>
                <c:pt idx="39">
                  <c:v>12.68</c:v>
                </c:pt>
                <c:pt idx="40">
                  <c:v>11.43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60-496C-96F7-2A0383B9747D}"/>
            </c:ext>
          </c:extLst>
        </c:ser>
        <c:ser>
          <c:idx val="1"/>
          <c:order val="1"/>
          <c:tx>
            <c:strRef>
              <c:f>'Wether Report'!$F$10</c:f>
              <c:strCache>
                <c:ptCount val="1"/>
                <c:pt idx="0">
                  <c:v>feels like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'Wether Report'!$C$12:$C$52</c:f>
              <c:numCache>
                <c:formatCode>h:mm;@</c:formatCode>
                <c:ptCount val="41"/>
                <c:pt idx="0">
                  <c:v>45022.684421296297</c:v>
                </c:pt>
                <c:pt idx="1">
                  <c:v>45022.791666666672</c:v>
                </c:pt>
                <c:pt idx="2">
                  <c:v>45022.916666666672</c:v>
                </c:pt>
                <c:pt idx="3">
                  <c:v>45023.041666666672</c:v>
                </c:pt>
                <c:pt idx="4">
                  <c:v>45023.166666666672</c:v>
                </c:pt>
                <c:pt idx="5">
                  <c:v>45023.291666666672</c:v>
                </c:pt>
                <c:pt idx="6">
                  <c:v>45023.416666666672</c:v>
                </c:pt>
                <c:pt idx="7">
                  <c:v>45023.541666666672</c:v>
                </c:pt>
                <c:pt idx="8">
                  <c:v>45023.666666666672</c:v>
                </c:pt>
                <c:pt idx="9">
                  <c:v>45023.791666666672</c:v>
                </c:pt>
                <c:pt idx="10">
                  <c:v>45023.916666666672</c:v>
                </c:pt>
                <c:pt idx="11">
                  <c:v>45024.041666666672</c:v>
                </c:pt>
                <c:pt idx="12">
                  <c:v>45024.166666666672</c:v>
                </c:pt>
                <c:pt idx="13">
                  <c:v>45024.291666666672</c:v>
                </c:pt>
                <c:pt idx="14">
                  <c:v>45024.416666666672</c:v>
                </c:pt>
                <c:pt idx="15">
                  <c:v>45024.541666666672</c:v>
                </c:pt>
                <c:pt idx="16">
                  <c:v>45024.666666666672</c:v>
                </c:pt>
                <c:pt idx="17">
                  <c:v>45024.791666666672</c:v>
                </c:pt>
                <c:pt idx="18">
                  <c:v>45024.916666666672</c:v>
                </c:pt>
                <c:pt idx="19">
                  <c:v>45025.041666666672</c:v>
                </c:pt>
                <c:pt idx="20">
                  <c:v>45025.166666666672</c:v>
                </c:pt>
                <c:pt idx="21">
                  <c:v>45025.291666666672</c:v>
                </c:pt>
                <c:pt idx="22">
                  <c:v>45025.416666666672</c:v>
                </c:pt>
                <c:pt idx="23">
                  <c:v>45025.541666666672</c:v>
                </c:pt>
                <c:pt idx="24">
                  <c:v>45025.666666666672</c:v>
                </c:pt>
                <c:pt idx="25">
                  <c:v>45025.791666666672</c:v>
                </c:pt>
                <c:pt idx="26">
                  <c:v>45025.916666666672</c:v>
                </c:pt>
                <c:pt idx="27">
                  <c:v>45026.041666666672</c:v>
                </c:pt>
                <c:pt idx="28">
                  <c:v>45026.166666666672</c:v>
                </c:pt>
                <c:pt idx="29">
                  <c:v>45026.291666666672</c:v>
                </c:pt>
                <c:pt idx="30">
                  <c:v>45026.416666666672</c:v>
                </c:pt>
                <c:pt idx="31">
                  <c:v>45026.541666666672</c:v>
                </c:pt>
                <c:pt idx="32">
                  <c:v>45026.666666666672</c:v>
                </c:pt>
                <c:pt idx="33">
                  <c:v>45026.791666666672</c:v>
                </c:pt>
                <c:pt idx="34">
                  <c:v>45026.916666666672</c:v>
                </c:pt>
                <c:pt idx="35">
                  <c:v>45027.041666666672</c:v>
                </c:pt>
                <c:pt idx="36">
                  <c:v>45027.166666666672</c:v>
                </c:pt>
                <c:pt idx="37">
                  <c:v>45027.291666666672</c:v>
                </c:pt>
                <c:pt idx="38">
                  <c:v>45027.416666666672</c:v>
                </c:pt>
                <c:pt idx="39">
                  <c:v>45027.541666666672</c:v>
                </c:pt>
                <c:pt idx="40">
                  <c:v>45027.666666666672</c:v>
                </c:pt>
              </c:numCache>
            </c:numRef>
          </c:cat>
          <c:val>
            <c:numRef>
              <c:f>'Wether Report'!$F$12:$F$52</c:f>
              <c:numCache>
                <c:formatCode>General</c:formatCode>
                <c:ptCount val="41"/>
                <c:pt idx="0">
                  <c:v>10.88</c:v>
                </c:pt>
                <c:pt idx="1">
                  <c:v>10.34</c:v>
                </c:pt>
                <c:pt idx="2">
                  <c:v>6.92</c:v>
                </c:pt>
                <c:pt idx="3">
                  <c:v>3.41</c:v>
                </c:pt>
                <c:pt idx="4">
                  <c:v>2.62</c:v>
                </c:pt>
                <c:pt idx="5">
                  <c:v>4.5199999999999996</c:v>
                </c:pt>
                <c:pt idx="6">
                  <c:v>7.85</c:v>
                </c:pt>
                <c:pt idx="7">
                  <c:v>10.96</c:v>
                </c:pt>
                <c:pt idx="8">
                  <c:v>12.05</c:v>
                </c:pt>
                <c:pt idx="9">
                  <c:v>10.33</c:v>
                </c:pt>
                <c:pt idx="10">
                  <c:v>8.8000000000000007</c:v>
                </c:pt>
                <c:pt idx="11">
                  <c:v>7.05</c:v>
                </c:pt>
                <c:pt idx="12">
                  <c:v>6.48</c:v>
                </c:pt>
                <c:pt idx="13">
                  <c:v>5.96</c:v>
                </c:pt>
                <c:pt idx="14">
                  <c:v>9.16</c:v>
                </c:pt>
                <c:pt idx="15">
                  <c:v>12.3</c:v>
                </c:pt>
                <c:pt idx="16">
                  <c:v>13.11</c:v>
                </c:pt>
                <c:pt idx="17">
                  <c:v>10.24</c:v>
                </c:pt>
                <c:pt idx="18">
                  <c:v>7.44</c:v>
                </c:pt>
                <c:pt idx="19">
                  <c:v>6.15</c:v>
                </c:pt>
                <c:pt idx="20">
                  <c:v>5.48</c:v>
                </c:pt>
                <c:pt idx="21">
                  <c:v>5.99</c:v>
                </c:pt>
                <c:pt idx="22">
                  <c:v>9.7899999999999991</c:v>
                </c:pt>
                <c:pt idx="23">
                  <c:v>13.2</c:v>
                </c:pt>
                <c:pt idx="24">
                  <c:v>13.38</c:v>
                </c:pt>
                <c:pt idx="25">
                  <c:v>11.24</c:v>
                </c:pt>
                <c:pt idx="26">
                  <c:v>10.29</c:v>
                </c:pt>
                <c:pt idx="27">
                  <c:v>10.75</c:v>
                </c:pt>
                <c:pt idx="28">
                  <c:v>10.25</c:v>
                </c:pt>
                <c:pt idx="29">
                  <c:v>9.8800000000000008</c:v>
                </c:pt>
                <c:pt idx="30">
                  <c:v>10.27</c:v>
                </c:pt>
                <c:pt idx="31">
                  <c:v>12.85</c:v>
                </c:pt>
                <c:pt idx="32">
                  <c:v>12.05</c:v>
                </c:pt>
                <c:pt idx="33">
                  <c:v>9.74</c:v>
                </c:pt>
                <c:pt idx="34">
                  <c:v>6.26</c:v>
                </c:pt>
                <c:pt idx="35">
                  <c:v>5.13</c:v>
                </c:pt>
                <c:pt idx="36">
                  <c:v>3.39</c:v>
                </c:pt>
                <c:pt idx="37">
                  <c:v>4.25</c:v>
                </c:pt>
                <c:pt idx="38">
                  <c:v>9.6199999999999992</c:v>
                </c:pt>
                <c:pt idx="39">
                  <c:v>11.57</c:v>
                </c:pt>
                <c:pt idx="40">
                  <c:v>10.59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60-496C-96F7-2A0383B97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993279"/>
        <c:axId val="2107742863"/>
      </c:lineChart>
      <c:lineChart>
        <c:grouping val="standard"/>
        <c:varyColors val="0"/>
        <c:ser>
          <c:idx val="2"/>
          <c:order val="2"/>
          <c:tx>
            <c:strRef>
              <c:f>'Wether Report'!$H$11</c:f>
              <c:strCache>
                <c:ptCount val="1"/>
                <c:pt idx="0">
                  <c:v>pressure (hPa)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'Wether Report'!$C$12:$C$52</c:f>
              <c:numCache>
                <c:formatCode>h:mm;@</c:formatCode>
                <c:ptCount val="41"/>
                <c:pt idx="0">
                  <c:v>45022.684421296297</c:v>
                </c:pt>
                <c:pt idx="1">
                  <c:v>45022.791666666672</c:v>
                </c:pt>
                <c:pt idx="2">
                  <c:v>45022.916666666672</c:v>
                </c:pt>
                <c:pt idx="3">
                  <c:v>45023.041666666672</c:v>
                </c:pt>
                <c:pt idx="4">
                  <c:v>45023.166666666672</c:v>
                </c:pt>
                <c:pt idx="5">
                  <c:v>45023.291666666672</c:v>
                </c:pt>
                <c:pt idx="6">
                  <c:v>45023.416666666672</c:v>
                </c:pt>
                <c:pt idx="7">
                  <c:v>45023.541666666672</c:v>
                </c:pt>
                <c:pt idx="8">
                  <c:v>45023.666666666672</c:v>
                </c:pt>
                <c:pt idx="9">
                  <c:v>45023.791666666672</c:v>
                </c:pt>
                <c:pt idx="10">
                  <c:v>45023.916666666672</c:v>
                </c:pt>
                <c:pt idx="11">
                  <c:v>45024.041666666672</c:v>
                </c:pt>
                <c:pt idx="12">
                  <c:v>45024.166666666672</c:v>
                </c:pt>
                <c:pt idx="13">
                  <c:v>45024.291666666672</c:v>
                </c:pt>
                <c:pt idx="14">
                  <c:v>45024.416666666672</c:v>
                </c:pt>
                <c:pt idx="15">
                  <c:v>45024.541666666672</c:v>
                </c:pt>
                <c:pt idx="16">
                  <c:v>45024.666666666672</c:v>
                </c:pt>
                <c:pt idx="17">
                  <c:v>45024.791666666672</c:v>
                </c:pt>
                <c:pt idx="18">
                  <c:v>45024.916666666672</c:v>
                </c:pt>
                <c:pt idx="19">
                  <c:v>45025.041666666672</c:v>
                </c:pt>
                <c:pt idx="20">
                  <c:v>45025.166666666672</c:v>
                </c:pt>
                <c:pt idx="21">
                  <c:v>45025.291666666672</c:v>
                </c:pt>
                <c:pt idx="22">
                  <c:v>45025.416666666672</c:v>
                </c:pt>
                <c:pt idx="23">
                  <c:v>45025.541666666672</c:v>
                </c:pt>
                <c:pt idx="24">
                  <c:v>45025.666666666672</c:v>
                </c:pt>
                <c:pt idx="25">
                  <c:v>45025.791666666672</c:v>
                </c:pt>
                <c:pt idx="26">
                  <c:v>45025.916666666672</c:v>
                </c:pt>
                <c:pt idx="27">
                  <c:v>45026.041666666672</c:v>
                </c:pt>
                <c:pt idx="28">
                  <c:v>45026.166666666672</c:v>
                </c:pt>
                <c:pt idx="29">
                  <c:v>45026.291666666672</c:v>
                </c:pt>
                <c:pt idx="30">
                  <c:v>45026.416666666672</c:v>
                </c:pt>
                <c:pt idx="31">
                  <c:v>45026.541666666672</c:v>
                </c:pt>
                <c:pt idx="32">
                  <c:v>45026.666666666672</c:v>
                </c:pt>
                <c:pt idx="33">
                  <c:v>45026.791666666672</c:v>
                </c:pt>
                <c:pt idx="34">
                  <c:v>45026.916666666672</c:v>
                </c:pt>
                <c:pt idx="35">
                  <c:v>45027.041666666672</c:v>
                </c:pt>
                <c:pt idx="36">
                  <c:v>45027.166666666672</c:v>
                </c:pt>
                <c:pt idx="37">
                  <c:v>45027.291666666672</c:v>
                </c:pt>
                <c:pt idx="38">
                  <c:v>45027.416666666672</c:v>
                </c:pt>
                <c:pt idx="39">
                  <c:v>45027.541666666672</c:v>
                </c:pt>
                <c:pt idx="40">
                  <c:v>45027.666666666672</c:v>
                </c:pt>
              </c:numCache>
            </c:numRef>
          </c:cat>
          <c:val>
            <c:numRef>
              <c:f>'Wether Report'!$H$12:$H$52</c:f>
              <c:numCache>
                <c:formatCode>General</c:formatCode>
                <c:ptCount val="41"/>
                <c:pt idx="0">
                  <c:v>1012</c:v>
                </c:pt>
                <c:pt idx="1">
                  <c:v>1013</c:v>
                </c:pt>
                <c:pt idx="2">
                  <c:v>1015</c:v>
                </c:pt>
                <c:pt idx="3">
                  <c:v>1018</c:v>
                </c:pt>
                <c:pt idx="4">
                  <c:v>1019</c:v>
                </c:pt>
                <c:pt idx="5">
                  <c:v>1019</c:v>
                </c:pt>
                <c:pt idx="6">
                  <c:v>1021</c:v>
                </c:pt>
                <c:pt idx="7">
                  <c:v>1020</c:v>
                </c:pt>
                <c:pt idx="8">
                  <c:v>1019</c:v>
                </c:pt>
                <c:pt idx="9">
                  <c:v>1020</c:v>
                </c:pt>
                <c:pt idx="10">
                  <c:v>1022</c:v>
                </c:pt>
                <c:pt idx="11">
                  <c:v>1023</c:v>
                </c:pt>
                <c:pt idx="12">
                  <c:v>1023</c:v>
                </c:pt>
                <c:pt idx="13">
                  <c:v>1024</c:v>
                </c:pt>
                <c:pt idx="14">
                  <c:v>1025</c:v>
                </c:pt>
                <c:pt idx="15">
                  <c:v>1024</c:v>
                </c:pt>
                <c:pt idx="16">
                  <c:v>1023</c:v>
                </c:pt>
                <c:pt idx="17">
                  <c:v>1024</c:v>
                </c:pt>
                <c:pt idx="18">
                  <c:v>1025</c:v>
                </c:pt>
                <c:pt idx="19">
                  <c:v>1024</c:v>
                </c:pt>
                <c:pt idx="20">
                  <c:v>1023</c:v>
                </c:pt>
                <c:pt idx="21">
                  <c:v>1022</c:v>
                </c:pt>
                <c:pt idx="22">
                  <c:v>1022</c:v>
                </c:pt>
                <c:pt idx="23">
                  <c:v>1020</c:v>
                </c:pt>
                <c:pt idx="24">
                  <c:v>1018</c:v>
                </c:pt>
                <c:pt idx="25">
                  <c:v>1017</c:v>
                </c:pt>
                <c:pt idx="26">
                  <c:v>1016</c:v>
                </c:pt>
                <c:pt idx="27">
                  <c:v>1013</c:v>
                </c:pt>
                <c:pt idx="28">
                  <c:v>1011</c:v>
                </c:pt>
                <c:pt idx="29">
                  <c:v>1009</c:v>
                </c:pt>
                <c:pt idx="30">
                  <c:v>1010</c:v>
                </c:pt>
                <c:pt idx="31">
                  <c:v>1011</c:v>
                </c:pt>
                <c:pt idx="32">
                  <c:v>1012</c:v>
                </c:pt>
                <c:pt idx="33">
                  <c:v>1012</c:v>
                </c:pt>
                <c:pt idx="34">
                  <c:v>1014</c:v>
                </c:pt>
                <c:pt idx="35">
                  <c:v>1014</c:v>
                </c:pt>
                <c:pt idx="36">
                  <c:v>1015</c:v>
                </c:pt>
                <c:pt idx="37">
                  <c:v>1016</c:v>
                </c:pt>
                <c:pt idx="38">
                  <c:v>1016</c:v>
                </c:pt>
                <c:pt idx="39">
                  <c:v>1015</c:v>
                </c:pt>
                <c:pt idx="40">
                  <c:v>1014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60-496C-96F7-2A0383B97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673967"/>
        <c:axId val="1733214655"/>
      </c:lineChart>
      <c:catAx>
        <c:axId val="3119932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mm\-dd\ hh: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7742863"/>
        <c:crosses val="autoZero"/>
        <c:auto val="1"/>
        <c:lblAlgn val="ctr"/>
        <c:lblOffset val="100"/>
        <c:noMultiLvlLbl val="0"/>
      </c:catAx>
      <c:valAx>
        <c:axId val="210774286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strRef>
              <c:f>'Wether Report'!$E$11</c:f>
              <c:strCache>
                <c:ptCount val="1"/>
                <c:pt idx="0">
                  <c:v>(℃)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993279"/>
        <c:crosses val="autoZero"/>
        <c:crossBetween val="between"/>
      </c:valAx>
      <c:valAx>
        <c:axId val="1733214655"/>
        <c:scaling>
          <c:orientation val="minMax"/>
        </c:scaling>
        <c:delete val="0"/>
        <c:axPos val="r"/>
        <c:title>
          <c:tx>
            <c:strRef>
              <c:f>'Wether Report'!$H$11</c:f>
              <c:strCache>
                <c:ptCount val="1"/>
                <c:pt idx="0">
                  <c:v>pressure (hPa)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4673967"/>
        <c:crosses val="max"/>
        <c:crossBetween val="between"/>
      </c:valAx>
      <c:catAx>
        <c:axId val="304673967"/>
        <c:scaling>
          <c:orientation val="minMax"/>
        </c:scaling>
        <c:delete val="1"/>
        <c:axPos val="b"/>
        <c:numFmt formatCode="h:mm;@" sourceLinked="1"/>
        <c:majorTickMark val="out"/>
        <c:minorTickMark val="none"/>
        <c:tickLblPos val="nextTo"/>
        <c:crossAx val="17332146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24</xdr:row>
      <xdr:rowOff>151245</xdr:rowOff>
    </xdr:from>
    <xdr:to>
      <xdr:col>20</xdr:col>
      <xdr:colOff>273050</xdr:colOff>
      <xdr:row>41</xdr:row>
      <xdr:rowOff>206545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13E0BED-6502-4965-8EC2-657172381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647700</xdr:colOff>
      <xdr:row>0</xdr:row>
      <xdr:rowOff>101600</xdr:rowOff>
    </xdr:from>
    <xdr:to>
      <xdr:col>9</xdr:col>
      <xdr:colOff>495300</xdr:colOff>
      <xdr:row>1</xdr:row>
      <xdr:rowOff>215900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57CAA006-03FB-4928-5B1B-1BD756E2C51F}"/>
            </a:ext>
          </a:extLst>
        </xdr:cNvPr>
        <xdr:cNvSpPr/>
      </xdr:nvSpPr>
      <xdr:spPr>
        <a:xfrm>
          <a:off x="5086350" y="101600"/>
          <a:ext cx="2508250" cy="482600"/>
        </a:xfrm>
        <a:prstGeom prst="wedgeRoundRectCallout">
          <a:avLst>
            <a:gd name="adj1" fmla="val -54635"/>
            <a:gd name="adj2" fmla="val 73917"/>
            <a:gd name="adj3" fmla="val 16667"/>
          </a:avLst>
        </a:prstGeom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Save your OpenWeateher</a:t>
          </a:r>
          <a:r>
            <a:rPr kumimoji="1" lang="en-US" altLang="ja-JP" sz="1100" baseline="0"/>
            <a:t> APPID.</a:t>
          </a:r>
          <a:br>
            <a:rPr kumimoji="1" lang="en-US" altLang="ja-JP" sz="1100" baseline="0"/>
          </a:br>
          <a:r>
            <a:rPr kumimoji="1" lang="en-US" altLang="ja-JP" sz="1100" baseline="0"/>
            <a:t>https://openweathermap.org/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266700</xdr:colOff>
      <xdr:row>5</xdr:row>
      <xdr:rowOff>208973</xdr:rowOff>
    </xdr:from>
    <xdr:to>
      <xdr:col>20</xdr:col>
      <xdr:colOff>273050</xdr:colOff>
      <xdr:row>23</xdr:row>
      <xdr:rowOff>33363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F01F00C1-0C41-CB89-735F-692930B27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temp\&#22825;&#27671;&#20104;&#22577;.xlsx" TargetMode="External"/><Relationship Id="rId1" Type="http://schemas.openxmlformats.org/officeDocument/2006/relationships/externalLinkPath" Target="/temp/&#22825;&#27671;&#20104;&#225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 refreshError="1"/>
      <sheetData sheetId="1">
        <row r="10">
          <cell r="E10" t="str">
            <v>templature</v>
          </cell>
          <cell r="F10" t="str">
            <v>feels like</v>
          </cell>
          <cell r="G10" t="str">
            <v>humidity</v>
          </cell>
        </row>
        <row r="12">
          <cell r="AJ12">
            <v>45022.973229166666</v>
          </cell>
          <cell r="AK12">
            <v>17.66</v>
          </cell>
          <cell r="AL12">
            <v>17.34</v>
          </cell>
          <cell r="AM12">
            <v>71</v>
          </cell>
        </row>
        <row r="13">
          <cell r="AJ13">
            <v>45023</v>
          </cell>
          <cell r="AK13">
            <v>17.66</v>
          </cell>
          <cell r="AL13">
            <v>17.34</v>
          </cell>
          <cell r="AM13">
            <v>71</v>
          </cell>
        </row>
        <row r="14">
          <cell r="AJ14">
            <v>45023.125</v>
          </cell>
          <cell r="AK14">
            <v>17.13</v>
          </cell>
          <cell r="AL14">
            <v>16.86</v>
          </cell>
          <cell r="AM14">
            <v>75</v>
          </cell>
        </row>
        <row r="15">
          <cell r="AJ15">
            <v>45023.25</v>
          </cell>
          <cell r="AK15">
            <v>16.690000000000001</v>
          </cell>
          <cell r="AL15">
            <v>16.45</v>
          </cell>
          <cell r="AM15">
            <v>78</v>
          </cell>
        </row>
        <row r="16">
          <cell r="AJ16">
            <v>45023.375</v>
          </cell>
          <cell r="AK16">
            <v>19.48</v>
          </cell>
          <cell r="AL16">
            <v>19.260000000000002</v>
          </cell>
          <cell r="AM16">
            <v>68</v>
          </cell>
        </row>
        <row r="17">
          <cell r="AJ17">
            <v>45023.5</v>
          </cell>
          <cell r="AK17">
            <v>19.489999999999998</v>
          </cell>
          <cell r="AL17">
            <v>19.3</v>
          </cell>
          <cell r="AM17">
            <v>69</v>
          </cell>
        </row>
        <row r="18">
          <cell r="AJ18">
            <v>45023.625</v>
          </cell>
          <cell r="AK18">
            <v>19.63</v>
          </cell>
          <cell r="AL18">
            <v>19.48</v>
          </cell>
          <cell r="AM18">
            <v>70</v>
          </cell>
        </row>
        <row r="19">
          <cell r="AJ19">
            <v>45023.75</v>
          </cell>
          <cell r="AK19">
            <v>17.95</v>
          </cell>
          <cell r="AL19">
            <v>17.71</v>
          </cell>
          <cell r="AM19">
            <v>73</v>
          </cell>
        </row>
        <row r="20">
          <cell r="AJ20">
            <v>45023.875</v>
          </cell>
          <cell r="AK20">
            <v>16.84</v>
          </cell>
          <cell r="AL20">
            <v>16.93</v>
          </cell>
          <cell r="AM20">
            <v>90</v>
          </cell>
        </row>
        <row r="21">
          <cell r="AJ21">
            <v>45024</v>
          </cell>
          <cell r="AK21">
            <v>16.89</v>
          </cell>
          <cell r="AL21">
            <v>16.649999999999999</v>
          </cell>
          <cell r="AM21">
            <v>77</v>
          </cell>
        </row>
        <row r="22">
          <cell r="AJ22">
            <v>45024.125</v>
          </cell>
          <cell r="AK22">
            <v>16.5</v>
          </cell>
          <cell r="AL22">
            <v>16.059999999999999</v>
          </cell>
          <cell r="AM22">
            <v>71</v>
          </cell>
        </row>
        <row r="23">
          <cell r="AJ23">
            <v>45024.25</v>
          </cell>
          <cell r="AK23">
            <v>14.95</v>
          </cell>
          <cell r="AL23">
            <v>14.33</v>
          </cell>
          <cell r="AM23">
            <v>70</v>
          </cell>
        </row>
        <row r="24">
          <cell r="AJ24">
            <v>45024.375</v>
          </cell>
          <cell r="AK24">
            <v>14.99</v>
          </cell>
          <cell r="AL24">
            <v>14.24</v>
          </cell>
          <cell r="AM24">
            <v>65</v>
          </cell>
        </row>
        <row r="25">
          <cell r="AJ25">
            <v>45024.5</v>
          </cell>
          <cell r="AK25">
            <v>15.04</v>
          </cell>
          <cell r="AL25">
            <v>14.24</v>
          </cell>
          <cell r="AM25">
            <v>63</v>
          </cell>
        </row>
        <row r="26">
          <cell r="AJ26">
            <v>45024.625</v>
          </cell>
          <cell r="AK26">
            <v>14.19</v>
          </cell>
          <cell r="AL26">
            <v>13.36</v>
          </cell>
          <cell r="AM26">
            <v>65</v>
          </cell>
        </row>
        <row r="27">
          <cell r="AJ27">
            <v>45024.75</v>
          </cell>
          <cell r="AK27">
            <v>11.95</v>
          </cell>
          <cell r="AL27">
            <v>11.19</v>
          </cell>
          <cell r="AM27">
            <v>76</v>
          </cell>
        </row>
        <row r="28">
          <cell r="AJ28">
            <v>45024.875</v>
          </cell>
          <cell r="AK28">
            <v>9.17</v>
          </cell>
          <cell r="AL28">
            <v>7.3</v>
          </cell>
          <cell r="AM28">
            <v>75</v>
          </cell>
        </row>
        <row r="29">
          <cell r="AJ29">
            <v>45025</v>
          </cell>
          <cell r="AK29">
            <v>8.0399999999999991</v>
          </cell>
          <cell r="AL29">
            <v>8.0399999999999991</v>
          </cell>
          <cell r="AM29">
            <v>62</v>
          </cell>
        </row>
        <row r="30">
          <cell r="AJ30">
            <v>45025.125</v>
          </cell>
          <cell r="AK30">
            <v>7.08</v>
          </cell>
          <cell r="AL30">
            <v>5.36</v>
          </cell>
          <cell r="AM30">
            <v>57</v>
          </cell>
        </row>
        <row r="31">
          <cell r="AJ31">
            <v>45025.25</v>
          </cell>
          <cell r="AK31">
            <v>6.58</v>
          </cell>
          <cell r="AL31">
            <v>3.39</v>
          </cell>
          <cell r="AM31">
            <v>54</v>
          </cell>
        </row>
        <row r="32">
          <cell r="AJ32">
            <v>45025.375</v>
          </cell>
          <cell r="AK32">
            <v>10.41</v>
          </cell>
          <cell r="AL32">
            <v>8.2100000000000009</v>
          </cell>
          <cell r="AM32">
            <v>27</v>
          </cell>
        </row>
        <row r="33">
          <cell r="AJ33">
            <v>45025.5</v>
          </cell>
          <cell r="AK33">
            <v>14.56</v>
          </cell>
          <cell r="AL33">
            <v>12.54</v>
          </cell>
          <cell r="AM33">
            <v>18</v>
          </cell>
        </row>
        <row r="34">
          <cell r="AJ34">
            <v>45025.625</v>
          </cell>
          <cell r="AK34">
            <v>15.99</v>
          </cell>
          <cell r="AL34">
            <v>14.14</v>
          </cell>
          <cell r="AM34">
            <v>19</v>
          </cell>
        </row>
        <row r="35">
          <cell r="AJ35">
            <v>45025.75</v>
          </cell>
          <cell r="AK35">
            <v>12.48</v>
          </cell>
          <cell r="AL35">
            <v>10.72</v>
          </cell>
          <cell r="AM35">
            <v>36</v>
          </cell>
        </row>
        <row r="36">
          <cell r="AJ36">
            <v>45025.875</v>
          </cell>
          <cell r="AK36">
            <v>10.06</v>
          </cell>
          <cell r="AL36">
            <v>8.27</v>
          </cell>
          <cell r="AM36">
            <v>44</v>
          </cell>
        </row>
        <row r="37">
          <cell r="AJ37">
            <v>45026</v>
          </cell>
          <cell r="AK37">
            <v>9.27</v>
          </cell>
          <cell r="AL37">
            <v>8.5299999999999994</v>
          </cell>
          <cell r="AM37">
            <v>50</v>
          </cell>
        </row>
        <row r="38">
          <cell r="AJ38">
            <v>45026.125</v>
          </cell>
          <cell r="AK38">
            <v>8.48</v>
          </cell>
          <cell r="AL38">
            <v>8.0399999999999991</v>
          </cell>
          <cell r="AM38">
            <v>55</v>
          </cell>
        </row>
        <row r="39">
          <cell r="AJ39">
            <v>45026.25</v>
          </cell>
          <cell r="AK39">
            <v>8.39</v>
          </cell>
          <cell r="AL39">
            <v>7.98</v>
          </cell>
          <cell r="AM39">
            <v>54</v>
          </cell>
        </row>
        <row r="40">
          <cell r="AJ40">
            <v>45026.375</v>
          </cell>
          <cell r="AK40">
            <v>13.88</v>
          </cell>
          <cell r="AL40">
            <v>12.42</v>
          </cell>
          <cell r="AM40">
            <v>42</v>
          </cell>
        </row>
        <row r="41">
          <cell r="AJ41">
            <v>45026.5</v>
          </cell>
          <cell r="AK41">
            <v>18.63</v>
          </cell>
          <cell r="AL41">
            <v>17.36</v>
          </cell>
          <cell r="AM41">
            <v>31</v>
          </cell>
        </row>
        <row r="42">
          <cell r="AJ42">
            <v>45026.625</v>
          </cell>
          <cell r="AK42">
            <v>19.64</v>
          </cell>
          <cell r="AL42">
            <v>18.440000000000001</v>
          </cell>
          <cell r="AM42">
            <v>30</v>
          </cell>
        </row>
        <row r="43">
          <cell r="AJ43">
            <v>45026.75</v>
          </cell>
          <cell r="AK43">
            <v>16.53</v>
          </cell>
          <cell r="AL43">
            <v>15.39</v>
          </cell>
          <cell r="AM43">
            <v>44</v>
          </cell>
        </row>
        <row r="44">
          <cell r="AJ44">
            <v>45026.875</v>
          </cell>
          <cell r="AK44">
            <v>13.44</v>
          </cell>
          <cell r="AL44">
            <v>12.3</v>
          </cell>
          <cell r="AM44">
            <v>56</v>
          </cell>
        </row>
        <row r="45">
          <cell r="AJ45">
            <v>45027</v>
          </cell>
          <cell r="AK45">
            <v>12</v>
          </cell>
          <cell r="AL45">
            <v>10.77</v>
          </cell>
          <cell r="AM45">
            <v>58</v>
          </cell>
        </row>
        <row r="46">
          <cell r="AJ46">
            <v>45027.125</v>
          </cell>
          <cell r="AK46">
            <v>11.1</v>
          </cell>
          <cell r="AL46">
            <v>9.81</v>
          </cell>
          <cell r="AM46">
            <v>59</v>
          </cell>
        </row>
        <row r="47">
          <cell r="AJ47">
            <v>45027.25</v>
          </cell>
          <cell r="AK47">
            <v>10.86</v>
          </cell>
          <cell r="AL47">
            <v>9.4600000000000009</v>
          </cell>
          <cell r="AM47">
            <v>56</v>
          </cell>
        </row>
        <row r="48">
          <cell r="AJ48">
            <v>45027.375</v>
          </cell>
          <cell r="AK48">
            <v>17.22</v>
          </cell>
          <cell r="AL48">
            <v>15.99</v>
          </cell>
          <cell r="AM48">
            <v>38</v>
          </cell>
        </row>
        <row r="49">
          <cell r="AJ49">
            <v>45027.5</v>
          </cell>
          <cell r="AK49">
            <v>21.99</v>
          </cell>
          <cell r="AL49">
            <v>21.11</v>
          </cell>
          <cell r="AM49">
            <v>33</v>
          </cell>
        </row>
        <row r="50">
          <cell r="AJ50">
            <v>45027.625</v>
          </cell>
          <cell r="AK50">
            <v>22.57</v>
          </cell>
          <cell r="AL50">
            <v>21.85</v>
          </cell>
          <cell r="AM50">
            <v>37</v>
          </cell>
        </row>
        <row r="51">
          <cell r="AJ51">
            <v>45027.75</v>
          </cell>
          <cell r="AK51">
            <v>17.82</v>
          </cell>
          <cell r="AL51">
            <v>17.02</v>
          </cell>
          <cell r="AM51">
            <v>52</v>
          </cell>
        </row>
        <row r="52">
          <cell r="AJ52">
            <v>45027.875</v>
          </cell>
          <cell r="AK52">
            <v>14.86</v>
          </cell>
          <cell r="AL52">
            <v>14.07</v>
          </cell>
          <cell r="AM52">
            <v>64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9A57A-FAAA-4FCA-B655-AC9C4AD02C4B}" name="テーブル6" displayName="テーブル6" ref="B12:K52" headerRowCount="0" headerRowDxfId="32" dataDxfId="31" totalsRowDxfId="30">
  <tableColumns count="10">
    <tableColumn id="1" xr3:uid="{FEADB530-3405-4DA7-939B-ADD390D601C2}" name="列1" totalsRowLabel="集計" headerRowDxfId="28" dataDxfId="27" totalsRowDxfId="29">
      <calculatedColumnFormula>AF12/(24*60*60)+$AG$5+DATE(1970,1,1)</calculatedColumnFormula>
    </tableColumn>
    <tableColumn id="2" xr3:uid="{2D1B3F50-CFDA-47A0-968A-D255AEBB19A4}" name="列2" headerRowDxfId="25" dataDxfId="24" totalsRowDxfId="26">
      <calculatedColumnFormula>AF12/(24*60*60)+$AG$5+DATE(1970,1,1)</calculatedColumnFormula>
    </tableColumn>
    <tableColumn id="3" xr3:uid="{F3EF1A27-D586-4BBE-9865-5332F88EF5BF}" name="列3" headerRowDxfId="22" dataDxfId="21" totalsRowDxfId="23">
      <calculatedColumnFormula>AH12</calculatedColumnFormula>
    </tableColumn>
    <tableColumn id="4" xr3:uid="{B251BF40-F760-4FF8-A80E-2AFB7C793966}" name="列4" headerRowDxfId="19" dataDxfId="18" totalsRowDxfId="20">
      <calculatedColumnFormula>AI12</calculatedColumnFormula>
    </tableColumn>
    <tableColumn id="5" xr3:uid="{2ADEFFB5-5D1B-4C34-8066-19F250220A02}" name="列5" headerRowDxfId="16" dataDxfId="15" totalsRowDxfId="17">
      <calculatedColumnFormula>AJ12</calculatedColumnFormula>
    </tableColumn>
    <tableColumn id="6" xr3:uid="{E54F5DE1-0BBD-4FE4-86DC-B0599038ABC1}" name="列6" headerRowDxfId="13" dataDxfId="0" totalsRowDxfId="14">
      <calculatedColumnFormula>AL12</calculatedColumnFormula>
    </tableColumn>
    <tableColumn id="7" xr3:uid="{E36207AC-C41D-4A2E-B13A-6FA5D57C36E1}" name="列7" headerRowDxfId="11" dataDxfId="10" totalsRowDxfId="12">
      <calculatedColumnFormula>AK12</calculatedColumnFormula>
    </tableColumn>
    <tableColumn id="8" xr3:uid="{09F06013-4F11-48FD-8472-C785C366F084}" name="列8" headerRowDxfId="8" dataDxfId="1" totalsRowDxfId="9">
      <calculatedColumnFormula>AO12</calculatedColumnFormula>
    </tableColumn>
    <tableColumn id="9" xr3:uid="{EA0B1BCB-86C2-47C9-A5DC-B489469A91BC}" name="列9" headerRowDxfId="6" dataDxfId="5" totalsRowDxfId="7">
      <calculatedColumnFormula array="1">_xlfn.SWITCH(QUOTIENT(AN12,22.5),0,"N",1,"NNE",2,"NE",3,"ENE",4,"E",5,"ESE",6,"SE",7,"SSE",8,"S",9,"SSW",10,"SW",11,"WSW",12,"W",13,"WNW",14,"NW",15,"NNW")</calculatedColumnFormula>
    </tableColumn>
    <tableColumn id="10" xr3:uid="{E0913771-1762-45AF-AF61-CCBB345D0F42}" name="列10" totalsRowFunction="sum" headerRowDxfId="3" dataDxfId="2" totalsRowDxfId="4">
      <calculatedColumnFormula>AN12</calculatedColumnFormula>
    </tableColumn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6D7A-5F22-46B2-9EF5-87B6EF3729FC}">
  <dimension ref="A1:AQ57"/>
  <sheetViews>
    <sheetView tabSelected="1" zoomScaleNormal="100" workbookViewId="0">
      <selection activeCell="O2" sqref="O2"/>
    </sheetView>
  </sheetViews>
  <sheetFormatPr defaultRowHeight="18" x14ac:dyDescent="0.55000000000000004"/>
  <cols>
    <col min="1" max="1" width="2.08203125" style="3" customWidth="1"/>
    <col min="2" max="2" width="12.5" style="3" bestFit="1" customWidth="1"/>
    <col min="3" max="3" width="6.25" style="3" customWidth="1"/>
    <col min="4" max="4" width="20.6640625" style="3" customWidth="1"/>
    <col min="5" max="5" width="11.5" style="3" customWidth="1"/>
    <col min="6" max="7" width="10.4140625" style="3" customWidth="1"/>
    <col min="8" max="8" width="14.25" style="3" bestFit="1" customWidth="1"/>
    <col min="9" max="9" width="10.25" style="3" bestFit="1" customWidth="1"/>
    <col min="10" max="10" width="8.58203125" style="3" bestFit="1" customWidth="1"/>
    <col min="11" max="11" width="11.9140625" style="3" bestFit="1" customWidth="1"/>
    <col min="12" max="30" width="8.6640625" style="3"/>
    <col min="39" max="39" width="14.33203125" bestFit="1" customWidth="1"/>
  </cols>
  <sheetData>
    <row r="1" spans="1:43" ht="29" x14ac:dyDescent="0.5500000000000000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43" x14ac:dyDescent="0.55000000000000004">
      <c r="A2" s="1"/>
      <c r="B2" s="4"/>
      <c r="C2" s="1"/>
      <c r="D2" s="1"/>
      <c r="E2" s="1"/>
      <c r="F2" s="1"/>
      <c r="G2" s="1"/>
      <c r="H2" s="1"/>
      <c r="I2" s="1"/>
      <c r="J2" s="1"/>
      <c r="K2" s="1"/>
      <c r="N2" s="20" t="s">
        <v>82</v>
      </c>
      <c r="O2" s="6" t="b">
        <v>0</v>
      </c>
      <c r="AF2" t="str" cm="1">
        <f t="array" aca="1" ref="AF2" ca="1">_xll.Exlibris.WebAPI.GET(O3,,C4)</f>
        <v>Newtonsoft.Json.Linq.JObject:04C29855-A580-497F-B152-0B1F70E9DB72</v>
      </c>
    </row>
    <row r="3" spans="1:43" x14ac:dyDescent="0.55000000000000004">
      <c r="A3" s="1"/>
      <c r="B3" s="5" t="s">
        <v>1</v>
      </c>
      <c r="C3" s="1" t="str" cm="1">
        <f t="array" aca="1" ref="C3" ca="1">LEFT(CELL("filename"),FIND("[",CELL("filename"))-1)&amp;"openweathermap-appid.txt"</f>
        <v>D:\data\git\exlibris\samples\openweathermap-appid.txt</v>
      </c>
      <c r="D3" s="1"/>
      <c r="E3" s="1"/>
      <c r="F3" s="1"/>
      <c r="G3" s="1"/>
      <c r="H3" s="1"/>
      <c r="I3" s="1"/>
      <c r="J3" s="1"/>
      <c r="K3" s="1"/>
      <c r="N3" s="20" t="s">
        <v>80</v>
      </c>
      <c r="O3" s="19" t="str" cm="1">
        <f t="array" aca="1" ref="O3" ca="1">_xll.Exlibris.WebAPI.URL("http://api.openweathermap.org/data/2.5/weather",$C$5:$D$8,O2=FALSE)</f>
        <v>System.String:36B162E4-C07E-4127-85E1-D72C3A646E0D</v>
      </c>
      <c r="AF3" t="str" cm="1">
        <f t="array" aca="1" ref="AF3" ca="1">_xll.Exlibris.WebAPI.GET(O4,,C4)</f>
        <v>Newtonsoft.Json.Linq.JObject:CA273FCD-0B76-47CB-9456-3AF7EFD5D016</v>
      </c>
    </row>
    <row r="4" spans="1:43" x14ac:dyDescent="0.55000000000000004">
      <c r="A4" s="1"/>
      <c r="B4" s="5" t="s">
        <v>2</v>
      </c>
      <c r="C4" s="1" t="str" cm="1">
        <f t="array" ref="C4">_xll.Exlibris.Utility.TimeAtInterval(60,1)</f>
        <v>2023/04/07 0:29:53</v>
      </c>
      <c r="D4" s="1"/>
      <c r="E4" s="1"/>
      <c r="F4" s="1"/>
      <c r="G4" s="1"/>
      <c r="H4" s="1"/>
      <c r="I4" s="1"/>
      <c r="J4" s="1"/>
      <c r="K4" s="1"/>
      <c r="N4" s="20" t="s">
        <v>81</v>
      </c>
      <c r="O4" s="19" t="str" cm="1">
        <f t="array" aca="1" ref="O4" ca="1">_xll.Exlibris.WebAPI.URL("https://api.openweathermap.org/data/2.5/forecast",$C$5:$D$8,O2=FALSE)</f>
        <v>System.String:905DD1C8-99C4-4AA0-BE66-5E0537648B50</v>
      </c>
    </row>
    <row r="5" spans="1:43" x14ac:dyDescent="0.55000000000000004">
      <c r="A5" s="1"/>
      <c r="B5" s="5" t="s">
        <v>3</v>
      </c>
      <c r="C5" s="4" t="s">
        <v>4</v>
      </c>
      <c r="D5" s="6" t="s">
        <v>83</v>
      </c>
      <c r="E5" s="1" t="s">
        <v>5</v>
      </c>
      <c r="F5" s="1"/>
      <c r="I5" s="1"/>
      <c r="J5" s="1"/>
      <c r="K5" s="1"/>
      <c r="AF5" t="s">
        <v>6</v>
      </c>
      <c r="AG5" cm="1">
        <f t="array" aca="1" ref="AG5" ca="1">_xll.Exlibris.JSON.Values(AF2,"timezone")/(24*60*60)</f>
        <v>4.1666666666666664E-2</v>
      </c>
    </row>
    <row r="6" spans="1:43" x14ac:dyDescent="0.55000000000000004">
      <c r="A6" s="1"/>
      <c r="B6" s="4"/>
      <c r="C6" s="4" t="s">
        <v>7</v>
      </c>
      <c r="D6" s="6" t="s">
        <v>8</v>
      </c>
      <c r="E6" s="1" t="s">
        <v>9</v>
      </c>
      <c r="F6" s="1"/>
      <c r="G6" s="1"/>
      <c r="H6" s="1"/>
      <c r="I6" s="1"/>
      <c r="J6" s="1"/>
      <c r="K6" s="1"/>
    </row>
    <row r="7" spans="1:43" x14ac:dyDescent="0.55000000000000004">
      <c r="A7" s="1"/>
      <c r="B7" s="4"/>
      <c r="C7" s="4" t="s">
        <v>10</v>
      </c>
      <c r="D7" s="6" t="s">
        <v>11</v>
      </c>
      <c r="E7" s="1" t="s">
        <v>12</v>
      </c>
      <c r="F7" s="1"/>
      <c r="G7" s="1"/>
      <c r="H7" s="1"/>
      <c r="I7" s="1"/>
      <c r="J7" s="1"/>
      <c r="K7" s="1"/>
    </row>
    <row r="8" spans="1:43" x14ac:dyDescent="0.55000000000000004">
      <c r="A8" s="1"/>
      <c r="B8" s="4"/>
      <c r="C8" s="4" t="s">
        <v>13</v>
      </c>
      <c r="D8" s="1" t="str" cm="1">
        <f t="array" aca="1" ref="D8" ca="1">_xll.Exlibris.Utility.LoadText(C3)</f>
        <v>System.String:6B4A08C0-5C4C-4EB2-B2EF-FABBE27265FC</v>
      </c>
      <c r="E8" s="1"/>
      <c r="F8" s="1"/>
      <c r="G8" s="1"/>
      <c r="H8" s="1"/>
      <c r="I8" s="1"/>
      <c r="J8" s="1"/>
      <c r="K8" s="1"/>
    </row>
    <row r="9" spans="1:43" ht="18.5" thickBot="1" x14ac:dyDescent="0.6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43" ht="18.5" thickTop="1" x14ac:dyDescent="0.55000000000000004">
      <c r="B10" s="7" t="s">
        <v>14</v>
      </c>
      <c r="C10" s="7" t="s">
        <v>2</v>
      </c>
      <c r="D10" s="7" t="s">
        <v>15</v>
      </c>
      <c r="E10" s="8" t="s">
        <v>16</v>
      </c>
      <c r="F10" s="8" t="s">
        <v>17</v>
      </c>
      <c r="G10" s="8" t="s">
        <v>18</v>
      </c>
      <c r="H10" s="8" t="s">
        <v>19</v>
      </c>
      <c r="I10" s="8" t="s">
        <v>20</v>
      </c>
      <c r="J10" s="7" t="s">
        <v>21</v>
      </c>
      <c r="K10" s="7"/>
    </row>
    <row r="11" spans="1:43" ht="18.5" thickBot="1" x14ac:dyDescent="0.6">
      <c r="B11" s="9"/>
      <c r="C11" s="9"/>
      <c r="D11" s="9"/>
      <c r="E11" s="10" t="str" cm="1">
        <f t="array" ref="E11">"("&amp;_xlfn.SWITCH($D$6,"metric","℃","imperial","℉","standard","K")&amp;")"</f>
        <v>(℃)</v>
      </c>
      <c r="F11" s="10" t="str" cm="1">
        <f t="array" ref="F11">"("&amp;_xlfn.SWITCH($D$6,"metric","℃","imperial","℉","standard","K")&amp;")"</f>
        <v>(℃)</v>
      </c>
      <c r="G11" s="10" t="s">
        <v>22</v>
      </c>
      <c r="H11" s="10" t="s">
        <v>23</v>
      </c>
      <c r="I11" s="10" t="s">
        <v>22</v>
      </c>
      <c r="J11" s="10" t="s">
        <v>24</v>
      </c>
      <c r="K11" s="10" t="str" cm="1">
        <f t="array" ref="K11">"speed ("&amp;_xlfn.SWITCH($D$6,"metric","m/s","imperial","mph","standard","m/s")&amp;")"</f>
        <v>speed (m/s)</v>
      </c>
      <c r="AF11" s="11" t="s">
        <v>25</v>
      </c>
      <c r="AG11" s="11" t="s">
        <v>26</v>
      </c>
      <c r="AH11" s="11" t="s">
        <v>27</v>
      </c>
      <c r="AI11" s="11" t="s">
        <v>28</v>
      </c>
      <c r="AJ11" s="11" t="s">
        <v>29</v>
      </c>
      <c r="AK11" s="11" t="s">
        <v>30</v>
      </c>
      <c r="AL11" s="11" t="s">
        <v>31</v>
      </c>
      <c r="AM11" s="11" t="s">
        <v>32</v>
      </c>
      <c r="AN11" s="11" t="s">
        <v>33</v>
      </c>
      <c r="AO11" s="11" t="s">
        <v>34</v>
      </c>
    </row>
    <row r="12" spans="1:43" ht="18.5" thickTop="1" x14ac:dyDescent="0.55000000000000004">
      <c r="B12" s="12">
        <f ca="1">AF12/(24*60*60)+$AG$5+DATE(1970,1,1)</f>
        <v>45022.684421296297</v>
      </c>
      <c r="C12" s="13">
        <f ca="1">AF12/(24*60*60)+$AG$5+DATE(1970,1,1)</f>
        <v>45022.684421296297</v>
      </c>
      <c r="D12" s="14" t="str">
        <f ca="1">AH12</f>
        <v>overcast clouds</v>
      </c>
      <c r="E12" s="15">
        <f ca="1">AI12</f>
        <v>11.72</v>
      </c>
      <c r="F12" s="15">
        <f ca="1">AJ12</f>
        <v>10.88</v>
      </c>
      <c r="G12" s="15">
        <f ca="1">AL12</f>
        <v>74</v>
      </c>
      <c r="H12" s="15">
        <f ca="1">AK12</f>
        <v>1012</v>
      </c>
      <c r="I12" s="15">
        <f t="shared" ref="I12:I52" ca="1" si="0">AO12</f>
        <v>87</v>
      </c>
      <c r="J12" s="16" t="str" cm="1">
        <f t="array" aca="1" ref="J12" ca="1">_xlfn.SWITCH(QUOTIENT(AN12,22.5),0,"N",1,"NNE",2,"NE",3,"ENE",4,"E",5,"ESE",6,"SE",7,"SSE",8,"S",9,"SSW",10,"SW",11,"WSW",12,"W",13,"WNW",14,"NW",15,"NNW")</f>
        <v>W</v>
      </c>
      <c r="K12" s="15">
        <f ca="1">AN12</f>
        <v>290</v>
      </c>
      <c r="AF12" s="11" cm="1">
        <f t="array" aca="1" ref="AF12:AO12" ca="1">_xll.Exlibris.JSON.Table(AF2,AF11:AO11,,FALSE)</f>
        <v>1680794734</v>
      </c>
      <c r="AG12" s="11" t="str">
        <f ca="1"/>
        <v>Clouds</v>
      </c>
      <c r="AH12" s="11" t="str">
        <f ca="1"/>
        <v>overcast clouds</v>
      </c>
      <c r="AI12" s="11">
        <f ca="1"/>
        <v>11.72</v>
      </c>
      <c r="AJ12" s="11">
        <f ca="1"/>
        <v>10.88</v>
      </c>
      <c r="AK12" s="11">
        <f ca="1"/>
        <v>1012</v>
      </c>
      <c r="AL12" s="11">
        <f ca="1"/>
        <v>74</v>
      </c>
      <c r="AM12" s="11">
        <f ca="1"/>
        <v>6.69</v>
      </c>
      <c r="AN12" s="11">
        <f ca="1"/>
        <v>290</v>
      </c>
      <c r="AO12" s="11">
        <f ca="1"/>
        <v>87</v>
      </c>
      <c r="AQ12" t="s">
        <v>35</v>
      </c>
    </row>
    <row r="13" spans="1:43" x14ac:dyDescent="0.55000000000000004">
      <c r="B13" s="12">
        <f ca="1">AF13/(24*60*60)+$AG$5+DATE(1970,1,1)</f>
        <v>45022.791666666672</v>
      </c>
      <c r="C13" s="13">
        <f ca="1">AF13/(24*60*60)+$AG$5+DATE(1970,1,1)</f>
        <v>45022.791666666672</v>
      </c>
      <c r="D13" s="14" t="str">
        <f ca="1">AH13</f>
        <v>light rain</v>
      </c>
      <c r="E13" s="15">
        <f ca="1">AI13</f>
        <v>11.25</v>
      </c>
      <c r="F13" s="15">
        <f ca="1">AJ13</f>
        <v>10.34</v>
      </c>
      <c r="G13" s="15">
        <f t="shared" ref="G13:G52" ca="1" si="1">AL13</f>
        <v>73</v>
      </c>
      <c r="H13" s="15">
        <f ca="1">AK13</f>
        <v>1013</v>
      </c>
      <c r="I13" s="15">
        <f t="shared" ca="1" si="0"/>
        <v>82</v>
      </c>
      <c r="J13" s="16" t="str" cm="1">
        <f t="array" aca="1" ref="J13" ca="1">_xlfn.SWITCH(QUOTIENT(AN13,22.5),0,"N",1,"NNE",2,"NE",3,"ENE",4,"E",5,"ESE",6,"SE",7,"SSE",8,"S",9,"SSW",10,"SW",11,"WSW",12,"W",13,"WNW",14,"NW",15,"NNW")</f>
        <v>NW</v>
      </c>
      <c r="K13" s="15">
        <f ca="1">AN13</f>
        <v>319</v>
      </c>
      <c r="AF13" s="11" cm="1">
        <f t="array" aca="1" ref="AF13:AO52" ca="1">_xll.Exlibris.JSON.Table(_xll.Exlibris.JSON.Values(AF3,"list"),AF11:AO11,,FALSE)</f>
        <v>1680804000</v>
      </c>
      <c r="AG13" s="11" t="str">
        <f ca="1"/>
        <v>Rain</v>
      </c>
      <c r="AH13" s="11" t="str">
        <f ca="1"/>
        <v>light rain</v>
      </c>
      <c r="AI13" s="11">
        <f ca="1"/>
        <v>11.25</v>
      </c>
      <c r="AJ13" s="11">
        <f ca="1"/>
        <v>10.34</v>
      </c>
      <c r="AK13" s="11">
        <f ca="1"/>
        <v>1013</v>
      </c>
      <c r="AL13" s="11">
        <f ca="1"/>
        <v>73</v>
      </c>
      <c r="AM13" s="11">
        <f ca="1"/>
        <v>3.99</v>
      </c>
      <c r="AN13" s="11">
        <f ca="1"/>
        <v>319</v>
      </c>
      <c r="AO13" s="11">
        <f ca="1"/>
        <v>82</v>
      </c>
      <c r="AQ13" t="s">
        <v>36</v>
      </c>
    </row>
    <row r="14" spans="1:43" x14ac:dyDescent="0.55000000000000004">
      <c r="B14" s="12">
        <f ca="1">AF14/(24*60*60)+$AG$5+DATE(1970,1,1)</f>
        <v>45022.916666666672</v>
      </c>
      <c r="C14" s="13">
        <f ca="1">AF14/(24*60*60)+$AG$5+DATE(1970,1,1)</f>
        <v>45022.916666666672</v>
      </c>
      <c r="D14" s="14" t="str">
        <f ca="1">AH14</f>
        <v>scattered clouds</v>
      </c>
      <c r="E14" s="15">
        <f ca="1">AI14</f>
        <v>9.0500000000000007</v>
      </c>
      <c r="F14" s="15">
        <f ca="1">AJ14</f>
        <v>6.92</v>
      </c>
      <c r="G14" s="15">
        <f t="shared" ca="1" si="1"/>
        <v>75</v>
      </c>
      <c r="H14" s="15">
        <f ca="1">AK14</f>
        <v>1015</v>
      </c>
      <c r="I14" s="15">
        <f t="shared" ca="1" si="0"/>
        <v>38</v>
      </c>
      <c r="J14" s="16" t="str" cm="1">
        <f t="array" aca="1" ref="J14" ca="1">_xlfn.SWITCH(QUOTIENT(AN14,22.5),0,"N",1,"NNE",2,"NE",3,"ENE",4,"E",5,"ESE",6,"SE",7,"SSE",8,"S",9,"SSW",10,"SW",11,"WSW",12,"W",13,"WNW",14,"NW",15,"NNW")</f>
        <v>NW</v>
      </c>
      <c r="K14" s="15">
        <f ca="1">AN14</f>
        <v>315</v>
      </c>
      <c r="AF14" s="11">
        <f ca="1"/>
        <v>1680814800</v>
      </c>
      <c r="AG14" s="11" t="str">
        <f ca="1"/>
        <v>Clouds</v>
      </c>
      <c r="AH14" s="11" t="str">
        <f ca="1"/>
        <v>scattered clouds</v>
      </c>
      <c r="AI14" s="11">
        <f ca="1"/>
        <v>9.0500000000000007</v>
      </c>
      <c r="AJ14" s="11">
        <f ca="1"/>
        <v>6.92</v>
      </c>
      <c r="AK14" s="11">
        <f ca="1"/>
        <v>1015</v>
      </c>
      <c r="AL14" s="11">
        <f ca="1"/>
        <v>75</v>
      </c>
      <c r="AM14" s="11">
        <f ca="1"/>
        <v>3.82</v>
      </c>
      <c r="AN14" s="11">
        <f ca="1"/>
        <v>315</v>
      </c>
      <c r="AO14" s="11">
        <f ca="1"/>
        <v>38</v>
      </c>
      <c r="AQ14" t="s">
        <v>37</v>
      </c>
    </row>
    <row r="15" spans="1:43" x14ac:dyDescent="0.55000000000000004">
      <c r="B15" s="12">
        <f ca="1">AF15/(24*60*60)+$AG$5+DATE(1970,1,1)</f>
        <v>45023.041666666672</v>
      </c>
      <c r="C15" s="13">
        <f ca="1">AF15/(24*60*60)+$AG$5+DATE(1970,1,1)</f>
        <v>45023.041666666672</v>
      </c>
      <c r="D15" s="14" t="str">
        <f ca="1">AH15</f>
        <v>clear sky</v>
      </c>
      <c r="E15" s="15">
        <f ca="1">AI15</f>
        <v>6.18</v>
      </c>
      <c r="F15" s="15">
        <f ca="1">AJ15</f>
        <v>3.41</v>
      </c>
      <c r="G15" s="15">
        <f t="shared" ca="1" si="1"/>
        <v>76</v>
      </c>
      <c r="H15" s="15">
        <f ca="1">AK15</f>
        <v>1018</v>
      </c>
      <c r="I15" s="15">
        <f t="shared" ca="1" si="0"/>
        <v>8</v>
      </c>
      <c r="J15" s="16" t="str" cm="1">
        <f t="array" aca="1" ref="J15" ca="1">_xlfn.SWITCH(QUOTIENT(AN15,22.5),0,"N",1,"NNE",2,"NE",3,"ENE",4,"E",5,"ESE",6,"SE",7,"SSE",8,"S",9,"SSW",10,"SW",11,"WSW",12,"W",13,"WNW",14,"NW",15,"NNW")</f>
        <v>WNW</v>
      </c>
      <c r="K15" s="15">
        <f ca="1">AN15</f>
        <v>311</v>
      </c>
      <c r="AF15" s="11">
        <f ca="1"/>
        <v>1680825600</v>
      </c>
      <c r="AG15" s="11" t="str">
        <f ca="1"/>
        <v>Clear</v>
      </c>
      <c r="AH15" s="11" t="str">
        <f ca="1"/>
        <v>clear sky</v>
      </c>
      <c r="AI15" s="11">
        <f ca="1"/>
        <v>6.18</v>
      </c>
      <c r="AJ15" s="11">
        <f ca="1"/>
        <v>3.41</v>
      </c>
      <c r="AK15" s="11">
        <f ca="1"/>
        <v>1018</v>
      </c>
      <c r="AL15" s="11">
        <f ca="1"/>
        <v>76</v>
      </c>
      <c r="AM15" s="17">
        <f ca="1"/>
        <v>3.82</v>
      </c>
      <c r="AN15" s="11">
        <f ca="1"/>
        <v>311</v>
      </c>
      <c r="AO15" s="11">
        <f ca="1"/>
        <v>8</v>
      </c>
      <c r="AQ15" t="s">
        <v>38</v>
      </c>
    </row>
    <row r="16" spans="1:43" x14ac:dyDescent="0.55000000000000004">
      <c r="B16" s="12">
        <f ca="1">AF16/(24*60*60)+$AG$5+DATE(1970,1,1)</f>
        <v>45023.166666666672</v>
      </c>
      <c r="C16" s="13">
        <f ca="1">AF16/(24*60*60)+$AG$5+DATE(1970,1,1)</f>
        <v>45023.166666666672</v>
      </c>
      <c r="D16" s="14" t="str">
        <f ca="1">AH16</f>
        <v>clear sky</v>
      </c>
      <c r="E16" s="15">
        <f ca="1">AI16</f>
        <v>4.9400000000000004</v>
      </c>
      <c r="F16" s="15">
        <f ca="1">AJ16</f>
        <v>2.62</v>
      </c>
      <c r="G16" s="15">
        <f t="shared" ca="1" si="1"/>
        <v>81</v>
      </c>
      <c r="H16" s="15">
        <f ca="1">AK16</f>
        <v>1019</v>
      </c>
      <c r="I16" s="15">
        <f t="shared" ca="1" si="0"/>
        <v>7</v>
      </c>
      <c r="J16" s="16" t="str" cm="1">
        <f t="array" aca="1" ref="J16" ca="1">_xlfn.SWITCH(QUOTIENT(AN16,22.5),0,"N",1,"NNE",2,"NE",3,"ENE",4,"E",5,"ESE",6,"SE",7,"SSE",8,"S",9,"SSW",10,"SW",11,"WSW",12,"W",13,"WNW",14,"NW",15,"NNW")</f>
        <v>NW</v>
      </c>
      <c r="K16" s="15">
        <f ca="1">AN16</f>
        <v>320</v>
      </c>
      <c r="AF16" s="11">
        <f ca="1"/>
        <v>1680836400</v>
      </c>
      <c r="AG16" s="11" t="str">
        <f ca="1"/>
        <v>Clear</v>
      </c>
      <c r="AH16" s="11" t="str">
        <f ca="1"/>
        <v>clear sky</v>
      </c>
      <c r="AI16" s="11">
        <f ca="1"/>
        <v>4.9400000000000004</v>
      </c>
      <c r="AJ16" s="11">
        <f ca="1"/>
        <v>2.62</v>
      </c>
      <c r="AK16" s="11">
        <f ca="1"/>
        <v>1019</v>
      </c>
      <c r="AL16" s="11">
        <f ca="1"/>
        <v>81</v>
      </c>
      <c r="AM16" s="17">
        <f ca="1"/>
        <v>2.75</v>
      </c>
      <c r="AN16" s="11">
        <f ca="1"/>
        <v>320</v>
      </c>
      <c r="AO16" s="11">
        <f ca="1"/>
        <v>7</v>
      </c>
      <c r="AQ16" t="s">
        <v>39</v>
      </c>
    </row>
    <row r="17" spans="2:43" x14ac:dyDescent="0.55000000000000004">
      <c r="B17" s="12">
        <f ca="1">AF17/(24*60*60)+$AG$5+DATE(1970,1,1)</f>
        <v>45023.291666666672</v>
      </c>
      <c r="C17" s="13">
        <f ca="1">AF17/(24*60*60)+$AG$5+DATE(1970,1,1)</f>
        <v>45023.291666666672</v>
      </c>
      <c r="D17" s="14" t="str">
        <f ca="1">AH17</f>
        <v>clear sky</v>
      </c>
      <c r="E17" s="15">
        <f ca="1">AI17</f>
        <v>4.5199999999999996</v>
      </c>
      <c r="F17" s="15">
        <f ca="1">AJ17</f>
        <v>4.5199999999999996</v>
      </c>
      <c r="G17" s="15">
        <f t="shared" ca="1" si="1"/>
        <v>84</v>
      </c>
      <c r="H17" s="15">
        <f ca="1">AK17</f>
        <v>1019</v>
      </c>
      <c r="I17" s="15">
        <f t="shared" ca="1" si="0"/>
        <v>8</v>
      </c>
      <c r="J17" s="16" t="str" cm="1">
        <f t="array" aca="1" ref="J17" ca="1">_xlfn.SWITCH(QUOTIENT(AN17,22.5),0,"N",1,"NNE",2,"NE",3,"ENE",4,"E",5,"ESE",6,"SE",7,"SSE",8,"S",9,"SSW",10,"SW",11,"WSW",12,"W",13,"WNW",14,"NW",15,"NNW")</f>
        <v>WNW</v>
      </c>
      <c r="K17" s="15">
        <f ca="1">AN17</f>
        <v>306</v>
      </c>
      <c r="AF17" s="11">
        <f ca="1"/>
        <v>1680847200</v>
      </c>
      <c r="AG17" s="18" t="str">
        <f ca="1"/>
        <v>Clear</v>
      </c>
      <c r="AH17" s="11" t="str">
        <f ca="1"/>
        <v>clear sky</v>
      </c>
      <c r="AI17" s="11">
        <f ca="1"/>
        <v>4.5199999999999996</v>
      </c>
      <c r="AJ17" s="11">
        <f ca="1"/>
        <v>4.5199999999999996</v>
      </c>
      <c r="AK17" s="11">
        <f ca="1"/>
        <v>1019</v>
      </c>
      <c r="AL17" s="11">
        <f ca="1"/>
        <v>84</v>
      </c>
      <c r="AM17" s="17">
        <f ca="1"/>
        <v>1.25</v>
      </c>
      <c r="AN17" s="11">
        <f ca="1"/>
        <v>306</v>
      </c>
      <c r="AO17" s="11">
        <f ca="1"/>
        <v>8</v>
      </c>
      <c r="AQ17" t="s">
        <v>40</v>
      </c>
    </row>
    <row r="18" spans="2:43" x14ac:dyDescent="0.55000000000000004">
      <c r="B18" s="12">
        <f ca="1">AF18/(24*60*60)+$AG$5+DATE(1970,1,1)</f>
        <v>45023.416666666672</v>
      </c>
      <c r="C18" s="13">
        <f ca="1">AF18/(24*60*60)+$AG$5+DATE(1970,1,1)</f>
        <v>45023.416666666672</v>
      </c>
      <c r="D18" s="14" t="str">
        <f ca="1">AH18</f>
        <v>clear sky</v>
      </c>
      <c r="E18" s="15">
        <f ca="1">AI18</f>
        <v>8.85</v>
      </c>
      <c r="F18" s="15">
        <f ca="1">AJ18</f>
        <v>7.85</v>
      </c>
      <c r="G18" s="15">
        <f t="shared" ca="1" si="1"/>
        <v>64</v>
      </c>
      <c r="H18" s="15">
        <f ca="1">AK18</f>
        <v>1021</v>
      </c>
      <c r="I18" s="15">
        <f t="shared" ca="1" si="0"/>
        <v>6</v>
      </c>
      <c r="J18" s="16" t="str" cm="1">
        <f t="array" aca="1" ref="J18" ca="1">_xlfn.SWITCH(QUOTIENT(AN18,22.5),0,"N",1,"NNE",2,"NE",3,"ENE",4,"E",5,"ESE",6,"SE",7,"SSE",8,"S",9,"SSW",10,"SW",11,"WSW",12,"W",13,"WNW",14,"NW",15,"NNW")</f>
        <v>NW</v>
      </c>
      <c r="K18" s="15">
        <f ca="1">AN18</f>
        <v>326</v>
      </c>
      <c r="AF18" s="11">
        <f ca="1"/>
        <v>1680858000</v>
      </c>
      <c r="AG18" s="11" t="str">
        <f ca="1"/>
        <v>Clear</v>
      </c>
      <c r="AH18" s="11" t="str">
        <f ca="1"/>
        <v>clear sky</v>
      </c>
      <c r="AI18" s="11">
        <f ca="1"/>
        <v>8.85</v>
      </c>
      <c r="AJ18" s="11">
        <f ca="1"/>
        <v>7.85</v>
      </c>
      <c r="AK18" s="11">
        <f ca="1"/>
        <v>1021</v>
      </c>
      <c r="AL18" s="11">
        <f ca="1"/>
        <v>64</v>
      </c>
      <c r="AM18" s="17">
        <f ca="1"/>
        <v>2</v>
      </c>
      <c r="AN18" s="11">
        <f ca="1"/>
        <v>326</v>
      </c>
      <c r="AO18" s="11">
        <f ca="1"/>
        <v>6</v>
      </c>
      <c r="AQ18" t="s">
        <v>41</v>
      </c>
    </row>
    <row r="19" spans="2:43" x14ac:dyDescent="0.55000000000000004">
      <c r="B19" s="12">
        <f ca="1">AF19/(24*60*60)+$AG$5+DATE(1970,1,1)</f>
        <v>45023.541666666672</v>
      </c>
      <c r="C19" s="13">
        <f ca="1">AF19/(24*60*60)+$AG$5+DATE(1970,1,1)</f>
        <v>45023.541666666672</v>
      </c>
      <c r="D19" s="14" t="str">
        <f ca="1">AH19</f>
        <v>clear sky</v>
      </c>
      <c r="E19" s="15">
        <f ca="1">AI19</f>
        <v>12.46</v>
      </c>
      <c r="F19" s="15">
        <f ca="1">AJ19</f>
        <v>10.96</v>
      </c>
      <c r="G19" s="15">
        <f t="shared" ca="1" si="1"/>
        <v>46</v>
      </c>
      <c r="H19" s="15">
        <f ca="1">AK19</f>
        <v>1020</v>
      </c>
      <c r="I19" s="15">
        <f t="shared" ca="1" si="0"/>
        <v>6</v>
      </c>
      <c r="J19" s="16" t="str" cm="1">
        <f t="array" aca="1" ref="J19" ca="1">_xlfn.SWITCH(QUOTIENT(AN19,22.5),0,"N",1,"NNE",2,"NE",3,"ENE",4,"E",5,"ESE",6,"SE",7,"SSE",8,"S",9,"SSW",10,"SW",11,"WSW",12,"W",13,"WNW",14,"NW",15,"NNW")</f>
        <v>NNW</v>
      </c>
      <c r="K19" s="15">
        <f ca="1">AN19</f>
        <v>341</v>
      </c>
      <c r="AF19" s="11">
        <f ca="1"/>
        <v>1680868800</v>
      </c>
      <c r="AG19" s="11" t="str">
        <f ca="1"/>
        <v>Clear</v>
      </c>
      <c r="AH19" s="11" t="str">
        <f ca="1"/>
        <v>clear sky</v>
      </c>
      <c r="AI19" s="11">
        <f ca="1"/>
        <v>12.46</v>
      </c>
      <c r="AJ19" s="11">
        <f ca="1"/>
        <v>10.96</v>
      </c>
      <c r="AK19" s="11">
        <f ca="1"/>
        <v>1020</v>
      </c>
      <c r="AL19" s="11">
        <f ca="1"/>
        <v>46</v>
      </c>
      <c r="AM19" s="17">
        <f ca="1"/>
        <v>2.11</v>
      </c>
      <c r="AN19" s="11">
        <f ca="1"/>
        <v>341</v>
      </c>
      <c r="AO19" s="11">
        <f ca="1"/>
        <v>6</v>
      </c>
      <c r="AQ19" t="s">
        <v>42</v>
      </c>
    </row>
    <row r="20" spans="2:43" x14ac:dyDescent="0.55000000000000004">
      <c r="B20" s="12">
        <f ca="1">AF20/(24*60*60)+$AG$5+DATE(1970,1,1)</f>
        <v>45023.666666666672</v>
      </c>
      <c r="C20" s="13">
        <f ca="1">AF20/(24*60*60)+$AG$5+DATE(1970,1,1)</f>
        <v>45023.666666666672</v>
      </c>
      <c r="D20" s="14" t="str">
        <f ca="1">AH20</f>
        <v>clear sky</v>
      </c>
      <c r="E20" s="15">
        <f ca="1">AI20</f>
        <v>13.64</v>
      </c>
      <c r="F20" s="15">
        <f ca="1">AJ20</f>
        <v>12.05</v>
      </c>
      <c r="G20" s="15">
        <f t="shared" ca="1" si="1"/>
        <v>38</v>
      </c>
      <c r="H20" s="15">
        <f ca="1">AK20</f>
        <v>1019</v>
      </c>
      <c r="I20" s="15">
        <f t="shared" ca="1" si="0"/>
        <v>6</v>
      </c>
      <c r="J20" s="16" t="str" cm="1">
        <f t="array" aca="1" ref="J20" ca="1">_xlfn.SWITCH(QUOTIENT(AN20,22.5),0,"N",1,"NNE",2,"NE",3,"ENE",4,"E",5,"ESE",6,"SE",7,"SSE",8,"S",9,"SSW",10,"SW",11,"WSW",12,"W",13,"WNW",14,"NW",15,"NNW")</f>
        <v>NNW</v>
      </c>
      <c r="K20" s="15">
        <f ca="1">AN20</f>
        <v>343</v>
      </c>
      <c r="AF20" s="11">
        <f ca="1"/>
        <v>1680879600</v>
      </c>
      <c r="AG20" s="11" t="str">
        <f ca="1"/>
        <v>Clear</v>
      </c>
      <c r="AH20" s="11" t="str">
        <f ca="1"/>
        <v>clear sky</v>
      </c>
      <c r="AI20" s="11">
        <f ca="1"/>
        <v>13.64</v>
      </c>
      <c r="AJ20" s="11">
        <f ca="1"/>
        <v>12.05</v>
      </c>
      <c r="AK20" s="11">
        <f ca="1"/>
        <v>1019</v>
      </c>
      <c r="AL20" s="11">
        <f ca="1"/>
        <v>38</v>
      </c>
      <c r="AM20" s="17">
        <f ca="1"/>
        <v>2.19</v>
      </c>
      <c r="AN20" s="11">
        <f ca="1"/>
        <v>343</v>
      </c>
      <c r="AO20" s="11">
        <f ca="1"/>
        <v>6</v>
      </c>
      <c r="AQ20" t="s">
        <v>43</v>
      </c>
    </row>
    <row r="21" spans="2:43" x14ac:dyDescent="0.55000000000000004">
      <c r="B21" s="12">
        <f ca="1">AF21/(24*60*60)+$AG$5+DATE(1970,1,1)</f>
        <v>45023.791666666672</v>
      </c>
      <c r="C21" s="13">
        <f ca="1">AF21/(24*60*60)+$AG$5+DATE(1970,1,1)</f>
        <v>45023.791666666672</v>
      </c>
      <c r="D21" s="14" t="str">
        <f ca="1">AH21</f>
        <v>few clouds</v>
      </c>
      <c r="E21" s="15">
        <f ca="1">AI21</f>
        <v>11.84</v>
      </c>
      <c r="F21" s="15">
        <f ca="1">AJ21</f>
        <v>10.33</v>
      </c>
      <c r="G21" s="15">
        <f t="shared" ca="1" si="1"/>
        <v>48</v>
      </c>
      <c r="H21" s="15">
        <f ca="1">AK21</f>
        <v>1020</v>
      </c>
      <c r="I21" s="15">
        <f t="shared" ca="1" si="0"/>
        <v>20</v>
      </c>
      <c r="J21" s="16" t="str" cm="1">
        <f t="array" aca="1" ref="J21" ca="1">_xlfn.SWITCH(QUOTIENT(AN21,22.5),0,"N",1,"NNE",2,"NE",3,"ENE",4,"E",5,"ESE",6,"SE",7,"SSE",8,"S",9,"SSW",10,"SW",11,"WSW",12,"W",13,"WNW",14,"NW",15,"NNW")</f>
        <v>N</v>
      </c>
      <c r="K21" s="15">
        <f ca="1">AN21</f>
        <v>1</v>
      </c>
      <c r="AF21" s="11">
        <f ca="1"/>
        <v>1680890400</v>
      </c>
      <c r="AG21" s="11" t="str">
        <f ca="1"/>
        <v>Clouds</v>
      </c>
      <c r="AH21" s="11" t="str">
        <f ca="1"/>
        <v>few clouds</v>
      </c>
      <c r="AI21" s="11">
        <f ca="1"/>
        <v>11.84</v>
      </c>
      <c r="AJ21" s="11">
        <f ca="1"/>
        <v>10.33</v>
      </c>
      <c r="AK21" s="11">
        <f ca="1"/>
        <v>1020</v>
      </c>
      <c r="AL21" s="11">
        <f ca="1"/>
        <v>48</v>
      </c>
      <c r="AM21" s="17">
        <f ca="1"/>
        <v>2.25</v>
      </c>
      <c r="AN21" s="11">
        <f ca="1"/>
        <v>1</v>
      </c>
      <c r="AO21" s="11">
        <f ca="1"/>
        <v>20</v>
      </c>
      <c r="AQ21" t="s">
        <v>44</v>
      </c>
    </row>
    <row r="22" spans="2:43" x14ac:dyDescent="0.55000000000000004">
      <c r="B22" s="12">
        <f ca="1">AF22/(24*60*60)+$AG$5+DATE(1970,1,1)</f>
        <v>45023.916666666672</v>
      </c>
      <c r="C22" s="13">
        <f ca="1">AF22/(24*60*60)+$AG$5+DATE(1970,1,1)</f>
        <v>45023.916666666672</v>
      </c>
      <c r="D22" s="14" t="str">
        <f ca="1">AH22</f>
        <v>scattered clouds</v>
      </c>
      <c r="E22" s="15">
        <f ca="1">AI22</f>
        <v>9.2200000000000006</v>
      </c>
      <c r="F22" s="15">
        <f ca="1">AJ22</f>
        <v>8.8000000000000007</v>
      </c>
      <c r="G22" s="15">
        <f t="shared" ca="1" si="1"/>
        <v>62</v>
      </c>
      <c r="H22" s="15">
        <f ca="1">AK22</f>
        <v>1022</v>
      </c>
      <c r="I22" s="15">
        <f t="shared" ca="1" si="0"/>
        <v>42</v>
      </c>
      <c r="J22" s="16" t="str" cm="1">
        <f t="array" aca="1" ref="J22" ca="1">_xlfn.SWITCH(QUOTIENT(AN22,22.5),0,"N",1,"NNE",2,"NE",3,"ENE",4,"E",5,"ESE",6,"SE",7,"SSE",8,"S",9,"SSW",10,"SW",11,"WSW",12,"W",13,"WNW",14,"NW",15,"NNW")</f>
        <v>NE</v>
      </c>
      <c r="K22" s="15">
        <f ca="1">AN22</f>
        <v>59</v>
      </c>
      <c r="AF22" s="11">
        <f ca="1"/>
        <v>1680901200</v>
      </c>
      <c r="AG22" s="11" t="str">
        <f ca="1"/>
        <v>Clouds</v>
      </c>
      <c r="AH22" s="11" t="str">
        <f ca="1"/>
        <v>scattered clouds</v>
      </c>
      <c r="AI22" s="11">
        <f ca="1"/>
        <v>9.2200000000000006</v>
      </c>
      <c r="AJ22" s="11">
        <f ca="1"/>
        <v>8.8000000000000007</v>
      </c>
      <c r="AK22" s="11">
        <f ca="1"/>
        <v>1022</v>
      </c>
      <c r="AL22" s="11">
        <f ca="1"/>
        <v>62</v>
      </c>
      <c r="AM22" s="17">
        <f ca="1"/>
        <v>1.46</v>
      </c>
      <c r="AN22" s="11">
        <f ca="1"/>
        <v>59</v>
      </c>
      <c r="AO22" s="11">
        <f ca="1"/>
        <v>42</v>
      </c>
      <c r="AQ22" t="s">
        <v>11</v>
      </c>
    </row>
    <row r="23" spans="2:43" x14ac:dyDescent="0.55000000000000004">
      <c r="B23" s="12">
        <f ca="1">AF23/(24*60*60)+$AG$5+DATE(1970,1,1)</f>
        <v>45024.041666666672</v>
      </c>
      <c r="C23" s="13">
        <f ca="1">AF23/(24*60*60)+$AG$5+DATE(1970,1,1)</f>
        <v>45024.041666666672</v>
      </c>
      <c r="D23" s="14" t="str">
        <f ca="1">AH23</f>
        <v>scattered clouds</v>
      </c>
      <c r="E23" s="15">
        <f ca="1">AI23</f>
        <v>7.65</v>
      </c>
      <c r="F23" s="15">
        <f ca="1">AJ23</f>
        <v>7.05</v>
      </c>
      <c r="G23" s="15">
        <f t="shared" ca="1" si="1"/>
        <v>71</v>
      </c>
      <c r="H23" s="15">
        <f ca="1">AK23</f>
        <v>1023</v>
      </c>
      <c r="I23" s="15">
        <f t="shared" ca="1" si="0"/>
        <v>30</v>
      </c>
      <c r="J23" s="16" t="str" cm="1">
        <f t="array" aca="1" ref="J23" ca="1">_xlfn.SWITCH(QUOTIENT(AN23,22.5),0,"N",1,"NNE",2,"NE",3,"ENE",4,"E",5,"ESE",6,"SE",7,"SSE",8,"S",9,"SSW",10,"SW",11,"WSW",12,"W",13,"WNW",14,"NW",15,"NNW")</f>
        <v>NE</v>
      </c>
      <c r="K23" s="15">
        <f ca="1">AN23</f>
        <v>63</v>
      </c>
      <c r="AF23" s="11">
        <f ca="1"/>
        <v>1680912000</v>
      </c>
      <c r="AG23" s="11" t="str">
        <f ca="1"/>
        <v>Clouds</v>
      </c>
      <c r="AH23" s="11" t="str">
        <f ca="1"/>
        <v>scattered clouds</v>
      </c>
      <c r="AI23" s="11">
        <f ca="1"/>
        <v>7.65</v>
      </c>
      <c r="AJ23" s="11">
        <f ca="1"/>
        <v>7.05</v>
      </c>
      <c r="AK23" s="11">
        <f ca="1"/>
        <v>1023</v>
      </c>
      <c r="AL23" s="11">
        <f ca="1"/>
        <v>71</v>
      </c>
      <c r="AM23" s="17">
        <f ca="1"/>
        <v>1.43</v>
      </c>
      <c r="AN23" s="11">
        <f ca="1"/>
        <v>63</v>
      </c>
      <c r="AO23" s="11">
        <f ca="1"/>
        <v>30</v>
      </c>
      <c r="AQ23" t="s">
        <v>45</v>
      </c>
    </row>
    <row r="24" spans="2:43" x14ac:dyDescent="0.55000000000000004">
      <c r="B24" s="12">
        <f ca="1">AF24/(24*60*60)+$AG$5+DATE(1970,1,1)</f>
        <v>45024.166666666672</v>
      </c>
      <c r="C24" s="13">
        <f ca="1">AF24/(24*60*60)+$AG$5+DATE(1970,1,1)</f>
        <v>45024.166666666672</v>
      </c>
      <c r="D24" s="14" t="str">
        <f ca="1">AH24</f>
        <v>clear sky</v>
      </c>
      <c r="E24" s="15">
        <f ca="1">AI24</f>
        <v>6.48</v>
      </c>
      <c r="F24" s="15">
        <f ca="1">AJ24</f>
        <v>6.48</v>
      </c>
      <c r="G24" s="15">
        <f t="shared" ca="1" si="1"/>
        <v>80</v>
      </c>
      <c r="H24" s="15">
        <f ca="1">AK24</f>
        <v>1023</v>
      </c>
      <c r="I24" s="15">
        <f t="shared" ca="1" si="0"/>
        <v>4</v>
      </c>
      <c r="J24" s="16" t="str" cm="1">
        <f t="array" aca="1" ref="J24" ca="1">_xlfn.SWITCH(QUOTIENT(AN24,22.5),0,"N",1,"NNE",2,"NE",3,"ENE",4,"E",5,"ESE",6,"SE",7,"SSE",8,"S",9,"SSW",10,"SW",11,"WSW",12,"W",13,"WNW",14,"NW",15,"NNW")</f>
        <v>ESE</v>
      </c>
      <c r="K24" s="15">
        <f ca="1">AN24</f>
        <v>132</v>
      </c>
      <c r="AF24" s="11">
        <f ca="1"/>
        <v>1680922800</v>
      </c>
      <c r="AG24" s="11" t="str">
        <f ca="1"/>
        <v>Clear</v>
      </c>
      <c r="AH24" s="11" t="str">
        <f ca="1"/>
        <v>clear sky</v>
      </c>
      <c r="AI24" s="11">
        <f ca="1"/>
        <v>6.48</v>
      </c>
      <c r="AJ24" s="11">
        <f ca="1"/>
        <v>6.48</v>
      </c>
      <c r="AK24" s="11">
        <f ca="1"/>
        <v>1023</v>
      </c>
      <c r="AL24" s="11">
        <f ca="1"/>
        <v>80</v>
      </c>
      <c r="AM24" s="17">
        <f ca="1"/>
        <v>1.18</v>
      </c>
      <c r="AN24" s="11">
        <f ca="1"/>
        <v>132</v>
      </c>
      <c r="AO24" s="11">
        <f ca="1"/>
        <v>4</v>
      </c>
      <c r="AQ24" t="s">
        <v>46</v>
      </c>
    </row>
    <row r="25" spans="2:43" x14ac:dyDescent="0.55000000000000004">
      <c r="B25" s="12">
        <f ca="1">AF25/(24*60*60)+$AG$5+DATE(1970,1,1)</f>
        <v>45024.291666666672</v>
      </c>
      <c r="C25" s="13">
        <f ca="1">AF25/(24*60*60)+$AG$5+DATE(1970,1,1)</f>
        <v>45024.291666666672</v>
      </c>
      <c r="D25" s="14" t="str">
        <f ca="1">AH25</f>
        <v>clear sky</v>
      </c>
      <c r="E25" s="15">
        <f ca="1">AI25</f>
        <v>5.96</v>
      </c>
      <c r="F25" s="15">
        <f ca="1">AJ25</f>
        <v>5.96</v>
      </c>
      <c r="G25" s="15">
        <f t="shared" ca="1" si="1"/>
        <v>84</v>
      </c>
      <c r="H25" s="15">
        <f ca="1">AK25</f>
        <v>1024</v>
      </c>
      <c r="I25" s="15">
        <f t="shared" ca="1" si="0"/>
        <v>2</v>
      </c>
      <c r="J25" s="16" t="str" cm="1">
        <f t="array" aca="1" ref="J25" ca="1">_xlfn.SWITCH(QUOTIENT(AN25,22.5),0,"N",1,"NNE",2,"NE",3,"ENE",4,"E",5,"ESE",6,"SE",7,"SSE",8,"S",9,"SSW",10,"SW",11,"WSW",12,"W",13,"WNW",14,"NW",15,"NNW")</f>
        <v>SSE</v>
      </c>
      <c r="K25" s="15">
        <f ca="1">AN25</f>
        <v>167</v>
      </c>
      <c r="AF25" s="11">
        <f ca="1"/>
        <v>1680933600</v>
      </c>
      <c r="AG25" s="11" t="str">
        <f ca="1"/>
        <v>Clear</v>
      </c>
      <c r="AH25" s="11" t="str">
        <f ca="1"/>
        <v>clear sky</v>
      </c>
      <c r="AI25" s="11">
        <f ca="1"/>
        <v>5.96</v>
      </c>
      <c r="AJ25" s="11">
        <f ca="1"/>
        <v>5.96</v>
      </c>
      <c r="AK25" s="11">
        <f ca="1"/>
        <v>1024</v>
      </c>
      <c r="AL25" s="11">
        <f ca="1"/>
        <v>84</v>
      </c>
      <c r="AM25" s="17">
        <f ca="1"/>
        <v>0.55000000000000004</v>
      </c>
      <c r="AN25" s="11">
        <f ca="1"/>
        <v>167</v>
      </c>
      <c r="AO25" s="11">
        <f ca="1"/>
        <v>2</v>
      </c>
      <c r="AQ25" t="s">
        <v>47</v>
      </c>
    </row>
    <row r="26" spans="2:43" x14ac:dyDescent="0.55000000000000004">
      <c r="B26" s="12">
        <f ca="1">AF26/(24*60*60)+$AG$5+DATE(1970,1,1)</f>
        <v>45024.416666666672</v>
      </c>
      <c r="C26" s="13">
        <f ca="1">AF26/(24*60*60)+$AG$5+DATE(1970,1,1)</f>
        <v>45024.416666666672</v>
      </c>
      <c r="D26" s="14" t="str">
        <f ca="1">AH26</f>
        <v>clear sky</v>
      </c>
      <c r="E26" s="15">
        <f ca="1">AI26</f>
        <v>10.42</v>
      </c>
      <c r="F26" s="15">
        <f ca="1">AJ26</f>
        <v>9.16</v>
      </c>
      <c r="G26" s="15">
        <f t="shared" ca="1" si="1"/>
        <v>63</v>
      </c>
      <c r="H26" s="15">
        <f ca="1">AK26</f>
        <v>1025</v>
      </c>
      <c r="I26" s="15">
        <f t="shared" ca="1" si="0"/>
        <v>2</v>
      </c>
      <c r="J26" s="16" t="str" cm="1">
        <f t="array" aca="1" ref="J26" ca="1">_xlfn.SWITCH(QUOTIENT(AN26,22.5),0,"N",1,"NNE",2,"NE",3,"ENE",4,"E",5,"ESE",6,"SE",7,"SSE",8,"S",9,"SSW",10,"SW",11,"WSW",12,"W",13,"WNW",14,"NW",15,"NNW")</f>
        <v>ESE</v>
      </c>
      <c r="K26" s="15">
        <f ca="1">AN26</f>
        <v>119</v>
      </c>
      <c r="AF26" s="11">
        <f ca="1"/>
        <v>1680944400</v>
      </c>
      <c r="AG26" s="11" t="str">
        <f ca="1"/>
        <v>Clear</v>
      </c>
      <c r="AH26" s="11" t="str">
        <f ca="1"/>
        <v>clear sky</v>
      </c>
      <c r="AI26" s="11">
        <f ca="1"/>
        <v>10.42</v>
      </c>
      <c r="AJ26" s="11">
        <f ca="1"/>
        <v>9.16</v>
      </c>
      <c r="AK26" s="11">
        <f ca="1"/>
        <v>1025</v>
      </c>
      <c r="AL26" s="11">
        <f ca="1"/>
        <v>63</v>
      </c>
      <c r="AM26" s="17">
        <f ca="1"/>
        <v>1.28</v>
      </c>
      <c r="AN26" s="11">
        <f ca="1"/>
        <v>119</v>
      </c>
      <c r="AO26" s="11">
        <f ca="1"/>
        <v>2</v>
      </c>
      <c r="AQ26" t="s">
        <v>48</v>
      </c>
    </row>
    <row r="27" spans="2:43" x14ac:dyDescent="0.55000000000000004">
      <c r="B27" s="12">
        <f ca="1">AF27/(24*60*60)+$AG$5+DATE(1970,1,1)</f>
        <v>45024.541666666672</v>
      </c>
      <c r="C27" s="13">
        <f ca="1">AF27/(24*60*60)+$AG$5+DATE(1970,1,1)</f>
        <v>45024.541666666672</v>
      </c>
      <c r="D27" s="14" t="str">
        <f ca="1">AH27</f>
        <v>clear sky</v>
      </c>
      <c r="E27" s="15">
        <f ca="1">AI27</f>
        <v>13.72</v>
      </c>
      <c r="F27" s="15">
        <f ca="1">AJ27</f>
        <v>12.3</v>
      </c>
      <c r="G27" s="15">
        <f t="shared" ca="1" si="1"/>
        <v>44</v>
      </c>
      <c r="H27" s="15">
        <f ca="1">AK27</f>
        <v>1024</v>
      </c>
      <c r="I27" s="15">
        <f t="shared" ca="1" si="0"/>
        <v>6</v>
      </c>
      <c r="J27" s="16" t="str" cm="1">
        <f t="array" aca="1" ref="J27" ca="1">_xlfn.SWITCH(QUOTIENT(AN27,22.5),0,"N",1,"NNE",2,"NE",3,"ENE",4,"E",5,"ESE",6,"SE",7,"SSE",8,"S",9,"SSW",10,"SW",11,"WSW",12,"W",13,"WNW",14,"NW",15,"NNW")</f>
        <v>E</v>
      </c>
      <c r="K27" s="15">
        <f ca="1">AN27</f>
        <v>112</v>
      </c>
      <c r="AF27" s="11">
        <f ca="1"/>
        <v>1680955200</v>
      </c>
      <c r="AG27" s="11" t="str">
        <f ca="1"/>
        <v>Clear</v>
      </c>
      <c r="AH27" s="11" t="str">
        <f ca="1"/>
        <v>clear sky</v>
      </c>
      <c r="AI27" s="11">
        <f ca="1"/>
        <v>13.72</v>
      </c>
      <c r="AJ27" s="11">
        <f ca="1"/>
        <v>12.3</v>
      </c>
      <c r="AK27" s="11">
        <f ca="1"/>
        <v>1024</v>
      </c>
      <c r="AL27" s="11">
        <f ca="1"/>
        <v>44</v>
      </c>
      <c r="AM27" s="17">
        <f ca="1"/>
        <v>1.78</v>
      </c>
      <c r="AN27" s="11">
        <f ca="1"/>
        <v>112</v>
      </c>
      <c r="AO27" s="11">
        <f ca="1"/>
        <v>6</v>
      </c>
      <c r="AQ27" t="s">
        <v>49</v>
      </c>
    </row>
    <row r="28" spans="2:43" x14ac:dyDescent="0.55000000000000004">
      <c r="B28" s="12">
        <f ca="1">AF28/(24*60*60)+$AG$5+DATE(1970,1,1)</f>
        <v>45024.666666666672</v>
      </c>
      <c r="C28" s="13">
        <f ca="1">AF28/(24*60*60)+$AG$5+DATE(1970,1,1)</f>
        <v>45024.666666666672</v>
      </c>
      <c r="D28" s="14" t="str">
        <f ca="1">AH28</f>
        <v>few clouds</v>
      </c>
      <c r="E28" s="15">
        <f ca="1">AI28</f>
        <v>14.51</v>
      </c>
      <c r="F28" s="15">
        <f ca="1">AJ28</f>
        <v>13.11</v>
      </c>
      <c r="G28" s="15">
        <f t="shared" ca="1" si="1"/>
        <v>42</v>
      </c>
      <c r="H28" s="15">
        <f ca="1">AK28</f>
        <v>1023</v>
      </c>
      <c r="I28" s="15">
        <f t="shared" ca="1" si="0"/>
        <v>13</v>
      </c>
      <c r="J28" s="16" t="str" cm="1">
        <f t="array" aca="1" ref="J28" ca="1">_xlfn.SWITCH(QUOTIENT(AN28,22.5),0,"N",1,"NNE",2,"NE",3,"ENE",4,"E",5,"ESE",6,"SE",7,"SSE",8,"S",9,"SSW",10,"SW",11,"WSW",12,"W",13,"WNW",14,"NW",15,"NNW")</f>
        <v>E</v>
      </c>
      <c r="K28" s="15">
        <f ca="1">AN28</f>
        <v>105</v>
      </c>
      <c r="AF28" s="11">
        <f ca="1"/>
        <v>1680966000</v>
      </c>
      <c r="AG28" s="11" t="str">
        <f ca="1"/>
        <v>Clouds</v>
      </c>
      <c r="AH28" s="11" t="str">
        <f ca="1"/>
        <v>few clouds</v>
      </c>
      <c r="AI28" s="11">
        <f ca="1"/>
        <v>14.51</v>
      </c>
      <c r="AJ28" s="11">
        <f ca="1"/>
        <v>13.11</v>
      </c>
      <c r="AK28" s="11">
        <f ca="1"/>
        <v>1023</v>
      </c>
      <c r="AL28" s="11">
        <f ca="1"/>
        <v>42</v>
      </c>
      <c r="AM28" s="17">
        <f ca="1"/>
        <v>3</v>
      </c>
      <c r="AN28" s="11">
        <f ca="1"/>
        <v>105</v>
      </c>
      <c r="AO28" s="11">
        <f ca="1"/>
        <v>13</v>
      </c>
      <c r="AQ28" t="s">
        <v>50</v>
      </c>
    </row>
    <row r="29" spans="2:43" x14ac:dyDescent="0.55000000000000004">
      <c r="B29" s="12">
        <f ca="1">AF29/(24*60*60)+$AG$5+DATE(1970,1,1)</f>
        <v>45024.791666666672</v>
      </c>
      <c r="C29" s="13">
        <f ca="1">AF29/(24*60*60)+$AG$5+DATE(1970,1,1)</f>
        <v>45024.791666666672</v>
      </c>
      <c r="D29" s="14" t="str">
        <f ca="1">AH29</f>
        <v>scattered clouds</v>
      </c>
      <c r="E29" s="15">
        <f ca="1">AI29</f>
        <v>11.49</v>
      </c>
      <c r="F29" s="15">
        <f ca="1">AJ29</f>
        <v>10.24</v>
      </c>
      <c r="G29" s="15">
        <f t="shared" ca="1" si="1"/>
        <v>59</v>
      </c>
      <c r="H29" s="15">
        <f ca="1">AK29</f>
        <v>1024</v>
      </c>
      <c r="I29" s="15">
        <f t="shared" ca="1" si="0"/>
        <v>34</v>
      </c>
      <c r="J29" s="16" t="str" cm="1">
        <f t="array" aca="1" ref="J29" ca="1">_xlfn.SWITCH(QUOTIENT(AN29,22.5),0,"N",1,"NNE",2,"NE",3,"ENE",4,"E",5,"ESE",6,"SE",7,"SSE",8,"S",9,"SSW",10,"SW",11,"WSW",12,"W",13,"WNW",14,"NW",15,"NNW")</f>
        <v>E</v>
      </c>
      <c r="K29" s="15">
        <f ca="1">AN29</f>
        <v>107</v>
      </c>
      <c r="AF29" s="11">
        <f ca="1"/>
        <v>1680976800</v>
      </c>
      <c r="AG29" s="11" t="str">
        <f ca="1"/>
        <v>Clouds</v>
      </c>
      <c r="AH29" s="11" t="str">
        <f ca="1"/>
        <v>scattered clouds</v>
      </c>
      <c r="AI29" s="11">
        <f ca="1"/>
        <v>11.49</v>
      </c>
      <c r="AJ29" s="11">
        <f ca="1"/>
        <v>10.24</v>
      </c>
      <c r="AK29" s="11">
        <f ca="1"/>
        <v>1024</v>
      </c>
      <c r="AL29" s="11">
        <f ca="1"/>
        <v>59</v>
      </c>
      <c r="AM29" s="17">
        <f ca="1"/>
        <v>3.58</v>
      </c>
      <c r="AN29" s="11">
        <f ca="1"/>
        <v>107</v>
      </c>
      <c r="AO29" s="11">
        <f ca="1"/>
        <v>34</v>
      </c>
      <c r="AQ29" t="s">
        <v>51</v>
      </c>
    </row>
    <row r="30" spans="2:43" x14ac:dyDescent="0.55000000000000004">
      <c r="B30" s="12">
        <f ca="1">AF30/(24*60*60)+$AG$5+DATE(1970,1,1)</f>
        <v>45024.916666666672</v>
      </c>
      <c r="C30" s="13">
        <f ca="1">AF30/(24*60*60)+$AG$5+DATE(1970,1,1)</f>
        <v>45024.916666666672</v>
      </c>
      <c r="D30" s="14" t="str">
        <f ca="1">AH30</f>
        <v>broken clouds</v>
      </c>
      <c r="E30" s="15">
        <f ca="1">AI30</f>
        <v>8.7100000000000009</v>
      </c>
      <c r="F30" s="15">
        <f ca="1">AJ30</f>
        <v>7.44</v>
      </c>
      <c r="G30" s="15">
        <f t="shared" ca="1" si="1"/>
        <v>69</v>
      </c>
      <c r="H30" s="15">
        <f ca="1">AK30</f>
        <v>1025</v>
      </c>
      <c r="I30" s="15">
        <f t="shared" ca="1" si="0"/>
        <v>84</v>
      </c>
      <c r="J30" s="16" t="str" cm="1">
        <f t="array" aca="1" ref="J30" ca="1">_xlfn.SWITCH(QUOTIENT(AN30,22.5),0,"N",1,"NNE",2,"NE",3,"ENE",4,"E",5,"ESE",6,"SE",7,"SSE",8,"S",9,"SSW",10,"SW",11,"WSW",12,"W",13,"WNW",14,"NW",15,"NNW")</f>
        <v>E</v>
      </c>
      <c r="K30" s="15">
        <f ca="1">AN30</f>
        <v>111</v>
      </c>
      <c r="AF30" s="11">
        <f ca="1"/>
        <v>1680987600</v>
      </c>
      <c r="AG30" s="11" t="str">
        <f ca="1"/>
        <v>Clouds</v>
      </c>
      <c r="AH30" s="11" t="str">
        <f ca="1"/>
        <v>broken clouds</v>
      </c>
      <c r="AI30" s="11">
        <f ca="1"/>
        <v>8.7100000000000009</v>
      </c>
      <c r="AJ30" s="11">
        <f ca="1"/>
        <v>7.44</v>
      </c>
      <c r="AK30" s="11">
        <f ca="1"/>
        <v>1025</v>
      </c>
      <c r="AL30" s="11">
        <f ca="1"/>
        <v>69</v>
      </c>
      <c r="AM30" s="17">
        <f ca="1"/>
        <v>2.31</v>
      </c>
      <c r="AN30" s="11">
        <f ca="1"/>
        <v>111</v>
      </c>
      <c r="AO30" s="11">
        <f ca="1"/>
        <v>84</v>
      </c>
      <c r="AQ30" t="s">
        <v>52</v>
      </c>
    </row>
    <row r="31" spans="2:43" x14ac:dyDescent="0.55000000000000004">
      <c r="B31" s="12">
        <f ca="1">AF31/(24*60*60)+$AG$5+DATE(1970,1,1)</f>
        <v>45025.041666666672</v>
      </c>
      <c r="C31" s="13">
        <f ca="1">AF31/(24*60*60)+$AG$5+DATE(1970,1,1)</f>
        <v>45025.041666666672</v>
      </c>
      <c r="D31" s="14" t="str">
        <f ca="1">AH31</f>
        <v>overcast clouds</v>
      </c>
      <c r="E31" s="15">
        <f ca="1">AI31</f>
        <v>7.3</v>
      </c>
      <c r="F31" s="15">
        <f ca="1">AJ31</f>
        <v>6.15</v>
      </c>
      <c r="G31" s="15">
        <f t="shared" ca="1" si="1"/>
        <v>77</v>
      </c>
      <c r="H31" s="15">
        <f ca="1">AK31</f>
        <v>1024</v>
      </c>
      <c r="I31" s="15">
        <f t="shared" ca="1" si="0"/>
        <v>87</v>
      </c>
      <c r="J31" s="16" t="str" cm="1">
        <f t="array" aca="1" ref="J31" ca="1">_xlfn.SWITCH(QUOTIENT(AN31,22.5),0,"N",1,"NNE",2,"NE",3,"ENE",4,"E",5,"ESE",6,"SE",7,"SSE",8,"S",9,"SSW",10,"SW",11,"WSW",12,"W",13,"WNW",14,"NW",15,"NNW")</f>
        <v>E</v>
      </c>
      <c r="K31" s="15">
        <f ca="1">AN31</f>
        <v>100</v>
      </c>
      <c r="AF31" s="11">
        <f ca="1"/>
        <v>1680998400</v>
      </c>
      <c r="AG31" s="11" t="str">
        <f ca="1"/>
        <v>Clouds</v>
      </c>
      <c r="AH31" s="11" t="str">
        <f ca="1"/>
        <v>overcast clouds</v>
      </c>
      <c r="AI31" s="11">
        <f ca="1"/>
        <v>7.3</v>
      </c>
      <c r="AJ31" s="11">
        <f ca="1"/>
        <v>6.15</v>
      </c>
      <c r="AK31" s="11">
        <f ca="1"/>
        <v>1024</v>
      </c>
      <c r="AL31" s="11">
        <f ca="1"/>
        <v>77</v>
      </c>
      <c r="AM31" s="17">
        <f ca="1"/>
        <v>1.89</v>
      </c>
      <c r="AN31" s="11">
        <f ca="1"/>
        <v>100</v>
      </c>
      <c r="AO31" s="11">
        <f ca="1"/>
        <v>87</v>
      </c>
      <c r="AQ31" t="s">
        <v>53</v>
      </c>
    </row>
    <row r="32" spans="2:43" x14ac:dyDescent="0.55000000000000004">
      <c r="B32" s="12">
        <f ca="1">AF32/(24*60*60)+$AG$5+DATE(1970,1,1)</f>
        <v>45025.166666666672</v>
      </c>
      <c r="C32" s="13">
        <f ca="1">AF32/(24*60*60)+$AG$5+DATE(1970,1,1)</f>
        <v>45025.166666666672</v>
      </c>
      <c r="D32" s="14" t="str">
        <f ca="1">AH32</f>
        <v>overcast clouds</v>
      </c>
      <c r="E32" s="15">
        <f ca="1">AI32</f>
        <v>6.51</v>
      </c>
      <c r="F32" s="15">
        <f ca="1">AJ32</f>
        <v>5.48</v>
      </c>
      <c r="G32" s="15">
        <f t="shared" ca="1" si="1"/>
        <v>80</v>
      </c>
      <c r="H32" s="15">
        <f ca="1">AK32</f>
        <v>1023</v>
      </c>
      <c r="I32" s="15">
        <f t="shared" ca="1" si="0"/>
        <v>100</v>
      </c>
      <c r="J32" s="16" t="str" cm="1">
        <f t="array" aca="1" ref="J32" ca="1">_xlfn.SWITCH(QUOTIENT(AN32,22.5),0,"N",1,"NNE",2,"NE",3,"ENE",4,"E",5,"ESE",6,"SE",7,"SSE",8,"S",9,"SSW",10,"SW",11,"WSW",12,"W",13,"WNW",14,"NW",15,"NNW")</f>
        <v>E</v>
      </c>
      <c r="K32" s="15">
        <f ca="1">AN32</f>
        <v>108</v>
      </c>
      <c r="AF32" s="11">
        <f ca="1"/>
        <v>1681009200</v>
      </c>
      <c r="AG32" s="11" t="str">
        <f ca="1"/>
        <v>Clouds</v>
      </c>
      <c r="AH32" s="11" t="str">
        <f ca="1"/>
        <v>overcast clouds</v>
      </c>
      <c r="AI32" s="11">
        <f ca="1"/>
        <v>6.51</v>
      </c>
      <c r="AJ32" s="11">
        <f ca="1"/>
        <v>5.48</v>
      </c>
      <c r="AK32" s="11">
        <f ca="1"/>
        <v>1023</v>
      </c>
      <c r="AL32" s="11">
        <f ca="1"/>
        <v>80</v>
      </c>
      <c r="AM32" s="17">
        <f ca="1"/>
        <v>1.66</v>
      </c>
      <c r="AN32" s="11">
        <f ca="1"/>
        <v>108</v>
      </c>
      <c r="AO32" s="11">
        <f ca="1"/>
        <v>100</v>
      </c>
      <c r="AQ32" t="s">
        <v>54</v>
      </c>
    </row>
    <row r="33" spans="2:43" x14ac:dyDescent="0.55000000000000004">
      <c r="B33" s="12">
        <f ca="1">AF33/(24*60*60)+$AG$5+DATE(1970,1,1)</f>
        <v>45025.291666666672</v>
      </c>
      <c r="C33" s="13">
        <f ca="1">AF33/(24*60*60)+$AG$5+DATE(1970,1,1)</f>
        <v>45025.291666666672</v>
      </c>
      <c r="D33" s="14" t="str">
        <f ca="1">AH33</f>
        <v>overcast clouds</v>
      </c>
      <c r="E33" s="15">
        <f ca="1">AI33</f>
        <v>6.77</v>
      </c>
      <c r="F33" s="15">
        <f ca="1">AJ33</f>
        <v>5.99</v>
      </c>
      <c r="G33" s="15">
        <f t="shared" ca="1" si="1"/>
        <v>81</v>
      </c>
      <c r="H33" s="15">
        <f ca="1">AK33</f>
        <v>1022</v>
      </c>
      <c r="I33" s="15">
        <f t="shared" ca="1" si="0"/>
        <v>100</v>
      </c>
      <c r="J33" s="16" t="str" cm="1">
        <f t="array" aca="1" ref="J33" ca="1">_xlfn.SWITCH(QUOTIENT(AN33,22.5),0,"N",1,"NNE",2,"NE",3,"ENE",4,"E",5,"ESE",6,"SE",7,"SSE",8,"S",9,"SSW",10,"SW",11,"WSW",12,"W",13,"WNW",14,"NW",15,"NNW")</f>
        <v>E</v>
      </c>
      <c r="K33" s="15">
        <f ca="1">AN33</f>
        <v>111</v>
      </c>
      <c r="AF33" s="11">
        <f ca="1"/>
        <v>1681020000</v>
      </c>
      <c r="AG33" s="11" t="str">
        <f ca="1"/>
        <v>Clouds</v>
      </c>
      <c r="AH33" s="11" t="str">
        <f ca="1"/>
        <v>overcast clouds</v>
      </c>
      <c r="AI33" s="11">
        <f ca="1"/>
        <v>6.77</v>
      </c>
      <c r="AJ33" s="11">
        <f ca="1"/>
        <v>5.99</v>
      </c>
      <c r="AK33" s="11">
        <f ca="1"/>
        <v>1022</v>
      </c>
      <c r="AL33" s="11">
        <f ca="1"/>
        <v>81</v>
      </c>
      <c r="AM33" s="17">
        <f ca="1"/>
        <v>1.48</v>
      </c>
      <c r="AN33" s="11">
        <f ca="1"/>
        <v>111</v>
      </c>
      <c r="AO33" s="11">
        <f ca="1"/>
        <v>100</v>
      </c>
      <c r="AQ33" t="s">
        <v>55</v>
      </c>
    </row>
    <row r="34" spans="2:43" x14ac:dyDescent="0.55000000000000004">
      <c r="B34" s="12">
        <f ca="1">AF34/(24*60*60)+$AG$5+DATE(1970,1,1)</f>
        <v>45025.416666666672</v>
      </c>
      <c r="C34" s="13">
        <f ca="1">AF34/(24*60*60)+$AG$5+DATE(1970,1,1)</f>
        <v>45025.416666666672</v>
      </c>
      <c r="D34" s="14" t="str">
        <f ca="1">AH34</f>
        <v>overcast clouds</v>
      </c>
      <c r="E34" s="15">
        <f ca="1">AI34</f>
        <v>10.92</v>
      </c>
      <c r="F34" s="15">
        <f ca="1">AJ34</f>
        <v>9.7899999999999991</v>
      </c>
      <c r="G34" s="15">
        <f t="shared" ca="1" si="1"/>
        <v>66</v>
      </c>
      <c r="H34" s="15">
        <f ca="1">AK34</f>
        <v>1022</v>
      </c>
      <c r="I34" s="15">
        <f t="shared" ca="1" si="0"/>
        <v>100</v>
      </c>
      <c r="J34" s="16" t="str" cm="1">
        <f t="array" aca="1" ref="J34" ca="1">_xlfn.SWITCH(QUOTIENT(AN34,22.5),0,"N",1,"NNE",2,"NE",3,"ENE",4,"E",5,"ESE",6,"SE",7,"SSE",8,"S",9,"SSW",10,"SW",11,"WSW",12,"W",13,"WNW",14,"NW",15,"NNW")</f>
        <v>SE</v>
      </c>
      <c r="K34" s="15">
        <f ca="1">AN34</f>
        <v>144</v>
      </c>
      <c r="AF34" s="11">
        <f ca="1"/>
        <v>1681030800</v>
      </c>
      <c r="AG34" s="11" t="str">
        <f ca="1"/>
        <v>Clouds</v>
      </c>
      <c r="AH34" s="11" t="str">
        <f ca="1"/>
        <v>overcast clouds</v>
      </c>
      <c r="AI34" s="11">
        <f ca="1"/>
        <v>10.92</v>
      </c>
      <c r="AJ34" s="11">
        <f ca="1"/>
        <v>9.7899999999999991</v>
      </c>
      <c r="AK34" s="11">
        <f ca="1"/>
        <v>1022</v>
      </c>
      <c r="AL34" s="11">
        <f ca="1"/>
        <v>66</v>
      </c>
      <c r="AM34" s="17">
        <f ca="1"/>
        <v>2.97</v>
      </c>
      <c r="AN34" s="11">
        <f ca="1"/>
        <v>144</v>
      </c>
      <c r="AO34" s="11">
        <f ca="1"/>
        <v>100</v>
      </c>
      <c r="AQ34" t="s">
        <v>56</v>
      </c>
    </row>
    <row r="35" spans="2:43" x14ac:dyDescent="0.55000000000000004">
      <c r="B35" s="12">
        <f ca="1">AF35/(24*60*60)+$AG$5+DATE(1970,1,1)</f>
        <v>45025.541666666672</v>
      </c>
      <c r="C35" s="13">
        <f ca="1">AF35/(24*60*60)+$AG$5+DATE(1970,1,1)</f>
        <v>45025.541666666672</v>
      </c>
      <c r="D35" s="14" t="str">
        <f ca="1">AH35</f>
        <v>overcast clouds</v>
      </c>
      <c r="E35" s="15">
        <f ca="1">AI35</f>
        <v>14.33</v>
      </c>
      <c r="F35" s="15">
        <f ca="1">AJ35</f>
        <v>13.2</v>
      </c>
      <c r="G35" s="15">
        <f t="shared" ca="1" si="1"/>
        <v>53</v>
      </c>
      <c r="H35" s="15">
        <f ca="1">AK35</f>
        <v>1020</v>
      </c>
      <c r="I35" s="15">
        <f t="shared" ca="1" si="0"/>
        <v>100</v>
      </c>
      <c r="J35" s="16" t="str" cm="1">
        <f t="array" aca="1" ref="J35" ca="1">_xlfn.SWITCH(QUOTIENT(AN35,22.5),0,"N",1,"NNE",2,"NE",3,"ENE",4,"E",5,"ESE",6,"SE",7,"SSE",8,"S",9,"SSW",10,"SW",11,"WSW",12,"W",13,"WNW",14,"NW",15,"NNW")</f>
        <v>SSE</v>
      </c>
      <c r="K35" s="15">
        <f ca="1">AN35</f>
        <v>167</v>
      </c>
      <c r="AF35" s="11">
        <f ca="1"/>
        <v>1681041600</v>
      </c>
      <c r="AG35" s="11" t="str">
        <f ca="1"/>
        <v>Clouds</v>
      </c>
      <c r="AH35" s="11" t="str">
        <f ca="1"/>
        <v>overcast clouds</v>
      </c>
      <c r="AI35" s="11">
        <f ca="1"/>
        <v>14.33</v>
      </c>
      <c r="AJ35" s="11">
        <f ca="1"/>
        <v>13.2</v>
      </c>
      <c r="AK35" s="11">
        <f ca="1"/>
        <v>1020</v>
      </c>
      <c r="AL35" s="11">
        <f ca="1"/>
        <v>53</v>
      </c>
      <c r="AM35" s="17">
        <f ca="1"/>
        <v>4.4400000000000004</v>
      </c>
      <c r="AN35" s="11">
        <f ca="1"/>
        <v>167</v>
      </c>
      <c r="AO35" s="11">
        <f ca="1"/>
        <v>100</v>
      </c>
      <c r="AQ35" t="s">
        <v>57</v>
      </c>
    </row>
    <row r="36" spans="2:43" x14ac:dyDescent="0.55000000000000004">
      <c r="B36" s="12">
        <f ca="1">AF36/(24*60*60)+$AG$5+DATE(1970,1,1)</f>
        <v>45025.666666666672</v>
      </c>
      <c r="C36" s="13">
        <f ca="1">AF36/(24*60*60)+$AG$5+DATE(1970,1,1)</f>
        <v>45025.666666666672</v>
      </c>
      <c r="D36" s="14" t="str">
        <f ca="1">AH36</f>
        <v>overcast clouds</v>
      </c>
      <c r="E36" s="15">
        <f ca="1">AI36</f>
        <v>14.59</v>
      </c>
      <c r="F36" s="15">
        <f ca="1">AJ36</f>
        <v>13.38</v>
      </c>
      <c r="G36" s="15">
        <f t="shared" ca="1" si="1"/>
        <v>49</v>
      </c>
      <c r="H36" s="15">
        <f ca="1">AK36</f>
        <v>1018</v>
      </c>
      <c r="I36" s="15">
        <f t="shared" ca="1" si="0"/>
        <v>100</v>
      </c>
      <c r="J36" s="16" t="str" cm="1">
        <f t="array" aca="1" ref="J36" ca="1">_xlfn.SWITCH(QUOTIENT(AN36,22.5),0,"N",1,"NNE",2,"NE",3,"ENE",4,"E",5,"ESE",6,"SE",7,"SSE",8,"S",9,"SSW",10,"SW",11,"WSW",12,"W",13,"WNW",14,"NW",15,"NNW")</f>
        <v>SSE</v>
      </c>
      <c r="K36" s="15">
        <f ca="1">AN36</f>
        <v>169</v>
      </c>
      <c r="AF36" s="11">
        <f ca="1"/>
        <v>1681052400</v>
      </c>
      <c r="AG36" s="11" t="str">
        <f ca="1"/>
        <v>Clouds</v>
      </c>
      <c r="AH36" s="11" t="str">
        <f ca="1"/>
        <v>overcast clouds</v>
      </c>
      <c r="AI36" s="11">
        <f ca="1"/>
        <v>14.59</v>
      </c>
      <c r="AJ36" s="11">
        <f ca="1"/>
        <v>13.38</v>
      </c>
      <c r="AK36" s="11">
        <f ca="1"/>
        <v>1018</v>
      </c>
      <c r="AL36" s="11">
        <f ca="1"/>
        <v>49</v>
      </c>
      <c r="AM36" s="17">
        <f ca="1"/>
        <v>4.92</v>
      </c>
      <c r="AN36" s="11">
        <f ca="1"/>
        <v>169</v>
      </c>
      <c r="AO36" s="11">
        <f ca="1"/>
        <v>100</v>
      </c>
      <c r="AQ36" t="s">
        <v>58</v>
      </c>
    </row>
    <row r="37" spans="2:43" x14ac:dyDescent="0.55000000000000004">
      <c r="B37" s="12">
        <f ca="1">AF37/(24*60*60)+$AG$5+DATE(1970,1,1)</f>
        <v>45025.791666666672</v>
      </c>
      <c r="C37" s="13">
        <f ca="1">AF37/(24*60*60)+$AG$5+DATE(1970,1,1)</f>
        <v>45025.791666666672</v>
      </c>
      <c r="D37" s="14" t="str">
        <f ca="1">AH37</f>
        <v>overcast clouds</v>
      </c>
      <c r="E37" s="15">
        <f ca="1">AI37</f>
        <v>12.24</v>
      </c>
      <c r="F37" s="15">
        <f ca="1">AJ37</f>
        <v>11.24</v>
      </c>
      <c r="G37" s="15">
        <f t="shared" ca="1" si="1"/>
        <v>66</v>
      </c>
      <c r="H37" s="15">
        <f ca="1">AK37</f>
        <v>1017</v>
      </c>
      <c r="I37" s="15">
        <f t="shared" ca="1" si="0"/>
        <v>100</v>
      </c>
      <c r="J37" s="16" t="str" cm="1">
        <f t="array" aca="1" ref="J37" ca="1">_xlfn.SWITCH(QUOTIENT(AN37,22.5),0,"N",1,"NNE",2,"NE",3,"ENE",4,"E",5,"ESE",6,"SE",7,"SSE",8,"S",9,"SSW",10,"SW",11,"WSW",12,"W",13,"WNW",14,"NW",15,"NNW")</f>
        <v>SE</v>
      </c>
      <c r="K37" s="15">
        <f ca="1">AN37</f>
        <v>154</v>
      </c>
      <c r="AF37" s="11">
        <f ca="1"/>
        <v>1681063200</v>
      </c>
      <c r="AG37" s="11" t="str">
        <f ca="1"/>
        <v>Clouds</v>
      </c>
      <c r="AH37" s="11" t="str">
        <f ca="1"/>
        <v>overcast clouds</v>
      </c>
      <c r="AI37" s="11">
        <f ca="1"/>
        <v>12.24</v>
      </c>
      <c r="AJ37" s="11">
        <f ca="1"/>
        <v>11.24</v>
      </c>
      <c r="AK37" s="11">
        <f ca="1"/>
        <v>1017</v>
      </c>
      <c r="AL37" s="11">
        <f ca="1"/>
        <v>66</v>
      </c>
      <c r="AM37" s="17">
        <f ca="1"/>
        <v>3.63</v>
      </c>
      <c r="AN37" s="11">
        <f ca="1"/>
        <v>154</v>
      </c>
      <c r="AO37" s="11">
        <f ca="1"/>
        <v>100</v>
      </c>
      <c r="AQ37" t="s">
        <v>59</v>
      </c>
    </row>
    <row r="38" spans="2:43" x14ac:dyDescent="0.55000000000000004">
      <c r="B38" s="12">
        <f ca="1">AF38/(24*60*60)+$AG$5+DATE(1970,1,1)</f>
        <v>45025.916666666672</v>
      </c>
      <c r="C38" s="13">
        <f ca="1">AF38/(24*60*60)+$AG$5+DATE(1970,1,1)</f>
        <v>45025.916666666672</v>
      </c>
      <c r="D38" s="14" t="str">
        <f ca="1">AH38</f>
        <v>overcast clouds</v>
      </c>
      <c r="E38" s="15">
        <f ca="1">AI38</f>
        <v>11.3</v>
      </c>
      <c r="F38" s="15">
        <f ca="1">AJ38</f>
        <v>10.29</v>
      </c>
      <c r="G38" s="15">
        <f t="shared" ca="1" si="1"/>
        <v>69</v>
      </c>
      <c r="H38" s="15">
        <f ca="1">AK38</f>
        <v>1016</v>
      </c>
      <c r="I38" s="15">
        <f t="shared" ca="1" si="0"/>
        <v>100</v>
      </c>
      <c r="J38" s="16" t="str" cm="1">
        <f t="array" aca="1" ref="J38" ca="1">_xlfn.SWITCH(QUOTIENT(AN38,22.5),0,"N",1,"NNE",2,"NE",3,"ENE",4,"E",5,"ESE",6,"SE",7,"SSE",8,"S",9,"SSW",10,"SW",11,"WSW",12,"W",13,"WNW",14,"NW",15,"NNW")</f>
        <v>SSE</v>
      </c>
      <c r="K38" s="15">
        <f ca="1">AN38</f>
        <v>160</v>
      </c>
      <c r="AF38" s="11">
        <f ca="1"/>
        <v>1681074000</v>
      </c>
      <c r="AG38" s="11" t="str">
        <f ca="1"/>
        <v>Clouds</v>
      </c>
      <c r="AH38" s="11" t="str">
        <f ca="1"/>
        <v>overcast clouds</v>
      </c>
      <c r="AI38" s="11">
        <f ca="1"/>
        <v>11.3</v>
      </c>
      <c r="AJ38" s="11">
        <f ca="1"/>
        <v>10.29</v>
      </c>
      <c r="AK38" s="11">
        <f ca="1"/>
        <v>1016</v>
      </c>
      <c r="AL38" s="11">
        <f ca="1"/>
        <v>69</v>
      </c>
      <c r="AM38" s="17">
        <f ca="1"/>
        <v>4.41</v>
      </c>
      <c r="AN38" s="11">
        <f ca="1"/>
        <v>160</v>
      </c>
      <c r="AO38" s="11">
        <f ca="1"/>
        <v>100</v>
      </c>
      <c r="AQ38" t="s">
        <v>60</v>
      </c>
    </row>
    <row r="39" spans="2:43" x14ac:dyDescent="0.55000000000000004">
      <c r="B39" s="12">
        <f ca="1">AF39/(24*60*60)+$AG$5+DATE(1970,1,1)</f>
        <v>45026.041666666672</v>
      </c>
      <c r="C39" s="13">
        <f ca="1">AF39/(24*60*60)+$AG$5+DATE(1970,1,1)</f>
        <v>45026.041666666672</v>
      </c>
      <c r="D39" s="14" t="str">
        <f ca="1">AH39</f>
        <v>overcast clouds</v>
      </c>
      <c r="E39" s="15">
        <f ca="1">AI39</f>
        <v>11.65</v>
      </c>
      <c r="F39" s="15">
        <f ca="1">AJ39</f>
        <v>10.75</v>
      </c>
      <c r="G39" s="15">
        <f t="shared" ca="1" si="1"/>
        <v>72</v>
      </c>
      <c r="H39" s="15">
        <f ca="1">AK39</f>
        <v>1013</v>
      </c>
      <c r="I39" s="15">
        <f t="shared" ca="1" si="0"/>
        <v>100</v>
      </c>
      <c r="J39" s="16" t="str" cm="1">
        <f t="array" aca="1" ref="J39" ca="1">_xlfn.SWITCH(QUOTIENT(AN39,22.5),0,"N",1,"NNE",2,"NE",3,"ENE",4,"E",5,"ESE",6,"SE",7,"SSE",8,"S",9,"SSW",10,"SW",11,"WSW",12,"W",13,"WNW",14,"NW",15,"NNW")</f>
        <v>SSE</v>
      </c>
      <c r="K39" s="15">
        <f ca="1">AN39</f>
        <v>174</v>
      </c>
      <c r="AF39" s="11">
        <f ca="1"/>
        <v>1681084800</v>
      </c>
      <c r="AG39" s="11" t="str">
        <f ca="1"/>
        <v>Clouds</v>
      </c>
      <c r="AH39" s="11" t="str">
        <f ca="1"/>
        <v>overcast clouds</v>
      </c>
      <c r="AI39" s="11">
        <f ca="1"/>
        <v>11.65</v>
      </c>
      <c r="AJ39" s="11">
        <f ca="1"/>
        <v>10.75</v>
      </c>
      <c r="AK39" s="11">
        <f ca="1"/>
        <v>1013</v>
      </c>
      <c r="AL39" s="11">
        <f ca="1"/>
        <v>72</v>
      </c>
      <c r="AM39" s="17">
        <f ca="1"/>
        <v>4.8899999999999997</v>
      </c>
      <c r="AN39" s="11">
        <f ca="1"/>
        <v>174</v>
      </c>
      <c r="AO39" s="11">
        <f ca="1"/>
        <v>100</v>
      </c>
      <c r="AQ39" t="s">
        <v>61</v>
      </c>
    </row>
    <row r="40" spans="2:43" x14ac:dyDescent="0.55000000000000004">
      <c r="B40" s="12">
        <f ca="1">AF40/(24*60*60)+$AG$5+DATE(1970,1,1)</f>
        <v>45026.166666666672</v>
      </c>
      <c r="C40" s="13">
        <f ca="1">AF40/(24*60*60)+$AG$5+DATE(1970,1,1)</f>
        <v>45026.166666666672</v>
      </c>
      <c r="D40" s="14" t="str">
        <f ca="1">AH40</f>
        <v>overcast clouds</v>
      </c>
      <c r="E40" s="15">
        <f ca="1">AI40</f>
        <v>11.12</v>
      </c>
      <c r="F40" s="15">
        <f ca="1">AJ40</f>
        <v>10.25</v>
      </c>
      <c r="G40" s="15">
        <f t="shared" ca="1" si="1"/>
        <v>75</v>
      </c>
      <c r="H40" s="15">
        <f ca="1">AK40</f>
        <v>1011</v>
      </c>
      <c r="I40" s="15">
        <f t="shared" ca="1" si="0"/>
        <v>100</v>
      </c>
      <c r="J40" s="16" t="str" cm="1">
        <f t="array" aca="1" ref="J40" ca="1">_xlfn.SWITCH(QUOTIENT(AN40,22.5),0,"N",1,"NNE",2,"NE",3,"ENE",4,"E",5,"ESE",6,"SE",7,"SSE",8,"S",9,"SSW",10,"SW",11,"WSW",12,"W",13,"WNW",14,"NW",15,"NNW")</f>
        <v>S</v>
      </c>
      <c r="K40" s="15">
        <f ca="1">AN40</f>
        <v>182</v>
      </c>
      <c r="AF40" s="11">
        <f ca="1"/>
        <v>1681095600</v>
      </c>
      <c r="AG40" s="11" t="str">
        <f ca="1"/>
        <v>Clouds</v>
      </c>
      <c r="AH40" s="11" t="str">
        <f ca="1"/>
        <v>overcast clouds</v>
      </c>
      <c r="AI40" s="11">
        <f ca="1"/>
        <v>11.12</v>
      </c>
      <c r="AJ40" s="11">
        <f ca="1"/>
        <v>10.25</v>
      </c>
      <c r="AK40" s="11">
        <f ca="1"/>
        <v>1011</v>
      </c>
      <c r="AL40" s="11">
        <f ca="1"/>
        <v>75</v>
      </c>
      <c r="AM40" s="17">
        <f ca="1"/>
        <v>5.37</v>
      </c>
      <c r="AN40" s="11">
        <f ca="1"/>
        <v>182</v>
      </c>
      <c r="AO40" s="11">
        <f ca="1"/>
        <v>100</v>
      </c>
      <c r="AQ40" t="s">
        <v>62</v>
      </c>
    </row>
    <row r="41" spans="2:43" x14ac:dyDescent="0.55000000000000004">
      <c r="B41" s="12">
        <f ca="1">AF41/(24*60*60)+$AG$5+DATE(1970,1,1)</f>
        <v>45026.291666666672</v>
      </c>
      <c r="C41" s="13">
        <f ca="1">AF41/(24*60*60)+$AG$5+DATE(1970,1,1)</f>
        <v>45026.291666666672</v>
      </c>
      <c r="D41" s="14" t="str">
        <f ca="1">AH41</f>
        <v>overcast clouds</v>
      </c>
      <c r="E41" s="15">
        <f ca="1">AI41</f>
        <v>10.57</v>
      </c>
      <c r="F41" s="15">
        <f ca="1">AJ41</f>
        <v>9.8800000000000008</v>
      </c>
      <c r="G41" s="15">
        <f t="shared" ca="1" si="1"/>
        <v>84</v>
      </c>
      <c r="H41" s="15">
        <f ca="1">AK41</f>
        <v>1009</v>
      </c>
      <c r="I41" s="15">
        <f t="shared" ca="1" si="0"/>
        <v>100</v>
      </c>
      <c r="J41" s="16" t="str" cm="1">
        <f t="array" aca="1" ref="J41" ca="1">_xlfn.SWITCH(QUOTIENT(AN41,22.5),0,"N",1,"NNE",2,"NE",3,"ENE",4,"E",5,"ESE",6,"SE",7,"SSE",8,"S",9,"SSW",10,"SW",11,"WSW",12,"W",13,"WNW",14,"NW",15,"NNW")</f>
        <v>SSW</v>
      </c>
      <c r="K41" s="15">
        <f ca="1">AN41</f>
        <v>204</v>
      </c>
      <c r="AF41" s="11">
        <f ca="1"/>
        <v>1681106400</v>
      </c>
      <c r="AG41" s="11" t="str">
        <f ca="1"/>
        <v>Clouds</v>
      </c>
      <c r="AH41" s="11" t="str">
        <f ca="1"/>
        <v>overcast clouds</v>
      </c>
      <c r="AI41" s="11">
        <f ca="1"/>
        <v>10.57</v>
      </c>
      <c r="AJ41" s="11">
        <f ca="1"/>
        <v>9.8800000000000008</v>
      </c>
      <c r="AK41" s="11">
        <f ca="1"/>
        <v>1009</v>
      </c>
      <c r="AL41" s="11">
        <f ca="1"/>
        <v>84</v>
      </c>
      <c r="AM41" s="17">
        <f ca="1"/>
        <v>5.74</v>
      </c>
      <c r="AN41" s="11">
        <f ca="1"/>
        <v>204</v>
      </c>
      <c r="AO41" s="11">
        <f ca="1"/>
        <v>100</v>
      </c>
      <c r="AQ41" t="s">
        <v>63</v>
      </c>
    </row>
    <row r="42" spans="2:43" x14ac:dyDescent="0.55000000000000004">
      <c r="B42" s="12">
        <f ca="1">AF42/(24*60*60)+$AG$5+DATE(1970,1,1)</f>
        <v>45026.416666666672</v>
      </c>
      <c r="C42" s="13">
        <f ca="1">AF42/(24*60*60)+$AG$5+DATE(1970,1,1)</f>
        <v>45026.416666666672</v>
      </c>
      <c r="D42" s="14" t="str">
        <f ca="1">AH42</f>
        <v>light rain</v>
      </c>
      <c r="E42" s="15">
        <f ca="1">AI42</f>
        <v>11.14</v>
      </c>
      <c r="F42" s="15">
        <f ca="1">AJ42</f>
        <v>10.27</v>
      </c>
      <c r="G42" s="15">
        <f t="shared" ca="1" si="1"/>
        <v>75</v>
      </c>
      <c r="H42" s="15">
        <f ca="1">AK42</f>
        <v>1010</v>
      </c>
      <c r="I42" s="15">
        <f t="shared" ca="1" si="0"/>
        <v>93</v>
      </c>
      <c r="J42" s="16" t="str" cm="1">
        <f t="array" aca="1" ref="J42" ca="1">_xlfn.SWITCH(QUOTIENT(AN42,22.5),0,"N",1,"NNE",2,"NE",3,"ENE",4,"E",5,"ESE",6,"SE",7,"SSE",8,"S",9,"SSW",10,"SW",11,"WSW",12,"W",13,"WNW",14,"NW",15,"NNW")</f>
        <v>WSW</v>
      </c>
      <c r="K42" s="15">
        <f ca="1">AN42</f>
        <v>264</v>
      </c>
      <c r="AF42" s="11">
        <f ca="1"/>
        <v>1681117200</v>
      </c>
      <c r="AG42" s="11" t="str">
        <f ca="1"/>
        <v>Rain</v>
      </c>
      <c r="AH42" s="11" t="str">
        <f ca="1"/>
        <v>light rain</v>
      </c>
      <c r="AI42" s="11">
        <f ca="1"/>
        <v>11.14</v>
      </c>
      <c r="AJ42" s="11">
        <f ca="1"/>
        <v>10.27</v>
      </c>
      <c r="AK42" s="11">
        <f ca="1"/>
        <v>1010</v>
      </c>
      <c r="AL42" s="11">
        <f ca="1"/>
        <v>75</v>
      </c>
      <c r="AM42" s="17">
        <f ca="1"/>
        <v>5.42</v>
      </c>
      <c r="AN42" s="11">
        <f ca="1"/>
        <v>264</v>
      </c>
      <c r="AO42" s="11">
        <f ca="1"/>
        <v>93</v>
      </c>
      <c r="AQ42" t="s">
        <v>64</v>
      </c>
    </row>
    <row r="43" spans="2:43" x14ac:dyDescent="0.55000000000000004">
      <c r="B43" s="12">
        <f ca="1">AF43/(24*60*60)+$AG$5+DATE(1970,1,1)</f>
        <v>45026.541666666672</v>
      </c>
      <c r="C43" s="13">
        <f ca="1">AF43/(24*60*60)+$AG$5+DATE(1970,1,1)</f>
        <v>45026.541666666672</v>
      </c>
      <c r="D43" s="14" t="str">
        <f ca="1">AH43</f>
        <v>light rain</v>
      </c>
      <c r="E43" s="15">
        <f ca="1">AI43</f>
        <v>14.1</v>
      </c>
      <c r="F43" s="15">
        <f ca="1">AJ43</f>
        <v>12.85</v>
      </c>
      <c r="G43" s="15">
        <f t="shared" ca="1" si="1"/>
        <v>49</v>
      </c>
      <c r="H43" s="15">
        <f ca="1">AK43</f>
        <v>1011</v>
      </c>
      <c r="I43" s="15">
        <f t="shared" ca="1" si="0"/>
        <v>50</v>
      </c>
      <c r="J43" s="16" t="str" cm="1">
        <f t="array" aca="1" ref="J43" ca="1">_xlfn.SWITCH(QUOTIENT(AN43,22.5),0,"N",1,"NNE",2,"NE",3,"ENE",4,"E",5,"ESE",6,"SE",7,"SSE",8,"S",9,"SSW",10,"SW",11,"WSW",12,"W",13,"WNW",14,"NW",15,"NNW")</f>
        <v>WSW</v>
      </c>
      <c r="K43" s="15">
        <f ca="1">AN43</f>
        <v>255</v>
      </c>
      <c r="AF43" s="11">
        <f ca="1"/>
        <v>1681128000</v>
      </c>
      <c r="AG43" s="11" t="str">
        <f ca="1"/>
        <v>Rain</v>
      </c>
      <c r="AH43" s="11" t="str">
        <f ca="1"/>
        <v>light rain</v>
      </c>
      <c r="AI43" s="11">
        <f ca="1"/>
        <v>14.1</v>
      </c>
      <c r="AJ43" s="11">
        <f ca="1"/>
        <v>12.85</v>
      </c>
      <c r="AK43" s="11">
        <f ca="1"/>
        <v>1011</v>
      </c>
      <c r="AL43" s="11">
        <f ca="1"/>
        <v>49</v>
      </c>
      <c r="AM43" s="17">
        <f ca="1"/>
        <v>6.75</v>
      </c>
      <c r="AN43" s="11">
        <f ca="1"/>
        <v>255</v>
      </c>
      <c r="AO43" s="11">
        <f ca="1"/>
        <v>50</v>
      </c>
      <c r="AQ43" t="s">
        <v>65</v>
      </c>
    </row>
    <row r="44" spans="2:43" x14ac:dyDescent="0.55000000000000004">
      <c r="B44" s="12">
        <f ca="1">AF44/(24*60*60)+$AG$5+DATE(1970,1,1)</f>
        <v>45026.666666666672</v>
      </c>
      <c r="C44" s="13">
        <f ca="1">AF44/(24*60*60)+$AG$5+DATE(1970,1,1)</f>
        <v>45026.666666666672</v>
      </c>
      <c r="D44" s="14" t="str">
        <f ca="1">AH44</f>
        <v>light rain</v>
      </c>
      <c r="E44" s="15">
        <f ca="1">AI44</f>
        <v>13.12</v>
      </c>
      <c r="F44" s="15">
        <f ca="1">AJ44</f>
        <v>12.05</v>
      </c>
      <c r="G44" s="15">
        <f t="shared" ca="1" si="1"/>
        <v>60</v>
      </c>
      <c r="H44" s="15">
        <f ca="1">AK44</f>
        <v>1012</v>
      </c>
      <c r="I44" s="15">
        <f t="shared" ca="1" si="0"/>
        <v>98</v>
      </c>
      <c r="J44" s="16" t="str" cm="1">
        <f t="array" aca="1" ref="J44" ca="1">_xlfn.SWITCH(QUOTIENT(AN44,22.5),0,"N",1,"NNE",2,"NE",3,"ENE",4,"E",5,"ESE",6,"SE",7,"SSE",8,"S",9,"SSW",10,"SW",11,"WSW",12,"W",13,"WNW",14,"NW",15,"NNW")</f>
        <v>WSW</v>
      </c>
      <c r="K44" s="15">
        <f ca="1">AN44</f>
        <v>250</v>
      </c>
      <c r="AF44" s="11">
        <f ca="1"/>
        <v>1681138800</v>
      </c>
      <c r="AG44" s="11" t="str">
        <f ca="1"/>
        <v>Rain</v>
      </c>
      <c r="AH44" s="11" t="str">
        <f ca="1"/>
        <v>light rain</v>
      </c>
      <c r="AI44" s="11">
        <f ca="1"/>
        <v>13.12</v>
      </c>
      <c r="AJ44" s="11">
        <f ca="1"/>
        <v>12.05</v>
      </c>
      <c r="AK44" s="11">
        <f ca="1"/>
        <v>1012</v>
      </c>
      <c r="AL44" s="11">
        <f ca="1"/>
        <v>60</v>
      </c>
      <c r="AM44" s="17">
        <f ca="1"/>
        <v>6.19</v>
      </c>
      <c r="AN44" s="11">
        <f ca="1"/>
        <v>250</v>
      </c>
      <c r="AO44" s="11">
        <f ca="1"/>
        <v>98</v>
      </c>
      <c r="AQ44" t="s">
        <v>66</v>
      </c>
    </row>
    <row r="45" spans="2:43" x14ac:dyDescent="0.55000000000000004">
      <c r="B45" s="12">
        <f ca="1">AF45/(24*60*60)+$AG$5+DATE(1970,1,1)</f>
        <v>45026.791666666672</v>
      </c>
      <c r="C45" s="13">
        <f ca="1">AF45/(24*60*60)+$AG$5+DATE(1970,1,1)</f>
        <v>45026.791666666672</v>
      </c>
      <c r="D45" s="14" t="str">
        <f ca="1">AH45</f>
        <v>light rain</v>
      </c>
      <c r="E45" s="15">
        <f ca="1">AI45</f>
        <v>10.66</v>
      </c>
      <c r="F45" s="15">
        <f ca="1">AJ45</f>
        <v>9.74</v>
      </c>
      <c r="G45" s="15">
        <f t="shared" ca="1" si="1"/>
        <v>75</v>
      </c>
      <c r="H45" s="15">
        <f ca="1">AK45</f>
        <v>1012</v>
      </c>
      <c r="I45" s="15">
        <f t="shared" ca="1" si="0"/>
        <v>99</v>
      </c>
      <c r="J45" s="16" t="str" cm="1">
        <f t="array" aca="1" ref="J45" ca="1">_xlfn.SWITCH(QUOTIENT(AN45,22.5),0,"N",1,"NNE",2,"NE",3,"ENE",4,"E",5,"ESE",6,"SE",7,"SSE",8,"S",9,"SSW",10,"SW",11,"WSW",12,"W",13,"WNW",14,"NW",15,"NNW")</f>
        <v>WSW</v>
      </c>
      <c r="K45" s="15">
        <f ca="1">AN45</f>
        <v>254</v>
      </c>
      <c r="AF45" s="11">
        <f ca="1"/>
        <v>1681149600</v>
      </c>
      <c r="AG45" s="11" t="str">
        <f ca="1"/>
        <v>Rain</v>
      </c>
      <c r="AH45" s="11" t="str">
        <f ca="1"/>
        <v>light rain</v>
      </c>
      <c r="AI45" s="11">
        <f ca="1"/>
        <v>10.66</v>
      </c>
      <c r="AJ45" s="11">
        <f ca="1"/>
        <v>9.74</v>
      </c>
      <c r="AK45" s="11">
        <f ca="1"/>
        <v>1012</v>
      </c>
      <c r="AL45" s="11">
        <f ca="1"/>
        <v>75</v>
      </c>
      <c r="AM45" s="17">
        <f ca="1"/>
        <v>4.91</v>
      </c>
      <c r="AN45" s="11">
        <f ca="1"/>
        <v>254</v>
      </c>
      <c r="AO45" s="11">
        <f ca="1"/>
        <v>99</v>
      </c>
      <c r="AQ45" t="s">
        <v>67</v>
      </c>
    </row>
    <row r="46" spans="2:43" x14ac:dyDescent="0.55000000000000004">
      <c r="B46" s="12">
        <f ca="1">AF46/(24*60*60)+$AG$5+DATE(1970,1,1)</f>
        <v>45026.916666666672</v>
      </c>
      <c r="C46" s="13">
        <f ca="1">AF46/(24*60*60)+$AG$5+DATE(1970,1,1)</f>
        <v>45026.916666666672</v>
      </c>
      <c r="D46" s="14" t="str">
        <f ca="1">AH46</f>
        <v>broken clouds</v>
      </c>
      <c r="E46" s="15">
        <f ca="1">AI46</f>
        <v>8.66</v>
      </c>
      <c r="F46" s="15">
        <f ca="1">AJ46</f>
        <v>6.26</v>
      </c>
      <c r="G46" s="15">
        <f t="shared" ca="1" si="1"/>
        <v>75</v>
      </c>
      <c r="H46" s="15">
        <f ca="1">AK46</f>
        <v>1014</v>
      </c>
      <c r="I46" s="15">
        <f t="shared" ca="1" si="0"/>
        <v>84</v>
      </c>
      <c r="J46" s="16" t="str" cm="1">
        <f t="array" aca="1" ref="J46" ca="1">_xlfn.SWITCH(QUOTIENT(AN46,22.5),0,"N",1,"NNE",2,"NE",3,"ENE",4,"E",5,"ESE",6,"SE",7,"SSE",8,"S",9,"SSW",10,"SW",11,"WSW",12,"W",13,"WNW",14,"NW",15,"NNW")</f>
        <v>WSW</v>
      </c>
      <c r="K46" s="15">
        <f ca="1">AN46</f>
        <v>252</v>
      </c>
      <c r="AF46" s="11">
        <f ca="1"/>
        <v>1681160400</v>
      </c>
      <c r="AG46" s="11" t="str">
        <f ca="1"/>
        <v>Clouds</v>
      </c>
      <c r="AH46" s="11" t="str">
        <f ca="1"/>
        <v>broken clouds</v>
      </c>
      <c r="AI46" s="11">
        <f ca="1"/>
        <v>8.66</v>
      </c>
      <c r="AJ46" s="11">
        <f ca="1"/>
        <v>6.26</v>
      </c>
      <c r="AK46" s="11">
        <f ca="1"/>
        <v>1014</v>
      </c>
      <c r="AL46" s="11">
        <f ca="1"/>
        <v>75</v>
      </c>
      <c r="AM46" s="17">
        <f ca="1"/>
        <v>4.21</v>
      </c>
      <c r="AN46" s="11">
        <f ca="1"/>
        <v>252</v>
      </c>
      <c r="AO46" s="11">
        <f ca="1"/>
        <v>84</v>
      </c>
      <c r="AQ46" t="s">
        <v>68</v>
      </c>
    </row>
    <row r="47" spans="2:43" x14ac:dyDescent="0.55000000000000004">
      <c r="B47" s="12">
        <f ca="1">AF47/(24*60*60)+$AG$5+DATE(1970,1,1)</f>
        <v>45027.041666666672</v>
      </c>
      <c r="C47" s="13">
        <f ca="1">AF47/(24*60*60)+$AG$5+DATE(1970,1,1)</f>
        <v>45027.041666666672</v>
      </c>
      <c r="D47" s="14" t="str">
        <f ca="1">AH47</f>
        <v>broken clouds</v>
      </c>
      <c r="E47" s="15">
        <f ca="1">AI47</f>
        <v>7.79</v>
      </c>
      <c r="F47" s="15">
        <f ca="1">AJ47</f>
        <v>5.13</v>
      </c>
      <c r="G47" s="15">
        <f t="shared" ca="1" si="1"/>
        <v>81</v>
      </c>
      <c r="H47" s="15">
        <f ca="1">AK47</f>
        <v>1014</v>
      </c>
      <c r="I47" s="15">
        <f t="shared" ca="1" si="0"/>
        <v>70</v>
      </c>
      <c r="J47" s="16" t="str" cm="1">
        <f t="array" aca="1" ref="J47" ca="1">_xlfn.SWITCH(QUOTIENT(AN47,22.5),0,"N",1,"NNE",2,"NE",3,"ENE",4,"E",5,"ESE",6,"SE",7,"SSE",8,"S",9,"SSW",10,"SW",11,"WSW",12,"W",13,"WNW",14,"NW",15,"NNW")</f>
        <v>SW</v>
      </c>
      <c r="K47" s="15">
        <f ca="1">AN47</f>
        <v>240</v>
      </c>
      <c r="AF47" s="11">
        <f ca="1"/>
        <v>1681171200</v>
      </c>
      <c r="AG47" s="11" t="str">
        <f ca="1"/>
        <v>Clouds</v>
      </c>
      <c r="AH47" s="11" t="str">
        <f ca="1"/>
        <v>broken clouds</v>
      </c>
      <c r="AI47" s="11">
        <f ca="1"/>
        <v>7.79</v>
      </c>
      <c r="AJ47" s="11">
        <f ca="1"/>
        <v>5.13</v>
      </c>
      <c r="AK47" s="11">
        <f ca="1"/>
        <v>1014</v>
      </c>
      <c r="AL47" s="11">
        <f ca="1"/>
        <v>81</v>
      </c>
      <c r="AM47" s="17">
        <f ca="1"/>
        <v>4.3099999999999996</v>
      </c>
      <c r="AN47" s="11">
        <f ca="1"/>
        <v>240</v>
      </c>
      <c r="AO47" s="11">
        <f ca="1"/>
        <v>70</v>
      </c>
      <c r="AQ47" t="s">
        <v>69</v>
      </c>
    </row>
    <row r="48" spans="2:43" x14ac:dyDescent="0.55000000000000004">
      <c r="B48" s="12">
        <f ca="1">AF48/(24*60*60)+$AG$5+DATE(1970,1,1)</f>
        <v>45027.166666666672</v>
      </c>
      <c r="C48" s="13">
        <f ca="1">AF48/(24*60*60)+$AG$5+DATE(1970,1,1)</f>
        <v>45027.166666666672</v>
      </c>
      <c r="D48" s="14" t="str">
        <f ca="1">AH48</f>
        <v>few clouds</v>
      </c>
      <c r="E48" s="15">
        <f ca="1">AI48</f>
        <v>6.52</v>
      </c>
      <c r="F48" s="15">
        <f ca="1">AJ48</f>
        <v>3.39</v>
      </c>
      <c r="G48" s="15">
        <f t="shared" ca="1" si="1"/>
        <v>86</v>
      </c>
      <c r="H48" s="15">
        <f ca="1">AK48</f>
        <v>1015</v>
      </c>
      <c r="I48" s="15">
        <f t="shared" ca="1" si="0"/>
        <v>20</v>
      </c>
      <c r="J48" s="16" t="str" cm="1">
        <f t="array" aca="1" ref="J48" ca="1">_xlfn.SWITCH(QUOTIENT(AN48,22.5),0,"N",1,"NNE",2,"NE",3,"ENE",4,"E",5,"ESE",6,"SE",7,"SSE",8,"S",9,"SSW",10,"SW",11,"WSW",12,"W",13,"WNW",14,"NW",15,"NNW")</f>
        <v>SW</v>
      </c>
      <c r="K48" s="15">
        <f ca="1">AN48</f>
        <v>242</v>
      </c>
      <c r="AF48" s="11">
        <f ca="1"/>
        <v>1681182000</v>
      </c>
      <c r="AG48" s="11" t="str">
        <f ca="1"/>
        <v>Clouds</v>
      </c>
      <c r="AH48" s="11" t="str">
        <f ca="1"/>
        <v>few clouds</v>
      </c>
      <c r="AI48" s="11">
        <f ca="1"/>
        <v>6.52</v>
      </c>
      <c r="AJ48" s="11">
        <f ca="1"/>
        <v>3.39</v>
      </c>
      <c r="AK48" s="11">
        <f ca="1"/>
        <v>1015</v>
      </c>
      <c r="AL48" s="11">
        <f ca="1"/>
        <v>86</v>
      </c>
      <c r="AM48" s="17">
        <f ca="1"/>
        <v>4.67</v>
      </c>
      <c r="AN48" s="11">
        <f ca="1"/>
        <v>242</v>
      </c>
      <c r="AO48" s="11">
        <f ca="1"/>
        <v>20</v>
      </c>
      <c r="AQ48" t="s">
        <v>70</v>
      </c>
    </row>
    <row r="49" spans="2:43" x14ac:dyDescent="0.55000000000000004">
      <c r="B49" s="12">
        <f ca="1">AF49/(24*60*60)+$AG$5+DATE(1970,1,1)</f>
        <v>45027.291666666672</v>
      </c>
      <c r="C49" s="13">
        <f ca="1">AF49/(24*60*60)+$AG$5+DATE(1970,1,1)</f>
        <v>45027.291666666672</v>
      </c>
      <c r="D49" s="14" t="str">
        <f ca="1">AH49</f>
        <v>broken clouds</v>
      </c>
      <c r="E49" s="15">
        <f ca="1">AI49</f>
        <v>7.09</v>
      </c>
      <c r="F49" s="15">
        <f ca="1">AJ49</f>
        <v>4.25</v>
      </c>
      <c r="G49" s="15">
        <f t="shared" ca="1" si="1"/>
        <v>82</v>
      </c>
      <c r="H49" s="15">
        <f ca="1">AK49</f>
        <v>1016</v>
      </c>
      <c r="I49" s="15">
        <f t="shared" ca="1" si="0"/>
        <v>60</v>
      </c>
      <c r="J49" s="16" t="str" cm="1">
        <f t="array" aca="1" ref="J49" ca="1">_xlfn.SWITCH(QUOTIENT(AN49,22.5),0,"N",1,"NNE",2,"NE",3,"ENE",4,"E",5,"ESE",6,"SE",7,"SSE",8,"S",9,"SSW",10,"SW",11,"WSW",12,"W",13,"WNW",14,"NW",15,"NNW")</f>
        <v>SW</v>
      </c>
      <c r="K49" s="15">
        <f ca="1">AN49</f>
        <v>229</v>
      </c>
      <c r="AF49" s="11">
        <f ca="1"/>
        <v>1681192800</v>
      </c>
      <c r="AG49" s="11" t="str">
        <f ca="1"/>
        <v>Clouds</v>
      </c>
      <c r="AH49" s="11" t="str">
        <f ca="1"/>
        <v>broken clouds</v>
      </c>
      <c r="AI49" s="11">
        <f ca="1"/>
        <v>7.09</v>
      </c>
      <c r="AJ49" s="11">
        <f ca="1"/>
        <v>4.25</v>
      </c>
      <c r="AK49" s="11">
        <f ca="1"/>
        <v>1016</v>
      </c>
      <c r="AL49" s="11">
        <f ca="1"/>
        <v>82</v>
      </c>
      <c r="AM49" s="17">
        <f ca="1"/>
        <v>4.34</v>
      </c>
      <c r="AN49" s="11">
        <f ca="1"/>
        <v>229</v>
      </c>
      <c r="AO49" s="11">
        <f ca="1"/>
        <v>60</v>
      </c>
      <c r="AQ49" t="s">
        <v>71</v>
      </c>
    </row>
    <row r="50" spans="2:43" x14ac:dyDescent="0.55000000000000004">
      <c r="B50" s="12">
        <f ca="1">AF50/(24*60*60)+$AG$5+DATE(1970,1,1)</f>
        <v>45027.416666666672</v>
      </c>
      <c r="C50" s="13">
        <f ca="1">AF50/(24*60*60)+$AG$5+DATE(1970,1,1)</f>
        <v>45027.416666666672</v>
      </c>
      <c r="D50" s="14" t="str">
        <f ca="1">AH50</f>
        <v>overcast clouds</v>
      </c>
      <c r="E50" s="15">
        <f ca="1">AI50</f>
        <v>10.81</v>
      </c>
      <c r="F50" s="15">
        <f ca="1">AJ50</f>
        <v>9.6199999999999992</v>
      </c>
      <c r="G50" s="15">
        <f t="shared" ca="1" si="1"/>
        <v>64</v>
      </c>
      <c r="H50" s="15">
        <f ca="1">AK50</f>
        <v>1016</v>
      </c>
      <c r="I50" s="15">
        <f t="shared" ca="1" si="0"/>
        <v>100</v>
      </c>
      <c r="J50" s="16" t="str" cm="1">
        <f t="array" aca="1" ref="J50" ca="1">_xlfn.SWITCH(QUOTIENT(AN50,22.5),0,"N",1,"NNE",2,"NE",3,"ENE",4,"E",5,"ESE",6,"SE",7,"SSE",8,"S",9,"SSW",10,"SW",11,"WSW",12,"W",13,"WNW",14,"NW",15,"NNW")</f>
        <v>SW</v>
      </c>
      <c r="K50" s="15">
        <f ca="1">AN50</f>
        <v>243</v>
      </c>
      <c r="AF50" s="11">
        <f ca="1"/>
        <v>1681203600</v>
      </c>
      <c r="AG50" s="11" t="str">
        <f ca="1"/>
        <v>Clouds</v>
      </c>
      <c r="AH50" s="11" t="str">
        <f ca="1"/>
        <v>overcast clouds</v>
      </c>
      <c r="AI50" s="11">
        <f ca="1"/>
        <v>10.81</v>
      </c>
      <c r="AJ50" s="11">
        <f ca="1"/>
        <v>9.6199999999999992</v>
      </c>
      <c r="AK50" s="11">
        <f ca="1"/>
        <v>1016</v>
      </c>
      <c r="AL50" s="11">
        <f ca="1"/>
        <v>64</v>
      </c>
      <c r="AM50" s="17">
        <f ca="1"/>
        <v>4.8899999999999997</v>
      </c>
      <c r="AN50" s="11">
        <f ca="1"/>
        <v>243</v>
      </c>
      <c r="AO50" s="11">
        <f ca="1"/>
        <v>100</v>
      </c>
      <c r="AQ50" t="s">
        <v>72</v>
      </c>
    </row>
    <row r="51" spans="2:43" x14ac:dyDescent="0.55000000000000004">
      <c r="B51" s="12">
        <f ca="1">AF51/(24*60*60)+$AG$5+DATE(1970,1,1)</f>
        <v>45027.541666666672</v>
      </c>
      <c r="C51" s="13">
        <f ca="1">AF51/(24*60*60)+$AG$5+DATE(1970,1,1)</f>
        <v>45027.541666666672</v>
      </c>
      <c r="D51" s="14" t="str">
        <f ca="1">AH51</f>
        <v>overcast clouds</v>
      </c>
      <c r="E51" s="15">
        <f ca="1">AI51</f>
        <v>12.68</v>
      </c>
      <c r="F51" s="15">
        <f ca="1">AJ51</f>
        <v>11.57</v>
      </c>
      <c r="G51" s="15">
        <f t="shared" ca="1" si="1"/>
        <v>60</v>
      </c>
      <c r="H51" s="15">
        <f ca="1">AK51</f>
        <v>1015</v>
      </c>
      <c r="I51" s="15">
        <f t="shared" ca="1" si="0"/>
        <v>100</v>
      </c>
      <c r="J51" s="16" t="str" cm="1">
        <f t="array" aca="1" ref="J51" ca="1">_xlfn.SWITCH(QUOTIENT(AN51,22.5),0,"N",1,"NNE",2,"NE",3,"ENE",4,"E",5,"ESE",6,"SE",7,"SSE",8,"S",9,"SSW",10,"SW",11,"WSW",12,"W",13,"WNW",14,"NW",15,"NNW")</f>
        <v>SW</v>
      </c>
      <c r="K51" s="15">
        <f ca="1">AN51</f>
        <v>236</v>
      </c>
      <c r="AF51" s="11">
        <f ca="1"/>
        <v>1681214400</v>
      </c>
      <c r="AG51" s="11" t="str">
        <f ca="1"/>
        <v>Clouds</v>
      </c>
      <c r="AH51" s="11" t="str">
        <f ca="1"/>
        <v>overcast clouds</v>
      </c>
      <c r="AI51" s="11">
        <f ca="1"/>
        <v>12.68</v>
      </c>
      <c r="AJ51" s="11">
        <f ca="1"/>
        <v>11.57</v>
      </c>
      <c r="AK51" s="11">
        <f ca="1"/>
        <v>1015</v>
      </c>
      <c r="AL51" s="11">
        <f ca="1"/>
        <v>60</v>
      </c>
      <c r="AM51" s="17">
        <f ca="1"/>
        <v>5.51</v>
      </c>
      <c r="AN51" s="11">
        <f ca="1"/>
        <v>236</v>
      </c>
      <c r="AO51" s="11">
        <f ca="1"/>
        <v>100</v>
      </c>
      <c r="AQ51" t="s">
        <v>73</v>
      </c>
    </row>
    <row r="52" spans="2:43" x14ac:dyDescent="0.55000000000000004">
      <c r="B52" s="12">
        <f ca="1">AF52/(24*60*60)+$AG$5+DATE(1970,1,1)</f>
        <v>45027.666666666672</v>
      </c>
      <c r="C52" s="13">
        <f ca="1">AF52/(24*60*60)+$AG$5+DATE(1970,1,1)</f>
        <v>45027.666666666672</v>
      </c>
      <c r="D52" s="14" t="str">
        <f ca="1">AH52</f>
        <v>light rain</v>
      </c>
      <c r="E52" s="15">
        <f ca="1">AI52</f>
        <v>11.43</v>
      </c>
      <c r="F52" s="15">
        <f ca="1">AJ52</f>
        <v>10.59</v>
      </c>
      <c r="G52" s="15">
        <f t="shared" ca="1" si="1"/>
        <v>75</v>
      </c>
      <c r="H52" s="15">
        <f ca="1">AK52</f>
        <v>1014</v>
      </c>
      <c r="I52" s="15">
        <f t="shared" ca="1" si="0"/>
        <v>100</v>
      </c>
      <c r="J52" s="16" t="str" cm="1">
        <f t="array" aca="1" ref="J52" ca="1">_xlfn.SWITCH(QUOTIENT(AN52,22.5),0,"N",1,"NNE",2,"NE",3,"ENE",4,"E",5,"ESE",6,"SE",7,"SSE",8,"S",9,"SSW",10,"SW",11,"WSW",12,"W",13,"WNW",14,"NW",15,"NNW")</f>
        <v>SSW</v>
      </c>
      <c r="K52" s="15">
        <f ca="1">AN52</f>
        <v>219</v>
      </c>
      <c r="AF52" s="11">
        <f ca="1"/>
        <v>1681225200</v>
      </c>
      <c r="AG52" s="11" t="str">
        <f ca="1"/>
        <v>Rain</v>
      </c>
      <c r="AH52" s="11" t="str">
        <f ca="1"/>
        <v>light rain</v>
      </c>
      <c r="AI52" s="11">
        <f ca="1"/>
        <v>11.43</v>
      </c>
      <c r="AJ52" s="11">
        <f ca="1"/>
        <v>10.59</v>
      </c>
      <c r="AK52" s="11">
        <f ca="1"/>
        <v>1014</v>
      </c>
      <c r="AL52" s="11">
        <f ca="1"/>
        <v>75</v>
      </c>
      <c r="AM52" s="17">
        <f ca="1"/>
        <v>5.13</v>
      </c>
      <c r="AN52" s="11">
        <f ca="1"/>
        <v>219</v>
      </c>
      <c r="AO52" s="11">
        <f ca="1"/>
        <v>100</v>
      </c>
      <c r="AQ52" t="s">
        <v>74</v>
      </c>
    </row>
    <row r="53" spans="2:43" x14ac:dyDescent="0.55000000000000004">
      <c r="AQ53" t="s">
        <v>75</v>
      </c>
    </row>
    <row r="54" spans="2:43" x14ac:dyDescent="0.55000000000000004">
      <c r="AQ54" t="s">
        <v>76</v>
      </c>
    </row>
    <row r="55" spans="2:43" x14ac:dyDescent="0.55000000000000004">
      <c r="AQ55" t="s">
        <v>77</v>
      </c>
    </row>
    <row r="56" spans="2:43" x14ac:dyDescent="0.55000000000000004">
      <c r="AQ56" t="s">
        <v>78</v>
      </c>
    </row>
    <row r="57" spans="2:43" x14ac:dyDescent="0.55000000000000004">
      <c r="AQ57" t="s">
        <v>79</v>
      </c>
    </row>
  </sheetData>
  <mergeCells count="4">
    <mergeCell ref="B10:B11"/>
    <mergeCell ref="C10:C11"/>
    <mergeCell ref="D10:D11"/>
    <mergeCell ref="J10:K10"/>
  </mergeCells>
  <phoneticPr fontId="4"/>
  <dataValidations count="3">
    <dataValidation type="list" allowBlank="1" showInputMessage="1" showErrorMessage="1" sqref="D7" xr:uid="{4BBF0032-1E67-46A5-BA7D-C59D09331874}">
      <formula1>$AQ$12:$AQ$57</formula1>
    </dataValidation>
    <dataValidation type="list" allowBlank="1" showInputMessage="1" showErrorMessage="1" sqref="D6" xr:uid="{678DB389-0735-49EE-A59D-E9B0E94531C9}">
      <formula1>"standard, metric, imperial"</formula1>
    </dataValidation>
    <dataValidation type="list" allowBlank="1" showInputMessage="1" showErrorMessage="1" sqref="O2" xr:uid="{6AE51EFE-C0FE-4A7F-AA70-04FC0F1EF0C9}">
      <formula1>"TRUE, FALSE"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Wether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2023-04-06T14:31:11Z</dcterms:created>
  <dcterms:modified xsi:type="dcterms:W3CDTF">2023-04-06T15:30:23Z</dcterms:modified>
</cp:coreProperties>
</file>