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cf568bd82522c5/Documents/"/>
    </mc:Choice>
  </mc:AlternateContent>
  <xr:revisionPtr revIDLastSave="0" documentId="8_{3AD96F4F-BA2F-4CBF-AEE5-36FFDBC0E830}" xr6:coauthVersionLast="47" xr6:coauthVersionMax="47" xr10:uidLastSave="{00000000-0000-0000-0000-000000000000}"/>
  <bookViews>
    <workbookView xWindow="-110" yWindow="-110" windowWidth="19420" windowHeight="10300" firstSheet="9" activeTab="1" xr2:uid="{6D34EE5E-4ACF-41A4-B8C4-07AAFD8E163F}"/>
  </bookViews>
  <sheets>
    <sheet name="ORDER" sheetId="3" state="hidden" r:id="rId1"/>
    <sheet name="Orders 2025" sheetId="9" r:id="rId2"/>
    <sheet name="Weekly Production" sheetId="13" r:id="rId3"/>
    <sheet name="JOURNAL ENTRY " sheetId="1" state="hidden" r:id="rId4"/>
    <sheet name="C.O.P ROLLS " sheetId="5" state="hidden" r:id="rId5"/>
    <sheet name="PROCUEMENT RECORD" sheetId="8" state="hidden" r:id="rId6"/>
    <sheet name="COST OF PRODUCTION AYA &amp; ZOBO " sheetId="4" state="hidden" r:id="rId7"/>
    <sheet name="List of assets " sheetId="7" state="hidden" r:id="rId8"/>
    <sheet name="CASHFLOW " sheetId="2" state="hidden" r:id="rId9"/>
    <sheet name="Procurement" sheetId="12" r:id="rId10"/>
    <sheet name="Cashflow" sheetId="6" r:id="rId11"/>
    <sheet name="Procurement 2024" sheetId="11" state="hidden" r:id="rId12"/>
    <sheet name="P&amp;L" sheetId="10" r:id="rId13"/>
    <sheet name="Sheet1" sheetId="14" r:id="rId14"/>
    <sheet name="Sheet2" sheetId="15" r:id="rId15"/>
  </sheets>
  <definedNames>
    <definedName name="_xlnm._FilterDatabase" localSheetId="4" hidden="1">'C.O.P ROLLS '!$A$1:$P$8</definedName>
    <definedName name="_xlnm._FilterDatabase" localSheetId="5" hidden="1">'Procurement 2024'!$H$2:$I$52</definedName>
    <definedName name="_xlnm._FilterDatabase" localSheetId="9" hidden="1">Procurement!$B$3:$K$148</definedName>
    <definedName name="_xlnm._FilterDatabase" localSheetId="1" hidden="1">'Orders 2025'!$B$2:$I$696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9" l="1"/>
  <c r="H554" i="9"/>
  <c r="H266" i="9"/>
  <c r="H267" i="9"/>
  <c r="H268" i="9"/>
  <c r="H269" i="9"/>
  <c r="H270" i="9"/>
  <c r="H16" i="9"/>
  <c r="M7" i="9"/>
  <c r="O6" i="12"/>
  <c r="O5" i="12"/>
  <c r="O18" i="12"/>
  <c r="M6" i="9"/>
  <c r="M5" i="9"/>
  <c r="M4" i="9"/>
  <c r="J14" i="14"/>
  <c r="I14" i="14"/>
  <c r="J3" i="14"/>
  <c r="H14" i="14"/>
  <c r="D6" i="14"/>
  <c r="H48" i="9"/>
  <c r="H49" i="9"/>
  <c r="H50" i="9"/>
  <c r="H3" i="9"/>
  <c r="H100" i="9"/>
  <c r="H4" i="9"/>
  <c r="H28" i="9"/>
  <c r="H5" i="9"/>
  <c r="H29" i="9"/>
  <c r="H51" i="9"/>
  <c r="H6" i="9"/>
  <c r="H101" i="9"/>
  <c r="H102" i="9"/>
  <c r="H7" i="9"/>
  <c r="H30" i="9"/>
  <c r="H8" i="9"/>
  <c r="H103" i="9"/>
  <c r="H52" i="9"/>
  <c r="H104" i="9"/>
  <c r="H53" i="9"/>
  <c r="H105" i="9"/>
  <c r="H54" i="9"/>
  <c r="H9" i="9"/>
  <c r="H31" i="9"/>
  <c r="H10" i="9"/>
  <c r="H32" i="9"/>
  <c r="H55" i="9"/>
  <c r="H11" i="9"/>
  <c r="H106" i="9"/>
  <c r="H56" i="9"/>
  <c r="H57" i="9"/>
  <c r="H107" i="9"/>
  <c r="H108" i="9"/>
  <c r="H33" i="9"/>
  <c r="H12" i="9"/>
  <c r="H58" i="9"/>
  <c r="H13" i="9"/>
  <c r="H109" i="9"/>
  <c r="H110" i="9"/>
  <c r="H34" i="9"/>
  <c r="H14" i="9"/>
  <c r="H111" i="9"/>
  <c r="H112" i="9"/>
  <c r="H35" i="9"/>
  <c r="H15" i="9"/>
  <c r="H59" i="9"/>
  <c r="H113" i="9"/>
  <c r="H114" i="9"/>
  <c r="H60" i="9"/>
  <c r="H36" i="9"/>
  <c r="H17" i="9"/>
  <c r="H61" i="9"/>
  <c r="H115" i="9"/>
  <c r="H62" i="9"/>
  <c r="H18" i="9"/>
  <c r="H116" i="9"/>
  <c r="H63" i="9"/>
  <c r="H19" i="9"/>
  <c r="H117" i="9"/>
  <c r="H37" i="9"/>
  <c r="H38" i="9"/>
  <c r="H20" i="9"/>
  <c r="H118" i="9"/>
  <c r="H64" i="9"/>
  <c r="H65" i="9"/>
  <c r="H39" i="9"/>
  <c r="H66" i="9"/>
  <c r="H21" i="9"/>
  <c r="H67" i="9"/>
  <c r="H119" i="9"/>
  <c r="H68" i="9"/>
  <c r="H69" i="9"/>
  <c r="H120" i="9"/>
  <c r="H70" i="9"/>
  <c r="H40" i="9"/>
  <c r="H22" i="9"/>
  <c r="H71" i="9"/>
  <c r="H121" i="9"/>
  <c r="H122" i="9"/>
  <c r="H72" i="9"/>
  <c r="H123" i="9"/>
  <c r="H41" i="9"/>
  <c r="H23" i="9"/>
  <c r="H73" i="9"/>
  <c r="H42" i="9"/>
  <c r="H24" i="9"/>
  <c r="H74" i="9"/>
  <c r="H43" i="9"/>
  <c r="H25" i="9"/>
  <c r="H124" i="9"/>
  <c r="H44" i="9"/>
  <c r="H75" i="9"/>
  <c r="H125" i="9"/>
  <c r="H126" i="9"/>
  <c r="H76" i="9"/>
  <c r="H127" i="9"/>
  <c r="H77" i="9"/>
  <c r="H128" i="9"/>
  <c r="H129" i="9"/>
  <c r="H78" i="9"/>
  <c r="H45" i="9"/>
  <c r="H79" i="9"/>
  <c r="H46" i="9"/>
  <c r="H130" i="9"/>
  <c r="H26" i="9"/>
  <c r="H131" i="9"/>
  <c r="H27" i="9"/>
  <c r="H132" i="9"/>
  <c r="H80" i="9"/>
  <c r="H133" i="9"/>
  <c r="H81" i="9"/>
  <c r="H134" i="9"/>
  <c r="H82" i="9"/>
  <c r="H135" i="9"/>
  <c r="H83" i="9"/>
  <c r="H136" i="9"/>
  <c r="H84" i="9"/>
  <c r="H85" i="9"/>
  <c r="H86" i="9"/>
  <c r="H137" i="9"/>
  <c r="H138" i="9"/>
  <c r="H87" i="9"/>
  <c r="H88" i="9"/>
  <c r="H139" i="9"/>
  <c r="H89" i="9"/>
  <c r="H140" i="9"/>
  <c r="H141" i="9"/>
  <c r="H90" i="9"/>
  <c r="H91" i="9"/>
  <c r="H143" i="9"/>
  <c r="H92" i="9"/>
  <c r="H148" i="9"/>
  <c r="H149" i="9"/>
  <c r="H93" i="9"/>
  <c r="H150" i="9"/>
  <c r="H151" i="9"/>
  <c r="H98" i="9"/>
  <c r="H94" i="9"/>
  <c r="H152" i="9"/>
  <c r="H95" i="9"/>
  <c r="H99" i="9"/>
  <c r="H154" i="9"/>
  <c r="H156" i="9"/>
  <c r="H158" i="9"/>
  <c r="H96" i="9"/>
  <c r="H159" i="9"/>
  <c r="H97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7" i="9"/>
  <c r="H188" i="9"/>
  <c r="H189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190" i="9"/>
  <c r="H19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47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N191" i="9"/>
  <c r="M191" i="9"/>
  <c r="N190" i="9"/>
  <c r="M190" i="9"/>
  <c r="N211" i="9"/>
  <c r="M211" i="9"/>
  <c r="N210" i="9"/>
  <c r="M210" i="9"/>
  <c r="N209" i="9"/>
  <c r="M209" i="9"/>
  <c r="N208" i="9"/>
  <c r="M208" i="9"/>
  <c r="N207" i="9"/>
  <c r="M207" i="9"/>
  <c r="N206" i="9"/>
  <c r="M206" i="9"/>
  <c r="N205" i="9"/>
  <c r="M205" i="9"/>
  <c r="N204" i="9"/>
  <c r="M204" i="9"/>
  <c r="N203" i="9"/>
  <c r="M203" i="9"/>
  <c r="N202" i="9"/>
  <c r="M202" i="9"/>
  <c r="N201" i="9"/>
  <c r="M201" i="9"/>
  <c r="N200" i="9"/>
  <c r="M200" i="9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89" i="9"/>
  <c r="M189" i="9"/>
  <c r="N188" i="9"/>
  <c r="M188" i="9"/>
  <c r="N187" i="9"/>
  <c r="M187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6" i="9"/>
  <c r="M156" i="9"/>
  <c r="N154" i="9"/>
  <c r="M154" i="9"/>
  <c r="N152" i="9"/>
  <c r="M152" i="9"/>
  <c r="O11" i="4"/>
  <c r="L11" i="4"/>
  <c r="D11" i="4"/>
  <c r="O12" i="4"/>
  <c r="O13" i="4"/>
  <c r="O14" i="4"/>
  <c r="O15" i="4"/>
  <c r="L16" i="4"/>
  <c r="O16" i="4"/>
  <c r="O17" i="4"/>
  <c r="O18" i="4"/>
  <c r="O19" i="4"/>
  <c r="O20" i="4"/>
  <c r="O21" i="4"/>
  <c r="J25" i="4"/>
  <c r="L25" i="4"/>
  <c r="J26" i="4"/>
  <c r="L26" i="4"/>
  <c r="J27" i="4"/>
  <c r="L27" i="4"/>
  <c r="L28" i="4"/>
  <c r="J31" i="4"/>
  <c r="L31" i="4"/>
  <c r="J32" i="4"/>
  <c r="L32" i="4"/>
  <c r="L33" i="4"/>
  <c r="L35" i="4"/>
  <c r="N29" i="4"/>
  <c r="I4" i="4"/>
  <c r="K4" i="4"/>
  <c r="D3" i="4"/>
  <c r="G11" i="4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J100" i="6"/>
  <c r="K100" i="6"/>
  <c r="J101" i="6"/>
  <c r="K101" i="6"/>
  <c r="J102" i="6"/>
  <c r="K102" i="6"/>
  <c r="J103" i="6"/>
  <c r="K103" i="6"/>
  <c r="J104" i="6"/>
  <c r="K104" i="6"/>
  <c r="J105" i="6"/>
  <c r="K105" i="6"/>
  <c r="J106" i="6"/>
  <c r="K106" i="6"/>
  <c r="K107" i="6"/>
  <c r="K108" i="6"/>
  <c r="K109" i="6"/>
  <c r="J110" i="6"/>
  <c r="K110" i="6"/>
  <c r="J111" i="6"/>
  <c r="K111" i="6"/>
  <c r="J112" i="6"/>
  <c r="K112" i="6"/>
  <c r="J113" i="6"/>
  <c r="K113" i="6"/>
  <c r="J114" i="6"/>
  <c r="K114" i="6"/>
  <c r="J115" i="6"/>
  <c r="K115" i="6"/>
  <c r="J116" i="6"/>
  <c r="K116" i="6"/>
  <c r="J117" i="6"/>
  <c r="K117" i="6"/>
  <c r="J118" i="6"/>
  <c r="K118" i="6"/>
  <c r="J119" i="6"/>
  <c r="K119" i="6"/>
  <c r="J120" i="6"/>
  <c r="K120" i="6"/>
  <c r="J121" i="6"/>
  <c r="K121" i="6"/>
  <c r="J122" i="6"/>
  <c r="K122" i="6"/>
  <c r="J123" i="6"/>
  <c r="K123" i="6"/>
  <c r="J124" i="6"/>
  <c r="K124" i="6"/>
  <c r="J125" i="6"/>
  <c r="K125" i="6"/>
  <c r="J126" i="6"/>
  <c r="K126" i="6"/>
  <c r="J127" i="6"/>
  <c r="K127" i="6"/>
  <c r="J128" i="6"/>
  <c r="K128" i="6"/>
  <c r="J129" i="6"/>
  <c r="K129" i="6"/>
  <c r="J130" i="6"/>
  <c r="K130" i="6"/>
  <c r="J131" i="6"/>
  <c r="K131" i="6"/>
  <c r="J132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O16" i="12"/>
  <c r="O4" i="12"/>
  <c r="O7" i="12"/>
  <c r="O8" i="12"/>
  <c r="O9" i="12"/>
  <c r="O10" i="12"/>
  <c r="O11" i="12"/>
  <c r="I54" i="11"/>
  <c r="C2" i="10"/>
  <c r="O285" i="3"/>
  <c r="Q285" i="3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5" i="5"/>
  <c r="H66" i="5"/>
  <c r="H68" i="5"/>
  <c r="B72" i="5"/>
  <c r="D72" i="5"/>
  <c r="B73" i="5"/>
  <c r="D73" i="5"/>
  <c r="D75" i="5"/>
  <c r="B78" i="5"/>
  <c r="D78" i="5"/>
  <c r="B79" i="5"/>
  <c r="D79" i="5"/>
  <c r="B80" i="5"/>
  <c r="D80" i="5"/>
  <c r="D81" i="5"/>
  <c r="D83" i="5"/>
  <c r="F76" i="5"/>
  <c r="I8" i="5"/>
  <c r="K8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1" i="5"/>
  <c r="U80" i="5"/>
  <c r="S40" i="5"/>
  <c r="S81" i="5"/>
  <c r="U81" i="5"/>
  <c r="U82" i="5"/>
  <c r="U84" i="5"/>
  <c r="W79" i="5"/>
  <c r="X80" i="5"/>
  <c r="W81" i="5"/>
  <c r="I7" i="5"/>
  <c r="K7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9" i="5"/>
  <c r="S33" i="5"/>
  <c r="U33" i="5"/>
  <c r="S34" i="5"/>
  <c r="U34" i="5"/>
  <c r="U36" i="5"/>
  <c r="S39" i="5"/>
  <c r="U39" i="5"/>
  <c r="U40" i="5"/>
  <c r="S41" i="5"/>
  <c r="U41" i="5"/>
  <c r="U42" i="5"/>
  <c r="U44" i="5"/>
  <c r="W37" i="5"/>
  <c r="I6" i="5"/>
  <c r="K6" i="5"/>
  <c r="D5" i="5"/>
  <c r="E5" i="5" a="1"/>
  <c r="E5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B33" i="5"/>
  <c r="D33" i="5"/>
  <c r="B34" i="5"/>
  <c r="D34" i="5"/>
  <c r="D35" i="5"/>
  <c r="B38" i="5"/>
  <c r="D38" i="5"/>
  <c r="B39" i="5"/>
  <c r="D39" i="5"/>
  <c r="B40" i="5"/>
  <c r="D40" i="5"/>
  <c r="D41" i="5"/>
  <c r="D43" i="5"/>
  <c r="F37" i="5"/>
  <c r="I4" i="5"/>
  <c r="K4" i="5"/>
  <c r="D3" i="5"/>
  <c r="C3" i="5"/>
  <c r="E3" i="5"/>
  <c r="P13" i="5"/>
  <c r="P14" i="5"/>
  <c r="P15" i="5"/>
  <c r="P16" i="5"/>
  <c r="P17" i="5"/>
  <c r="P18" i="5"/>
  <c r="P19" i="5"/>
  <c r="P20" i="5"/>
  <c r="P21" i="5"/>
  <c r="P22" i="5"/>
  <c r="M23" i="5"/>
  <c r="P23" i="5"/>
  <c r="P24" i="5"/>
  <c r="P25" i="5"/>
  <c r="P26" i="5"/>
  <c r="P27" i="5"/>
  <c r="P28" i="5"/>
  <c r="P30" i="5"/>
  <c r="K34" i="5"/>
  <c r="M34" i="5"/>
  <c r="K35" i="5"/>
  <c r="M35" i="5"/>
  <c r="M36" i="5"/>
  <c r="K39" i="5"/>
  <c r="M39" i="5"/>
  <c r="K40" i="5"/>
  <c r="M40" i="5"/>
  <c r="K41" i="5"/>
  <c r="M41" i="5"/>
  <c r="M42" i="5"/>
  <c r="M44" i="5"/>
  <c r="O38" i="5"/>
  <c r="I5" i="5"/>
  <c r="K5" i="5"/>
  <c r="D4" i="5"/>
  <c r="C4" i="5"/>
  <c r="E4" i="5"/>
  <c r="E9" i="5"/>
  <c r="B57" i="4"/>
  <c r="B58" i="4"/>
  <c r="M6" i="5"/>
  <c r="C6" i="5"/>
  <c r="P50" i="5"/>
  <c r="P51" i="5"/>
  <c r="P52" i="5"/>
  <c r="K60" i="5"/>
  <c r="M60" i="5"/>
  <c r="K61" i="5"/>
  <c r="M61" i="5"/>
  <c r="K68" i="5"/>
  <c r="M68" i="5"/>
  <c r="K69" i="5"/>
  <c r="M69" i="5"/>
  <c r="K70" i="5"/>
  <c r="M70" i="5"/>
  <c r="H7" i="8"/>
  <c r="H8" i="8"/>
  <c r="H9" i="8"/>
  <c r="H10" i="8"/>
  <c r="H11" i="8"/>
  <c r="H12" i="8"/>
  <c r="H13" i="8"/>
  <c r="H14" i="8"/>
  <c r="H15" i="8"/>
  <c r="H16" i="8"/>
  <c r="H17" i="8"/>
  <c r="H6" i="8"/>
  <c r="C3" i="4"/>
  <c r="G12" i="4"/>
  <c r="G18" i="4"/>
  <c r="B22" i="4"/>
  <c r="D22" i="4"/>
  <c r="D23" i="4"/>
  <c r="B24" i="4"/>
  <c r="D24" i="4"/>
  <c r="D25" i="4"/>
  <c r="D28" i="4"/>
  <c r="D29" i="4"/>
  <c r="D30" i="4"/>
  <c r="D32" i="4"/>
  <c r="B5" i="4"/>
  <c r="D3" i="7"/>
  <c r="D4" i="7"/>
  <c r="D5" i="7"/>
  <c r="D6" i="7"/>
  <c r="D7" i="7"/>
  <c r="D8" i="7"/>
  <c r="D9" i="7"/>
  <c r="D10" i="7"/>
  <c r="D11" i="7"/>
  <c r="B11" i="7"/>
  <c r="B9" i="2"/>
  <c r="B18" i="2"/>
  <c r="B19" i="2"/>
  <c r="B20" i="2"/>
  <c r="C4" i="2"/>
  <c r="C9" i="2"/>
  <c r="C18" i="2"/>
  <c r="C19" i="2"/>
  <c r="C20" i="2"/>
  <c r="D4" i="2"/>
  <c r="D9" i="2"/>
  <c r="D18" i="2"/>
  <c r="D19" i="2"/>
  <c r="D20" i="2"/>
  <c r="E4" i="2"/>
  <c r="E9" i="2"/>
  <c r="E18" i="2"/>
  <c r="E19" i="2"/>
  <c r="E20" i="2"/>
  <c r="F4" i="2"/>
  <c r="F9" i="2"/>
  <c r="F18" i="2"/>
  <c r="F19" i="2"/>
  <c r="F20" i="2"/>
  <c r="B9" i="5"/>
  <c r="H5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113" i="8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7" i="3"/>
  <c r="G48" i="3"/>
  <c r="G49" i="3"/>
  <c r="G50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4" i="3"/>
  <c r="L17" i="4"/>
  <c r="L15" i="4"/>
  <c r="L20" i="4"/>
  <c r="L19" i="4"/>
  <c r="L18" i="4"/>
  <c r="L14" i="4"/>
  <c r="L13" i="4"/>
  <c r="L12" i="4"/>
  <c r="M18" i="4"/>
  <c r="D12" i="4"/>
  <c r="D51" i="5"/>
  <c r="D49" i="5"/>
  <c r="D66" i="5"/>
  <c r="D65" i="5"/>
  <c r="D63" i="5"/>
  <c r="D62" i="5"/>
  <c r="D61" i="5"/>
  <c r="D60" i="5"/>
  <c r="D59" i="5"/>
  <c r="D58" i="5"/>
  <c r="D57" i="5"/>
  <c r="D56" i="5"/>
  <c r="D55" i="5"/>
  <c r="D54" i="5"/>
  <c r="D53" i="5"/>
  <c r="D52" i="5"/>
  <c r="D50" i="5"/>
  <c r="B74" i="5"/>
  <c r="D74" i="5"/>
  <c r="M52" i="5"/>
  <c r="M50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S35" i="5"/>
  <c r="U35" i="5"/>
  <c r="U13" i="5"/>
  <c r="M17" i="5"/>
  <c r="M28" i="5"/>
  <c r="M27" i="5"/>
  <c r="M26" i="5"/>
  <c r="M25" i="5"/>
  <c r="M24" i="5"/>
  <c r="M22" i="5"/>
  <c r="M21" i="5"/>
  <c r="M20" i="5"/>
  <c r="M19" i="5"/>
  <c r="M18" i="5"/>
  <c r="M16" i="5"/>
  <c r="M15" i="5"/>
  <c r="M14" i="5"/>
  <c r="M13" i="5"/>
  <c r="D17" i="5"/>
  <c r="D13" i="5"/>
  <c r="D27" i="5"/>
  <c r="D26" i="5"/>
  <c r="D25" i="5"/>
  <c r="D24" i="5"/>
  <c r="D23" i="5"/>
  <c r="D22" i="5"/>
  <c r="D21" i="5"/>
  <c r="D20" i="5"/>
  <c r="D19" i="5"/>
  <c r="D18" i="5"/>
  <c r="D16" i="5"/>
  <c r="D15" i="5"/>
  <c r="D14" i="5"/>
  <c r="E4" i="1"/>
  <c r="P56" i="5"/>
  <c r="M62" i="5"/>
  <c r="M71" i="5"/>
  <c r="M73" i="5"/>
  <c r="D6" i="5"/>
  <c r="C5" i="5"/>
  <c r="E6" i="5"/>
  <c r="O67" i="5"/>
  <c r="I9" i="5"/>
  <c r="K9" i="5"/>
  <c r="D8" i="5"/>
  <c r="C8" i="5"/>
  <c r="C9" i="5"/>
  <c r="E8" i="5"/>
  <c r="D9" i="5"/>
  <c r="F26" i="4"/>
  <c r="I5" i="4"/>
  <c r="K5" i="4"/>
  <c r="D4" i="4"/>
  <c r="C4" i="4"/>
  <c r="C5" i="4"/>
  <c r="E3" i="4"/>
  <c r="E4" i="4"/>
  <c r="E5" i="4"/>
  <c r="D5" i="4"/>
  <c r="N7" i="9" l="1"/>
  <c r="N4" i="9"/>
  <c r="N5" i="9"/>
  <c r="O13" i="12"/>
  <c r="N3" i="9"/>
  <c r="P16" i="12" l="1"/>
  <c r="P4" i="12"/>
  <c r="P5" i="12"/>
  <c r="P6" i="12"/>
  <c r="P7" i="12"/>
  <c r="P8" i="12"/>
  <c r="P9" i="12"/>
  <c r="P10" i="12"/>
  <c r="P11" i="12"/>
  <c r="P18" i="12"/>
  <c r="N6" i="9"/>
  <c r="N8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tc={425FF814-B2BB-49A4-BFF1-887A05D84AEA}</author>
    <author>tc={679F2DB2-A9D9-4CF9-BFB6-3442D2329689}</author>
    <author>tc={3A5169AB-24DA-4B22-82C5-F2AEC2BE34D0}</author>
    <author>tc={352FF6D7-2C81-4652-8E4F-4CDF41B24FFA}</author>
    <author>tc={AA4553ED-81D7-45A7-A828-F86414ED9DB4}</author>
    <author>tc={7A8C99FA-CADF-4EDD-8F12-5C0386E2AF85}</author>
    <author>tc={58E4857B-0E7B-475F-84BD-D5843E42C96A}</author>
    <author>tc={823B1248-D549-4D2C-BDDF-BFE9384B6A8D}</author>
    <author>tc={55CA7873-8FE7-4995-A729-F3C75FEF89A5}</author>
    <author>tc={1BE9BBDE-89D1-4D1F-A366-6E55D16E4642}</author>
    <author>tc={425FF814-B2BB-49A5-BFF1-887A05D84AEA}</author>
    <author>tc={679F2DB2-A9D9-4CFA-BFB6-3442D2329689}</author>
  </authors>
  <commentList>
    <comment ref="B12" authorId="0" shapeId="0" xr:uid="{425FF814-B2BB-49A4-BFF1-887A05D84A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MUDU = 1.19KG
</t>
      </text>
    </comment>
    <comment ref="C12" authorId="1" shapeId="0" xr:uid="{679F2DB2-A9D9-4CF9-BFB6-3442D23296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IPS stands for Ingredient per samosa </t>
      </text>
    </comment>
    <comment ref="K12" authorId="2" shapeId="0" xr:uid="{3A5169AB-24DA-4B22-82C5-F2AEC2BE34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MUDU = 1.19KG
</t>
      </text>
    </comment>
    <comment ref="L12" authorId="3" shapeId="0" xr:uid="{352FF6D7-2C81-4652-8E4F-4CDF41B24F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IPS stands for Ingredient per samosa </t>
      </text>
    </comment>
    <comment ref="S12" authorId="4" shapeId="0" xr:uid="{AA4553ED-81D7-45A7-A828-F86414ED9D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MUDU = 1.19KG
</t>
      </text>
    </comment>
    <comment ref="T12" authorId="5" shapeId="0" xr:uid="{7A8C99FA-CADF-4EDD-8F12-5C0386E2AF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IPP stands for Ingredient per Pavilla roll </t>
      </text>
    </comment>
    <comment ref="B48" authorId="6" shapeId="0" xr:uid="{58E4857B-0E7B-475F-84BD-D5843E42C96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MUDU = 1.19KG
</t>
      </text>
    </comment>
    <comment ref="C48" authorId="7" shapeId="0" xr:uid="{823B1248-D549-4D2C-BDDF-BFE9384B6A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IPS stands for Ingredient per samosa </t>
      </text>
    </comment>
    <comment ref="K49" authorId="8" shapeId="0" xr:uid="{55CA7873-8FE7-4995-A729-F3C75FEF89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MUDU = 1.19KG
</t>
      </text>
    </comment>
    <comment ref="L49" authorId="9" shapeId="0" xr:uid="{1BE9BBDE-89D1-4D1F-A366-6E55D16E46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IPS stands for Ingredient per samosa </t>
      </text>
    </comment>
    <comment ref="S49" authorId="10" shapeId="0" xr:uid="{7AEAAC43-E674-4646-8305-94003BAC62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MUDU = 1.19KG
</t>
      </text>
    </comment>
    <comment ref="T49" authorId="11" shapeId="0" xr:uid="{EA4D6B61-528E-4A89-9DB1-06B8FE3007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IPS stands for Ingredient per samosa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tc={D14316BB-0868-4B8A-BCED-9E984326C2D6}</author>
    <author>tc={16CE73C8-45BC-471B-8547-C4A1A9DF21AB}</author>
    <author>tc={43A740B4-0DC9-45B3-94B3-9C3036982E1B}</author>
    <author>tc={E2A1D903-C1C7-46DA-B6C6-1921347A70BB}</author>
  </authors>
  <commentList>
    <comment ref="B10" authorId="0" shapeId="0" xr:uid="{D14316BB-0868-4B8A-BCED-9E984326C2D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MUDU = 1.19KG
</t>
      </text>
    </comment>
    <comment ref="C10" authorId="1" shapeId="0" xr:uid="{16CE73C8-45BC-471B-8547-C4A1A9DF21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IPS stands for Ingredient per samosa </t>
      </text>
    </comment>
    <comment ref="J10" authorId="2" shapeId="0" xr:uid="{43A740B4-0DC9-45B3-94B3-9C3036982E1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MUDU = 1.19KG
</t>
      </text>
    </comment>
    <comment ref="K10" authorId="3" shapeId="0" xr:uid="{E2A1D903-C1C7-46DA-B6C6-1921347A70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IPS stands for Ingredient per samosa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<sst xmlns="http://schemas.openxmlformats.org/spreadsheetml/2006/main" count="6394" uniqueCount="1028">
  <si>
    <t>DAILY ORDERS</t>
  </si>
  <si>
    <t>WRAPS</t>
  </si>
  <si>
    <t>DRINKS</t>
  </si>
  <si>
    <t xml:space="preserve">DATE </t>
  </si>
  <si>
    <t xml:space="preserve">NAME </t>
  </si>
  <si>
    <t>STATUS</t>
  </si>
  <si>
    <t xml:space="preserve">ROLLS </t>
  </si>
  <si>
    <t>QUANTITY (PACKS)</t>
  </si>
  <si>
    <t xml:space="preserve">PRICE </t>
  </si>
  <si>
    <t xml:space="preserve">TOTAL AMOUNT </t>
  </si>
  <si>
    <t>PAYMENT STATUS</t>
  </si>
  <si>
    <t>QUANTITY (BOTTLES)</t>
  </si>
  <si>
    <t xml:space="preserve"> PAYMENT STATUS</t>
  </si>
  <si>
    <t>Ebi</t>
  </si>
  <si>
    <t>Samosa</t>
  </si>
  <si>
    <t>Emma</t>
  </si>
  <si>
    <t>Zobo</t>
  </si>
  <si>
    <t>✓</t>
  </si>
  <si>
    <t>Chidi</t>
  </si>
  <si>
    <t>Areef</t>
  </si>
  <si>
    <t>Khalifa B</t>
  </si>
  <si>
    <t>Tigernut</t>
  </si>
  <si>
    <t>Aisha A</t>
  </si>
  <si>
    <t>Springrolls</t>
  </si>
  <si>
    <t>C.Pavilla</t>
  </si>
  <si>
    <t>Alfred</t>
  </si>
  <si>
    <t>Micah</t>
  </si>
  <si>
    <t>C Pavilla</t>
  </si>
  <si>
    <t>C and C</t>
  </si>
  <si>
    <t>Abdul</t>
  </si>
  <si>
    <t>Aisha</t>
  </si>
  <si>
    <t>R</t>
  </si>
  <si>
    <t>Khalifa</t>
  </si>
  <si>
    <t>Ibrahim</t>
  </si>
  <si>
    <t>Ayo</t>
  </si>
  <si>
    <t>Sadeeq</t>
  </si>
  <si>
    <t>Mixed</t>
  </si>
  <si>
    <t>Rasheed</t>
  </si>
  <si>
    <t>Bilal</t>
  </si>
  <si>
    <t xml:space="preserve">Manzo </t>
  </si>
  <si>
    <t>Kielbasa</t>
  </si>
  <si>
    <t>Samira</t>
  </si>
  <si>
    <t>Ayuba</t>
  </si>
  <si>
    <t>Daddy</t>
  </si>
  <si>
    <t>C Samosa</t>
  </si>
  <si>
    <t>HR</t>
  </si>
  <si>
    <t>CS rolls</t>
  </si>
  <si>
    <t>Haj. Sanni</t>
  </si>
  <si>
    <t>Manzo</t>
  </si>
  <si>
    <t>Pavilla</t>
  </si>
  <si>
    <t>Fawaz</t>
  </si>
  <si>
    <t xml:space="preserve">Tigernut </t>
  </si>
  <si>
    <t>Ebiere</t>
  </si>
  <si>
    <t>C. Samosa</t>
  </si>
  <si>
    <t>Uncle. K.</t>
  </si>
  <si>
    <t>B.Samosa</t>
  </si>
  <si>
    <t>Mummy</t>
  </si>
  <si>
    <t>C.Samosa</t>
  </si>
  <si>
    <t>H. Bagudu</t>
  </si>
  <si>
    <t>Sahab</t>
  </si>
  <si>
    <t xml:space="preserve">Mixed </t>
  </si>
  <si>
    <t>Sawiyat</t>
  </si>
  <si>
    <t>Alhj. Sanni</t>
  </si>
  <si>
    <t>Nana</t>
  </si>
  <si>
    <t>Mixed Combo</t>
  </si>
  <si>
    <t>Aunty N</t>
  </si>
  <si>
    <t>PR</t>
  </si>
  <si>
    <t>Zobo and Tigernut</t>
  </si>
  <si>
    <t>Adama</t>
  </si>
  <si>
    <t xml:space="preserve">Work place </t>
  </si>
  <si>
    <t>Samosa C</t>
  </si>
  <si>
    <t>Samosa Beef</t>
  </si>
  <si>
    <t>Shaba</t>
  </si>
  <si>
    <t xml:space="preserve">work place </t>
  </si>
  <si>
    <t>Taqib</t>
  </si>
  <si>
    <t>Rukayya</t>
  </si>
  <si>
    <t>Abdul M</t>
  </si>
  <si>
    <t>Sewyn</t>
  </si>
  <si>
    <t>Hamza</t>
  </si>
  <si>
    <t>Kharyma IG</t>
  </si>
  <si>
    <t>Cakee swirl</t>
  </si>
  <si>
    <t>Cake Swirl</t>
  </si>
  <si>
    <t>Kelvin</t>
  </si>
  <si>
    <t>Selwyn</t>
  </si>
  <si>
    <t>Denise</t>
  </si>
  <si>
    <t>Coffee Tigernut</t>
  </si>
  <si>
    <t>Khlaifa</t>
  </si>
  <si>
    <t>Luca</t>
  </si>
  <si>
    <t>Haward</t>
  </si>
  <si>
    <t>Sami</t>
  </si>
  <si>
    <t xml:space="preserve">Zobo </t>
  </si>
  <si>
    <t>Ruqaya</t>
  </si>
  <si>
    <t>Mama</t>
  </si>
  <si>
    <t>Ahmad</t>
  </si>
  <si>
    <t>Referral</t>
  </si>
  <si>
    <t>Ummi</t>
  </si>
  <si>
    <t>Aliyu</t>
  </si>
  <si>
    <t>Pineapple Fusion</t>
  </si>
  <si>
    <t>Bello</t>
  </si>
  <si>
    <t>Aunty Nana</t>
  </si>
  <si>
    <t>Lagos</t>
  </si>
  <si>
    <t>Fruity Zobo</t>
  </si>
  <si>
    <t xml:space="preserve"> Vivian IG</t>
  </si>
  <si>
    <t>Creamy Tigernut</t>
  </si>
  <si>
    <t>Ibrahim Nile</t>
  </si>
  <si>
    <t>Coffee</t>
  </si>
  <si>
    <t>Uncle T</t>
  </si>
  <si>
    <t>Vivian IG</t>
  </si>
  <si>
    <t>Aunty M</t>
  </si>
  <si>
    <t>Junior</t>
  </si>
  <si>
    <t xml:space="preserve">Ayuba </t>
  </si>
  <si>
    <t>Aminu</t>
  </si>
  <si>
    <t>√</t>
  </si>
  <si>
    <t xml:space="preserve">Customer Asokoro </t>
  </si>
  <si>
    <t xml:space="preserve">Bello </t>
  </si>
  <si>
    <t>Ruth IG</t>
  </si>
  <si>
    <t>R from first event</t>
  </si>
  <si>
    <t>✓]</t>
  </si>
  <si>
    <t>Hauwa</t>
  </si>
  <si>
    <t>Creamy Tigernut 35cl</t>
  </si>
  <si>
    <t xml:space="preserve">Kelvin </t>
  </si>
  <si>
    <t>Customer CBN</t>
  </si>
  <si>
    <t>Ref</t>
  </si>
  <si>
    <t xml:space="preserve">Uju </t>
  </si>
  <si>
    <t>Uju</t>
  </si>
  <si>
    <t>DATE</t>
  </si>
  <si>
    <t>NAME</t>
  </si>
  <si>
    <t>CL</t>
  </si>
  <si>
    <t>DRINK</t>
  </si>
  <si>
    <t xml:space="preserve">QUANTITY </t>
  </si>
  <si>
    <t>PRICE</t>
  </si>
  <si>
    <t xml:space="preserve">TOTAL COST </t>
  </si>
  <si>
    <t>PAY STATUS</t>
  </si>
  <si>
    <t>50cl</t>
  </si>
  <si>
    <t>Mixed Zobo</t>
  </si>
  <si>
    <t xml:space="preserve">Hoolio </t>
  </si>
  <si>
    <t>Pineapple Zobo</t>
  </si>
  <si>
    <t>Mr Abdul</t>
  </si>
  <si>
    <t>Talib</t>
  </si>
  <si>
    <t xml:space="preserve">Hauwa </t>
  </si>
  <si>
    <t>35cl (cups)</t>
  </si>
  <si>
    <t>Holio</t>
  </si>
  <si>
    <t>Uzy</t>
  </si>
  <si>
    <t xml:space="preserve">50cl </t>
  </si>
  <si>
    <t xml:space="preserve">Creamy Tigernut </t>
  </si>
  <si>
    <t xml:space="preserve">Hint of Coffee </t>
  </si>
  <si>
    <t>Funke</t>
  </si>
  <si>
    <t>25cl</t>
  </si>
  <si>
    <t xml:space="preserve">Café Mocha </t>
  </si>
  <si>
    <t xml:space="preserve">Aminu </t>
  </si>
  <si>
    <t xml:space="preserve">Aisha </t>
  </si>
  <si>
    <t xml:space="preserve">Lagos </t>
  </si>
  <si>
    <t>Orders Per Item</t>
  </si>
  <si>
    <t>Items</t>
  </si>
  <si>
    <t>Sales</t>
  </si>
  <si>
    <t>Revenue</t>
  </si>
  <si>
    <t>Halima</t>
  </si>
  <si>
    <t xml:space="preserve">25cl </t>
  </si>
  <si>
    <t>Cafe Mocha</t>
  </si>
  <si>
    <t>Hint of coffee</t>
  </si>
  <si>
    <t>Huraira</t>
  </si>
  <si>
    <t>KB</t>
  </si>
  <si>
    <t>Pineapple Zobo(WD)</t>
  </si>
  <si>
    <t>Raheemat</t>
  </si>
  <si>
    <t>Washman</t>
  </si>
  <si>
    <t>Adetoju</t>
  </si>
  <si>
    <t>Orders Per Customer</t>
  </si>
  <si>
    <t>SN</t>
  </si>
  <si>
    <t>Name</t>
  </si>
  <si>
    <t>Orders</t>
  </si>
  <si>
    <t>Yemisi</t>
  </si>
  <si>
    <t>Rume</t>
  </si>
  <si>
    <t xml:space="preserve">Vet </t>
  </si>
  <si>
    <t>Dr Fola</t>
  </si>
  <si>
    <t>Suzy</t>
  </si>
  <si>
    <t>Gimbs</t>
  </si>
  <si>
    <t>Rahma</t>
  </si>
  <si>
    <t>Tosin</t>
  </si>
  <si>
    <t>Love</t>
  </si>
  <si>
    <t>Mollie</t>
  </si>
  <si>
    <t>Lare</t>
  </si>
  <si>
    <t>Edet</t>
  </si>
  <si>
    <t>Henrietta</t>
  </si>
  <si>
    <t>Nena</t>
  </si>
  <si>
    <t>Manda</t>
  </si>
  <si>
    <t>Tradernancy</t>
  </si>
  <si>
    <t>Maryanne</t>
  </si>
  <si>
    <t>Valentine</t>
  </si>
  <si>
    <t>Hoolio Foods</t>
  </si>
  <si>
    <t>Mr Abubakar</t>
  </si>
  <si>
    <t>Mariam</t>
  </si>
  <si>
    <t>Abba</t>
  </si>
  <si>
    <t>Amina</t>
  </si>
  <si>
    <t>Unique Fabrics</t>
  </si>
  <si>
    <t>Joy</t>
  </si>
  <si>
    <t>X</t>
  </si>
  <si>
    <t>Farida</t>
  </si>
  <si>
    <t>Muslimat</t>
  </si>
  <si>
    <t>Joju</t>
  </si>
  <si>
    <t>Aminu Bashir</t>
  </si>
  <si>
    <t>Rachael</t>
  </si>
  <si>
    <t>Udeh</t>
  </si>
  <si>
    <t>Hauwas frnd</t>
  </si>
  <si>
    <t>Blessing</t>
  </si>
  <si>
    <t>tigernut</t>
  </si>
  <si>
    <t>Hajara</t>
  </si>
  <si>
    <t>Hint of Coffee</t>
  </si>
  <si>
    <t>Hajiya Safiya</t>
  </si>
  <si>
    <t>Oluwayemisi</t>
  </si>
  <si>
    <t>Jidannhairs</t>
  </si>
  <si>
    <t>Chioma</t>
  </si>
  <si>
    <t>Mr. Abubakar</t>
  </si>
  <si>
    <t>Maestro</t>
  </si>
  <si>
    <t>Nazifah</t>
  </si>
  <si>
    <t>Ngozi</t>
  </si>
  <si>
    <t>Raliat</t>
  </si>
  <si>
    <t>Laila</t>
  </si>
  <si>
    <t>Ahmed</t>
  </si>
  <si>
    <t>IBM</t>
  </si>
  <si>
    <t>1BM</t>
  </si>
  <si>
    <t>Coco</t>
  </si>
  <si>
    <t>Ashinedu</t>
  </si>
  <si>
    <t>Hauwa B</t>
  </si>
  <si>
    <t>Joy Una</t>
  </si>
  <si>
    <t>Ozy</t>
  </si>
  <si>
    <t>Nina</t>
  </si>
  <si>
    <t>Umar Farouk</t>
  </si>
  <si>
    <t>Dr. Lenoo</t>
  </si>
  <si>
    <t>Obanla</t>
  </si>
  <si>
    <t>Naylah</t>
  </si>
  <si>
    <t>Sarah</t>
  </si>
  <si>
    <t>Rabi M</t>
  </si>
  <si>
    <t>Amina Bima</t>
  </si>
  <si>
    <t>Elay</t>
  </si>
  <si>
    <t>Rachel</t>
  </si>
  <si>
    <t>Maryam B</t>
  </si>
  <si>
    <t>Eskay</t>
  </si>
  <si>
    <t xml:space="preserve">Valentine </t>
  </si>
  <si>
    <t>Ummi Meeka</t>
  </si>
  <si>
    <t>Chidinma</t>
  </si>
  <si>
    <t>Jennifer</t>
  </si>
  <si>
    <t>Tega</t>
  </si>
  <si>
    <t>Abimbola</t>
  </si>
  <si>
    <t>Linda</t>
  </si>
  <si>
    <t xml:space="preserve">Victoria </t>
  </si>
  <si>
    <t>Maui Miami</t>
  </si>
  <si>
    <t>Safiya</t>
  </si>
  <si>
    <t>Whyte</t>
  </si>
  <si>
    <t>Nancy</t>
  </si>
  <si>
    <t>Grace</t>
  </si>
  <si>
    <t xml:space="preserve">Hoolio Restaurant </t>
  </si>
  <si>
    <t>Aderoju</t>
  </si>
  <si>
    <t>Miley</t>
  </si>
  <si>
    <t>Rukaya Z</t>
  </si>
  <si>
    <t>Ruki</t>
  </si>
  <si>
    <t>Hasan</t>
  </si>
  <si>
    <t>Kaka</t>
  </si>
  <si>
    <t>Crystal</t>
  </si>
  <si>
    <t>Zakkariyyau</t>
  </si>
  <si>
    <t>Shaawa</t>
  </si>
  <si>
    <t>Ejemai</t>
  </si>
  <si>
    <t>Cyan scents</t>
  </si>
  <si>
    <t>Ayo Ola</t>
  </si>
  <si>
    <t>Pamela</t>
  </si>
  <si>
    <t>Stella</t>
  </si>
  <si>
    <t>Nano</t>
  </si>
  <si>
    <t>Sheriff</t>
  </si>
  <si>
    <t>Afolabi</t>
  </si>
  <si>
    <t>Sayrahdani</t>
  </si>
  <si>
    <t>Abubakar Isah</t>
  </si>
  <si>
    <t>Zainab</t>
  </si>
  <si>
    <t>Luna Cafe</t>
  </si>
  <si>
    <t>KAS</t>
  </si>
  <si>
    <t>Yusuf</t>
  </si>
  <si>
    <t>Chinenye</t>
  </si>
  <si>
    <t>Hoolio foods</t>
  </si>
  <si>
    <t>Ebu</t>
  </si>
  <si>
    <t>Judith</t>
  </si>
  <si>
    <t>Ekene</t>
  </si>
  <si>
    <t>Fatima</t>
  </si>
  <si>
    <t>Ruth</t>
  </si>
  <si>
    <t>UC</t>
  </si>
  <si>
    <t>Mikail</t>
  </si>
  <si>
    <t>Praise</t>
  </si>
  <si>
    <t>Marie</t>
  </si>
  <si>
    <t>F.U</t>
  </si>
  <si>
    <t>Calmo</t>
  </si>
  <si>
    <t>Mrs Uzodinma</t>
  </si>
  <si>
    <t>Akani</t>
  </si>
  <si>
    <t>Rukaiyat</t>
  </si>
  <si>
    <t>Jr Obiekwe</t>
  </si>
  <si>
    <t>Uloma</t>
  </si>
  <si>
    <t>Saude</t>
  </si>
  <si>
    <t>Badruz</t>
  </si>
  <si>
    <t>Khaleefa</t>
  </si>
  <si>
    <t>Halima A</t>
  </si>
  <si>
    <t>Euniz</t>
  </si>
  <si>
    <t>Falmata</t>
  </si>
  <si>
    <t>Dahlton</t>
  </si>
  <si>
    <t>Calistah</t>
  </si>
  <si>
    <t>Raisa</t>
  </si>
  <si>
    <t>Lady</t>
  </si>
  <si>
    <t>Peace</t>
  </si>
  <si>
    <t>Nengi</t>
  </si>
  <si>
    <t>Lola</t>
  </si>
  <si>
    <t>Fatea</t>
  </si>
  <si>
    <t>Oyin</t>
  </si>
  <si>
    <t>Lilian Fredo</t>
  </si>
  <si>
    <t>Chijioke</t>
  </si>
  <si>
    <t>Kosii</t>
  </si>
  <si>
    <t>Oluwafumike</t>
  </si>
  <si>
    <t>Mami</t>
  </si>
  <si>
    <t>Temilade</t>
  </si>
  <si>
    <t>Arla</t>
  </si>
  <si>
    <t>Edwin</t>
  </si>
  <si>
    <t>Moni</t>
  </si>
  <si>
    <t>Marr_a</t>
  </si>
  <si>
    <t>Lala</t>
  </si>
  <si>
    <t>Rabia</t>
  </si>
  <si>
    <t>Rafeeat</t>
  </si>
  <si>
    <t>Adetutu</t>
  </si>
  <si>
    <t>Neesah</t>
  </si>
  <si>
    <t>Bilkisu</t>
  </si>
  <si>
    <t>Faisal</t>
  </si>
  <si>
    <t>Dr Ijeoma</t>
  </si>
  <si>
    <t>Joy A</t>
  </si>
  <si>
    <t>Asa</t>
  </si>
  <si>
    <t>Vanessa</t>
  </si>
  <si>
    <t>Rohini</t>
  </si>
  <si>
    <t>Peter</t>
  </si>
  <si>
    <t>9,500 (10%)</t>
  </si>
  <si>
    <t>Olere</t>
  </si>
  <si>
    <t>Anita</t>
  </si>
  <si>
    <t>Bukola</t>
  </si>
  <si>
    <t>7,200 (10%)</t>
  </si>
  <si>
    <t>7,000(10%)</t>
  </si>
  <si>
    <t>Halima Bitrus</t>
  </si>
  <si>
    <t>Uche</t>
  </si>
  <si>
    <t>Udoka</t>
  </si>
  <si>
    <t>6,000(10%)</t>
  </si>
  <si>
    <t>Asma'u</t>
  </si>
  <si>
    <t>12000(10%)</t>
  </si>
  <si>
    <t>2400(10%)</t>
  </si>
  <si>
    <t xml:space="preserve">Halima </t>
  </si>
  <si>
    <t>1200(10%)</t>
  </si>
  <si>
    <t xml:space="preserve">Nihad </t>
  </si>
  <si>
    <t>9000(10%)</t>
  </si>
  <si>
    <t>4200(10%)</t>
  </si>
  <si>
    <t>Lilian</t>
  </si>
  <si>
    <t>4750(10%)</t>
  </si>
  <si>
    <t>Okwy</t>
  </si>
  <si>
    <t>Rita</t>
  </si>
  <si>
    <t>1800(3.37%)</t>
  </si>
  <si>
    <t>5500 (10%)</t>
  </si>
  <si>
    <t>4800 (10%)</t>
  </si>
  <si>
    <t>24,000(11.11%)</t>
  </si>
  <si>
    <t xml:space="preserve">Joy </t>
  </si>
  <si>
    <t>Ness</t>
  </si>
  <si>
    <t>Dwin</t>
  </si>
  <si>
    <t>Orlando</t>
  </si>
  <si>
    <t>Mohammed</t>
  </si>
  <si>
    <t>Stephanie</t>
  </si>
  <si>
    <t>Collins</t>
  </si>
  <si>
    <t>Khalisatu</t>
  </si>
  <si>
    <t>Shantee</t>
  </si>
  <si>
    <t>Ebube</t>
  </si>
  <si>
    <t>Nissi</t>
  </si>
  <si>
    <t>Lawrence</t>
  </si>
  <si>
    <t>Mrs DRA</t>
  </si>
  <si>
    <t>DHIT</t>
  </si>
  <si>
    <t>Mr Deen</t>
  </si>
  <si>
    <t>Sadia</t>
  </si>
  <si>
    <t>Michael</t>
  </si>
  <si>
    <t>Agunwa</t>
  </si>
  <si>
    <t>Hauwa Kolos</t>
  </si>
  <si>
    <t>Kimberly</t>
  </si>
  <si>
    <t>Irisees</t>
  </si>
  <si>
    <t>47,500(4.5%)</t>
  </si>
  <si>
    <t>Jo</t>
  </si>
  <si>
    <t>Obiekwe</t>
  </si>
  <si>
    <t>Hasiya</t>
  </si>
  <si>
    <t>Hussaini</t>
  </si>
  <si>
    <t>Miriam</t>
  </si>
  <si>
    <t>Emy</t>
  </si>
  <si>
    <t>Nacha</t>
  </si>
  <si>
    <t>Mansur</t>
  </si>
  <si>
    <t>Ehi</t>
  </si>
  <si>
    <t>Trustmimi</t>
  </si>
  <si>
    <t>Iconic Scent</t>
  </si>
  <si>
    <t>Ayoola</t>
  </si>
  <si>
    <t>Aisha Kita</t>
  </si>
  <si>
    <t>Mrs Kayode</t>
  </si>
  <si>
    <t>Rahh</t>
  </si>
  <si>
    <t>Al Husna</t>
  </si>
  <si>
    <t>Saudatu</t>
  </si>
  <si>
    <t>Asmau T</t>
  </si>
  <si>
    <t>Rojon</t>
  </si>
  <si>
    <t>Treino</t>
  </si>
  <si>
    <t>Ivy</t>
  </si>
  <si>
    <t>Ifunaya</t>
  </si>
  <si>
    <t>Ovieva</t>
  </si>
  <si>
    <t>Olukunle</t>
  </si>
  <si>
    <t xml:space="preserve">           Numbers of Bottles Left</t>
  </si>
  <si>
    <t>June 29 - July 7</t>
  </si>
  <si>
    <t>Product</t>
  </si>
  <si>
    <t>Total</t>
  </si>
  <si>
    <t xml:space="preserve">Exhausted </t>
  </si>
  <si>
    <t>No</t>
  </si>
  <si>
    <t xml:space="preserve">Products </t>
  </si>
  <si>
    <t>nsnc</t>
  </si>
  <si>
    <t>jxhhcwihiw</t>
  </si>
  <si>
    <t>kinihxihq</t>
  </si>
  <si>
    <t>hihii</t>
  </si>
  <si>
    <t xml:space="preserve">uxuxuhxu </t>
  </si>
  <si>
    <t>jnwcwbucb</t>
  </si>
  <si>
    <t>bxnniwicj</t>
  </si>
  <si>
    <t xml:space="preserve"> ROLLS &amp; MOSAS</t>
  </si>
  <si>
    <t xml:space="preserve">JOURNAL ENTRY </t>
  </si>
  <si>
    <t xml:space="preserve">DESCRIPTION </t>
  </si>
  <si>
    <t>LF</t>
  </si>
  <si>
    <t xml:space="preserve">CREDIT </t>
  </si>
  <si>
    <t xml:space="preserve">DEBIT </t>
  </si>
  <si>
    <t xml:space="preserve">EXPENSES FROM MARCH TILL JULY </t>
  </si>
  <si>
    <t>24/07/22</t>
  </si>
  <si>
    <t>CASH RECIEVED FROM APRIL TILL JULY</t>
  </si>
  <si>
    <t xml:space="preserve"> </t>
  </si>
  <si>
    <t xml:space="preserve">Cash in hand </t>
  </si>
  <si>
    <t>Cost of Production For Rolls and Samosa's</t>
  </si>
  <si>
    <t xml:space="preserve">WRAPS </t>
  </si>
  <si>
    <t>Production Quantity</t>
  </si>
  <si>
    <t xml:space="preserve">Cost of Production </t>
  </si>
  <si>
    <t>Estimated Revenue</t>
  </si>
  <si>
    <t>Est Profit</t>
  </si>
  <si>
    <t xml:space="preserve">PRICE LIST </t>
  </si>
  <si>
    <t xml:space="preserve">MONTHLY PROFIT </t>
  </si>
  <si>
    <t xml:space="preserve">Samosa's </t>
  </si>
  <si>
    <t>C.O.P</t>
  </si>
  <si>
    <t>MARGIN</t>
  </si>
  <si>
    <t xml:space="preserve">SELLING PRICE </t>
  </si>
  <si>
    <t>Chicken Spring rolls</t>
  </si>
  <si>
    <t xml:space="preserve">Chicken Samosa's </t>
  </si>
  <si>
    <t>Pavilla Chicken</t>
  </si>
  <si>
    <t>Manzo rolls</t>
  </si>
  <si>
    <t>korean chicken</t>
  </si>
  <si>
    <t>Kelbasa's</t>
  </si>
  <si>
    <t xml:space="preserve">TOTAL </t>
  </si>
  <si>
    <t>INPUT FOR CHICKEN SAMOSA'S</t>
  </si>
  <si>
    <t>INPUT FOR CHICKEN SPRING ROLLS</t>
  </si>
  <si>
    <t>INPUT FOR PAVILLA CHICKEN</t>
  </si>
  <si>
    <t>Item/ingredients</t>
  </si>
  <si>
    <t>Unit of Measurements</t>
  </si>
  <si>
    <t>IPS</t>
  </si>
  <si>
    <t>Quantity</t>
  </si>
  <si>
    <t>Unit Costs</t>
  </si>
  <si>
    <t xml:space="preserve">Cost Per Samosa </t>
  </si>
  <si>
    <t>Actual AMount</t>
  </si>
  <si>
    <t xml:space="preserve">Cost Per Spring Rolls </t>
  </si>
  <si>
    <t xml:space="preserve">Flour </t>
  </si>
  <si>
    <t>Mudu</t>
  </si>
  <si>
    <t>Chicken</t>
  </si>
  <si>
    <t>kg</t>
  </si>
  <si>
    <t>Oyster sauce</t>
  </si>
  <si>
    <t>Ml (Tbsp)</t>
  </si>
  <si>
    <t>Kg</t>
  </si>
  <si>
    <t>Yaji</t>
  </si>
  <si>
    <t>Grams</t>
  </si>
  <si>
    <t>Onions</t>
  </si>
  <si>
    <t xml:space="preserve">pcs </t>
  </si>
  <si>
    <t>Green Bell Peppers</t>
  </si>
  <si>
    <t>pcs</t>
  </si>
  <si>
    <t xml:space="preserve">Salt </t>
  </si>
  <si>
    <t xml:space="preserve">Grams </t>
  </si>
  <si>
    <t xml:space="preserve">Red bell peppers </t>
  </si>
  <si>
    <t>Maggi</t>
  </si>
  <si>
    <t xml:space="preserve">Curry </t>
  </si>
  <si>
    <t>Grams (TPS)</t>
  </si>
  <si>
    <t>Grams (Tps)</t>
  </si>
  <si>
    <t>Light soy sauce</t>
  </si>
  <si>
    <t>Suya yaji</t>
  </si>
  <si>
    <t>cup</t>
  </si>
  <si>
    <t>Thyme</t>
  </si>
  <si>
    <t xml:space="preserve">Gram </t>
  </si>
  <si>
    <t>Carrots</t>
  </si>
  <si>
    <t>Parsley</t>
  </si>
  <si>
    <t>tbsp</t>
  </si>
  <si>
    <t>Gas</t>
  </si>
  <si>
    <t xml:space="preserve">Kg </t>
  </si>
  <si>
    <t>Oil</t>
  </si>
  <si>
    <t>ML</t>
  </si>
  <si>
    <t>Ginger</t>
  </si>
  <si>
    <t>Tbsp</t>
  </si>
  <si>
    <t xml:space="preserve">Ml </t>
  </si>
  <si>
    <t>Garlic</t>
  </si>
  <si>
    <t>Masala</t>
  </si>
  <si>
    <t>Transportation cost</t>
  </si>
  <si>
    <t>Cabbage</t>
  </si>
  <si>
    <t>Whole pcs</t>
  </si>
  <si>
    <t xml:space="preserve">TOTAL COST INGREDIENTS </t>
  </si>
  <si>
    <t>LABOUR RATE</t>
  </si>
  <si>
    <t xml:space="preserve">Description </t>
  </si>
  <si>
    <t xml:space="preserve">Quantity of Wraps </t>
  </si>
  <si>
    <t>Costs</t>
  </si>
  <si>
    <t xml:space="preserve">Amount </t>
  </si>
  <si>
    <t xml:space="preserve">Total Cost of production per Samosa </t>
  </si>
  <si>
    <t xml:space="preserve">Total C.O.P per Spring Rolls </t>
  </si>
  <si>
    <t xml:space="preserve">Making of Wraps </t>
  </si>
  <si>
    <t xml:space="preserve">Folding of wraps </t>
  </si>
  <si>
    <t>TOTAL COST OF LABOUR INPUT</t>
  </si>
  <si>
    <t>Grilling</t>
  </si>
  <si>
    <t xml:space="preserve">Packaging </t>
  </si>
  <si>
    <t xml:space="preserve">Quantity </t>
  </si>
  <si>
    <t xml:space="preserve">Cost </t>
  </si>
  <si>
    <t xml:space="preserve">Sticker </t>
  </si>
  <si>
    <t xml:space="preserve">Glass leather </t>
  </si>
  <si>
    <t>leather bag</t>
  </si>
  <si>
    <t>TOTAL</t>
  </si>
  <si>
    <t>TOTAL COST OF PRODUCTION OF SAMOSA</t>
  </si>
  <si>
    <t>TOTAL COST OF PRODUCTION OF SPRING ROLLS</t>
  </si>
  <si>
    <t>TOTAL COST OF PRODUCTION OF PAVILLA CHICKEN</t>
  </si>
  <si>
    <t>INPUT FOR MANZO ROLLS</t>
  </si>
  <si>
    <t>INPUT FOR KIELBASA ROLLS</t>
  </si>
  <si>
    <t xml:space="preserve">INPUT FOR KOREAN CHICKEN </t>
  </si>
  <si>
    <t xml:space="preserve">Cost Per Kielbasa </t>
  </si>
  <si>
    <t>IPC</t>
  </si>
  <si>
    <t>tbsp (14.3g)</t>
  </si>
  <si>
    <t xml:space="preserve">Chicken </t>
  </si>
  <si>
    <t>Beef</t>
  </si>
  <si>
    <t xml:space="preserve">brown sugar </t>
  </si>
  <si>
    <t>SAUSAGE</t>
  </si>
  <si>
    <t xml:space="preserve">Sesame seeds </t>
  </si>
  <si>
    <t>ketchup</t>
  </si>
  <si>
    <t>Fresh pepper</t>
  </si>
  <si>
    <t xml:space="preserve">Yaji </t>
  </si>
  <si>
    <t>Tbsp /(grams )</t>
  </si>
  <si>
    <t>Grams (1 tbsp)</t>
  </si>
  <si>
    <t xml:space="preserve">dark soya sauce </t>
  </si>
  <si>
    <t>Groundnut yaji</t>
  </si>
  <si>
    <t xml:space="preserve">Kosha salt </t>
  </si>
  <si>
    <t>G/oil</t>
  </si>
  <si>
    <t>tbsp (14.7868)</t>
  </si>
  <si>
    <t xml:space="preserve">Onion Powder </t>
  </si>
  <si>
    <t xml:space="preserve">Garlic Powder </t>
  </si>
  <si>
    <t xml:space="preserve">Black Pepper </t>
  </si>
  <si>
    <t>Tsp</t>
  </si>
  <si>
    <t xml:space="preserve">Baking Powder </t>
  </si>
  <si>
    <t>Fresh Garlic</t>
  </si>
  <si>
    <t xml:space="preserve">Parsley </t>
  </si>
  <si>
    <t>Flour</t>
  </si>
  <si>
    <t xml:space="preserve">Corn flour </t>
  </si>
  <si>
    <t>Agino Moto</t>
  </si>
  <si>
    <t>Oil (for frying)</t>
  </si>
  <si>
    <t xml:space="preserve">Eggs </t>
  </si>
  <si>
    <t>piece</t>
  </si>
  <si>
    <t xml:space="preserve">Tomato Paste </t>
  </si>
  <si>
    <t>Milk</t>
  </si>
  <si>
    <t>sachet</t>
  </si>
  <si>
    <t xml:space="preserve">Grilling </t>
  </si>
  <si>
    <t>Craft paper</t>
  </si>
  <si>
    <t>Mark Up 15%</t>
  </si>
  <si>
    <t>TOTAL COST OF PRODUCTION OF MANZO ROLLS</t>
  </si>
  <si>
    <t xml:space="preserve">TOTAL COST OF PRODUCTION OF KOREAN </t>
  </si>
  <si>
    <t>PROCUREMENT RECORD</t>
  </si>
  <si>
    <t>ROLLS &amp; MOSAS</t>
  </si>
  <si>
    <t xml:space="preserve">VENDORS INFORMATION </t>
  </si>
  <si>
    <t xml:space="preserve">DATE OF  PURCHASE </t>
  </si>
  <si>
    <t>ITEM/EQUIPMENT</t>
  </si>
  <si>
    <t>U of M</t>
  </si>
  <si>
    <t>RATE (Price per Unit)</t>
  </si>
  <si>
    <t xml:space="preserve">   VAT</t>
  </si>
  <si>
    <t>LOGISTCS</t>
  </si>
  <si>
    <t xml:space="preserve"> TOTAL COST </t>
  </si>
  <si>
    <t>Vendors Name</t>
  </si>
  <si>
    <t>Address</t>
  </si>
  <si>
    <t>Contacts</t>
  </si>
  <si>
    <t xml:space="preserve">Comments </t>
  </si>
  <si>
    <t> </t>
  </si>
  <si>
    <t>Prodev</t>
  </si>
  <si>
    <t>Maitama</t>
  </si>
  <si>
    <t>Plates</t>
  </si>
  <si>
    <t>pieces</t>
  </si>
  <si>
    <t>Stickers</t>
  </si>
  <si>
    <t>Samosa sheets</t>
  </si>
  <si>
    <t>Springrolls sheets</t>
  </si>
  <si>
    <t>Mimced meat</t>
  </si>
  <si>
    <t>Chilli peppers</t>
  </si>
  <si>
    <t>plate</t>
  </si>
  <si>
    <t>Red bell pepper</t>
  </si>
  <si>
    <t>pack</t>
  </si>
  <si>
    <t>Green pepper</t>
  </si>
  <si>
    <t>Sim card</t>
  </si>
  <si>
    <t>card</t>
  </si>
  <si>
    <t>Tipex</t>
  </si>
  <si>
    <t>Meat</t>
  </si>
  <si>
    <t>part</t>
  </si>
  <si>
    <t>Carrot</t>
  </si>
  <si>
    <t>1/4 bag</t>
  </si>
  <si>
    <t>basket</t>
  </si>
  <si>
    <t>mudu</t>
  </si>
  <si>
    <t>half basket</t>
  </si>
  <si>
    <t>Spring onions</t>
  </si>
  <si>
    <t>Sausage</t>
  </si>
  <si>
    <t>packs</t>
  </si>
  <si>
    <t>Vegetables</t>
  </si>
  <si>
    <t>Book</t>
  </si>
  <si>
    <t>Ruler</t>
  </si>
  <si>
    <t>Chilli</t>
  </si>
  <si>
    <t>Red bell</t>
  </si>
  <si>
    <t>Onion</t>
  </si>
  <si>
    <t>Lemon</t>
  </si>
  <si>
    <t>Black pepper</t>
  </si>
  <si>
    <t>Rubber storage</t>
  </si>
  <si>
    <t>Hand gloves</t>
  </si>
  <si>
    <t>Patchement paper</t>
  </si>
  <si>
    <t>roll</t>
  </si>
  <si>
    <t>Cling film</t>
  </si>
  <si>
    <t>Rubber bowl</t>
  </si>
  <si>
    <t>Wheel barrow</t>
  </si>
  <si>
    <t>Sessme oil</t>
  </si>
  <si>
    <t>bottle</t>
  </si>
  <si>
    <t>Mayonnaise</t>
  </si>
  <si>
    <t>jar</t>
  </si>
  <si>
    <t>Minced meat</t>
  </si>
  <si>
    <t>Worcestershire</t>
  </si>
  <si>
    <t>Dangote salt</t>
  </si>
  <si>
    <t>Oyster</t>
  </si>
  <si>
    <t>Fish sauce</t>
  </si>
  <si>
    <t>Dark soy sauce</t>
  </si>
  <si>
    <t>Power oil</t>
  </si>
  <si>
    <t>Star Maggi</t>
  </si>
  <si>
    <t>Corn flour</t>
  </si>
  <si>
    <t>container</t>
  </si>
  <si>
    <t>Duchess curry</t>
  </si>
  <si>
    <t>Duchess thyme</t>
  </si>
  <si>
    <t>car ticket</t>
  </si>
  <si>
    <t>Frying Pan</t>
  </si>
  <si>
    <t>Food processor</t>
  </si>
  <si>
    <t>Chicken Masala</t>
  </si>
  <si>
    <t>Bombay Biryani</t>
  </si>
  <si>
    <t>Bucket</t>
  </si>
  <si>
    <t>Cheese Cloth</t>
  </si>
  <si>
    <t>Funnel</t>
  </si>
  <si>
    <t>half bag</t>
  </si>
  <si>
    <t>Sugar</t>
  </si>
  <si>
    <t>Coconut</t>
  </si>
  <si>
    <t>Dates</t>
  </si>
  <si>
    <t>Red pepper</t>
  </si>
  <si>
    <t>Flavour</t>
  </si>
  <si>
    <t>Cloves</t>
  </si>
  <si>
    <t>Sweetner</t>
  </si>
  <si>
    <t>Ziplock</t>
  </si>
  <si>
    <t>leather</t>
  </si>
  <si>
    <t>Wraps Production</t>
  </si>
  <si>
    <t>Drink bottles</t>
  </si>
  <si>
    <t>bottles</t>
  </si>
  <si>
    <t>Sausages</t>
  </si>
  <si>
    <t>White Vinegar</t>
  </si>
  <si>
    <t>Dip bottles</t>
  </si>
  <si>
    <t>Baking Mat</t>
  </si>
  <si>
    <t>Dip containers</t>
  </si>
  <si>
    <t>Cucumber</t>
  </si>
  <si>
    <t>Wrap Production</t>
  </si>
  <si>
    <t xml:space="preserve">Oranges </t>
  </si>
  <si>
    <t>Mudu plate</t>
  </si>
  <si>
    <t>Packaging Wraps</t>
  </si>
  <si>
    <t>satchet</t>
  </si>
  <si>
    <t xml:space="preserve">Carrot- </t>
  </si>
  <si>
    <t xml:space="preserve">Green pepper </t>
  </si>
  <si>
    <t>kilo</t>
  </si>
  <si>
    <t xml:space="preserve">Rubbers </t>
  </si>
  <si>
    <t>Grinding Aya</t>
  </si>
  <si>
    <t>Wrapping and Rolling</t>
  </si>
  <si>
    <t>Shan Masala</t>
  </si>
  <si>
    <t>Curry</t>
  </si>
  <si>
    <t>Onion flakes</t>
  </si>
  <si>
    <t>Garlic Powder</t>
  </si>
  <si>
    <t>Brown sugar</t>
  </si>
  <si>
    <t xml:space="preserve">Gas </t>
  </si>
  <si>
    <t>Shan Lahori</t>
  </si>
  <si>
    <t>Bottles</t>
  </si>
  <si>
    <t>Kosher Salt</t>
  </si>
  <si>
    <t>Baking powder</t>
  </si>
  <si>
    <t>Blender</t>
  </si>
  <si>
    <t>Sticker</t>
  </si>
  <si>
    <t>Sticker Zobo</t>
  </si>
  <si>
    <t>Orange sweetner</t>
  </si>
  <si>
    <t>Zobo leave</t>
  </si>
  <si>
    <t>flavours</t>
  </si>
  <si>
    <t>Masoro</t>
  </si>
  <si>
    <t>Packaging leather</t>
  </si>
  <si>
    <t>set</t>
  </si>
  <si>
    <t>Santana leather</t>
  </si>
  <si>
    <t>packaging leather</t>
  </si>
  <si>
    <t>Pineapple</t>
  </si>
  <si>
    <t xml:space="preserve">flavours </t>
  </si>
  <si>
    <t>Pineapple sweetner</t>
  </si>
  <si>
    <t>cucumber</t>
  </si>
  <si>
    <t>foil</t>
  </si>
  <si>
    <t xml:space="preserve"> Coffee 3 in 1</t>
  </si>
  <si>
    <t xml:space="preserve">Stickers </t>
  </si>
  <si>
    <t>Garlic powder</t>
  </si>
  <si>
    <t>Ginger powder</t>
  </si>
  <si>
    <t xml:space="preserve">Transport </t>
  </si>
  <si>
    <t>trips</t>
  </si>
  <si>
    <t xml:space="preserve">mudu </t>
  </si>
  <si>
    <t xml:space="preserve">pieces </t>
  </si>
  <si>
    <t xml:space="preserve">Transport for bottles </t>
  </si>
  <si>
    <t>rolls</t>
  </si>
  <si>
    <t>milk</t>
  </si>
  <si>
    <t>zobo</t>
  </si>
  <si>
    <t>sugar</t>
  </si>
  <si>
    <t>dates</t>
  </si>
  <si>
    <t>pineapple flavour</t>
  </si>
  <si>
    <t>strawberry flavour</t>
  </si>
  <si>
    <t>pineapple</t>
  </si>
  <si>
    <t>tp</t>
  </si>
  <si>
    <t xml:space="preserve">sachet </t>
  </si>
  <si>
    <t>celotape</t>
  </si>
  <si>
    <t xml:space="preserve">COST OF PRODUCTION AYA &amp; ZOBO </t>
  </si>
  <si>
    <t xml:space="preserve">DRINKS </t>
  </si>
  <si>
    <t>PRODUCTION QUANTITY</t>
  </si>
  <si>
    <t>Drinks</t>
  </si>
  <si>
    <r>
      <rPr>
        <b/>
        <sz val="11"/>
        <color rgb="FF000000"/>
        <rFont val="Calibri"/>
      </rPr>
      <t>APPROXIMATELY</t>
    </r>
    <r>
      <rPr>
        <sz val="11"/>
        <color rgb="FF000000"/>
        <rFont val="Calibri"/>
      </rPr>
      <t xml:space="preserve"> </t>
    </r>
  </si>
  <si>
    <t>Tigernut (plain flavour)</t>
  </si>
  <si>
    <t xml:space="preserve">Total </t>
  </si>
  <si>
    <t>Tigernut (plain)</t>
  </si>
  <si>
    <t>INPUT FOR AYA</t>
  </si>
  <si>
    <t>INPUT FOR ZOBO</t>
  </si>
  <si>
    <t>IPA</t>
  </si>
  <si>
    <t>Cost Per Bottle</t>
  </si>
  <si>
    <t>Cost Per Zobo</t>
  </si>
  <si>
    <t>mudu (1.5kg)</t>
  </si>
  <si>
    <t>Oranges</t>
  </si>
  <si>
    <t>ML(Caps)</t>
  </si>
  <si>
    <t xml:space="preserve">TOTAL COST OF PRODUCTION </t>
  </si>
  <si>
    <t>Quantity of Bottles</t>
  </si>
  <si>
    <t>Total C.O.P per TGN Bottle</t>
  </si>
  <si>
    <t>Grinding Cost</t>
  </si>
  <si>
    <t xml:space="preserve">Bottling </t>
  </si>
  <si>
    <t>Preparation (cutting &amp; blending)</t>
  </si>
  <si>
    <t>GAS</t>
  </si>
  <si>
    <t>Cost of 50cl Bottles(logistics included</t>
  </si>
  <si>
    <t>TOTAL COST OF PRODUCTION FOR TIGERNUT MILK</t>
  </si>
  <si>
    <t>MONTHLY COST (MAKE UP)</t>
  </si>
  <si>
    <t xml:space="preserve">Fixed Expenditure </t>
  </si>
  <si>
    <t xml:space="preserve">COST </t>
  </si>
  <si>
    <t xml:space="preserve">Rental Cost </t>
  </si>
  <si>
    <t>NAFDAC REG</t>
  </si>
  <si>
    <t>COMPANY REG</t>
  </si>
  <si>
    <t xml:space="preserve">RECURRENT EXPENDITURE </t>
  </si>
  <si>
    <t>STAFF 1 SALARY</t>
  </si>
  <si>
    <t xml:space="preserve">Staff 2 Salary </t>
  </si>
  <si>
    <t xml:space="preserve">Marketing Cost </t>
  </si>
  <si>
    <t xml:space="preserve">MD Allowance </t>
  </si>
  <si>
    <t xml:space="preserve">Utility Bills </t>
  </si>
  <si>
    <t xml:space="preserve">Nepa </t>
  </si>
  <si>
    <t xml:space="preserve">Taxes </t>
  </si>
  <si>
    <t>Company Income Tax</t>
  </si>
  <si>
    <t xml:space="preserve">FCT IRS </t>
  </si>
  <si>
    <t>FIXED EX BROKEN DOWN</t>
  </si>
  <si>
    <t>TOTAL MONTHLY EX</t>
  </si>
  <si>
    <t xml:space="preserve">LIST OF ASSETS </t>
  </si>
  <si>
    <t xml:space="preserve">ITEM/EQUIPMENT </t>
  </si>
  <si>
    <t>COSTS</t>
  </si>
  <si>
    <t xml:space="preserve">PERCENTAGE </t>
  </si>
  <si>
    <t xml:space="preserve">DEPRICIATION </t>
  </si>
  <si>
    <t xml:space="preserve">Grinder </t>
  </si>
  <si>
    <t>Tigernut Milk Extraction machine</t>
  </si>
  <si>
    <t>Wrap Making Machine</t>
  </si>
  <si>
    <t>Freezer</t>
  </si>
  <si>
    <t xml:space="preserve">Stainless Bowls </t>
  </si>
  <si>
    <t xml:space="preserve">Measuring cups </t>
  </si>
  <si>
    <t>Juicer</t>
  </si>
  <si>
    <t>Scales</t>
  </si>
  <si>
    <t>Total Cost</t>
  </si>
  <si>
    <t xml:space="preserve">August </t>
  </si>
  <si>
    <t>September</t>
  </si>
  <si>
    <t>October</t>
  </si>
  <si>
    <t>November</t>
  </si>
  <si>
    <t>December</t>
  </si>
  <si>
    <t xml:space="preserve">OPENING BALANCE </t>
  </si>
  <si>
    <t xml:space="preserve">Cash Inflows </t>
  </si>
  <si>
    <t xml:space="preserve">Loan/Investment </t>
  </si>
  <si>
    <t>Investment Returns</t>
  </si>
  <si>
    <t>Total Inflows</t>
  </si>
  <si>
    <t xml:space="preserve">Cash Outflows </t>
  </si>
  <si>
    <t>Raw Materials</t>
  </si>
  <si>
    <t>Wages</t>
  </si>
  <si>
    <t>Rent</t>
  </si>
  <si>
    <t xml:space="preserve">Utilities </t>
  </si>
  <si>
    <t>Marketing/ADS</t>
  </si>
  <si>
    <t>Logistics</t>
  </si>
  <si>
    <t xml:space="preserve">Loan Repayment </t>
  </si>
  <si>
    <t>Total Outflows</t>
  </si>
  <si>
    <t>Net Cashflow</t>
  </si>
  <si>
    <t xml:space="preserve">Closing Balance </t>
  </si>
  <si>
    <t>Date</t>
  </si>
  <si>
    <t>Item</t>
  </si>
  <si>
    <t xml:space="preserve"> Price </t>
  </si>
  <si>
    <t>Amount</t>
  </si>
  <si>
    <t xml:space="preserve"> Total </t>
  </si>
  <si>
    <t xml:space="preserve"> Account Balance </t>
  </si>
  <si>
    <t>Category</t>
  </si>
  <si>
    <t>Tiger nuts</t>
  </si>
  <si>
    <t>Production</t>
  </si>
  <si>
    <t>Business Dev</t>
  </si>
  <si>
    <t>Delivery</t>
  </si>
  <si>
    <t xml:space="preserve">Pineapple </t>
  </si>
  <si>
    <t>Piece</t>
  </si>
  <si>
    <t>Others</t>
  </si>
  <si>
    <t>Zobo leaves</t>
  </si>
  <si>
    <t>Assets</t>
  </si>
  <si>
    <t>Bag</t>
  </si>
  <si>
    <t>Pineapple Joccy</t>
  </si>
  <si>
    <t>Pack</t>
  </si>
  <si>
    <t xml:space="preserve">Salary </t>
  </si>
  <si>
    <t>Marketing</t>
  </si>
  <si>
    <t xml:space="preserve">Coffee </t>
  </si>
  <si>
    <t>Roll</t>
  </si>
  <si>
    <t>Rolls</t>
  </si>
  <si>
    <t>Research</t>
  </si>
  <si>
    <t>Packaging</t>
  </si>
  <si>
    <t>Staff Feeding</t>
  </si>
  <si>
    <t xml:space="preserve">Discount </t>
  </si>
  <si>
    <t>3 Rubbers</t>
  </si>
  <si>
    <t xml:space="preserve">Big Turning stick </t>
  </si>
  <si>
    <t>Small Turning stick</t>
  </si>
  <si>
    <t>Iron sieve</t>
  </si>
  <si>
    <t>Record Book</t>
  </si>
  <si>
    <t>Gloves</t>
  </si>
  <si>
    <t>Packaging Leather</t>
  </si>
  <si>
    <t>Leather for Dates</t>
  </si>
  <si>
    <t>Sieve Cloth</t>
  </si>
  <si>
    <t xml:space="preserve">Equipment </t>
  </si>
  <si>
    <t>Transport for Tina</t>
  </si>
  <si>
    <t>50cl Bottles</t>
  </si>
  <si>
    <t>25cl Bottles</t>
  </si>
  <si>
    <t>Transport for Zobo</t>
  </si>
  <si>
    <t>Transport</t>
  </si>
  <si>
    <t>Indomie For Tina</t>
  </si>
  <si>
    <t>Turning Stick</t>
  </si>
  <si>
    <t>Kimba</t>
  </si>
  <si>
    <t>Nepa</t>
  </si>
  <si>
    <t>Credit</t>
  </si>
  <si>
    <t xml:space="preserve">Free delivery </t>
  </si>
  <si>
    <t>Discount</t>
  </si>
  <si>
    <t>Delivery for Dates</t>
  </si>
  <si>
    <t>Delivery for Tigernut</t>
  </si>
  <si>
    <t>5 Litre Rubber Keg</t>
  </si>
  <si>
    <t>Bottle Caps</t>
  </si>
  <si>
    <t>50cl Bottles and caps</t>
  </si>
  <si>
    <t>25cl Bottles and caps</t>
  </si>
  <si>
    <t>Bottle caps</t>
  </si>
  <si>
    <t>Hoolio Delivery</t>
  </si>
  <si>
    <t>Delivery Discount</t>
  </si>
  <si>
    <t xml:space="preserve">Piece </t>
  </si>
  <si>
    <t>Jolly Jus</t>
  </si>
  <si>
    <t>Delivery Discount for Oluwayemisi</t>
  </si>
  <si>
    <t>Delivery Discount for Hauwa Idris</t>
  </si>
  <si>
    <t>Delivery Discount for Hoolio Foods</t>
  </si>
  <si>
    <t>Tina</t>
  </si>
  <si>
    <t>Kitchen setup</t>
  </si>
  <si>
    <t>Tigernut Balance</t>
  </si>
  <si>
    <t>Kitchen plumbing</t>
  </si>
  <si>
    <t>Transport for electrician</t>
  </si>
  <si>
    <t>Cocoa Powder</t>
  </si>
  <si>
    <t>Box</t>
  </si>
  <si>
    <t>Delivery to Gwarimpa</t>
  </si>
  <si>
    <t xml:space="preserve">Delivery to Restaurant </t>
  </si>
  <si>
    <t>Indomie</t>
  </si>
  <si>
    <t>Salary for Mary</t>
  </si>
  <si>
    <t>Phone Credit</t>
  </si>
  <si>
    <t xml:space="preserve">Kitchen Electrical </t>
  </si>
  <si>
    <t>Market runs</t>
  </si>
  <si>
    <t>Bottle and caps</t>
  </si>
  <si>
    <t>Tina's Birthday gift</t>
  </si>
  <si>
    <t>Liquid soap</t>
  </si>
  <si>
    <t>Bottle</t>
  </si>
  <si>
    <t>Kitchen Towel</t>
  </si>
  <si>
    <t>Set</t>
  </si>
  <si>
    <t>Delivery Discount for Aderoju</t>
  </si>
  <si>
    <t>Ads</t>
  </si>
  <si>
    <t>Transfer from Aminu</t>
  </si>
  <si>
    <t>Delivery to Hoolio</t>
  </si>
  <si>
    <t>Transport for Esther</t>
  </si>
  <si>
    <t>Market feeding</t>
  </si>
  <si>
    <t>Aisha's Salary</t>
  </si>
  <si>
    <t>Delivery Discount for Shawa</t>
  </si>
  <si>
    <t>Dates Transportation</t>
  </si>
  <si>
    <t>Discount delivery for Sarah</t>
  </si>
  <si>
    <t>Discount delivery for Hollie</t>
  </si>
  <si>
    <t xml:space="preserve">Discount delivery for Luna Cafe </t>
  </si>
  <si>
    <t>Joccy</t>
  </si>
  <si>
    <t>Esther's Salary</t>
  </si>
  <si>
    <t>Mary's Salary</t>
  </si>
  <si>
    <t>Delivery discount for Joju</t>
  </si>
  <si>
    <t>Delivery discount for Raliat</t>
  </si>
  <si>
    <t>Delivery  for Hoolio Foods</t>
  </si>
  <si>
    <t>Delivery Discount for Calmo</t>
  </si>
  <si>
    <t>Tina's Loan</t>
  </si>
  <si>
    <t>Pineapple zobo stickers</t>
  </si>
  <si>
    <t>Date Zobo stickers</t>
  </si>
  <si>
    <t>Tina's Salary</t>
  </si>
  <si>
    <t>25cl short bottles with black caps</t>
  </si>
  <si>
    <t>50cl square bottles with black caps</t>
  </si>
  <si>
    <t>Extra black caps</t>
  </si>
  <si>
    <t>Delivery for Packaging</t>
  </si>
  <si>
    <t>Staff Snack</t>
  </si>
  <si>
    <t>Dish washing liquid</t>
  </si>
  <si>
    <t>Bttle</t>
  </si>
  <si>
    <t>PVC tape</t>
  </si>
  <si>
    <t xml:space="preserve">Insecticide </t>
  </si>
  <si>
    <t>Cellotape</t>
  </si>
  <si>
    <t>Ice block</t>
  </si>
  <si>
    <t>Delivery Discount for Mikhail</t>
  </si>
  <si>
    <t>Foster Clarks</t>
  </si>
  <si>
    <t>Hoolio Delivery Discount</t>
  </si>
  <si>
    <t xml:space="preserve">Luna Cafe Delivery Discount </t>
  </si>
  <si>
    <t>Balance for Stickers</t>
  </si>
  <si>
    <t>Delivery Discount  for Luna Cafe</t>
  </si>
  <si>
    <t>Market runs( Mortar and Ghana must go)</t>
  </si>
  <si>
    <t>Sound proof  Blender</t>
  </si>
  <si>
    <t>Bottles 50 cl</t>
  </si>
  <si>
    <t>Bottles 25 cl</t>
  </si>
  <si>
    <t>Market Survey</t>
  </si>
  <si>
    <t xml:space="preserve">                   -  </t>
  </si>
  <si>
    <t>CAC Registration</t>
  </si>
  <si>
    <t>Loan</t>
  </si>
  <si>
    <t>Cartons</t>
  </si>
  <si>
    <t>Delivery to HF</t>
  </si>
  <si>
    <t>Jolly Sweetener</t>
  </si>
  <si>
    <t>Joccy Sweetener</t>
  </si>
  <si>
    <t>Clove</t>
  </si>
  <si>
    <t>Disposable cups 12oz</t>
  </si>
  <si>
    <t>Straws</t>
  </si>
  <si>
    <t>Essence</t>
  </si>
  <si>
    <t>Barrow &amp; Sad</t>
  </si>
  <si>
    <t>Data</t>
  </si>
  <si>
    <t>Bolt</t>
  </si>
  <si>
    <t xml:space="preserve">Flavouring </t>
  </si>
  <si>
    <t>bag</t>
  </si>
  <si>
    <t>Tigernut (bag)</t>
  </si>
  <si>
    <t xml:space="preserve">Clove </t>
  </si>
  <si>
    <t xml:space="preserve">Negro Pepper </t>
  </si>
  <si>
    <t xml:space="preserve">piece </t>
  </si>
  <si>
    <t xml:space="preserve">Fresh ginger </t>
  </si>
  <si>
    <t xml:space="preserve">basket </t>
  </si>
  <si>
    <t>lemon grass</t>
  </si>
  <si>
    <t xml:space="preserve">fenugreek </t>
  </si>
  <si>
    <t xml:space="preserve">fennel </t>
  </si>
  <si>
    <t xml:space="preserve">fresh mint </t>
  </si>
  <si>
    <t xml:space="preserve">dry mint </t>
  </si>
  <si>
    <t xml:space="preserve">dry ginger </t>
  </si>
  <si>
    <t xml:space="preserve">red tea </t>
  </si>
  <si>
    <t>green tea</t>
  </si>
  <si>
    <t xml:space="preserve">camomile </t>
  </si>
  <si>
    <t xml:space="preserve">All spice </t>
  </si>
  <si>
    <t>Coffee mini sachet</t>
  </si>
  <si>
    <t xml:space="preserve">Coffee regular sachet </t>
  </si>
  <si>
    <t xml:space="preserve">Blender </t>
  </si>
  <si>
    <t xml:space="preserve">Tp to Blender </t>
  </si>
  <si>
    <t>Sebastian WTP</t>
  </si>
  <si>
    <t>Sebastian WP</t>
  </si>
  <si>
    <t xml:space="preserve">Sebastian Feeding </t>
  </si>
  <si>
    <t>bottles 50cl</t>
  </si>
  <si>
    <t>Delivery to Park</t>
  </si>
  <si>
    <t xml:space="preserve">Ginger </t>
  </si>
  <si>
    <t xml:space="preserve">Charcoal </t>
  </si>
  <si>
    <t>Sebastian TP</t>
  </si>
  <si>
    <t>Delivery to hollio</t>
  </si>
  <si>
    <t xml:space="preserve">100 litres Rubber </t>
  </si>
  <si>
    <t xml:space="preserve">Sieve cloth </t>
  </si>
  <si>
    <t>TP for UTC</t>
  </si>
  <si>
    <t>Mercy TP(Interview)</t>
  </si>
  <si>
    <t>Sticker part payment</t>
  </si>
  <si>
    <t>Cellotapes</t>
  </si>
  <si>
    <t>Nescafé</t>
  </si>
  <si>
    <t>hollandia</t>
  </si>
  <si>
    <t>Milo</t>
  </si>
  <si>
    <t>Sponge</t>
  </si>
  <si>
    <t>Glue</t>
  </si>
  <si>
    <t xml:space="preserve">Sticker Balance </t>
  </si>
  <si>
    <t xml:space="preserve">Pineapples </t>
  </si>
  <si>
    <t>Delivery  to Hollio</t>
  </si>
  <si>
    <t xml:space="preserve">Rubber </t>
  </si>
  <si>
    <t xml:space="preserve">Towels </t>
  </si>
  <si>
    <t>Sieve</t>
  </si>
  <si>
    <t>Tigernut (half bag)</t>
  </si>
  <si>
    <t xml:space="preserve">Dates </t>
  </si>
  <si>
    <t xml:space="preserve">INGREDIENTS </t>
  </si>
  <si>
    <t xml:space="preserve">RATE PER UNIT </t>
  </si>
  <si>
    <t xml:space="preserve">LOGISTICS </t>
  </si>
  <si>
    <t>Bottles 50cl</t>
  </si>
  <si>
    <t>Bottles 25cl</t>
  </si>
  <si>
    <t>Market Survey TP</t>
  </si>
  <si>
    <t>Doma Trip</t>
  </si>
  <si>
    <t>Jolly Pack</t>
  </si>
  <si>
    <t>Sachet</t>
  </si>
  <si>
    <t>Joccy Pack</t>
  </si>
  <si>
    <t xml:space="preserve">                     ½</t>
  </si>
  <si>
    <t>Disposable Cups</t>
  </si>
  <si>
    <t xml:space="preserve">Essence </t>
  </si>
  <si>
    <t>Sadaqa &amp; Barrow</t>
  </si>
  <si>
    <t>Cartoons</t>
  </si>
  <si>
    <t xml:space="preserve">                     ¼</t>
  </si>
  <si>
    <t>½ basket</t>
  </si>
  <si>
    <t>Cost of Sales</t>
  </si>
  <si>
    <t>Funds</t>
  </si>
  <si>
    <t>Use</t>
  </si>
  <si>
    <t>Actual</t>
  </si>
  <si>
    <t>Moniepoint</t>
  </si>
  <si>
    <t>Transport &amp; Aya Balance</t>
  </si>
  <si>
    <t>ALAT</t>
  </si>
  <si>
    <t>Funding</t>
  </si>
  <si>
    <t>Coffee Machine</t>
  </si>
  <si>
    <t>Kitchen</t>
  </si>
  <si>
    <t>Registration</t>
  </si>
  <si>
    <t>Problem</t>
  </si>
  <si>
    <t>Solution</t>
  </si>
  <si>
    <t>Status</t>
  </si>
  <si>
    <t>Records are not up to date</t>
  </si>
  <si>
    <t xml:space="preserve">Hire staff to handle admin functions </t>
  </si>
  <si>
    <t>Ongoing</t>
  </si>
  <si>
    <t>We should keep money in the ads account so that the ads never stop</t>
  </si>
  <si>
    <t>We will keep running the current ad on 8k and we will send 70k to the ad account every tuesday</t>
  </si>
  <si>
    <t>We need an admin staff that can be held accountable</t>
  </si>
  <si>
    <t>We need to have good stock of bottles</t>
  </si>
  <si>
    <t>Our bottles should never go below 500</t>
  </si>
  <si>
    <t>Create new content for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</si>
</sst>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[$-F800]dddd\,\ mmmm\ dd\,\ yyyy"/>
    <numFmt numFmtId="166" formatCode="[$₦-46A]#,##0.00"/>
    <numFmt numFmtId="167" formatCode="0.0"/>
    <numFmt numFmtId="168" formatCode="_-[$₦-46A]* #,##0.00_-;\-[$₦-46A]* #,##0.00_-;_-[$₦-46A]* &quot;-&quot;??_-;_-@_-"/>
    <numFmt numFmtId="169" formatCode="0.0000000000"/>
    <numFmt numFmtId="170" formatCode="0.000"/>
    <numFmt numFmtId="171" formatCode="[$₦-46A]#,##0"/>
    <numFmt numFmtId="172" formatCode="[$-409]dd\-mmm\-yy;@"/>
    <numFmt numFmtId="173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1F497D"/>
      <name val="Calibri"/>
    </font>
    <font>
      <b/>
      <sz val="11"/>
      <color rgb="FFFF0000"/>
      <name val="Calibri"/>
    </font>
    <font>
      <b/>
      <sz val="11"/>
      <color rgb="FF16365C"/>
      <name val="Calibri"/>
    </font>
    <font>
      <sz val="11"/>
      <color rgb="FF375623"/>
      <name val="Calibri"/>
      <family val="2"/>
    </font>
    <font>
      <b/>
      <sz val="11"/>
      <color rgb="FF000000"/>
      <name val="Calibri"/>
      <family val="2"/>
    </font>
    <font>
      <b/>
      <sz val="11"/>
      <color rgb="FF375623"/>
      <name val="Calibri"/>
      <family val="2"/>
    </font>
    <font>
      <b/>
      <sz val="11"/>
      <color rgb="FFFFFFFF"/>
      <name val="Calibri"/>
      <family val="2"/>
    </font>
    <font>
      <i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3221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A088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9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4" borderId="1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165" fontId="0" fillId="0" borderId="0" xfId="0" applyNumberFormat="1"/>
    <xf numFmtId="164" fontId="0" fillId="4" borderId="4" xfId="0" applyNumberFormat="1" applyFill="1" applyBorder="1"/>
    <xf numFmtId="164" fontId="0" fillId="4" borderId="6" xfId="0" applyNumberFormat="1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6" xfId="0" applyFill="1" applyBorder="1"/>
    <xf numFmtId="0" fontId="0" fillId="5" borderId="17" xfId="0" applyFill="1" applyBorder="1"/>
    <xf numFmtId="164" fontId="0" fillId="4" borderId="20" xfId="0" applyNumberFormat="1" applyFill="1" applyBorder="1"/>
    <xf numFmtId="164" fontId="0" fillId="4" borderId="21" xfId="0" applyNumberFormat="1" applyFill="1" applyBorder="1"/>
    <xf numFmtId="165" fontId="0" fillId="5" borderId="20" xfId="0" applyNumberFormat="1" applyFill="1" applyBorder="1"/>
    <xf numFmtId="165" fontId="0" fillId="5" borderId="21" xfId="0" applyNumberFormat="1" applyFill="1" applyBorder="1"/>
    <xf numFmtId="3" fontId="0" fillId="0" borderId="1" xfId="0" applyNumberFormat="1" applyBorder="1"/>
    <xf numFmtId="0" fontId="1" fillId="0" borderId="0" xfId="0" applyFont="1" applyAlignment="1">
      <alignment vertical="top" wrapText="1"/>
    </xf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0" borderId="24" xfId="0" applyFont="1" applyBorder="1"/>
    <xf numFmtId="0" fontId="1" fillId="8" borderId="25" xfId="0" applyFont="1" applyFill="1" applyBorder="1"/>
    <xf numFmtId="0" fontId="1" fillId="0" borderId="26" xfId="0" applyFont="1" applyBorder="1"/>
    <xf numFmtId="0" fontId="1" fillId="0" borderId="27" xfId="0" applyFont="1" applyBorder="1"/>
    <xf numFmtId="0" fontId="0" fillId="0" borderId="28" xfId="0" applyBorder="1"/>
    <xf numFmtId="0" fontId="0" fillId="0" borderId="29" xfId="0" applyBorder="1"/>
    <xf numFmtId="168" fontId="1" fillId="0" borderId="0" xfId="0" applyNumberFormat="1" applyFont="1"/>
    <xf numFmtId="0" fontId="0" fillId="0" borderId="30" xfId="0" applyBorder="1"/>
    <xf numFmtId="2" fontId="6" fillId="0" borderId="0" xfId="0" applyNumberFormat="1" applyFont="1"/>
    <xf numFmtId="1" fontId="0" fillId="0" borderId="0" xfId="0" applyNumberFormat="1" applyAlignment="1">
      <alignment horizontal="center" vertical="center"/>
    </xf>
    <xf numFmtId="167" fontId="6" fillId="0" borderId="0" xfId="0" applyNumberFormat="1" applyFont="1"/>
    <xf numFmtId="168" fontId="0" fillId="0" borderId="28" xfId="0" applyNumberFormat="1" applyBorder="1"/>
    <xf numFmtId="16" fontId="0" fillId="0" borderId="0" xfId="0" applyNumberFormat="1"/>
    <xf numFmtId="166" fontId="1" fillId="0" borderId="0" xfId="0" applyNumberFormat="1" applyFont="1"/>
    <xf numFmtId="168" fontId="1" fillId="0" borderId="28" xfId="0" applyNumberFormat="1" applyFont="1" applyBorder="1"/>
    <xf numFmtId="0" fontId="1" fillId="0" borderId="30" xfId="0" applyFont="1" applyBorder="1"/>
    <xf numFmtId="0" fontId="0" fillId="0" borderId="32" xfId="0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0" fillId="0" borderId="31" xfId="0" applyBorder="1"/>
    <xf numFmtId="0" fontId="0" fillId="0" borderId="37" xfId="0" applyBorder="1"/>
    <xf numFmtId="0" fontId="0" fillId="0" borderId="38" xfId="0" applyBorder="1"/>
    <xf numFmtId="0" fontId="1" fillId="0" borderId="40" xfId="0" applyFont="1" applyBorder="1"/>
    <xf numFmtId="166" fontId="0" fillId="0" borderId="40" xfId="0" applyNumberFormat="1" applyBorder="1"/>
    <xf numFmtId="0" fontId="0" fillId="0" borderId="40" xfId="0" applyBorder="1"/>
    <xf numFmtId="0" fontId="0" fillId="0" borderId="41" xfId="0" applyBorder="1"/>
    <xf numFmtId="166" fontId="4" fillId="0" borderId="0" xfId="0" applyNumberFormat="1" applyFont="1"/>
    <xf numFmtId="167" fontId="0" fillId="0" borderId="0" xfId="0" applyNumberFormat="1" applyAlignment="1">
      <alignment horizontal="center" vertical="center"/>
    </xf>
    <xf numFmtId="170" fontId="6" fillId="0" borderId="0" xfId="0" applyNumberFormat="1" applyFont="1"/>
    <xf numFmtId="167" fontId="6" fillId="0" borderId="0" xfId="0" applyNumberFormat="1" applyFont="1" applyAlignment="1">
      <alignment wrapText="1"/>
    </xf>
    <xf numFmtId="0" fontId="0" fillId="0" borderId="43" xfId="0" applyBorder="1"/>
    <xf numFmtId="0" fontId="0" fillId="0" borderId="44" xfId="0" applyBorder="1"/>
    <xf numFmtId="0" fontId="1" fillId="0" borderId="45" xfId="0" applyFont="1" applyBorder="1"/>
    <xf numFmtId="1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  <xf numFmtId="0" fontId="6" fillId="0" borderId="0" xfId="0" applyFont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31" xfId="0" applyFont="1" applyBorder="1"/>
    <xf numFmtId="0" fontId="0" fillId="0" borderId="49" xfId="0" applyBorder="1"/>
    <xf numFmtId="0" fontId="0" fillId="0" borderId="51" xfId="0" applyBorder="1"/>
    <xf numFmtId="166" fontId="1" fillId="0" borderId="28" xfId="0" applyNumberFormat="1" applyFont="1" applyBorder="1"/>
    <xf numFmtId="0" fontId="0" fillId="11" borderId="31" xfId="0" applyFill="1" applyBorder="1"/>
    <xf numFmtId="0" fontId="0" fillId="11" borderId="32" xfId="0" applyFill="1" applyBorder="1"/>
    <xf numFmtId="0" fontId="0" fillId="11" borderId="41" xfId="0" applyFill="1" applyBorder="1"/>
    <xf numFmtId="0" fontId="1" fillId="0" borderId="32" xfId="0" applyFont="1" applyBorder="1"/>
    <xf numFmtId="166" fontId="1" fillId="0" borderId="32" xfId="0" applyNumberFormat="1" applyFont="1" applyBorder="1"/>
    <xf numFmtId="0" fontId="1" fillId="0" borderId="23" xfId="0" applyFont="1" applyBorder="1"/>
    <xf numFmtId="0" fontId="1" fillId="0" borderId="33" xfId="0" applyFont="1" applyBorder="1"/>
    <xf numFmtId="0" fontId="0" fillId="0" borderId="24" xfId="0" applyBorder="1"/>
    <xf numFmtId="0" fontId="1" fillId="0" borderId="25" xfId="0" applyFont="1" applyBorder="1"/>
    <xf numFmtId="0" fontId="0" fillId="0" borderId="50" xfId="0" applyBorder="1"/>
    <xf numFmtId="167" fontId="0" fillId="0" borderId="0" xfId="0" applyNumberFormat="1"/>
    <xf numFmtId="1" fontId="6" fillId="0" borderId="0" xfId="0" applyNumberFormat="1" applyFont="1"/>
    <xf numFmtId="171" fontId="0" fillId="0" borderId="45" xfId="0" applyNumberFormat="1" applyBorder="1"/>
    <xf numFmtId="171" fontId="0" fillId="0" borderId="26" xfId="0" applyNumberFormat="1" applyBorder="1"/>
    <xf numFmtId="166" fontId="1" fillId="0" borderId="25" xfId="0" applyNumberFormat="1" applyFont="1" applyBorder="1"/>
    <xf numFmtId="0" fontId="3" fillId="0" borderId="0" xfId="0" applyFont="1"/>
    <xf numFmtId="0" fontId="3" fillId="0" borderId="3" xfId="0" applyFont="1" applyBorder="1"/>
    <xf numFmtId="165" fontId="1" fillId="11" borderId="18" xfId="0" applyNumberFormat="1" applyFont="1" applyFill="1" applyBorder="1"/>
    <xf numFmtId="0" fontId="1" fillId="11" borderId="12" xfId="0" applyFont="1" applyFill="1" applyBorder="1"/>
    <xf numFmtId="0" fontId="1" fillId="11" borderId="14" xfId="0" applyFont="1" applyFill="1" applyBorder="1"/>
    <xf numFmtId="0" fontId="1" fillId="11" borderId="13" xfId="0" applyFont="1" applyFill="1" applyBorder="1"/>
    <xf numFmtId="165" fontId="0" fillId="11" borderId="19" xfId="0" applyNumberFormat="1" applyFill="1" applyBorder="1"/>
    <xf numFmtId="0" fontId="0" fillId="11" borderId="2" xfId="0" applyFill="1" applyBorder="1"/>
    <xf numFmtId="0" fontId="0" fillId="11" borderId="15" xfId="0" applyFill="1" applyBorder="1"/>
    <xf numFmtId="0" fontId="0" fillId="11" borderId="10" xfId="0" applyFill="1" applyBorder="1"/>
    <xf numFmtId="165" fontId="0" fillId="11" borderId="20" xfId="0" applyNumberFormat="1" applyFill="1" applyBorder="1"/>
    <xf numFmtId="0" fontId="0" fillId="11" borderId="1" xfId="0" applyFill="1" applyBorder="1"/>
    <xf numFmtId="0" fontId="0" fillId="11" borderId="16" xfId="0" applyFill="1" applyBorder="1"/>
    <xf numFmtId="0" fontId="0" fillId="11" borderId="5" xfId="0" applyFill="1" applyBorder="1"/>
    <xf numFmtId="164" fontId="0" fillId="11" borderId="20" xfId="0" applyNumberFormat="1" applyFill="1" applyBorder="1"/>
    <xf numFmtId="164" fontId="1" fillId="0" borderId="3" xfId="0" applyNumberFormat="1" applyFont="1" applyBorder="1"/>
    <xf numFmtId="0" fontId="1" fillId="0" borderId="22" xfId="0" applyFont="1" applyBorder="1"/>
    <xf numFmtId="0" fontId="1" fillId="0" borderId="18" xfId="0" applyFont="1" applyBorder="1"/>
    <xf numFmtId="0" fontId="1" fillId="0" borderId="14" xfId="0" applyFont="1" applyBorder="1"/>
    <xf numFmtId="0" fontId="1" fillId="0" borderId="13" xfId="0" applyFont="1" applyBorder="1"/>
    <xf numFmtId="164" fontId="0" fillId="0" borderId="9" xfId="0" applyNumberFormat="1" applyBorder="1"/>
    <xf numFmtId="164" fontId="0" fillId="0" borderId="19" xfId="0" applyNumberFormat="1" applyBorder="1"/>
    <xf numFmtId="0" fontId="0" fillId="0" borderId="15" xfId="0" applyBorder="1"/>
    <xf numFmtId="0" fontId="0" fillId="0" borderId="10" xfId="0" applyBorder="1"/>
    <xf numFmtId="164" fontId="0" fillId="0" borderId="20" xfId="0" applyNumberFormat="1" applyBorder="1"/>
    <xf numFmtId="0" fontId="0" fillId="0" borderId="16" xfId="0" applyBorder="1"/>
    <xf numFmtId="0" fontId="0" fillId="0" borderId="5" xfId="0" applyBorder="1"/>
    <xf numFmtId="164" fontId="0" fillId="0" borderId="4" xfId="0" applyNumberFormat="1" applyBorder="1"/>
    <xf numFmtId="0" fontId="10" fillId="0" borderId="0" xfId="0" applyFont="1"/>
    <xf numFmtId="0" fontId="10" fillId="0" borderId="18" xfId="0" applyFont="1" applyBorder="1"/>
    <xf numFmtId="0" fontId="12" fillId="0" borderId="18" xfId="0" applyFont="1" applyBorder="1"/>
    <xf numFmtId="0" fontId="13" fillId="0" borderId="55" xfId="0" applyFont="1" applyBorder="1"/>
    <xf numFmtId="0" fontId="13" fillId="0" borderId="56" xfId="0" applyFont="1" applyBorder="1"/>
    <xf numFmtId="0" fontId="9" fillId="0" borderId="56" xfId="0" applyFont="1" applyBorder="1"/>
    <xf numFmtId="164" fontId="10" fillId="0" borderId="11" xfId="0" applyNumberFormat="1" applyFont="1" applyBorder="1"/>
    <xf numFmtId="166" fontId="10" fillId="0" borderId="18" xfId="0" applyNumberFormat="1" applyFont="1" applyBorder="1"/>
    <xf numFmtId="172" fontId="1" fillId="11" borderId="11" xfId="0" applyNumberFormat="1" applyFont="1" applyFill="1" applyBorder="1"/>
    <xf numFmtId="172" fontId="0" fillId="11" borderId="4" xfId="0" applyNumberFormat="1" applyFill="1" applyBorder="1"/>
    <xf numFmtId="172" fontId="0" fillId="11" borderId="9" xfId="0" applyNumberFormat="1" applyFill="1" applyBorder="1"/>
    <xf numFmtId="172" fontId="0" fillId="5" borderId="4" xfId="0" applyNumberFormat="1" applyFill="1" applyBorder="1"/>
    <xf numFmtId="172" fontId="0" fillId="5" borderId="6" xfId="0" applyNumberFormat="1" applyFill="1" applyBorder="1"/>
    <xf numFmtId="172" fontId="0" fillId="0" borderId="0" xfId="0" applyNumberFormat="1"/>
    <xf numFmtId="9" fontId="0" fillId="0" borderId="0" xfId="0" applyNumberFormat="1"/>
    <xf numFmtId="166" fontId="0" fillId="0" borderId="28" xfId="0" applyNumberFormat="1" applyBorder="1"/>
    <xf numFmtId="166" fontId="0" fillId="0" borderId="32" xfId="0" applyNumberFormat="1" applyBorder="1"/>
    <xf numFmtId="9" fontId="0" fillId="0" borderId="32" xfId="0" applyNumberFormat="1" applyBorder="1"/>
    <xf numFmtId="166" fontId="0" fillId="0" borderId="29" xfId="0" applyNumberFormat="1" applyBorder="1"/>
    <xf numFmtId="166" fontId="0" fillId="0" borderId="26" xfId="0" applyNumberFormat="1" applyBorder="1"/>
    <xf numFmtId="0" fontId="0" fillId="0" borderId="33" xfId="0" applyBorder="1"/>
    <xf numFmtId="166" fontId="0" fillId="0" borderId="30" xfId="0" applyNumberFormat="1" applyBorder="1"/>
    <xf numFmtId="166" fontId="1" fillId="0" borderId="23" xfId="0" applyNumberFormat="1" applyFont="1" applyBorder="1"/>
    <xf numFmtId="166" fontId="7" fillId="0" borderId="0" xfId="0" applyNumberFormat="1" applyFont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6" xfId="0" applyBorder="1"/>
    <xf numFmtId="0" fontId="1" fillId="11" borderId="30" xfId="0" applyFont="1" applyFill="1" applyBorder="1"/>
    <xf numFmtId="0" fontId="0" fillId="11" borderId="0" xfId="0" applyFill="1"/>
    <xf numFmtId="0" fontId="0" fillId="11" borderId="28" xfId="0" applyFill="1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1" fillId="0" borderId="71" xfId="0" applyFont="1" applyBorder="1"/>
    <xf numFmtId="0" fontId="0" fillId="0" borderId="72" xfId="0" applyBorder="1"/>
    <xf numFmtId="0" fontId="0" fillId="0" borderId="73" xfId="0" applyBorder="1"/>
    <xf numFmtId="0" fontId="0" fillId="0" borderId="65" xfId="0" applyBorder="1"/>
    <xf numFmtId="0" fontId="0" fillId="0" borderId="63" xfId="0" applyBorder="1"/>
    <xf numFmtId="0" fontId="0" fillId="0" borderId="64" xfId="0" applyBorder="1"/>
    <xf numFmtId="0" fontId="1" fillId="0" borderId="74" xfId="0" applyFont="1" applyBorder="1"/>
    <xf numFmtId="0" fontId="0" fillId="0" borderId="75" xfId="0" applyBorder="1"/>
    <xf numFmtId="0" fontId="0" fillId="0" borderId="76" xfId="0" applyBorder="1"/>
    <xf numFmtId="0" fontId="1" fillId="0" borderId="77" xfId="0" applyFont="1" applyBorder="1"/>
    <xf numFmtId="0" fontId="0" fillId="0" borderId="78" xfId="0" applyBorder="1"/>
    <xf numFmtId="0" fontId="0" fillId="0" borderId="79" xfId="0" applyBorder="1"/>
    <xf numFmtId="0" fontId="1" fillId="14" borderId="80" xfId="0" applyFont="1" applyFill="1" applyBorder="1"/>
    <xf numFmtId="0" fontId="0" fillId="0" borderId="81" xfId="0" applyBorder="1"/>
    <xf numFmtId="0" fontId="0" fillId="0" borderId="82" xfId="0" applyBorder="1"/>
    <xf numFmtId="0" fontId="0" fillId="0" borderId="74" xfId="0" applyBorder="1"/>
    <xf numFmtId="0" fontId="1" fillId="0" borderId="75" xfId="0" applyFont="1" applyBorder="1"/>
    <xf numFmtId="0" fontId="1" fillId="0" borderId="76" xfId="0" applyFont="1" applyBorder="1"/>
    <xf numFmtId="0" fontId="1" fillId="11" borderId="31" xfId="0" applyFont="1" applyFill="1" applyBorder="1"/>
    <xf numFmtId="0" fontId="0" fillId="11" borderId="29" xfId="0" applyFill="1" applyBorder="1"/>
    <xf numFmtId="164" fontId="0" fillId="0" borderId="59" xfId="0" applyNumberFormat="1" applyBorder="1"/>
    <xf numFmtId="3" fontId="0" fillId="0" borderId="59" xfId="0" applyNumberFormat="1" applyBorder="1"/>
    <xf numFmtId="166" fontId="0" fillId="0" borderId="23" xfId="0" applyNumberFormat="1" applyBorder="1"/>
    <xf numFmtId="166" fontId="0" fillId="0" borderId="25" xfId="0" applyNumberFormat="1" applyBorder="1"/>
    <xf numFmtId="0" fontId="1" fillId="0" borderId="49" xfId="0" applyFont="1" applyBorder="1"/>
    <xf numFmtId="0" fontId="1" fillId="0" borderId="51" xfId="0" applyFont="1" applyBorder="1"/>
    <xf numFmtId="166" fontId="0" fillId="0" borderId="33" xfId="0" applyNumberFormat="1" applyBorder="1"/>
    <xf numFmtId="166" fontId="0" fillId="0" borderId="24" xfId="0" applyNumberFormat="1" applyBorder="1"/>
    <xf numFmtId="9" fontId="0" fillId="0" borderId="25" xfId="0" applyNumberFormat="1" applyBorder="1"/>
    <xf numFmtId="9" fontId="0" fillId="0" borderId="27" xfId="0" applyNumberFormat="1" applyBorder="1"/>
    <xf numFmtId="166" fontId="1" fillId="0" borderId="49" xfId="0" applyNumberFormat="1" applyFont="1" applyBorder="1"/>
    <xf numFmtId="166" fontId="1" fillId="0" borderId="45" xfId="0" applyNumberFormat="1" applyFont="1" applyBorder="1"/>
    <xf numFmtId="0" fontId="0" fillId="0" borderId="86" xfId="0" applyBorder="1"/>
    <xf numFmtId="0" fontId="0" fillId="0" borderId="87" xfId="0" applyBorder="1"/>
    <xf numFmtId="166" fontId="0" fillId="0" borderId="88" xfId="0" applyNumberFormat="1" applyBorder="1"/>
    <xf numFmtId="166" fontId="0" fillId="0" borderId="81" xfId="0" applyNumberFormat="1" applyBorder="1"/>
    <xf numFmtId="0" fontId="10" fillId="0" borderId="25" xfId="0" applyFont="1" applyBorder="1"/>
    <xf numFmtId="164" fontId="1" fillId="0" borderId="59" xfId="0" applyNumberFormat="1" applyFont="1" applyBorder="1"/>
    <xf numFmtId="0" fontId="1" fillId="0" borderId="59" xfId="0" applyFont="1" applyBorder="1"/>
    <xf numFmtId="166" fontId="0" fillId="0" borderId="59" xfId="0" applyNumberFormat="1" applyBorder="1"/>
    <xf numFmtId="172" fontId="1" fillId="5" borderId="4" xfId="0" applyNumberFormat="1" applyFont="1" applyFill="1" applyBorder="1"/>
    <xf numFmtId="165" fontId="1" fillId="5" borderId="20" xfId="0" applyNumberFormat="1" applyFont="1" applyFill="1" applyBorder="1"/>
    <xf numFmtId="0" fontId="1" fillId="5" borderId="1" xfId="0" applyFont="1" applyFill="1" applyBorder="1"/>
    <xf numFmtId="0" fontId="1" fillId="5" borderId="16" xfId="0" applyFont="1" applyFill="1" applyBorder="1"/>
    <xf numFmtId="0" fontId="1" fillId="5" borderId="5" xfId="0" applyFont="1" applyFill="1" applyBorder="1"/>
    <xf numFmtId="164" fontId="1" fillId="0" borderId="0" xfId="0" applyNumberFormat="1" applyFont="1"/>
    <xf numFmtId="0" fontId="0" fillId="15" borderId="5" xfId="0" applyFill="1" applyBorder="1"/>
    <xf numFmtId="0" fontId="0" fillId="5" borderId="59" xfId="0" applyFill="1" applyBorder="1"/>
    <xf numFmtId="16" fontId="6" fillId="0" borderId="0" xfId="0" applyNumberFormat="1" applyFont="1"/>
    <xf numFmtId="0" fontId="14" fillId="0" borderId="0" xfId="0" applyFont="1"/>
    <xf numFmtId="3" fontId="14" fillId="0" borderId="0" xfId="0" applyNumberFormat="1" applyFont="1"/>
    <xf numFmtId="0" fontId="15" fillId="0" borderId="0" xfId="0" applyFont="1"/>
    <xf numFmtId="3" fontId="6" fillId="0" borderId="0" xfId="0" applyNumberFormat="1" applyFont="1"/>
    <xf numFmtId="0" fontId="6" fillId="16" borderId="0" xfId="0" applyFont="1" applyFill="1"/>
    <xf numFmtId="0" fontId="6" fillId="17" borderId="1" xfId="0" applyFont="1" applyFill="1" applyBorder="1"/>
    <xf numFmtId="0" fontId="6" fillId="18" borderId="0" xfId="0" applyFont="1" applyFill="1"/>
    <xf numFmtId="0" fontId="6" fillId="17" borderId="2" xfId="0" applyFont="1" applyFill="1" applyBorder="1"/>
    <xf numFmtId="0" fontId="6" fillId="19" borderId="0" xfId="0" applyFont="1" applyFill="1"/>
    <xf numFmtId="0" fontId="6" fillId="20" borderId="0" xfId="0" applyFont="1" applyFill="1"/>
    <xf numFmtId="0" fontId="16" fillId="0" borderId="0" xfId="0" applyFont="1"/>
    <xf numFmtId="16" fontId="16" fillId="0" borderId="0" xfId="0" applyNumberFormat="1" applyFont="1"/>
    <xf numFmtId="3" fontId="16" fillId="0" borderId="0" xfId="0" applyNumberFormat="1" applyFont="1"/>
    <xf numFmtId="0" fontId="17" fillId="21" borderId="0" xfId="0" applyFont="1" applyFill="1"/>
    <xf numFmtId="0" fontId="6" fillId="22" borderId="0" xfId="0" applyFont="1" applyFill="1"/>
    <xf numFmtId="0" fontId="6" fillId="23" borderId="0" xfId="0" applyFont="1" applyFill="1"/>
    <xf numFmtId="4" fontId="6" fillId="0" borderId="0" xfId="0" applyNumberFormat="1" applyFont="1"/>
    <xf numFmtId="16" fontId="14" fillId="0" borderId="0" xfId="0" applyNumberFormat="1" applyFont="1"/>
    <xf numFmtId="0" fontId="6" fillId="17" borderId="0" xfId="0" applyFont="1" applyFill="1"/>
    <xf numFmtId="0" fontId="6" fillId="0" borderId="0" xfId="0" applyFont="1" applyAlignment="1">
      <alignment wrapText="1"/>
    </xf>
    <xf numFmtId="0" fontId="6" fillId="17" borderId="61" xfId="0" applyFont="1" applyFill="1" applyBorder="1"/>
    <xf numFmtId="0" fontId="6" fillId="17" borderId="59" xfId="0" applyFont="1" applyFill="1" applyBorder="1"/>
    <xf numFmtId="0" fontId="6" fillId="24" borderId="0" xfId="0" applyFont="1" applyFill="1"/>
    <xf numFmtId="3" fontId="9" fillId="0" borderId="0" xfId="0" applyNumberFormat="1" applyFont="1"/>
    <xf numFmtId="14" fontId="0" fillId="0" borderId="0" xfId="0" applyNumberFormat="1"/>
    <xf numFmtId="3" fontId="0" fillId="0" borderId="0" xfId="0" applyNumberFormat="1"/>
    <xf numFmtId="0" fontId="0" fillId="25" borderId="0" xfId="0" applyFill="1"/>
    <xf numFmtId="0" fontId="9" fillId="23" borderId="0" xfId="0" applyFont="1" applyFill="1"/>
    <xf numFmtId="0" fontId="9" fillId="16" borderId="0" xfId="0" applyFont="1" applyFill="1"/>
    <xf numFmtId="10" fontId="0" fillId="0" borderId="0" xfId="0" applyNumberFormat="1"/>
    <xf numFmtId="0" fontId="18" fillId="0" borderId="0" xfId="0" applyFont="1"/>
    <xf numFmtId="0" fontId="0" fillId="5" borderId="89" xfId="0" applyFill="1" applyBorder="1"/>
    <xf numFmtId="173" fontId="0" fillId="0" borderId="0" xfId="0" applyNumberFormat="1"/>
    <xf numFmtId="173" fontId="1" fillId="0" borderId="0" xfId="0" applyNumberFormat="1" applyFont="1"/>
    <xf numFmtId="173" fontId="0" fillId="0" borderId="59" xfId="0" applyNumberFormat="1" applyBorder="1"/>
    <xf numFmtId="173" fontId="1" fillId="5" borderId="16" xfId="0" applyNumberFormat="1" applyFont="1" applyFill="1" applyBorder="1"/>
    <xf numFmtId="173" fontId="0" fillId="5" borderId="16" xfId="0" applyNumberFormat="1" applyFill="1" applyBorder="1"/>
    <xf numFmtId="173" fontId="0" fillId="5" borderId="90" xfId="0" applyNumberFormat="1" applyFill="1" applyBorder="1"/>
    <xf numFmtId="173" fontId="0" fillId="5" borderId="17" xfId="0" applyNumberFormat="1" applyFill="1" applyBorder="1"/>
    <xf numFmtId="41" fontId="0" fillId="0" borderId="0" xfId="0" applyNumberFormat="1"/>
    <xf numFmtId="41" fontId="6" fillId="0" borderId="0" xfId="0" applyNumberFormat="1" applyFont="1"/>
    <xf numFmtId="41" fontId="14" fillId="0" borderId="0" xfId="0" applyNumberFormat="1" applyFont="1"/>
    <xf numFmtId="41" fontId="15" fillId="0" borderId="0" xfId="0" applyNumberFormat="1" applyFont="1"/>
    <xf numFmtId="0" fontId="1" fillId="5" borderId="7" xfId="0" applyFont="1" applyFill="1" applyBorder="1"/>
    <xf numFmtId="0" fontId="0" fillId="0" borderId="20" xfId="0" applyBorder="1"/>
    <xf numFmtId="165" fontId="0" fillId="5" borderId="0" xfId="0" applyNumberFormat="1" applyFill="1" applyBorder="1"/>
    <xf numFmtId="0" fontId="6" fillId="26" borderId="0" xfId="0" applyFont="1" applyFill="1"/>
    <xf numFmtId="0" fontId="9" fillId="26" borderId="0" xfId="0" applyFont="1" applyFill="1"/>
    <xf numFmtId="0" fontId="0" fillId="26" borderId="0" xfId="0" applyFill="1"/>
    <xf numFmtId="0" fontId="0" fillId="5" borderId="20" xfId="0" applyFill="1" applyBorder="1"/>
    <xf numFmtId="0" fontId="0" fillId="5" borderId="0" xfId="0" applyFill="1" applyBorder="1"/>
    <xf numFmtId="0" fontId="0" fillId="15" borderId="8" xfId="0" applyFill="1" applyBorder="1"/>
    <xf numFmtId="0" fontId="0" fillId="27" borderId="5" xfId="0" applyFill="1" applyBorder="1"/>
    <xf numFmtId="0" fontId="6" fillId="28" borderId="0" xfId="0" applyFont="1" applyFill="1"/>
    <xf numFmtId="12" fontId="0" fillId="0" borderId="0" xfId="0" applyNumberFormat="1"/>
    <xf numFmtId="0" fontId="6" fillId="15" borderId="0" xfId="0" applyFont="1" applyFill="1"/>
    <xf numFmtId="43" fontId="0" fillId="0" borderId="0" xfId="0" applyNumberFormat="1"/>
    <xf numFmtId="173" fontId="0" fillId="0" borderId="60" xfId="0" applyNumberFormat="1" applyBorder="1"/>
    <xf numFmtId="164" fontId="6" fillId="0" borderId="0" xfId="0" applyNumberFormat="1" applyFont="1"/>
    <xf numFmtId="164" fontId="0" fillId="5" borderId="4" xfId="0" applyNumberFormat="1" applyFill="1" applyBorder="1"/>
    <xf numFmtId="164" fontId="15" fillId="0" borderId="0" xfId="0" applyNumberFormat="1" applyFont="1" applyBorder="1"/>
    <xf numFmtId="0" fontId="0" fillId="8" borderId="0" xfId="0" applyFill="1"/>
    <xf numFmtId="0" fontId="0" fillId="15" borderId="0" xfId="0" applyFill="1"/>
    <xf numFmtId="0" fontId="0" fillId="15" borderId="16" xfId="0" applyFill="1" applyBorder="1"/>
    <xf numFmtId="0" fontId="0" fillId="27" borderId="16" xfId="0" applyFill="1" applyBorder="1"/>
    <xf numFmtId="15" fontId="0" fillId="0" borderId="0" xfId="0" applyNumberFormat="1"/>
    <xf numFmtId="0" fontId="0" fillId="26" borderId="5" xfId="0" applyFill="1" applyBorder="1"/>
    <xf numFmtId="173" fontId="0" fillId="29" borderId="16" xfId="0" applyNumberFormat="1" applyFill="1" applyBorder="1"/>
    <xf numFmtId="0" fontId="0" fillId="5" borderId="0" xfId="0" applyFill="1"/>
    <xf numFmtId="15" fontId="0" fillId="5" borderId="0" xfId="0" applyNumberFormat="1" applyFill="1"/>
    <xf numFmtId="173" fontId="0" fillId="27" borderId="0" xfId="0" applyNumberForma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57" xfId="0" applyFont="1" applyFill="1" applyBorder="1" applyAlignment="1">
      <alignment horizontal="center"/>
    </xf>
    <xf numFmtId="0" fontId="3" fillId="3" borderId="58" xfId="0" applyFont="1" applyFill="1" applyBorder="1" applyAlignment="1">
      <alignment horizontal="center"/>
    </xf>
    <xf numFmtId="0" fontId="3" fillId="9" borderId="31" xfId="0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/>
    </xf>
    <xf numFmtId="0" fontId="3" fillId="13" borderId="31" xfId="0" applyFont="1" applyFill="1" applyBorder="1" applyAlignment="1">
      <alignment horizontal="center"/>
    </xf>
    <xf numFmtId="0" fontId="3" fillId="13" borderId="27" xfId="0" applyFont="1" applyFill="1" applyBorder="1" applyAlignment="1">
      <alignment horizontal="center"/>
    </xf>
    <xf numFmtId="0" fontId="2" fillId="0" borderId="83" xfId="0" applyFont="1" applyBorder="1" applyAlignment="1">
      <alignment horizontal="center"/>
    </xf>
    <xf numFmtId="0" fontId="2" fillId="0" borderId="84" xfId="0" applyFont="1" applyBorder="1" applyAlignment="1">
      <alignment horizontal="center"/>
    </xf>
    <xf numFmtId="0" fontId="2" fillId="0" borderId="85" xfId="0" applyFont="1" applyBorder="1" applyAlignment="1">
      <alignment horizontal="center"/>
    </xf>
    <xf numFmtId="0" fontId="1" fillId="2" borderId="59" xfId="0" applyFont="1" applyFill="1" applyBorder="1" applyAlignment="1">
      <alignment horizontal="center"/>
    </xf>
    <xf numFmtId="166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166" fontId="4" fillId="0" borderId="33" xfId="0" applyNumberFormat="1" applyFont="1" applyBorder="1" applyAlignment="1">
      <alignment horizontal="center"/>
    </xf>
    <xf numFmtId="166" fontId="4" fillId="0" borderId="39" xfId="0" applyNumberFormat="1" applyFont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0" fillId="0" borderId="52" xfId="0" applyFont="1" applyBorder="1" applyAlignment="1"/>
    <xf numFmtId="0" fontId="10" fillId="0" borderId="53" xfId="0" applyFont="1" applyBorder="1" applyAlignment="1"/>
    <xf numFmtId="0" fontId="10" fillId="0" borderId="54" xfId="0" applyFont="1" applyBorder="1" applyAlignment="1"/>
    <xf numFmtId="0" fontId="11" fillId="0" borderId="53" xfId="0" applyFont="1" applyBorder="1" applyAlignment="1"/>
    <xf numFmtId="0" fontId="11" fillId="0" borderId="54" xfId="0" applyFont="1" applyBorder="1" applyAlignment="1"/>
    <xf numFmtId="0" fontId="8" fillId="10" borderId="0" xfId="0" applyFont="1" applyFill="1" applyAlignment="1">
      <alignment horizontal="center"/>
    </xf>
    <xf numFmtId="0" fontId="1" fillId="9" borderId="49" xfId="0" applyFont="1" applyFill="1" applyBorder="1" applyAlignment="1">
      <alignment horizontal="center"/>
    </xf>
    <xf numFmtId="0" fontId="1" fillId="9" borderId="50" xfId="0" applyFont="1" applyFill="1" applyBorder="1" applyAlignment="1">
      <alignment horizontal="center"/>
    </xf>
    <xf numFmtId="0" fontId="1" fillId="9" borderId="51" xfId="0" applyFont="1" applyFill="1" applyBorder="1" applyAlignment="1">
      <alignment horizontal="center"/>
    </xf>
    <xf numFmtId="0" fontId="8" fillId="12" borderId="23" xfId="0" applyFont="1" applyFill="1" applyBorder="1" applyAlignment="1">
      <alignment horizontal="center"/>
    </xf>
    <xf numFmtId="0" fontId="8" fillId="12" borderId="33" xfId="0" applyFont="1" applyFill="1" applyBorder="1" applyAlignment="1">
      <alignment horizontal="center"/>
    </xf>
    <xf numFmtId="0" fontId="8" fillId="12" borderId="50" xfId="0" applyFont="1" applyFill="1" applyBorder="1" applyAlignment="1">
      <alignment horizontal="center"/>
    </xf>
    <xf numFmtId="0" fontId="8" fillId="12" borderId="51" xfId="0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166" fontId="7" fillId="0" borderId="23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166" fontId="7" fillId="0" borderId="31" xfId="0" applyNumberFormat="1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8CBAD"/>
          <bgColor indexed="65"/>
        </patternFill>
      </fill>
    </dxf>
  </dxfs>
  <tableStyles count="0" defaultTableStyle="TableStyleMedium2" defaultPivotStyle="PivotStyleLight16"/>
  <colors>
    <mruColors>
      <color rgb="FF8A0881"/>
      <color rgb="FF3005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975145</xdr:colOff>
      <xdr:row>31</xdr:row>
      <xdr:rowOff>188423</xdr:rowOff>
    </xdr:from>
    <xdr:to>
      <xdr:col>5</xdr:col>
      <xdr:colOff>1082088</xdr:colOff>
      <xdr:row>35</xdr:row>
      <xdr:rowOff>123891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FC6FDBC-1134-CF50-B3A3-19B8DC879965}"/>
            </a:ext>
          </a:extLst>
        </xdr:cNvPr>
        <xdr:cNvSpPr/>
      </xdr:nvSpPr>
      <xdr:spPr>
        <a:xfrm rot="10800000" flipV="1">
          <a:off x="6650731" y="5730241"/>
          <a:ext cx="106943" cy="699857"/>
        </a:xfrm>
        <a:prstGeom prst="downArrow">
          <a:avLst>
            <a:gd name="adj1" fmla="val 55097"/>
            <a:gd name="adj2" fmla="val 1044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619125</xdr:colOff>
      <xdr:row>33</xdr:row>
      <xdr:rowOff>76200</xdr:rowOff>
    </xdr:from>
    <xdr:to>
      <xdr:col>14</xdr:col>
      <xdr:colOff>1009650</xdr:colOff>
      <xdr:row>36</xdr:row>
      <xdr:rowOff>200025</xdr:rowOff>
    </xdr:to>
    <xdr:sp macro="" textlink="">
      <xdr:nvSpPr>
        <xdr:cNvPr id="9" name="Arrow: Down 1">
          <a:extLst>
            <a:ext uri="{FF2B5EF4-FFF2-40B4-BE49-F238E27FC236}">
              <a16:creationId xmlns:a16="http://schemas.microsoft.com/office/drawing/2014/main" id="{BA4FB81C-5A65-4233-B94E-C68613CF9AA1}"/>
            </a:ext>
            <a:ext uri="{147F2762-F138-4A5C-976F-8EAC2B608ADB}">
              <a16:predDERef xmlns:a16="http://schemas.microsoft.com/office/drawing/2014/main" pred="{4FC6FDBC-1134-CF50-B3A3-19B8DC879965}"/>
            </a:ext>
          </a:extLst>
        </xdr:cNvPr>
        <xdr:cNvSpPr/>
      </xdr:nvSpPr>
      <xdr:spPr>
        <a:xfrm rot="10800000" flipV="1">
          <a:off x="16783050" y="6210300"/>
          <a:ext cx="390525" cy="695325"/>
        </a:xfrm>
        <a:prstGeom prst="downArrow">
          <a:avLst>
            <a:gd name="adj1" fmla="val 55097"/>
            <a:gd name="adj2" fmla="val 1044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22</xdr:col>
      <xdr:colOff>975145</xdr:colOff>
      <xdr:row>31</xdr:row>
      <xdr:rowOff>188423</xdr:rowOff>
    </xdr:from>
    <xdr:to>
      <xdr:col>22</xdr:col>
      <xdr:colOff>1082088</xdr:colOff>
      <xdr:row>35</xdr:row>
      <xdr:rowOff>123891</xdr:rowOff>
    </xdr:to>
    <xdr:sp macro="" textlink="">
      <xdr:nvSpPr>
        <xdr:cNvPr id="4" name="Arrow: Down 1">
          <a:extLst>
            <a:ext uri="{FF2B5EF4-FFF2-40B4-BE49-F238E27FC236}">
              <a16:creationId xmlns:a16="http://schemas.microsoft.com/office/drawing/2014/main" id="{0D25EECA-0586-4F66-824F-EE244F6ADE87}"/>
            </a:ext>
            <a:ext uri="{147F2762-F138-4A5C-976F-8EAC2B608ADB}">
              <a16:predDERef xmlns:a16="http://schemas.microsoft.com/office/drawing/2014/main" pred="{BA4FB81C-5A65-4233-B94E-C68613CF9AA1}"/>
            </a:ext>
          </a:extLst>
        </xdr:cNvPr>
        <xdr:cNvSpPr/>
      </xdr:nvSpPr>
      <xdr:spPr>
        <a:xfrm rot="10800000" flipV="1">
          <a:off x="13881520" y="5712923"/>
          <a:ext cx="106943" cy="697468"/>
        </a:xfrm>
        <a:prstGeom prst="downArrow">
          <a:avLst>
            <a:gd name="adj1" fmla="val 55097"/>
            <a:gd name="adj2" fmla="val 1044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975145</xdr:colOff>
      <xdr:row>70</xdr:row>
      <xdr:rowOff>188423</xdr:rowOff>
    </xdr:from>
    <xdr:to>
      <xdr:col>5</xdr:col>
      <xdr:colOff>1082088</xdr:colOff>
      <xdr:row>74</xdr:row>
      <xdr:rowOff>123891</xdr:rowOff>
    </xdr:to>
    <xdr:sp macro="" textlink="">
      <xdr:nvSpPr>
        <xdr:cNvPr id="5" name="Arrow: Down 1">
          <a:extLst>
            <a:ext uri="{FF2B5EF4-FFF2-40B4-BE49-F238E27FC236}">
              <a16:creationId xmlns:a16="http://schemas.microsoft.com/office/drawing/2014/main" id="{6B0F0BF1-EC3D-414C-8F01-6A66C5EB9643}"/>
            </a:ext>
            <a:ext uri="{147F2762-F138-4A5C-976F-8EAC2B608ADB}">
              <a16:predDERef xmlns:a16="http://schemas.microsoft.com/office/drawing/2014/main" pred="{0D25EECA-0586-4F66-824F-EE244F6ADE87}"/>
            </a:ext>
          </a:extLst>
        </xdr:cNvPr>
        <xdr:cNvSpPr/>
      </xdr:nvSpPr>
      <xdr:spPr>
        <a:xfrm rot="10800000" flipV="1">
          <a:off x="20168020" y="5712923"/>
          <a:ext cx="106943" cy="697468"/>
        </a:xfrm>
        <a:prstGeom prst="downArrow">
          <a:avLst>
            <a:gd name="adj1" fmla="val 55097"/>
            <a:gd name="adj2" fmla="val 1044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975145</xdr:colOff>
      <xdr:row>58</xdr:row>
      <xdr:rowOff>188423</xdr:rowOff>
    </xdr:from>
    <xdr:to>
      <xdr:col>14</xdr:col>
      <xdr:colOff>1082088</xdr:colOff>
      <xdr:row>65</xdr:row>
      <xdr:rowOff>123891</xdr:rowOff>
    </xdr:to>
    <xdr:sp macro="" textlink="">
      <xdr:nvSpPr>
        <xdr:cNvPr id="6" name="Arrow: Down 1">
          <a:extLst>
            <a:ext uri="{FF2B5EF4-FFF2-40B4-BE49-F238E27FC236}">
              <a16:creationId xmlns:a16="http://schemas.microsoft.com/office/drawing/2014/main" id="{8821E4BE-1702-4BF4-8E38-5F97CFB3EB3A}"/>
            </a:ext>
            <a:ext uri="{147F2762-F138-4A5C-976F-8EAC2B608ADB}">
              <a16:predDERef xmlns:a16="http://schemas.microsoft.com/office/drawing/2014/main" pred="{6B0F0BF1-EC3D-414C-8F01-6A66C5EB9643}"/>
            </a:ext>
          </a:extLst>
        </xdr:cNvPr>
        <xdr:cNvSpPr/>
      </xdr:nvSpPr>
      <xdr:spPr>
        <a:xfrm rot="10800000" flipV="1">
          <a:off x="20168020" y="5712923"/>
          <a:ext cx="106943" cy="697468"/>
        </a:xfrm>
        <a:prstGeom prst="downArrow">
          <a:avLst>
            <a:gd name="adj1" fmla="val 55097"/>
            <a:gd name="adj2" fmla="val 1044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342900</xdr:colOff>
      <xdr:row>2</xdr:row>
      <xdr:rowOff>38100</xdr:rowOff>
    </xdr:from>
    <xdr:to>
      <xdr:col>12</xdr:col>
      <xdr:colOff>676275</xdr:colOff>
      <xdr:row>4</xdr:row>
      <xdr:rowOff>133350</xdr:rowOff>
    </xdr:to>
    <xdr:sp macro="" textlink="">
      <xdr:nvSpPr>
        <xdr:cNvPr id="3" name="Down Arrow 6">
          <a:extLst>
            <a:ext uri="{FF2B5EF4-FFF2-40B4-BE49-F238E27FC236}">
              <a16:creationId xmlns:a16="http://schemas.microsoft.com/office/drawing/2014/main" id="{F59C108F-3BD1-939B-F0FE-FB16D932500D}"/>
            </a:ext>
            <a:ext uri="{147F2762-F138-4A5C-976F-8EAC2B608ADB}">
              <a16:predDERef xmlns:a16="http://schemas.microsoft.com/office/drawing/2014/main" pred="{8821E4BE-1702-4BF4-8E38-5F97CFB3EB3A}"/>
            </a:ext>
          </a:extLst>
        </xdr:cNvPr>
        <xdr:cNvSpPr/>
      </xdr:nvSpPr>
      <xdr:spPr>
        <a:xfrm>
          <a:off x="14392275" y="438150"/>
          <a:ext cx="33337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22</xdr:col>
      <xdr:colOff>975145</xdr:colOff>
      <xdr:row>73</xdr:row>
      <xdr:rowOff>188423</xdr:rowOff>
    </xdr:from>
    <xdr:to>
      <xdr:col>22</xdr:col>
      <xdr:colOff>1082088</xdr:colOff>
      <xdr:row>77</xdr:row>
      <xdr:rowOff>123891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6A43D94F-C283-49F5-9916-7B1CFCABB2B2}"/>
            </a:ext>
          </a:extLst>
        </xdr:cNvPr>
        <xdr:cNvSpPr/>
      </xdr:nvSpPr>
      <xdr:spPr>
        <a:xfrm rot="10800000" flipV="1">
          <a:off x="7166395" y="6417773"/>
          <a:ext cx="106943" cy="735568"/>
        </a:xfrm>
        <a:prstGeom prst="downArrow">
          <a:avLst>
            <a:gd name="adj1" fmla="val 55097"/>
            <a:gd name="adj2" fmla="val 1044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975145</xdr:colOff>
      <xdr:row>20</xdr:row>
      <xdr:rowOff>188423</xdr:rowOff>
    </xdr:from>
    <xdr:to>
      <xdr:col>5</xdr:col>
      <xdr:colOff>1082088</xdr:colOff>
      <xdr:row>24</xdr:row>
      <xdr:rowOff>123891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3D708969-B1BE-4098-8848-5225243A036B}"/>
            </a:ext>
            <a:ext uri="{147F2762-F138-4A5C-976F-8EAC2B608ADB}">
              <a16:predDERef xmlns:a16="http://schemas.microsoft.com/office/drawing/2014/main" pred="{0D25EECA-0586-4F66-824F-EE244F6ADE87}"/>
            </a:ext>
          </a:extLst>
        </xdr:cNvPr>
        <xdr:cNvSpPr/>
      </xdr:nvSpPr>
      <xdr:spPr>
        <a:xfrm rot="10800000" flipV="1">
          <a:off x="6585370" y="13313873"/>
          <a:ext cx="106943" cy="745093"/>
        </a:xfrm>
        <a:prstGeom prst="downArrow">
          <a:avLst>
            <a:gd name="adj1" fmla="val 55097"/>
            <a:gd name="adj2" fmla="val 1044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975145</xdr:colOff>
      <xdr:row>23</xdr:row>
      <xdr:rowOff>188423</xdr:rowOff>
    </xdr:from>
    <xdr:to>
      <xdr:col>13</xdr:col>
      <xdr:colOff>1082088</xdr:colOff>
      <xdr:row>27</xdr:row>
      <xdr:rowOff>123891</xdr:rowOff>
    </xdr:to>
    <xdr:sp macro="" textlink="">
      <xdr:nvSpPr>
        <xdr:cNvPr id="3" name="Arrow: Down 1">
          <a:extLst>
            <a:ext uri="{FF2B5EF4-FFF2-40B4-BE49-F238E27FC236}">
              <a16:creationId xmlns:a16="http://schemas.microsoft.com/office/drawing/2014/main" id="{EE0D36F3-F99C-422E-9CA3-8639590B3AD9}"/>
            </a:ext>
            <a:ext uri="{147F2762-F138-4A5C-976F-8EAC2B608ADB}">
              <a16:predDERef xmlns:a16="http://schemas.microsoft.com/office/drawing/2014/main" pred="{3D708969-B1BE-4098-8848-5225243A036B}"/>
            </a:ext>
          </a:extLst>
        </xdr:cNvPr>
        <xdr:cNvSpPr/>
      </xdr:nvSpPr>
      <xdr:spPr>
        <a:xfrm rot="10800000" flipV="1">
          <a:off x="6699670" y="3445973"/>
          <a:ext cx="97418" cy="697468"/>
        </a:xfrm>
        <a:prstGeom prst="downArrow">
          <a:avLst>
            <a:gd name="adj1" fmla="val 55097"/>
            <a:gd name="adj2" fmla="val 1044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halifa muhammed" id="{16AFE6E5-51CF-43EF-A688-4D16F694D4C8}" userId="47279b67d70224d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2-07-10T22:42:49.48" personId="{16AFE6E5-51CF-43EF-A688-4D16F694D4C8}" id="{425FF814-B2BB-49A4-BFF1-887A05D84AEA}">
    <text xml:space="preserve">1 MUDU = 1.19KG
</text>
  </threadedComment>
  <threadedComment ref="C12" dT="2022-07-11T17:01:28.10" personId="{16AFE6E5-51CF-43EF-A688-4D16F694D4C8}" id="{679F2DB2-A9D9-4CF9-BFB6-3442D2329689}">
    <text xml:space="preserve">IPS stands for Ingredient per samosa </text>
  </threadedComment>
  <threadedComment ref="K12" dT="2022-07-10T22:42:49.48" personId="{16AFE6E5-51CF-43EF-A688-4D16F694D4C8}" id="{3A5169AB-24DA-4B22-82C5-F2AEC2BE34D0}">
    <text xml:space="preserve">1 MUDU = 1.19KG
</text>
  </threadedComment>
  <threadedComment ref="L12" dT="2022-07-11T17:01:28.10" personId="{16AFE6E5-51CF-43EF-A688-4D16F694D4C8}" id="{352FF6D7-2C81-4652-8E4F-4CDF41B24FFA}">
    <text xml:space="preserve">IPS stands for Ingredient per samosa </text>
  </threadedComment>
  <threadedComment ref="S12" dT="2022-07-10T22:42:49.48" personId="{16AFE6E5-51CF-43EF-A688-4D16F694D4C8}" id="{AA4553ED-81D7-45A7-A828-F86414ED9DB4}">
    <text xml:space="preserve">1 MUDU = 1.19KG
</text>
  </threadedComment>
  <threadedComment ref="T12" dT="2022-07-11T17:01:28.10" personId="{16AFE6E5-51CF-43EF-A688-4D16F694D4C8}" id="{7A8C99FA-CADF-4EDD-8F12-5C0386E2AF85}">
    <text xml:space="preserve">IPP stands for Ingredient per Pavilla roll </text>
  </threadedComment>
  <threadedComment ref="B48" dT="2022-07-10T22:42:49.48" personId="{16AFE6E5-51CF-43EF-A688-4D16F694D4C8}" id="{58E4857B-0E7B-475F-84BD-D5843E42C96A}">
    <text xml:space="preserve">1 MUDU = 1.19KG
</text>
  </threadedComment>
  <threadedComment ref="C48" dT="2022-07-11T17:01:28.10" personId="{16AFE6E5-51CF-43EF-A688-4D16F694D4C8}" id="{823B1248-D549-4D2C-BDDF-BFE9384B6A8D}">
    <text xml:space="preserve">IPS stands for Ingredient per samosa </text>
  </threadedComment>
  <threadedComment ref="K49" dT="2022-07-10T22:42:49.48" personId="{16AFE6E5-51CF-43EF-A688-4D16F694D4C8}" id="{55CA7873-8FE7-4995-A729-F3C75FEF89A5}">
    <text xml:space="preserve">1 MUDU = 1.19KG
</text>
  </threadedComment>
  <threadedComment ref="L49" dT="2022-07-11T17:01:28.10" personId="{16AFE6E5-51CF-43EF-A688-4D16F694D4C8}" id="{1BE9BBDE-89D1-4D1F-A366-6E55D16E4642}">
    <text xml:space="preserve">IPS stands for Ingredient per samosa </text>
  </threadedComment>
  <threadedComment ref="S49" dT="2022-07-10T22:42:49.48" personId="{16AFE6E5-51CF-43EF-A688-4D16F694D4C8}" id="{425FF814-B2BB-49A5-BFF1-887A05D84AEA}">
    <text xml:space="preserve">1 MUDU = 1.19KG
</text>
  </threadedComment>
  <threadedComment ref="T49" dT="2022-07-11T17:01:28.10" personId="{16AFE6E5-51CF-43EF-A688-4D16F694D4C8}" id="{679F2DB2-A9D9-4CFA-BFB6-3442D2329689}">
    <text xml:space="preserve">IPS stands for Ingredient per samosa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0" dT="2022-07-10T22:42:49.48" personId="{16AFE6E5-51CF-43EF-A688-4D16F694D4C8}" id="{D14316BB-0868-4B8A-BCED-9E984326C2D6}">
    <text xml:space="preserve">1 MUDU = 1.19KG
</text>
  </threadedComment>
  <threadedComment ref="C10" dT="2022-07-11T17:01:28.10" personId="{16AFE6E5-51CF-43EF-A688-4D16F694D4C8}" id="{16CE73C8-45BC-471B-8547-C4A1A9DF21AB}">
    <text xml:space="preserve">IPS stands for Ingredient per samosa </text>
  </threadedComment>
  <threadedComment ref="J10" dT="2022-07-10T22:42:49.48" personId="{16AFE6E5-51CF-43EF-A688-4D16F694D4C8}" id="{43A740B4-0DC9-45B3-94B3-9C3036982E1B}">
    <text xml:space="preserve">1 MUDU = 1.19KG
</text>
  </threadedComment>
  <threadedComment ref="K10" dT="2022-07-11T17:01:28.10" personId="{16AFE6E5-51CF-43EF-A688-4D16F694D4C8}" id="{E2A1D903-C1C7-46DA-B6C6-1921347A70BB}">
    <text xml:space="preserve">IPS stands for Ingredient per samosa 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3222-B3EE-48CE-A614-51623F0E1ADF}">
  <dimension ref="A1:X310"/>
  <sheetViews>
    <sheetView topLeftCell="E299" zoomScale="90" zoomScaleNormal="90" workbookViewId="0">
      <selection activeCell="K256" sqref="K256:R310"/>
    </sheetView>
  </sheetViews>
  <sheetFormatPr defaultRowHeight="15"/>
  <cols>
    <col min="1" max="1" width="10.28515625" style="2" bestFit="1" customWidth="1"/>
    <col min="2" max="2" width="10.28515625" style="2" customWidth="1"/>
    <col min="3" max="3" width="9.140625" style="2"/>
    <col min="5" max="5" width="18.28515625" bestFit="1" customWidth="1"/>
    <col min="6" max="6" width="10.7109375" customWidth="1"/>
    <col min="7" max="7" width="16" bestFit="1" customWidth="1"/>
    <col min="8" max="8" width="19.28515625" customWidth="1"/>
    <col min="11" max="11" width="12" style="132" bestFit="1" customWidth="1"/>
    <col min="12" max="12" width="9.140625" style="15"/>
    <col min="13" max="13" width="14.85546875" style="15" bestFit="1" customWidth="1"/>
    <col min="14" max="14" width="18.140625" bestFit="1" customWidth="1"/>
    <col min="15" max="15" width="19.5703125" bestFit="1" customWidth="1"/>
    <col min="16" max="17" width="19.5703125" customWidth="1"/>
    <col min="18" max="18" width="10.7109375" customWidth="1"/>
  </cols>
  <sheetData>
    <row r="1" spans="1:24" ht="24" thickBot="1">
      <c r="A1" s="277" t="s">
        <v>0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9"/>
      <c r="S1" s="6"/>
      <c r="T1" s="6"/>
      <c r="U1" s="6"/>
      <c r="V1" s="6"/>
      <c r="W1" s="6"/>
      <c r="X1" s="6"/>
    </row>
    <row r="2" spans="1:24" s="92" customFormat="1" ht="24" thickBot="1">
      <c r="A2" s="280" t="s">
        <v>1</v>
      </c>
      <c r="B2" s="280"/>
      <c r="C2" s="280"/>
      <c r="D2" s="280"/>
      <c r="E2" s="280"/>
      <c r="F2" s="280"/>
      <c r="G2" s="280"/>
      <c r="H2" s="281"/>
      <c r="I2" s="91"/>
      <c r="J2" s="91"/>
      <c r="K2" s="282" t="s">
        <v>2</v>
      </c>
      <c r="L2" s="282"/>
      <c r="M2" s="282"/>
      <c r="N2" s="282"/>
      <c r="O2" s="282"/>
      <c r="P2" s="282"/>
      <c r="Q2" s="282"/>
      <c r="R2" s="283"/>
      <c r="S2" s="91"/>
      <c r="T2" s="91"/>
      <c r="U2" s="91"/>
      <c r="V2" s="91"/>
      <c r="W2" s="91"/>
      <c r="X2" s="91"/>
    </row>
    <row r="3" spans="1:24" ht="15.75" thickBot="1">
      <c r="A3" s="106" t="s">
        <v>3</v>
      </c>
      <c r="B3" s="106" t="s">
        <v>4</v>
      </c>
      <c r="C3" s="106" t="s">
        <v>5</v>
      </c>
      <c r="D3" s="107" t="s">
        <v>6</v>
      </c>
      <c r="E3" s="108" t="s">
        <v>7</v>
      </c>
      <c r="F3" s="109" t="s">
        <v>8</v>
      </c>
      <c r="G3" s="109" t="s">
        <v>9</v>
      </c>
      <c r="H3" s="110" t="s">
        <v>10</v>
      </c>
      <c r="K3" s="127" t="s">
        <v>3</v>
      </c>
      <c r="L3" s="93" t="s">
        <v>4</v>
      </c>
      <c r="M3" s="93" t="s">
        <v>5</v>
      </c>
      <c r="N3" s="94" t="s">
        <v>2</v>
      </c>
      <c r="O3" s="94" t="s">
        <v>11</v>
      </c>
      <c r="P3" s="95" t="s">
        <v>8</v>
      </c>
      <c r="Q3" s="95" t="s">
        <v>9</v>
      </c>
      <c r="R3" s="96" t="s">
        <v>12</v>
      </c>
    </row>
    <row r="4" spans="1:24">
      <c r="A4" s="118">
        <v>44655</v>
      </c>
      <c r="B4" s="115" t="s">
        <v>13</v>
      </c>
      <c r="C4" s="115"/>
      <c r="D4" s="4" t="s">
        <v>14</v>
      </c>
      <c r="E4" s="4">
        <v>3</v>
      </c>
      <c r="F4" s="116">
        <v>1900</v>
      </c>
      <c r="G4" s="116">
        <f t="shared" ref="G4:G25" si="0">F4*E4</f>
        <v>5700</v>
      </c>
      <c r="H4" s="117"/>
      <c r="K4" s="128">
        <v>44713</v>
      </c>
      <c r="L4" s="105" t="s">
        <v>15</v>
      </c>
      <c r="M4" s="101"/>
      <c r="N4" s="102" t="s">
        <v>16</v>
      </c>
      <c r="O4" s="102">
        <v>10</v>
      </c>
      <c r="P4" s="103">
        <v>200</v>
      </c>
      <c r="Q4" s="103">
        <f t="shared" ref="Q4:Q35" si="1">O4*P4</f>
        <v>2000</v>
      </c>
      <c r="R4" s="104" t="s">
        <v>17</v>
      </c>
    </row>
    <row r="5" spans="1:24">
      <c r="A5" s="118">
        <v>44655</v>
      </c>
      <c r="B5" s="115" t="s">
        <v>18</v>
      </c>
      <c r="C5" s="115"/>
      <c r="D5" s="4" t="s">
        <v>14</v>
      </c>
      <c r="E5" s="4">
        <v>2</v>
      </c>
      <c r="F5" s="116">
        <v>1900</v>
      </c>
      <c r="G5" s="116">
        <f t="shared" si="0"/>
        <v>3800</v>
      </c>
      <c r="H5" s="117"/>
      <c r="K5" s="128">
        <v>44717</v>
      </c>
      <c r="L5" s="105" t="s">
        <v>13</v>
      </c>
      <c r="M5" s="101"/>
      <c r="N5" s="102" t="s">
        <v>16</v>
      </c>
      <c r="O5" s="102">
        <v>1</v>
      </c>
      <c r="P5" s="103">
        <v>500</v>
      </c>
      <c r="Q5" s="103">
        <f t="shared" si="1"/>
        <v>500</v>
      </c>
      <c r="R5" s="104" t="s">
        <v>17</v>
      </c>
    </row>
    <row r="6" spans="1:24">
      <c r="A6" s="118">
        <v>44665</v>
      </c>
      <c r="B6" s="115" t="s">
        <v>19</v>
      </c>
      <c r="C6" s="115"/>
      <c r="D6" s="4" t="s">
        <v>14</v>
      </c>
      <c r="E6" s="4">
        <v>25</v>
      </c>
      <c r="F6" s="116">
        <v>190</v>
      </c>
      <c r="G6" s="116">
        <f t="shared" si="0"/>
        <v>4750</v>
      </c>
      <c r="H6" s="117"/>
      <c r="K6" s="128">
        <v>44719</v>
      </c>
      <c r="L6" s="105" t="s">
        <v>20</v>
      </c>
      <c r="M6" s="101"/>
      <c r="N6" s="102" t="s">
        <v>21</v>
      </c>
      <c r="O6" s="102">
        <v>1</v>
      </c>
      <c r="P6" s="103">
        <v>700</v>
      </c>
      <c r="Q6" s="103">
        <f t="shared" si="1"/>
        <v>700</v>
      </c>
      <c r="R6" s="104" t="s">
        <v>17</v>
      </c>
    </row>
    <row r="7" spans="1:24">
      <c r="A7" s="118">
        <v>44671</v>
      </c>
      <c r="B7" s="115" t="s">
        <v>22</v>
      </c>
      <c r="C7" s="115"/>
      <c r="D7" s="4" t="s">
        <v>23</v>
      </c>
      <c r="E7" s="4">
        <v>20</v>
      </c>
      <c r="F7" s="116">
        <v>150</v>
      </c>
      <c r="G7" s="116">
        <f t="shared" si="0"/>
        <v>3000</v>
      </c>
      <c r="H7" s="117"/>
      <c r="K7" s="128">
        <v>44719</v>
      </c>
      <c r="L7" s="105" t="s">
        <v>15</v>
      </c>
      <c r="M7" s="101"/>
      <c r="N7" s="102" t="s">
        <v>21</v>
      </c>
      <c r="O7" s="102">
        <v>5</v>
      </c>
      <c r="P7" s="103">
        <v>700</v>
      </c>
      <c r="Q7" s="103">
        <f t="shared" si="1"/>
        <v>3500</v>
      </c>
      <c r="R7" s="104" t="s">
        <v>17</v>
      </c>
    </row>
    <row r="8" spans="1:24">
      <c r="A8" s="118">
        <v>44671</v>
      </c>
      <c r="B8" s="115" t="s">
        <v>22</v>
      </c>
      <c r="C8" s="115"/>
      <c r="D8" s="4" t="s">
        <v>24</v>
      </c>
      <c r="E8" s="4">
        <v>20</v>
      </c>
      <c r="F8" s="116">
        <v>287</v>
      </c>
      <c r="G8" s="116">
        <f t="shared" si="0"/>
        <v>5740</v>
      </c>
      <c r="H8" s="117"/>
      <c r="K8" s="128">
        <v>44719</v>
      </c>
      <c r="L8" s="105" t="s">
        <v>15</v>
      </c>
      <c r="M8" s="101"/>
      <c r="N8" s="102" t="s">
        <v>16</v>
      </c>
      <c r="O8" s="102">
        <v>4</v>
      </c>
      <c r="P8" s="103">
        <v>400</v>
      </c>
      <c r="Q8" s="103">
        <f t="shared" si="1"/>
        <v>1600</v>
      </c>
      <c r="R8" s="104" t="s">
        <v>17</v>
      </c>
    </row>
    <row r="9" spans="1:24">
      <c r="A9" s="118">
        <v>44668</v>
      </c>
      <c r="B9" s="115" t="s">
        <v>25</v>
      </c>
      <c r="C9" s="115"/>
      <c r="D9" s="4" t="s">
        <v>14</v>
      </c>
      <c r="E9" s="4">
        <v>34</v>
      </c>
      <c r="F9" s="116">
        <v>190</v>
      </c>
      <c r="G9" s="116">
        <f t="shared" si="0"/>
        <v>6460</v>
      </c>
      <c r="H9" s="117"/>
      <c r="K9" s="128">
        <v>44720</v>
      </c>
      <c r="L9" s="105" t="s">
        <v>18</v>
      </c>
      <c r="M9" s="101"/>
      <c r="N9" s="102" t="s">
        <v>21</v>
      </c>
      <c r="O9" s="102">
        <v>2</v>
      </c>
      <c r="P9" s="103">
        <v>700</v>
      </c>
      <c r="Q9" s="103">
        <f t="shared" si="1"/>
        <v>1400</v>
      </c>
      <c r="R9" s="104" t="s">
        <v>17</v>
      </c>
    </row>
    <row r="10" spans="1:24">
      <c r="A10" s="118">
        <v>44668</v>
      </c>
      <c r="B10" s="115" t="s">
        <v>26</v>
      </c>
      <c r="C10" s="115"/>
      <c r="D10" s="4" t="s">
        <v>27</v>
      </c>
      <c r="E10" s="4">
        <v>1</v>
      </c>
      <c r="F10" s="116">
        <v>2870</v>
      </c>
      <c r="G10" s="116">
        <f t="shared" si="0"/>
        <v>2870</v>
      </c>
      <c r="H10" s="117"/>
      <c r="K10" s="128">
        <v>44729</v>
      </c>
      <c r="L10" s="105" t="s">
        <v>13</v>
      </c>
      <c r="M10" s="101"/>
      <c r="N10" s="102" t="s">
        <v>21</v>
      </c>
      <c r="O10" s="102">
        <v>1</v>
      </c>
      <c r="P10" s="103">
        <v>700</v>
      </c>
      <c r="Q10" s="103">
        <f t="shared" si="1"/>
        <v>700</v>
      </c>
      <c r="R10" s="104" t="s">
        <v>17</v>
      </c>
    </row>
    <row r="11" spans="1:24">
      <c r="A11" s="118">
        <v>44673</v>
      </c>
      <c r="B11" s="115" t="s">
        <v>26</v>
      </c>
      <c r="C11" s="115"/>
      <c r="D11" s="4" t="s">
        <v>28</v>
      </c>
      <c r="E11" s="4">
        <v>1</v>
      </c>
      <c r="F11" s="116">
        <v>2600</v>
      </c>
      <c r="G11" s="116">
        <f t="shared" si="0"/>
        <v>2600</v>
      </c>
      <c r="H11" s="117"/>
      <c r="K11" s="128">
        <v>44729</v>
      </c>
      <c r="L11" s="105" t="s">
        <v>13</v>
      </c>
      <c r="M11" s="101"/>
      <c r="N11" s="102" t="s">
        <v>16</v>
      </c>
      <c r="O11" s="102">
        <v>2</v>
      </c>
      <c r="P11" s="103">
        <v>500</v>
      </c>
      <c r="Q11" s="103">
        <f t="shared" si="1"/>
        <v>1000</v>
      </c>
      <c r="R11" s="104" t="s">
        <v>17</v>
      </c>
    </row>
    <row r="12" spans="1:24">
      <c r="A12" s="118">
        <v>44681</v>
      </c>
      <c r="B12" s="115" t="s">
        <v>29</v>
      </c>
      <c r="C12" s="115"/>
      <c r="D12" s="4" t="s">
        <v>28</v>
      </c>
      <c r="E12" s="4">
        <v>40</v>
      </c>
      <c r="F12" s="116">
        <v>260</v>
      </c>
      <c r="G12" s="116">
        <f t="shared" si="0"/>
        <v>10400</v>
      </c>
      <c r="H12" s="117"/>
      <c r="K12" s="128">
        <v>44729</v>
      </c>
      <c r="L12" s="105" t="s">
        <v>30</v>
      </c>
      <c r="M12" s="101"/>
      <c r="N12" s="102" t="s">
        <v>21</v>
      </c>
      <c r="O12" s="102">
        <v>1</v>
      </c>
      <c r="P12" s="103">
        <v>600</v>
      </c>
      <c r="Q12" s="103">
        <f t="shared" si="1"/>
        <v>600</v>
      </c>
      <c r="R12" s="104" t="s">
        <v>17</v>
      </c>
    </row>
    <row r="13" spans="1:24">
      <c r="A13" s="118">
        <v>44681</v>
      </c>
      <c r="B13" s="115" t="s">
        <v>25</v>
      </c>
      <c r="C13" s="115" t="s">
        <v>31</v>
      </c>
      <c r="D13" s="4" t="s">
        <v>27</v>
      </c>
      <c r="E13" s="4">
        <v>20</v>
      </c>
      <c r="F13" s="116">
        <v>270</v>
      </c>
      <c r="G13" s="116">
        <f t="shared" si="0"/>
        <v>5400</v>
      </c>
      <c r="H13" s="117"/>
      <c r="K13" s="128">
        <v>44729</v>
      </c>
      <c r="L13" s="105" t="s">
        <v>32</v>
      </c>
      <c r="M13" s="101"/>
      <c r="N13" s="102" t="s">
        <v>21</v>
      </c>
      <c r="O13" s="102">
        <v>1</v>
      </c>
      <c r="P13" s="103">
        <v>600</v>
      </c>
      <c r="Q13" s="103">
        <f t="shared" si="1"/>
        <v>600</v>
      </c>
      <c r="R13" s="104" t="s">
        <v>17</v>
      </c>
    </row>
    <row r="14" spans="1:24">
      <c r="A14" s="118">
        <v>44704</v>
      </c>
      <c r="B14" s="115" t="s">
        <v>33</v>
      </c>
      <c r="C14" s="115"/>
      <c r="D14" s="4" t="s">
        <v>27</v>
      </c>
      <c r="E14" s="4">
        <v>1</v>
      </c>
      <c r="F14" s="116">
        <v>2870</v>
      </c>
      <c r="G14" s="116">
        <f t="shared" si="0"/>
        <v>2870</v>
      </c>
      <c r="H14" s="117"/>
      <c r="K14" s="128">
        <v>44729</v>
      </c>
      <c r="L14" s="105" t="s">
        <v>34</v>
      </c>
      <c r="M14" s="101"/>
      <c r="N14" s="102" t="s">
        <v>21</v>
      </c>
      <c r="O14" s="102">
        <v>4</v>
      </c>
      <c r="P14" s="103">
        <v>700</v>
      </c>
      <c r="Q14" s="103">
        <f t="shared" si="1"/>
        <v>2800</v>
      </c>
      <c r="R14" s="104" t="s">
        <v>17</v>
      </c>
    </row>
    <row r="15" spans="1:24">
      <c r="A15" s="118">
        <v>44704</v>
      </c>
      <c r="B15" s="115" t="s">
        <v>35</v>
      </c>
      <c r="C15" s="115"/>
      <c r="D15" s="4" t="s">
        <v>36</v>
      </c>
      <c r="E15" s="4">
        <v>15</v>
      </c>
      <c r="F15" s="116">
        <v>213</v>
      </c>
      <c r="G15" s="116">
        <f t="shared" si="0"/>
        <v>3195</v>
      </c>
      <c r="H15" s="117"/>
      <c r="K15" s="128">
        <v>44732</v>
      </c>
      <c r="L15" s="105" t="s">
        <v>37</v>
      </c>
      <c r="M15" s="101"/>
      <c r="N15" s="102" t="s">
        <v>21</v>
      </c>
      <c r="O15" s="102">
        <v>1</v>
      </c>
      <c r="P15" s="103">
        <v>700</v>
      </c>
      <c r="Q15" s="103">
        <f t="shared" si="1"/>
        <v>700</v>
      </c>
      <c r="R15" s="104" t="s">
        <v>17</v>
      </c>
    </row>
    <row r="16" spans="1:24">
      <c r="A16" s="118">
        <v>44708</v>
      </c>
      <c r="B16" s="115" t="s">
        <v>38</v>
      </c>
      <c r="C16" s="115"/>
      <c r="D16" s="4" t="s">
        <v>39</v>
      </c>
      <c r="E16" s="4">
        <v>1</v>
      </c>
      <c r="F16" s="116">
        <v>2850</v>
      </c>
      <c r="G16" s="116">
        <f t="shared" si="0"/>
        <v>2850</v>
      </c>
      <c r="H16" s="117"/>
      <c r="K16" s="128">
        <v>44734</v>
      </c>
      <c r="L16" s="105" t="s">
        <v>30</v>
      </c>
      <c r="M16" s="101"/>
      <c r="N16" s="102" t="s">
        <v>21</v>
      </c>
      <c r="O16" s="102">
        <v>1</v>
      </c>
      <c r="P16" s="103">
        <v>700</v>
      </c>
      <c r="Q16" s="103">
        <f t="shared" si="1"/>
        <v>700</v>
      </c>
      <c r="R16" s="104" t="s">
        <v>17</v>
      </c>
    </row>
    <row r="17" spans="1:18">
      <c r="A17" s="118">
        <v>44708</v>
      </c>
      <c r="B17" s="115" t="s">
        <v>38</v>
      </c>
      <c r="C17" s="115"/>
      <c r="D17" s="4" t="s">
        <v>40</v>
      </c>
      <c r="E17" s="4">
        <v>1</v>
      </c>
      <c r="F17" s="116">
        <v>2000</v>
      </c>
      <c r="G17" s="116">
        <f t="shared" si="0"/>
        <v>2000</v>
      </c>
      <c r="H17" s="117"/>
      <c r="K17" s="128">
        <v>44734</v>
      </c>
      <c r="L17" s="105" t="s">
        <v>41</v>
      </c>
      <c r="M17" s="101"/>
      <c r="N17" s="102" t="s">
        <v>21</v>
      </c>
      <c r="O17" s="102">
        <v>1</v>
      </c>
      <c r="P17" s="103">
        <v>700</v>
      </c>
      <c r="Q17" s="103">
        <f t="shared" si="1"/>
        <v>700</v>
      </c>
      <c r="R17" s="104" t="s">
        <v>17</v>
      </c>
    </row>
    <row r="18" spans="1:18">
      <c r="A18" s="118">
        <v>44708</v>
      </c>
      <c r="B18" s="115" t="s">
        <v>38</v>
      </c>
      <c r="C18" s="115"/>
      <c r="D18" s="4" t="s">
        <v>27</v>
      </c>
      <c r="E18" s="4">
        <v>1</v>
      </c>
      <c r="F18" s="116">
        <v>2870</v>
      </c>
      <c r="G18" s="116">
        <f t="shared" si="0"/>
        <v>2870</v>
      </c>
      <c r="H18" s="117"/>
      <c r="K18" s="128">
        <v>44734</v>
      </c>
      <c r="L18" s="105" t="s">
        <v>32</v>
      </c>
      <c r="M18" s="101"/>
      <c r="N18" s="102" t="s">
        <v>21</v>
      </c>
      <c r="O18" s="102">
        <v>1</v>
      </c>
      <c r="P18" s="103">
        <v>700</v>
      </c>
      <c r="Q18" s="103">
        <f t="shared" si="1"/>
        <v>700</v>
      </c>
      <c r="R18" s="104" t="s">
        <v>17</v>
      </c>
    </row>
    <row r="19" spans="1:18">
      <c r="A19" s="118">
        <v>44709</v>
      </c>
      <c r="B19" s="115" t="s">
        <v>42</v>
      </c>
      <c r="C19" s="115"/>
      <c r="D19" s="4" t="s">
        <v>36</v>
      </c>
      <c r="E19" s="4">
        <v>1</v>
      </c>
      <c r="F19" s="116">
        <v>3000</v>
      </c>
      <c r="G19" s="116">
        <f t="shared" si="0"/>
        <v>3000</v>
      </c>
      <c r="H19" s="117"/>
      <c r="K19" s="128">
        <v>44735</v>
      </c>
      <c r="L19" s="105" t="s">
        <v>13</v>
      </c>
      <c r="M19" s="101"/>
      <c r="N19" s="102" t="s">
        <v>16</v>
      </c>
      <c r="O19" s="102">
        <v>1</v>
      </c>
      <c r="P19" s="103">
        <v>500</v>
      </c>
      <c r="Q19" s="103">
        <f t="shared" si="1"/>
        <v>500</v>
      </c>
      <c r="R19" s="104" t="s">
        <v>17</v>
      </c>
    </row>
    <row r="20" spans="1:18">
      <c r="A20" s="118">
        <v>44730</v>
      </c>
      <c r="B20" s="115" t="s">
        <v>43</v>
      </c>
      <c r="C20" s="115"/>
      <c r="D20" s="4" t="s">
        <v>44</v>
      </c>
      <c r="E20" s="4">
        <v>100</v>
      </c>
      <c r="F20" s="116">
        <v>150</v>
      </c>
      <c r="G20" s="116">
        <f t="shared" si="0"/>
        <v>15000</v>
      </c>
      <c r="H20" s="117"/>
      <c r="K20" s="128">
        <v>44736</v>
      </c>
      <c r="L20" s="105" t="s">
        <v>45</v>
      </c>
      <c r="M20" s="101"/>
      <c r="N20" s="102" t="s">
        <v>16</v>
      </c>
      <c r="O20" s="102">
        <v>1</v>
      </c>
      <c r="P20" s="103">
        <v>500</v>
      </c>
      <c r="Q20" s="103">
        <f t="shared" si="1"/>
        <v>500</v>
      </c>
      <c r="R20" s="104" t="s">
        <v>17</v>
      </c>
    </row>
    <row r="21" spans="1:18">
      <c r="A21" s="118">
        <v>44729</v>
      </c>
      <c r="B21" s="115" t="s">
        <v>41</v>
      </c>
      <c r="C21" s="115"/>
      <c r="D21" s="4" t="s">
        <v>36</v>
      </c>
      <c r="E21" s="4">
        <v>1</v>
      </c>
      <c r="F21" s="116">
        <v>2000</v>
      </c>
      <c r="G21" s="116">
        <f t="shared" si="0"/>
        <v>2000</v>
      </c>
      <c r="H21" s="117"/>
      <c r="K21" s="128">
        <v>44737</v>
      </c>
      <c r="L21" s="105" t="s">
        <v>34</v>
      </c>
      <c r="M21" s="101"/>
      <c r="N21" s="102" t="s">
        <v>21</v>
      </c>
      <c r="O21" s="102">
        <v>5</v>
      </c>
      <c r="P21" s="103">
        <v>700</v>
      </c>
      <c r="Q21" s="103">
        <f t="shared" si="1"/>
        <v>3500</v>
      </c>
      <c r="R21" s="104" t="s">
        <v>17</v>
      </c>
    </row>
    <row r="22" spans="1:18">
      <c r="A22" s="118">
        <v>44730</v>
      </c>
      <c r="B22" s="115" t="s">
        <v>43</v>
      </c>
      <c r="C22" s="115"/>
      <c r="D22" s="4" t="s">
        <v>46</v>
      </c>
      <c r="E22" s="4">
        <v>100</v>
      </c>
      <c r="F22" s="116">
        <v>120</v>
      </c>
      <c r="G22" s="116">
        <f t="shared" si="0"/>
        <v>12000</v>
      </c>
      <c r="H22" s="117"/>
      <c r="K22" s="128">
        <v>44737</v>
      </c>
      <c r="L22" s="105" t="s">
        <v>29</v>
      </c>
      <c r="M22" s="101"/>
      <c r="N22" s="102" t="s">
        <v>16</v>
      </c>
      <c r="O22" s="102">
        <v>1</v>
      </c>
      <c r="P22" s="103">
        <v>500</v>
      </c>
      <c r="Q22" s="103">
        <f t="shared" si="1"/>
        <v>500</v>
      </c>
      <c r="R22" s="104" t="s">
        <v>17</v>
      </c>
    </row>
    <row r="23" spans="1:18">
      <c r="A23" s="118">
        <v>44732</v>
      </c>
      <c r="B23" s="115" t="s">
        <v>37</v>
      </c>
      <c r="C23" s="115"/>
      <c r="D23" s="4" t="s">
        <v>36</v>
      </c>
      <c r="E23" s="4">
        <v>1</v>
      </c>
      <c r="F23" s="116">
        <v>2500</v>
      </c>
      <c r="G23" s="116">
        <f t="shared" si="0"/>
        <v>2500</v>
      </c>
      <c r="H23" s="117"/>
      <c r="K23" s="128">
        <v>44738</v>
      </c>
      <c r="L23" s="101" t="s">
        <v>15</v>
      </c>
      <c r="M23" s="101"/>
      <c r="N23" s="102" t="s">
        <v>16</v>
      </c>
      <c r="O23" s="102">
        <v>3</v>
      </c>
      <c r="P23" s="103">
        <v>500</v>
      </c>
      <c r="Q23" s="103">
        <f t="shared" si="1"/>
        <v>1500</v>
      </c>
      <c r="R23" s="104" t="s">
        <v>17</v>
      </c>
    </row>
    <row r="24" spans="1:18">
      <c r="A24" s="118">
        <v>44737</v>
      </c>
      <c r="B24" s="115" t="s">
        <v>29</v>
      </c>
      <c r="C24" s="115"/>
      <c r="D24" s="4" t="s">
        <v>36</v>
      </c>
      <c r="E24" s="4">
        <v>1</v>
      </c>
      <c r="F24" s="116">
        <v>2450</v>
      </c>
      <c r="G24" s="116">
        <f t="shared" si="0"/>
        <v>2450</v>
      </c>
      <c r="H24" s="117"/>
      <c r="K24" s="128">
        <v>44738</v>
      </c>
      <c r="L24" s="101" t="s">
        <v>15</v>
      </c>
      <c r="M24" s="101"/>
      <c r="N24" s="102" t="s">
        <v>21</v>
      </c>
      <c r="O24" s="102">
        <v>3</v>
      </c>
      <c r="P24" s="103">
        <v>700</v>
      </c>
      <c r="Q24" s="103">
        <f t="shared" si="1"/>
        <v>2100</v>
      </c>
      <c r="R24" s="104" t="s">
        <v>17</v>
      </c>
    </row>
    <row r="25" spans="1:18">
      <c r="A25" s="118">
        <v>44737</v>
      </c>
      <c r="B25" s="115" t="s">
        <v>34</v>
      </c>
      <c r="C25" s="115"/>
      <c r="D25" s="4" t="s">
        <v>27</v>
      </c>
      <c r="E25" s="4">
        <v>2</v>
      </c>
      <c r="F25" s="116">
        <v>2870</v>
      </c>
      <c r="G25" s="116">
        <f t="shared" si="0"/>
        <v>5740</v>
      </c>
      <c r="H25" s="117"/>
      <c r="K25" s="128">
        <v>44738</v>
      </c>
      <c r="L25" s="105" t="s">
        <v>37</v>
      </c>
      <c r="M25" s="101"/>
      <c r="N25" s="102" t="s">
        <v>16</v>
      </c>
      <c r="O25" s="102">
        <v>1</v>
      </c>
      <c r="P25" s="103">
        <v>500</v>
      </c>
      <c r="Q25" s="103">
        <f t="shared" si="1"/>
        <v>500</v>
      </c>
      <c r="R25" s="104" t="s">
        <v>17</v>
      </c>
    </row>
    <row r="26" spans="1:18">
      <c r="A26" s="118">
        <v>44738</v>
      </c>
      <c r="B26" s="115" t="s">
        <v>30</v>
      </c>
      <c r="C26" s="115"/>
      <c r="D26" s="4" t="s">
        <v>36</v>
      </c>
      <c r="E26" s="4">
        <v>11</v>
      </c>
      <c r="F26" s="116">
        <v>227</v>
      </c>
      <c r="G26" s="116">
        <v>2470</v>
      </c>
      <c r="H26" s="117"/>
      <c r="K26" s="128">
        <v>44738</v>
      </c>
      <c r="L26" s="101" t="s">
        <v>45</v>
      </c>
      <c r="M26" s="101"/>
      <c r="N26" s="102" t="s">
        <v>21</v>
      </c>
      <c r="O26" s="102">
        <v>1</v>
      </c>
      <c r="P26" s="103">
        <v>700</v>
      </c>
      <c r="Q26" s="103">
        <f t="shared" si="1"/>
        <v>700</v>
      </c>
      <c r="R26" s="104" t="s">
        <v>17</v>
      </c>
    </row>
    <row r="27" spans="1:18">
      <c r="A27" s="111">
        <v>44745</v>
      </c>
      <c r="B27" s="112" t="s">
        <v>47</v>
      </c>
      <c r="C27" s="112"/>
      <c r="D27" s="5" t="s">
        <v>48</v>
      </c>
      <c r="E27" s="5">
        <v>25</v>
      </c>
      <c r="F27" s="113">
        <v>200</v>
      </c>
      <c r="G27" s="116">
        <f t="shared" ref="G27:G58" si="2">F27*E27</f>
        <v>5000</v>
      </c>
      <c r="H27" s="114"/>
      <c r="K27" s="128">
        <v>44738</v>
      </c>
      <c r="L27" s="101" t="s">
        <v>29</v>
      </c>
      <c r="M27" s="101"/>
      <c r="N27" s="102" t="s">
        <v>21</v>
      </c>
      <c r="O27" s="102">
        <v>1</v>
      </c>
      <c r="P27" s="103">
        <v>700</v>
      </c>
      <c r="Q27" s="103">
        <f t="shared" si="1"/>
        <v>700</v>
      </c>
      <c r="R27" s="104" t="s">
        <v>17</v>
      </c>
    </row>
    <row r="28" spans="1:18">
      <c r="A28" s="111">
        <v>44745</v>
      </c>
      <c r="B28" s="112" t="s">
        <v>47</v>
      </c>
      <c r="C28" s="115"/>
      <c r="D28" s="4" t="s">
        <v>49</v>
      </c>
      <c r="E28" s="4">
        <v>25</v>
      </c>
      <c r="F28" s="116">
        <v>200</v>
      </c>
      <c r="G28" s="116">
        <f t="shared" si="2"/>
        <v>5000</v>
      </c>
      <c r="H28" s="117"/>
      <c r="K28" s="129">
        <v>44745</v>
      </c>
      <c r="L28" s="97" t="s">
        <v>50</v>
      </c>
      <c r="M28" s="97"/>
      <c r="N28" s="98" t="s">
        <v>51</v>
      </c>
      <c r="O28" s="98">
        <v>2</v>
      </c>
      <c r="P28" s="99">
        <v>700</v>
      </c>
      <c r="Q28" s="103">
        <f t="shared" si="1"/>
        <v>1400</v>
      </c>
      <c r="R28" s="100" t="s">
        <v>17</v>
      </c>
    </row>
    <row r="29" spans="1:18">
      <c r="A29" s="111">
        <v>44745</v>
      </c>
      <c r="B29" s="112" t="s">
        <v>47</v>
      </c>
      <c r="C29" s="115"/>
      <c r="D29" s="4" t="s">
        <v>40</v>
      </c>
      <c r="E29" s="4">
        <v>50</v>
      </c>
      <c r="F29" s="116">
        <v>100</v>
      </c>
      <c r="G29" s="116">
        <f t="shared" si="2"/>
        <v>5000</v>
      </c>
      <c r="H29" s="117"/>
      <c r="K29" s="129">
        <v>44745</v>
      </c>
      <c r="L29" s="101" t="s">
        <v>45</v>
      </c>
      <c r="M29" s="101" t="s">
        <v>31</v>
      </c>
      <c r="N29" s="102" t="s">
        <v>16</v>
      </c>
      <c r="O29" s="102">
        <v>2</v>
      </c>
      <c r="P29" s="103">
        <v>500</v>
      </c>
      <c r="Q29" s="103">
        <f t="shared" si="1"/>
        <v>1000</v>
      </c>
      <c r="R29" s="104" t="s">
        <v>17</v>
      </c>
    </row>
    <row r="30" spans="1:18">
      <c r="A30" s="118">
        <v>44747</v>
      </c>
      <c r="B30" s="115" t="s">
        <v>52</v>
      </c>
      <c r="C30" s="115" t="s">
        <v>31</v>
      </c>
      <c r="D30" s="4" t="s">
        <v>53</v>
      </c>
      <c r="E30" s="4">
        <v>2</v>
      </c>
      <c r="F30" s="116">
        <v>1700</v>
      </c>
      <c r="G30" s="116">
        <f t="shared" si="2"/>
        <v>3400</v>
      </c>
      <c r="H30" s="117"/>
      <c r="K30" s="129">
        <v>44745</v>
      </c>
      <c r="L30" s="101" t="s">
        <v>45</v>
      </c>
      <c r="M30" s="101"/>
      <c r="N30" s="102" t="s">
        <v>51</v>
      </c>
      <c r="O30" s="102">
        <v>2</v>
      </c>
      <c r="P30" s="103">
        <v>700</v>
      </c>
      <c r="Q30" s="103">
        <f t="shared" si="1"/>
        <v>1400</v>
      </c>
      <c r="R30" s="104" t="s">
        <v>17</v>
      </c>
    </row>
    <row r="31" spans="1:18">
      <c r="A31" s="118">
        <v>44747</v>
      </c>
      <c r="B31" s="115" t="s">
        <v>54</v>
      </c>
      <c r="C31" s="115"/>
      <c r="D31" s="4" t="s">
        <v>53</v>
      </c>
      <c r="E31" s="4">
        <v>2</v>
      </c>
      <c r="F31" s="116">
        <v>1700</v>
      </c>
      <c r="G31" s="116">
        <f t="shared" si="2"/>
        <v>3400</v>
      </c>
      <c r="H31" s="117"/>
      <c r="K31" s="129">
        <v>44745</v>
      </c>
      <c r="L31" s="101" t="s">
        <v>41</v>
      </c>
      <c r="M31" s="101"/>
      <c r="N31" s="102" t="s">
        <v>16</v>
      </c>
      <c r="O31" s="102">
        <v>1</v>
      </c>
      <c r="P31" s="103">
        <v>500</v>
      </c>
      <c r="Q31" s="103">
        <f t="shared" si="1"/>
        <v>500</v>
      </c>
      <c r="R31" s="104" t="s">
        <v>17</v>
      </c>
    </row>
    <row r="32" spans="1:18">
      <c r="A32" s="118">
        <v>44747</v>
      </c>
      <c r="B32" s="115" t="s">
        <v>54</v>
      </c>
      <c r="C32" s="115"/>
      <c r="D32" s="4" t="s">
        <v>46</v>
      </c>
      <c r="E32" s="4">
        <v>1</v>
      </c>
      <c r="F32" s="116">
        <v>1500</v>
      </c>
      <c r="G32" s="116">
        <f t="shared" si="2"/>
        <v>1500</v>
      </c>
      <c r="H32" s="117"/>
      <c r="K32" s="129">
        <v>44745</v>
      </c>
      <c r="L32" s="101" t="s">
        <v>30</v>
      </c>
      <c r="M32" s="101"/>
      <c r="N32" s="102" t="s">
        <v>51</v>
      </c>
      <c r="O32" s="102">
        <v>1</v>
      </c>
      <c r="P32" s="103">
        <v>700</v>
      </c>
      <c r="Q32" s="103">
        <f t="shared" si="1"/>
        <v>700</v>
      </c>
      <c r="R32" s="104" t="s">
        <v>17</v>
      </c>
    </row>
    <row r="33" spans="1:18">
      <c r="A33" s="118">
        <v>44747</v>
      </c>
      <c r="B33" s="115" t="s">
        <v>54</v>
      </c>
      <c r="C33" s="115"/>
      <c r="D33" s="4" t="s">
        <v>55</v>
      </c>
      <c r="E33" s="4">
        <v>1</v>
      </c>
      <c r="F33" s="116">
        <v>1900</v>
      </c>
      <c r="G33" s="116">
        <f t="shared" si="2"/>
        <v>1900</v>
      </c>
      <c r="H33" s="117"/>
      <c r="K33" s="128">
        <v>44747</v>
      </c>
      <c r="L33" s="101" t="s">
        <v>56</v>
      </c>
      <c r="M33" s="101"/>
      <c r="N33" s="102" t="s">
        <v>16</v>
      </c>
      <c r="O33" s="102">
        <v>7</v>
      </c>
      <c r="P33" s="103">
        <v>500</v>
      </c>
      <c r="Q33" s="103">
        <f t="shared" si="1"/>
        <v>3500</v>
      </c>
      <c r="R33" s="104" t="s">
        <v>17</v>
      </c>
    </row>
    <row r="34" spans="1:18">
      <c r="A34" s="118">
        <v>44747</v>
      </c>
      <c r="B34" s="115" t="s">
        <v>54</v>
      </c>
      <c r="C34" s="115"/>
      <c r="D34" s="4" t="s">
        <v>46</v>
      </c>
      <c r="E34" s="4">
        <v>5</v>
      </c>
      <c r="F34" s="116">
        <v>150</v>
      </c>
      <c r="G34" s="116">
        <f t="shared" si="2"/>
        <v>750</v>
      </c>
      <c r="H34" s="117"/>
      <c r="K34" s="128">
        <v>44747</v>
      </c>
      <c r="L34" s="101" t="s">
        <v>56</v>
      </c>
      <c r="M34" s="101"/>
      <c r="N34" s="102" t="s">
        <v>51</v>
      </c>
      <c r="O34" s="102">
        <v>5</v>
      </c>
      <c r="P34" s="103">
        <v>700</v>
      </c>
      <c r="Q34" s="103">
        <f t="shared" si="1"/>
        <v>3500</v>
      </c>
      <c r="R34" s="104" t="s">
        <v>17</v>
      </c>
    </row>
    <row r="35" spans="1:18">
      <c r="A35" s="118">
        <v>44747</v>
      </c>
      <c r="B35" s="115" t="s">
        <v>54</v>
      </c>
      <c r="C35" s="115"/>
      <c r="D35" s="4" t="s">
        <v>57</v>
      </c>
      <c r="E35" s="4">
        <v>5</v>
      </c>
      <c r="F35" s="116">
        <v>170</v>
      </c>
      <c r="G35" s="116">
        <f t="shared" si="2"/>
        <v>850</v>
      </c>
      <c r="H35" s="117"/>
      <c r="K35" s="128">
        <v>44751</v>
      </c>
      <c r="L35" s="101" t="s">
        <v>41</v>
      </c>
      <c r="M35" s="101" t="s">
        <v>31</v>
      </c>
      <c r="N35" s="102" t="s">
        <v>16</v>
      </c>
      <c r="O35" s="102">
        <v>1</v>
      </c>
      <c r="P35" s="103">
        <v>500</v>
      </c>
      <c r="Q35" s="103">
        <f t="shared" si="1"/>
        <v>500</v>
      </c>
      <c r="R35" s="104" t="s">
        <v>17</v>
      </c>
    </row>
    <row r="36" spans="1:18">
      <c r="A36" s="118">
        <v>44747</v>
      </c>
      <c r="B36" s="115" t="s">
        <v>43</v>
      </c>
      <c r="C36" s="115" t="s">
        <v>31</v>
      </c>
      <c r="D36" s="4" t="s">
        <v>46</v>
      </c>
      <c r="E36" s="4">
        <v>50</v>
      </c>
      <c r="F36" s="116">
        <v>120</v>
      </c>
      <c r="G36" s="116">
        <f t="shared" si="2"/>
        <v>6000</v>
      </c>
      <c r="H36" s="117"/>
      <c r="K36" s="128">
        <v>44751</v>
      </c>
      <c r="L36" s="101" t="s">
        <v>43</v>
      </c>
      <c r="M36" s="101"/>
      <c r="N36" s="102" t="s">
        <v>51</v>
      </c>
      <c r="O36" s="102">
        <v>2</v>
      </c>
      <c r="P36" s="103">
        <v>700</v>
      </c>
      <c r="Q36" s="103">
        <f t="shared" ref="Q36:Q67" si="3">O36*P36</f>
        <v>1400</v>
      </c>
      <c r="R36" s="104" t="s">
        <v>17</v>
      </c>
    </row>
    <row r="37" spans="1:18">
      <c r="A37" s="118">
        <v>44747</v>
      </c>
      <c r="B37" s="115" t="s">
        <v>43</v>
      </c>
      <c r="C37" s="115"/>
      <c r="D37" s="4" t="s">
        <v>57</v>
      </c>
      <c r="E37" s="4">
        <v>50</v>
      </c>
      <c r="F37" s="116">
        <v>150</v>
      </c>
      <c r="G37" s="116">
        <f t="shared" si="2"/>
        <v>7500</v>
      </c>
      <c r="H37" s="117"/>
      <c r="K37" s="128">
        <v>44751</v>
      </c>
      <c r="L37" s="101" t="s">
        <v>56</v>
      </c>
      <c r="M37" s="101"/>
      <c r="N37" s="102" t="s">
        <v>51</v>
      </c>
      <c r="O37" s="102">
        <v>1</v>
      </c>
      <c r="P37" s="103">
        <v>700</v>
      </c>
      <c r="Q37" s="103">
        <f t="shared" si="3"/>
        <v>700</v>
      </c>
      <c r="R37" s="104" t="s">
        <v>17</v>
      </c>
    </row>
    <row r="38" spans="1:18">
      <c r="A38" s="118">
        <v>44747</v>
      </c>
      <c r="B38" s="115" t="s">
        <v>58</v>
      </c>
      <c r="C38" s="115"/>
      <c r="D38" s="4" t="s">
        <v>39</v>
      </c>
      <c r="E38" s="4">
        <v>30</v>
      </c>
      <c r="F38" s="116">
        <v>220</v>
      </c>
      <c r="G38" s="116">
        <f t="shared" si="2"/>
        <v>6600</v>
      </c>
      <c r="H38" s="117"/>
      <c r="K38" s="128">
        <v>44751</v>
      </c>
      <c r="L38" s="101" t="s">
        <v>56</v>
      </c>
      <c r="M38" s="101"/>
      <c r="N38" s="102" t="s">
        <v>16</v>
      </c>
      <c r="O38" s="102">
        <v>1</v>
      </c>
      <c r="P38" s="103">
        <v>500</v>
      </c>
      <c r="Q38" s="103">
        <f t="shared" si="3"/>
        <v>500</v>
      </c>
      <c r="R38" s="104" t="s">
        <v>17</v>
      </c>
    </row>
    <row r="39" spans="1:18">
      <c r="A39" s="118">
        <v>44747</v>
      </c>
      <c r="B39" s="115" t="s">
        <v>58</v>
      </c>
      <c r="C39" s="115"/>
      <c r="D39" s="4" t="s">
        <v>49</v>
      </c>
      <c r="E39" s="4">
        <v>30</v>
      </c>
      <c r="F39" s="116">
        <v>240</v>
      </c>
      <c r="G39" s="116">
        <f t="shared" si="2"/>
        <v>7200</v>
      </c>
      <c r="H39" s="117"/>
      <c r="K39" s="128">
        <v>44753</v>
      </c>
      <c r="L39" s="101" t="s">
        <v>59</v>
      </c>
      <c r="M39" s="101" t="s">
        <v>31</v>
      </c>
      <c r="N39" s="102" t="s">
        <v>21</v>
      </c>
      <c r="O39" s="102">
        <v>2</v>
      </c>
      <c r="P39" s="103">
        <v>700</v>
      </c>
      <c r="Q39" s="103">
        <f t="shared" si="3"/>
        <v>1400</v>
      </c>
      <c r="R39" s="104" t="s">
        <v>17</v>
      </c>
    </row>
    <row r="40" spans="1:18">
      <c r="A40" s="118">
        <v>44747</v>
      </c>
      <c r="B40" s="115" t="s">
        <v>56</v>
      </c>
      <c r="C40" s="115"/>
      <c r="D40" s="4" t="s">
        <v>60</v>
      </c>
      <c r="E40" s="4">
        <v>2</v>
      </c>
      <c r="F40" s="116">
        <v>2000</v>
      </c>
      <c r="G40" s="116">
        <f t="shared" si="2"/>
        <v>4000</v>
      </c>
      <c r="H40" s="117"/>
      <c r="K40" s="128">
        <v>44754</v>
      </c>
      <c r="L40" s="101" t="s">
        <v>61</v>
      </c>
      <c r="M40" s="101"/>
      <c r="N40" s="102" t="s">
        <v>21</v>
      </c>
      <c r="O40" s="102">
        <v>2</v>
      </c>
      <c r="P40" s="103">
        <v>700</v>
      </c>
      <c r="Q40" s="103">
        <f t="shared" si="3"/>
        <v>1400</v>
      </c>
      <c r="R40" s="104" t="s">
        <v>17</v>
      </c>
    </row>
    <row r="41" spans="1:18">
      <c r="A41" s="118">
        <v>44762</v>
      </c>
      <c r="B41" s="115" t="s">
        <v>62</v>
      </c>
      <c r="C41" s="115" t="s">
        <v>31</v>
      </c>
      <c r="D41" s="4" t="s">
        <v>53</v>
      </c>
      <c r="E41" s="4">
        <v>2</v>
      </c>
      <c r="F41" s="116">
        <v>1720</v>
      </c>
      <c r="G41" s="116">
        <f t="shared" si="2"/>
        <v>3440</v>
      </c>
      <c r="H41" s="117"/>
      <c r="K41" s="128">
        <v>44755</v>
      </c>
      <c r="L41" s="101" t="s">
        <v>30</v>
      </c>
      <c r="M41" s="101" t="s">
        <v>31</v>
      </c>
      <c r="N41" s="102" t="s">
        <v>16</v>
      </c>
      <c r="O41" s="102">
        <v>1</v>
      </c>
      <c r="P41" s="103">
        <v>500</v>
      </c>
      <c r="Q41" s="103">
        <f t="shared" si="3"/>
        <v>500</v>
      </c>
      <c r="R41" s="104" t="s">
        <v>17</v>
      </c>
    </row>
    <row r="42" spans="1:18">
      <c r="A42" s="118">
        <v>44762</v>
      </c>
      <c r="B42" s="115" t="s">
        <v>62</v>
      </c>
      <c r="C42" s="115" t="s">
        <v>31</v>
      </c>
      <c r="D42" s="4" t="s">
        <v>46</v>
      </c>
      <c r="E42" s="4">
        <v>2</v>
      </c>
      <c r="F42" s="116">
        <v>1850</v>
      </c>
      <c r="G42" s="116">
        <f t="shared" si="2"/>
        <v>3700</v>
      </c>
      <c r="H42" s="117"/>
      <c r="K42" s="128">
        <v>44762</v>
      </c>
      <c r="L42" s="101" t="s">
        <v>45</v>
      </c>
      <c r="M42" s="101" t="s">
        <v>31</v>
      </c>
      <c r="N42" s="102" t="s">
        <v>16</v>
      </c>
      <c r="O42" s="102">
        <v>1</v>
      </c>
      <c r="P42" s="103">
        <v>500</v>
      </c>
      <c r="Q42" s="103">
        <f t="shared" si="3"/>
        <v>500</v>
      </c>
      <c r="R42" s="104" t="s">
        <v>17</v>
      </c>
    </row>
    <row r="43" spans="1:18">
      <c r="A43" s="118">
        <v>44787</v>
      </c>
      <c r="B43" s="115" t="s">
        <v>13</v>
      </c>
      <c r="C43" s="115" t="s">
        <v>31</v>
      </c>
      <c r="D43" s="4" t="s">
        <v>46</v>
      </c>
      <c r="E43" s="4">
        <v>1</v>
      </c>
      <c r="F43" s="116">
        <v>1850</v>
      </c>
      <c r="G43" s="116">
        <f t="shared" si="2"/>
        <v>1850</v>
      </c>
      <c r="H43" s="117"/>
      <c r="K43" s="128">
        <v>44763</v>
      </c>
      <c r="L43" s="101" t="s">
        <v>45</v>
      </c>
      <c r="M43" s="101" t="s">
        <v>31</v>
      </c>
      <c r="N43" s="102" t="s">
        <v>21</v>
      </c>
      <c r="O43" s="102">
        <v>1</v>
      </c>
      <c r="P43" s="103">
        <v>500</v>
      </c>
      <c r="Q43" s="103">
        <f t="shared" si="3"/>
        <v>500</v>
      </c>
      <c r="R43" s="104" t="s">
        <v>17</v>
      </c>
    </row>
    <row r="44" spans="1:18">
      <c r="A44" s="118">
        <v>44787</v>
      </c>
      <c r="B44" s="115" t="s">
        <v>13</v>
      </c>
      <c r="C44" s="115" t="s">
        <v>31</v>
      </c>
      <c r="D44" s="4" t="s">
        <v>57</v>
      </c>
      <c r="E44" s="4">
        <v>15</v>
      </c>
      <c r="F44" s="116">
        <v>175</v>
      </c>
      <c r="G44" s="116">
        <f t="shared" si="2"/>
        <v>2625</v>
      </c>
      <c r="H44" s="117"/>
      <c r="K44" s="128">
        <v>44782</v>
      </c>
      <c r="L44" s="101" t="s">
        <v>63</v>
      </c>
      <c r="M44" s="101" t="s">
        <v>31</v>
      </c>
      <c r="N44" s="102" t="s">
        <v>16</v>
      </c>
      <c r="O44" s="102">
        <v>6</v>
      </c>
      <c r="P44" s="103">
        <v>500</v>
      </c>
      <c r="Q44" s="103">
        <f t="shared" si="3"/>
        <v>3000</v>
      </c>
      <c r="R44" s="104" t="s">
        <v>17</v>
      </c>
    </row>
    <row r="45" spans="1:18">
      <c r="A45" s="118">
        <v>44787</v>
      </c>
      <c r="B45" s="115" t="s">
        <v>13</v>
      </c>
      <c r="C45" s="115" t="s">
        <v>31</v>
      </c>
      <c r="D45" s="4" t="s">
        <v>55</v>
      </c>
      <c r="E45" s="4">
        <v>15</v>
      </c>
      <c r="F45" s="116">
        <v>175</v>
      </c>
      <c r="G45" s="116">
        <f t="shared" si="2"/>
        <v>2625</v>
      </c>
      <c r="H45" s="117"/>
      <c r="K45" s="128">
        <v>44785</v>
      </c>
      <c r="L45" s="101" t="s">
        <v>63</v>
      </c>
      <c r="M45" s="101" t="s">
        <v>31</v>
      </c>
      <c r="N45" s="102" t="s">
        <v>21</v>
      </c>
      <c r="O45" s="102">
        <v>1</v>
      </c>
      <c r="P45" s="103">
        <v>700</v>
      </c>
      <c r="Q45" s="103">
        <f t="shared" si="3"/>
        <v>700</v>
      </c>
      <c r="R45" s="104" t="s">
        <v>17</v>
      </c>
    </row>
    <row r="46" spans="1:18">
      <c r="A46" s="118">
        <v>44793</v>
      </c>
      <c r="B46" s="115" t="s">
        <v>30</v>
      </c>
      <c r="C46" s="115" t="s">
        <v>31</v>
      </c>
      <c r="D46" s="4" t="s">
        <v>64</v>
      </c>
      <c r="E46" s="4">
        <v>10</v>
      </c>
      <c r="F46" s="116"/>
      <c r="G46" s="116">
        <v>2206</v>
      </c>
      <c r="H46" s="117"/>
      <c r="K46" s="128">
        <v>44787</v>
      </c>
      <c r="L46" s="101" t="s">
        <v>63</v>
      </c>
      <c r="M46" s="101" t="s">
        <v>31</v>
      </c>
      <c r="N46" s="102" t="s">
        <v>16</v>
      </c>
      <c r="O46" s="102">
        <v>1</v>
      </c>
      <c r="P46" s="103">
        <v>500</v>
      </c>
      <c r="Q46" s="103">
        <f t="shared" si="3"/>
        <v>500</v>
      </c>
      <c r="R46" s="104" t="s">
        <v>17</v>
      </c>
    </row>
    <row r="47" spans="1:18">
      <c r="A47" s="118">
        <v>44793</v>
      </c>
      <c r="B47" s="115" t="s">
        <v>43</v>
      </c>
      <c r="C47" s="115" t="s">
        <v>31</v>
      </c>
      <c r="D47" s="4" t="s">
        <v>46</v>
      </c>
      <c r="E47" s="4">
        <v>1</v>
      </c>
      <c r="F47" s="116">
        <v>1850</v>
      </c>
      <c r="G47" s="116">
        <f t="shared" si="2"/>
        <v>1850</v>
      </c>
      <c r="H47" s="117"/>
      <c r="K47" s="128">
        <v>44787</v>
      </c>
      <c r="L47" s="101" t="s">
        <v>13</v>
      </c>
      <c r="M47" s="101" t="s">
        <v>31</v>
      </c>
      <c r="N47" s="102" t="s">
        <v>16</v>
      </c>
      <c r="O47" s="102">
        <v>2</v>
      </c>
      <c r="P47" s="103">
        <v>500</v>
      </c>
      <c r="Q47" s="103">
        <f t="shared" si="3"/>
        <v>1000</v>
      </c>
      <c r="R47" s="104"/>
    </row>
    <row r="48" spans="1:18">
      <c r="A48" s="118">
        <v>44793</v>
      </c>
      <c r="B48" s="115" t="s">
        <v>43</v>
      </c>
      <c r="C48" s="115" t="s">
        <v>31</v>
      </c>
      <c r="D48" s="4" t="s">
        <v>53</v>
      </c>
      <c r="E48" s="4">
        <v>1</v>
      </c>
      <c r="F48" s="116">
        <v>1720</v>
      </c>
      <c r="G48" s="116">
        <f t="shared" si="2"/>
        <v>1720</v>
      </c>
      <c r="H48" s="117"/>
      <c r="K48" s="128">
        <v>44787</v>
      </c>
      <c r="L48" s="101" t="s">
        <v>13</v>
      </c>
      <c r="M48" s="101" t="s">
        <v>31</v>
      </c>
      <c r="N48" s="102" t="s">
        <v>21</v>
      </c>
      <c r="O48" s="102">
        <v>1</v>
      </c>
      <c r="P48" s="103">
        <v>700</v>
      </c>
      <c r="Q48" s="103">
        <f t="shared" si="3"/>
        <v>700</v>
      </c>
      <c r="R48" s="104"/>
    </row>
    <row r="49" spans="1:18">
      <c r="A49" s="118">
        <v>44793</v>
      </c>
      <c r="B49" s="115" t="s">
        <v>65</v>
      </c>
      <c r="C49" s="115" t="s">
        <v>31</v>
      </c>
      <c r="D49" s="4" t="s">
        <v>53</v>
      </c>
      <c r="E49" s="4">
        <v>2</v>
      </c>
      <c r="F49" s="116">
        <v>1720</v>
      </c>
      <c r="G49" s="116">
        <f t="shared" si="2"/>
        <v>3440</v>
      </c>
      <c r="H49" s="117"/>
      <c r="K49" s="128">
        <v>44787</v>
      </c>
      <c r="L49" s="101" t="s">
        <v>30</v>
      </c>
      <c r="M49" s="101" t="s">
        <v>31</v>
      </c>
      <c r="N49" s="102" t="s">
        <v>21</v>
      </c>
      <c r="O49" s="102">
        <v>1</v>
      </c>
      <c r="P49" s="103">
        <v>700</v>
      </c>
      <c r="Q49" s="103">
        <f t="shared" si="3"/>
        <v>700</v>
      </c>
      <c r="R49" s="104"/>
    </row>
    <row r="50" spans="1:18">
      <c r="A50" s="118">
        <v>44793</v>
      </c>
      <c r="B50" s="115" t="s">
        <v>56</v>
      </c>
      <c r="C50" s="115" t="s">
        <v>31</v>
      </c>
      <c r="D50" s="4" t="s">
        <v>57</v>
      </c>
      <c r="E50" s="4">
        <v>1</v>
      </c>
      <c r="F50" s="116">
        <v>1720</v>
      </c>
      <c r="G50" s="116">
        <f t="shared" si="2"/>
        <v>1720</v>
      </c>
      <c r="H50" s="117"/>
      <c r="K50" s="128">
        <v>44787</v>
      </c>
      <c r="L50" s="101" t="s">
        <v>41</v>
      </c>
      <c r="M50" s="101" t="s">
        <v>31</v>
      </c>
      <c r="N50" s="102" t="s">
        <v>21</v>
      </c>
      <c r="O50" s="102">
        <v>1</v>
      </c>
      <c r="P50" s="103">
        <v>700</v>
      </c>
      <c r="Q50" s="103">
        <f t="shared" si="3"/>
        <v>700</v>
      </c>
      <c r="R50" s="104"/>
    </row>
    <row r="51" spans="1:18">
      <c r="A51" s="118">
        <v>44793</v>
      </c>
      <c r="B51" s="115" t="s">
        <v>66</v>
      </c>
      <c r="C51" s="115"/>
      <c r="D51" s="4" t="s">
        <v>60</v>
      </c>
      <c r="E51" s="4">
        <v>25</v>
      </c>
      <c r="F51" s="116"/>
      <c r="G51" s="116">
        <v>8690</v>
      </c>
      <c r="H51" s="117"/>
      <c r="K51" s="128">
        <v>44789</v>
      </c>
      <c r="L51" s="101" t="s">
        <v>30</v>
      </c>
      <c r="M51" s="101" t="s">
        <v>31</v>
      </c>
      <c r="N51" s="102" t="s">
        <v>21</v>
      </c>
      <c r="O51" s="102">
        <v>1</v>
      </c>
      <c r="P51" s="103">
        <v>700</v>
      </c>
      <c r="Q51" s="103">
        <f t="shared" si="3"/>
        <v>700</v>
      </c>
      <c r="R51" s="104"/>
    </row>
    <row r="52" spans="1:18">
      <c r="A52" s="118">
        <v>44795</v>
      </c>
      <c r="B52" s="115" t="s">
        <v>65</v>
      </c>
      <c r="C52" s="115" t="s">
        <v>31</v>
      </c>
      <c r="D52" s="4" t="s">
        <v>23</v>
      </c>
      <c r="E52" s="4">
        <v>4</v>
      </c>
      <c r="F52" s="116">
        <v>175</v>
      </c>
      <c r="G52" s="116">
        <f t="shared" si="2"/>
        <v>700</v>
      </c>
      <c r="H52" s="117"/>
      <c r="K52" s="128">
        <v>44789</v>
      </c>
      <c r="L52" s="101" t="s">
        <v>66</v>
      </c>
      <c r="M52" s="101"/>
      <c r="N52" s="102" t="s">
        <v>67</v>
      </c>
      <c r="O52" s="102">
        <v>7</v>
      </c>
      <c r="P52" s="103"/>
      <c r="Q52" s="103">
        <v>2728</v>
      </c>
      <c r="R52" s="104" t="s">
        <v>17</v>
      </c>
    </row>
    <row r="53" spans="1:18">
      <c r="A53" s="118">
        <v>44796</v>
      </c>
      <c r="B53" s="115" t="s">
        <v>43</v>
      </c>
      <c r="C53" s="115" t="s">
        <v>31</v>
      </c>
      <c r="D53" s="4" t="s">
        <v>53</v>
      </c>
      <c r="E53" s="4">
        <v>4</v>
      </c>
      <c r="F53" s="116">
        <v>175</v>
      </c>
      <c r="G53" s="116">
        <f t="shared" si="2"/>
        <v>700</v>
      </c>
      <c r="H53" s="117"/>
      <c r="K53" s="128">
        <v>44790</v>
      </c>
      <c r="L53" s="101" t="s">
        <v>65</v>
      </c>
      <c r="M53" s="101" t="s">
        <v>31</v>
      </c>
      <c r="N53" s="102" t="s">
        <v>16</v>
      </c>
      <c r="O53" s="102">
        <v>3</v>
      </c>
      <c r="P53" s="103">
        <v>500</v>
      </c>
      <c r="Q53" s="103">
        <f t="shared" si="3"/>
        <v>1500</v>
      </c>
      <c r="R53" s="104" t="s">
        <v>17</v>
      </c>
    </row>
    <row r="54" spans="1:18">
      <c r="A54" s="118">
        <v>44806</v>
      </c>
      <c r="B54" s="115" t="s">
        <v>68</v>
      </c>
      <c r="C54" s="115"/>
      <c r="D54" s="4" t="s">
        <v>44</v>
      </c>
      <c r="E54" s="4">
        <v>1</v>
      </c>
      <c r="F54" s="116">
        <v>1750</v>
      </c>
      <c r="G54" s="116">
        <f t="shared" si="2"/>
        <v>1750</v>
      </c>
      <c r="H54" s="117"/>
      <c r="K54" s="128">
        <v>44792</v>
      </c>
      <c r="L54" s="101" t="s">
        <v>56</v>
      </c>
      <c r="M54" s="101" t="s">
        <v>31</v>
      </c>
      <c r="N54" s="102" t="s">
        <v>16</v>
      </c>
      <c r="O54" s="102">
        <v>3</v>
      </c>
      <c r="P54" s="103">
        <v>500</v>
      </c>
      <c r="Q54" s="103">
        <f t="shared" si="3"/>
        <v>1500</v>
      </c>
      <c r="R54" s="104"/>
    </row>
    <row r="55" spans="1:18">
      <c r="A55" s="118">
        <v>44813</v>
      </c>
      <c r="B55" s="115" t="s">
        <v>69</v>
      </c>
      <c r="C55" s="115"/>
      <c r="D55" s="4" t="s">
        <v>70</v>
      </c>
      <c r="E55" s="4">
        <v>1</v>
      </c>
      <c r="F55" s="116">
        <v>1750</v>
      </c>
      <c r="G55" s="116">
        <f t="shared" si="2"/>
        <v>1750</v>
      </c>
      <c r="H55" s="117"/>
      <c r="K55" s="128">
        <v>44792</v>
      </c>
      <c r="L55" s="101" t="s">
        <v>65</v>
      </c>
      <c r="M55" s="101" t="s">
        <v>31</v>
      </c>
      <c r="N55" s="102" t="s">
        <v>21</v>
      </c>
      <c r="O55" s="102">
        <v>2</v>
      </c>
      <c r="P55" s="103">
        <v>700</v>
      </c>
      <c r="Q55" s="103">
        <f t="shared" si="3"/>
        <v>1400</v>
      </c>
      <c r="R55" s="104" t="s">
        <v>17</v>
      </c>
    </row>
    <row r="56" spans="1:18">
      <c r="A56" s="118">
        <v>44813</v>
      </c>
      <c r="B56" s="115" t="s">
        <v>69</v>
      </c>
      <c r="C56" s="115"/>
      <c r="D56" s="4" t="s">
        <v>71</v>
      </c>
      <c r="E56" s="4">
        <v>1</v>
      </c>
      <c r="F56" s="116">
        <v>1750</v>
      </c>
      <c r="G56" s="116">
        <f t="shared" si="2"/>
        <v>1750</v>
      </c>
      <c r="H56" s="117"/>
      <c r="K56" s="128">
        <v>44793</v>
      </c>
      <c r="L56" s="101" t="s">
        <v>72</v>
      </c>
      <c r="M56" s="101" t="s">
        <v>31</v>
      </c>
      <c r="N56" s="102" t="s">
        <v>21</v>
      </c>
      <c r="O56" s="102">
        <v>2</v>
      </c>
      <c r="P56" s="103">
        <v>700</v>
      </c>
      <c r="Q56" s="103">
        <f t="shared" si="3"/>
        <v>1400</v>
      </c>
      <c r="R56" s="104" t="s">
        <v>17</v>
      </c>
    </row>
    <row r="57" spans="1:18">
      <c r="A57" s="118">
        <v>44813</v>
      </c>
      <c r="B57" s="115" t="s">
        <v>73</v>
      </c>
      <c r="C57" s="115"/>
      <c r="D57" s="4" t="s">
        <v>23</v>
      </c>
      <c r="E57" s="4">
        <v>3</v>
      </c>
      <c r="F57" s="116">
        <v>1850</v>
      </c>
      <c r="G57" s="116">
        <f t="shared" si="2"/>
        <v>5550</v>
      </c>
      <c r="H57" s="117"/>
      <c r="K57" s="128">
        <v>44795</v>
      </c>
      <c r="L57" s="101" t="s">
        <v>65</v>
      </c>
      <c r="M57" s="101" t="s">
        <v>31</v>
      </c>
      <c r="N57" s="102" t="s">
        <v>16</v>
      </c>
      <c r="O57" s="102">
        <v>2</v>
      </c>
      <c r="P57" s="103">
        <v>500</v>
      </c>
      <c r="Q57" s="103">
        <f t="shared" si="3"/>
        <v>1000</v>
      </c>
      <c r="R57" s="104" t="s">
        <v>17</v>
      </c>
    </row>
    <row r="58" spans="1:18">
      <c r="A58" s="118"/>
      <c r="B58" s="115"/>
      <c r="C58" s="115"/>
      <c r="D58" s="4"/>
      <c r="E58" s="4"/>
      <c r="F58" s="116"/>
      <c r="G58" s="116">
        <f t="shared" si="2"/>
        <v>0</v>
      </c>
      <c r="H58" s="117"/>
      <c r="K58" s="128">
        <v>44797</v>
      </c>
      <c r="L58" s="101" t="s">
        <v>37</v>
      </c>
      <c r="M58" s="101" t="s">
        <v>31</v>
      </c>
      <c r="N58" s="102" t="s">
        <v>16</v>
      </c>
      <c r="O58" s="102">
        <v>10</v>
      </c>
      <c r="P58" s="103">
        <v>500</v>
      </c>
      <c r="Q58" s="103">
        <f t="shared" si="3"/>
        <v>5000</v>
      </c>
      <c r="R58" s="104" t="s">
        <v>17</v>
      </c>
    </row>
    <row r="59" spans="1:18">
      <c r="A59" s="118"/>
      <c r="B59" s="115"/>
      <c r="C59" s="115"/>
      <c r="D59" s="4"/>
      <c r="E59" s="4"/>
      <c r="F59" s="116"/>
      <c r="G59" s="116">
        <f t="shared" ref="G59:G90" si="4">F59*E59</f>
        <v>0</v>
      </c>
      <c r="H59" s="117"/>
      <c r="K59" s="128">
        <v>44797</v>
      </c>
      <c r="L59" s="101" t="s">
        <v>37</v>
      </c>
      <c r="M59" s="101" t="s">
        <v>31</v>
      </c>
      <c r="N59" s="102" t="s">
        <v>21</v>
      </c>
      <c r="O59" s="102">
        <v>1</v>
      </c>
      <c r="P59" s="103">
        <v>700</v>
      </c>
      <c r="Q59" s="103">
        <f t="shared" si="3"/>
        <v>700</v>
      </c>
      <c r="R59" s="104" t="s">
        <v>17</v>
      </c>
    </row>
    <row r="60" spans="1:18">
      <c r="A60" s="118"/>
      <c r="B60" s="115"/>
      <c r="C60" s="115"/>
      <c r="D60" s="4"/>
      <c r="E60" s="4"/>
      <c r="F60" s="116"/>
      <c r="G60" s="116">
        <f t="shared" si="4"/>
        <v>0</v>
      </c>
      <c r="H60" s="117"/>
      <c r="K60" s="128">
        <v>44798</v>
      </c>
      <c r="L60" s="101" t="s">
        <v>74</v>
      </c>
      <c r="M60" s="101" t="s">
        <v>31</v>
      </c>
      <c r="N60" s="102" t="s">
        <v>16</v>
      </c>
      <c r="O60" s="102">
        <v>1</v>
      </c>
      <c r="P60" s="103">
        <v>500</v>
      </c>
      <c r="Q60" s="103">
        <f t="shared" si="3"/>
        <v>500</v>
      </c>
      <c r="R60" s="104"/>
    </row>
    <row r="61" spans="1:18">
      <c r="A61" s="118"/>
      <c r="B61" s="115"/>
      <c r="C61" s="115"/>
      <c r="D61" s="4"/>
      <c r="E61" s="4"/>
      <c r="F61" s="116"/>
      <c r="G61" s="116">
        <f t="shared" si="4"/>
        <v>0</v>
      </c>
      <c r="H61" s="117"/>
      <c r="K61" s="128">
        <v>44801</v>
      </c>
      <c r="L61" s="101" t="s">
        <v>65</v>
      </c>
      <c r="M61" s="101" t="s">
        <v>31</v>
      </c>
      <c r="N61" s="102" t="s">
        <v>16</v>
      </c>
      <c r="O61" s="102">
        <v>1</v>
      </c>
      <c r="P61" s="103">
        <v>500</v>
      </c>
      <c r="Q61" s="103">
        <f t="shared" si="3"/>
        <v>500</v>
      </c>
      <c r="R61" s="104" t="s">
        <v>17</v>
      </c>
    </row>
    <row r="62" spans="1:18">
      <c r="A62" s="118"/>
      <c r="B62" s="115"/>
      <c r="C62" s="115"/>
      <c r="D62" s="4"/>
      <c r="E62" s="4"/>
      <c r="F62" s="116"/>
      <c r="G62" s="116">
        <f t="shared" si="4"/>
        <v>0</v>
      </c>
      <c r="H62" s="117"/>
      <c r="K62" s="128">
        <v>44801</v>
      </c>
      <c r="L62" s="101" t="s">
        <v>65</v>
      </c>
      <c r="M62" s="101" t="s">
        <v>31</v>
      </c>
      <c r="N62" s="102" t="s">
        <v>21</v>
      </c>
      <c r="O62" s="102">
        <v>1</v>
      </c>
      <c r="P62" s="103">
        <v>700</v>
      </c>
      <c r="Q62" s="103">
        <f t="shared" si="3"/>
        <v>700</v>
      </c>
      <c r="R62" s="104" t="s">
        <v>17</v>
      </c>
    </row>
    <row r="63" spans="1:18">
      <c r="A63" s="118"/>
      <c r="B63" s="115"/>
      <c r="C63" s="115"/>
      <c r="D63" s="4"/>
      <c r="E63" s="4"/>
      <c r="F63" s="116"/>
      <c r="G63" s="116">
        <f t="shared" si="4"/>
        <v>0</v>
      </c>
      <c r="H63" s="117"/>
      <c r="K63" s="128">
        <v>44801</v>
      </c>
      <c r="L63" s="101" t="s">
        <v>75</v>
      </c>
      <c r="M63" s="101" t="s">
        <v>31</v>
      </c>
      <c r="N63" s="102" t="s">
        <v>16</v>
      </c>
      <c r="O63" s="102">
        <v>2</v>
      </c>
      <c r="P63" s="103">
        <v>500</v>
      </c>
      <c r="Q63" s="103">
        <f t="shared" si="3"/>
        <v>1000</v>
      </c>
      <c r="R63" s="104" t="s">
        <v>17</v>
      </c>
    </row>
    <row r="64" spans="1:18">
      <c r="A64" s="118"/>
      <c r="B64" s="115"/>
      <c r="C64" s="115"/>
      <c r="D64" s="4"/>
      <c r="E64" s="4"/>
      <c r="F64" s="116"/>
      <c r="G64" s="116">
        <f t="shared" si="4"/>
        <v>0</v>
      </c>
      <c r="H64" s="117"/>
      <c r="K64" s="128">
        <v>44801</v>
      </c>
      <c r="L64" s="101" t="s">
        <v>30</v>
      </c>
      <c r="M64" s="101" t="s">
        <v>31</v>
      </c>
      <c r="N64" s="102" t="s">
        <v>21</v>
      </c>
      <c r="O64" s="102">
        <v>1</v>
      </c>
      <c r="P64" s="103">
        <v>600</v>
      </c>
      <c r="Q64" s="103">
        <f t="shared" si="3"/>
        <v>600</v>
      </c>
      <c r="R64" s="104"/>
    </row>
    <row r="65" spans="1:18">
      <c r="A65" s="118"/>
      <c r="B65" s="115"/>
      <c r="C65" s="115"/>
      <c r="D65" s="4"/>
      <c r="E65" s="4"/>
      <c r="F65" s="116"/>
      <c r="G65" s="116">
        <f t="shared" si="4"/>
        <v>0</v>
      </c>
      <c r="H65" s="117"/>
      <c r="K65" s="128">
        <v>44802</v>
      </c>
      <c r="L65" s="101" t="s">
        <v>76</v>
      </c>
      <c r="M65" s="101" t="s">
        <v>31</v>
      </c>
      <c r="N65" s="102" t="s">
        <v>16</v>
      </c>
      <c r="O65" s="102">
        <v>6</v>
      </c>
      <c r="P65" s="103">
        <v>500</v>
      </c>
      <c r="Q65" s="103">
        <f t="shared" si="3"/>
        <v>3000</v>
      </c>
      <c r="R65" s="104"/>
    </row>
    <row r="66" spans="1:18">
      <c r="A66" s="118"/>
      <c r="B66" s="115"/>
      <c r="C66" s="115"/>
      <c r="D66" s="4"/>
      <c r="E66" s="4"/>
      <c r="F66" s="116"/>
      <c r="G66" s="116">
        <f t="shared" si="4"/>
        <v>0</v>
      </c>
      <c r="H66" s="117"/>
      <c r="K66" s="128">
        <v>44811</v>
      </c>
      <c r="L66" s="101" t="s">
        <v>29</v>
      </c>
      <c r="M66" s="101"/>
      <c r="N66" s="102" t="s">
        <v>21</v>
      </c>
      <c r="O66" s="102">
        <v>1</v>
      </c>
      <c r="P66" s="103">
        <v>700</v>
      </c>
      <c r="Q66" s="103">
        <f t="shared" si="3"/>
        <v>700</v>
      </c>
      <c r="R66" s="104"/>
    </row>
    <row r="67" spans="1:18">
      <c r="A67" s="118"/>
      <c r="B67" s="115"/>
      <c r="C67" s="115"/>
      <c r="D67" s="4"/>
      <c r="E67" s="4"/>
      <c r="F67" s="116"/>
      <c r="G67" s="116">
        <f t="shared" si="4"/>
        <v>0</v>
      </c>
      <c r="H67" s="117"/>
      <c r="K67" s="128">
        <v>44812</v>
      </c>
      <c r="L67" s="101" t="s">
        <v>77</v>
      </c>
      <c r="M67" s="101"/>
      <c r="N67" s="102" t="s">
        <v>21</v>
      </c>
      <c r="O67" s="102">
        <v>2</v>
      </c>
      <c r="P67" s="103">
        <v>700</v>
      </c>
      <c r="Q67" s="103">
        <f t="shared" si="3"/>
        <v>1400</v>
      </c>
      <c r="R67" s="104" t="s">
        <v>17</v>
      </c>
    </row>
    <row r="68" spans="1:18">
      <c r="A68" s="118"/>
      <c r="B68" s="115"/>
      <c r="C68" s="115"/>
      <c r="D68" s="4"/>
      <c r="E68" s="4"/>
      <c r="F68" s="116"/>
      <c r="G68" s="116">
        <f t="shared" si="4"/>
        <v>0</v>
      </c>
      <c r="H68" s="117"/>
      <c r="K68" s="128">
        <v>44812</v>
      </c>
      <c r="L68" s="101" t="s">
        <v>78</v>
      </c>
      <c r="M68" s="101"/>
      <c r="N68" s="102" t="s">
        <v>21</v>
      </c>
      <c r="O68" s="102">
        <v>1</v>
      </c>
      <c r="P68" s="103">
        <v>700</v>
      </c>
      <c r="Q68" s="103">
        <f t="shared" ref="Q68:Q99" si="5">O68*P68</f>
        <v>700</v>
      </c>
      <c r="R68" s="104" t="s">
        <v>17</v>
      </c>
    </row>
    <row r="69" spans="1:18">
      <c r="A69" s="118"/>
      <c r="B69" s="115"/>
      <c r="C69" s="115"/>
      <c r="D69" s="4"/>
      <c r="E69" s="4"/>
      <c r="F69" s="116"/>
      <c r="G69" s="116">
        <f t="shared" si="4"/>
        <v>0</v>
      </c>
      <c r="H69" s="117"/>
      <c r="K69" s="128">
        <v>44813</v>
      </c>
      <c r="L69" s="101" t="s">
        <v>79</v>
      </c>
      <c r="M69" s="101"/>
      <c r="N69" s="102" t="s">
        <v>21</v>
      </c>
      <c r="O69" s="102">
        <v>1</v>
      </c>
      <c r="P69" s="103">
        <v>700</v>
      </c>
      <c r="Q69" s="103">
        <f t="shared" si="5"/>
        <v>700</v>
      </c>
      <c r="R69" s="104" t="s">
        <v>17</v>
      </c>
    </row>
    <row r="70" spans="1:18">
      <c r="A70" s="118"/>
      <c r="B70" s="115"/>
      <c r="C70" s="115"/>
      <c r="D70" s="4"/>
      <c r="E70" s="4"/>
      <c r="F70" s="116"/>
      <c r="G70" s="116">
        <f t="shared" si="4"/>
        <v>0</v>
      </c>
      <c r="H70" s="117"/>
      <c r="K70" s="128">
        <v>44813</v>
      </c>
      <c r="L70" s="101" t="s">
        <v>79</v>
      </c>
      <c r="M70" s="101"/>
      <c r="N70" s="102" t="s">
        <v>16</v>
      </c>
      <c r="O70" s="102">
        <v>4</v>
      </c>
      <c r="P70" s="103">
        <v>500</v>
      </c>
      <c r="Q70" s="103">
        <f t="shared" si="5"/>
        <v>2000</v>
      </c>
      <c r="R70" s="104" t="s">
        <v>17</v>
      </c>
    </row>
    <row r="71" spans="1:18">
      <c r="A71" s="118"/>
      <c r="B71" s="115"/>
      <c r="C71" s="115"/>
      <c r="D71" s="4"/>
      <c r="E71" s="4"/>
      <c r="F71" s="116"/>
      <c r="G71" s="116">
        <f t="shared" si="4"/>
        <v>0</v>
      </c>
      <c r="H71" s="117"/>
      <c r="K71" s="128">
        <v>44813</v>
      </c>
      <c r="L71" s="101" t="s">
        <v>65</v>
      </c>
      <c r="M71" s="101" t="s">
        <v>31</v>
      </c>
      <c r="N71" s="102" t="s">
        <v>16</v>
      </c>
      <c r="O71" s="102">
        <v>4</v>
      </c>
      <c r="P71" s="103">
        <v>500</v>
      </c>
      <c r="Q71" s="103">
        <f t="shared" si="5"/>
        <v>2000</v>
      </c>
      <c r="R71" s="104" t="s">
        <v>17</v>
      </c>
    </row>
    <row r="72" spans="1:18">
      <c r="A72" s="118"/>
      <c r="B72" s="115"/>
      <c r="C72" s="115"/>
      <c r="D72" s="4"/>
      <c r="E72" s="4"/>
      <c r="F72" s="116"/>
      <c r="G72" s="116">
        <f t="shared" si="4"/>
        <v>0</v>
      </c>
      <c r="H72" s="117"/>
      <c r="K72" s="128">
        <v>44813</v>
      </c>
      <c r="L72" s="101" t="s">
        <v>65</v>
      </c>
      <c r="M72" s="101" t="s">
        <v>31</v>
      </c>
      <c r="N72" s="102" t="s">
        <v>16</v>
      </c>
      <c r="O72" s="102">
        <v>4</v>
      </c>
      <c r="P72" s="103">
        <v>500</v>
      </c>
      <c r="Q72" s="103">
        <f t="shared" si="5"/>
        <v>2000</v>
      </c>
      <c r="R72" s="104" t="s">
        <v>17</v>
      </c>
    </row>
    <row r="73" spans="1:18">
      <c r="A73" s="118"/>
      <c r="B73" s="115"/>
      <c r="C73" s="115"/>
      <c r="D73" s="4"/>
      <c r="E73" s="4"/>
      <c r="F73" s="116"/>
      <c r="G73" s="116">
        <f t="shared" si="4"/>
        <v>0</v>
      </c>
      <c r="H73" s="117"/>
      <c r="K73" s="128">
        <v>44816</v>
      </c>
      <c r="L73" s="101" t="s">
        <v>80</v>
      </c>
      <c r="M73" s="101"/>
      <c r="N73" s="102" t="s">
        <v>16</v>
      </c>
      <c r="O73" s="102">
        <v>2</v>
      </c>
      <c r="P73" s="103">
        <v>500</v>
      </c>
      <c r="Q73" s="103">
        <f t="shared" si="5"/>
        <v>1000</v>
      </c>
      <c r="R73" s="104" t="s">
        <v>17</v>
      </c>
    </row>
    <row r="74" spans="1:18">
      <c r="A74" s="118"/>
      <c r="B74" s="115"/>
      <c r="C74" s="115"/>
      <c r="D74" s="4"/>
      <c r="E74" s="4"/>
      <c r="F74" s="116"/>
      <c r="G74" s="116">
        <f t="shared" si="4"/>
        <v>0</v>
      </c>
      <c r="H74" s="117"/>
      <c r="K74" s="128">
        <v>44816</v>
      </c>
      <c r="L74" s="101" t="s">
        <v>81</v>
      </c>
      <c r="M74" s="101"/>
      <c r="N74" s="102" t="s">
        <v>21</v>
      </c>
      <c r="O74" s="102">
        <v>2</v>
      </c>
      <c r="P74" s="103">
        <v>700</v>
      </c>
      <c r="Q74" s="103">
        <f t="shared" si="5"/>
        <v>1400</v>
      </c>
      <c r="R74" s="104" t="s">
        <v>17</v>
      </c>
    </row>
    <row r="75" spans="1:18">
      <c r="A75" s="118"/>
      <c r="B75" s="115"/>
      <c r="C75" s="115"/>
      <c r="D75" s="4"/>
      <c r="E75" s="4"/>
      <c r="F75" s="116"/>
      <c r="G75" s="116">
        <f t="shared" si="4"/>
        <v>0</v>
      </c>
      <c r="H75" s="117"/>
      <c r="K75" s="128">
        <v>44817</v>
      </c>
      <c r="L75" s="101" t="s">
        <v>37</v>
      </c>
      <c r="M75" s="101" t="s">
        <v>31</v>
      </c>
      <c r="N75" s="102" t="s">
        <v>16</v>
      </c>
      <c r="O75" s="102">
        <v>5</v>
      </c>
      <c r="P75" s="103">
        <v>500</v>
      </c>
      <c r="Q75" s="103">
        <f t="shared" si="5"/>
        <v>2500</v>
      </c>
      <c r="R75" s="104" t="s">
        <v>17</v>
      </c>
    </row>
    <row r="76" spans="1:18">
      <c r="A76" s="118"/>
      <c r="B76" s="115"/>
      <c r="C76" s="115"/>
      <c r="D76" s="4"/>
      <c r="E76" s="4"/>
      <c r="F76" s="116"/>
      <c r="G76" s="116">
        <f t="shared" si="4"/>
        <v>0</v>
      </c>
      <c r="H76" s="117"/>
      <c r="K76" s="128">
        <v>44817</v>
      </c>
      <c r="L76" s="101" t="s">
        <v>37</v>
      </c>
      <c r="M76" s="101" t="s">
        <v>31</v>
      </c>
      <c r="N76" s="102" t="s">
        <v>21</v>
      </c>
      <c r="O76" s="102">
        <v>2</v>
      </c>
      <c r="P76" s="103">
        <v>700</v>
      </c>
      <c r="Q76" s="103">
        <f t="shared" si="5"/>
        <v>1400</v>
      </c>
      <c r="R76" s="104" t="s">
        <v>17</v>
      </c>
    </row>
    <row r="77" spans="1:18">
      <c r="A77" s="118"/>
      <c r="B77" s="115"/>
      <c r="C77" s="115"/>
      <c r="D77" s="4"/>
      <c r="E77" s="4"/>
      <c r="F77" s="116"/>
      <c r="G77" s="116">
        <f t="shared" si="4"/>
        <v>0</v>
      </c>
      <c r="H77" s="117"/>
      <c r="K77" s="128">
        <v>44817</v>
      </c>
      <c r="L77" s="101" t="s">
        <v>82</v>
      </c>
      <c r="M77" s="101"/>
      <c r="N77" s="102" t="s">
        <v>21</v>
      </c>
      <c r="O77" s="102">
        <v>1</v>
      </c>
      <c r="P77" s="103">
        <v>700</v>
      </c>
      <c r="Q77" s="103">
        <f t="shared" si="5"/>
        <v>700</v>
      </c>
      <c r="R77" s="104" t="s">
        <v>17</v>
      </c>
    </row>
    <row r="78" spans="1:18">
      <c r="A78" s="118"/>
      <c r="B78" s="115"/>
      <c r="C78" s="115"/>
      <c r="D78" s="4"/>
      <c r="E78" s="4"/>
      <c r="F78" s="116"/>
      <c r="G78" s="116">
        <f t="shared" si="4"/>
        <v>0</v>
      </c>
      <c r="H78" s="117"/>
      <c r="K78" s="128">
        <v>44819</v>
      </c>
      <c r="L78" s="101" t="s">
        <v>79</v>
      </c>
      <c r="M78" s="101" t="s">
        <v>31</v>
      </c>
      <c r="N78" s="102" t="s">
        <v>16</v>
      </c>
      <c r="O78" s="102">
        <v>3</v>
      </c>
      <c r="P78" s="103">
        <v>500</v>
      </c>
      <c r="Q78" s="103">
        <f t="shared" si="5"/>
        <v>1500</v>
      </c>
      <c r="R78" s="104" t="s">
        <v>17</v>
      </c>
    </row>
    <row r="79" spans="1:18">
      <c r="A79" s="118"/>
      <c r="B79" s="115"/>
      <c r="C79" s="115"/>
      <c r="D79" s="4"/>
      <c r="E79" s="4"/>
      <c r="F79" s="116"/>
      <c r="G79" s="116">
        <f t="shared" si="4"/>
        <v>0</v>
      </c>
      <c r="H79" s="117"/>
      <c r="K79" s="128">
        <v>44819</v>
      </c>
      <c r="L79" s="101" t="s">
        <v>79</v>
      </c>
      <c r="M79" s="101" t="s">
        <v>31</v>
      </c>
      <c r="N79" s="102" t="s">
        <v>21</v>
      </c>
      <c r="O79" s="102">
        <v>3</v>
      </c>
      <c r="P79" s="103">
        <v>700</v>
      </c>
      <c r="Q79" s="103">
        <f t="shared" si="5"/>
        <v>2100</v>
      </c>
      <c r="R79" s="104" t="s">
        <v>17</v>
      </c>
    </row>
    <row r="80" spans="1:18">
      <c r="A80" s="118"/>
      <c r="B80" s="115"/>
      <c r="C80" s="115"/>
      <c r="D80" s="4"/>
      <c r="E80" s="4"/>
      <c r="F80" s="116"/>
      <c r="G80" s="116">
        <f t="shared" si="4"/>
        <v>0</v>
      </c>
      <c r="H80" s="117"/>
      <c r="K80" s="128">
        <v>44821</v>
      </c>
      <c r="L80" s="101" t="s">
        <v>83</v>
      </c>
      <c r="M80" s="101" t="s">
        <v>31</v>
      </c>
      <c r="N80" s="102" t="s">
        <v>21</v>
      </c>
      <c r="O80" s="102">
        <v>2</v>
      </c>
      <c r="P80" s="103">
        <v>700</v>
      </c>
      <c r="Q80" s="103">
        <f t="shared" si="5"/>
        <v>1400</v>
      </c>
      <c r="R80" s="104" t="s">
        <v>17</v>
      </c>
    </row>
    <row r="81" spans="1:18">
      <c r="A81" s="118"/>
      <c r="B81" s="115"/>
      <c r="C81" s="115"/>
      <c r="D81" s="4"/>
      <c r="E81" s="4"/>
      <c r="F81" s="116"/>
      <c r="G81" s="116">
        <f t="shared" si="4"/>
        <v>0</v>
      </c>
      <c r="H81" s="117"/>
      <c r="K81" s="128">
        <v>44824</v>
      </c>
      <c r="L81" s="101" t="s">
        <v>79</v>
      </c>
      <c r="M81" s="101" t="s">
        <v>31</v>
      </c>
      <c r="N81" s="102" t="s">
        <v>16</v>
      </c>
      <c r="O81" s="102">
        <v>3</v>
      </c>
      <c r="P81" s="103">
        <v>500</v>
      </c>
      <c r="Q81" s="103">
        <f t="shared" si="5"/>
        <v>1500</v>
      </c>
      <c r="R81" s="104" t="s">
        <v>17</v>
      </c>
    </row>
    <row r="82" spans="1:18">
      <c r="A82" s="118"/>
      <c r="B82" s="115"/>
      <c r="C82" s="115"/>
      <c r="D82" s="4"/>
      <c r="E82" s="4"/>
      <c r="F82" s="116"/>
      <c r="G82" s="116">
        <f t="shared" si="4"/>
        <v>0</v>
      </c>
      <c r="H82" s="117"/>
      <c r="K82" s="128">
        <v>44824</v>
      </c>
      <c r="L82" s="101" t="s">
        <v>79</v>
      </c>
      <c r="M82" s="101" t="s">
        <v>31</v>
      </c>
      <c r="N82" s="102" t="s">
        <v>21</v>
      </c>
      <c r="O82" s="102">
        <v>2</v>
      </c>
      <c r="P82" s="103">
        <v>700</v>
      </c>
      <c r="Q82" s="103">
        <f t="shared" si="5"/>
        <v>1400</v>
      </c>
      <c r="R82" s="104" t="s">
        <v>17</v>
      </c>
    </row>
    <row r="83" spans="1:18">
      <c r="A83" s="118"/>
      <c r="B83" s="115"/>
      <c r="C83" s="115"/>
      <c r="D83" s="4"/>
      <c r="E83" s="4"/>
      <c r="F83" s="116"/>
      <c r="G83" s="116">
        <f t="shared" si="4"/>
        <v>0</v>
      </c>
      <c r="H83" s="117"/>
      <c r="K83" s="128">
        <v>44826</v>
      </c>
      <c r="L83" s="101" t="s">
        <v>84</v>
      </c>
      <c r="M83" s="101"/>
      <c r="N83" s="102" t="s">
        <v>85</v>
      </c>
      <c r="O83" s="102">
        <v>1</v>
      </c>
      <c r="P83" s="103">
        <v>1000</v>
      </c>
      <c r="Q83" s="103">
        <f t="shared" si="5"/>
        <v>1000</v>
      </c>
      <c r="R83" s="104" t="s">
        <v>17</v>
      </c>
    </row>
    <row r="84" spans="1:18">
      <c r="A84" s="118"/>
      <c r="B84" s="115"/>
      <c r="C84" s="115"/>
      <c r="D84" s="4"/>
      <c r="E84" s="4"/>
      <c r="F84" s="116"/>
      <c r="G84" s="116">
        <f t="shared" si="4"/>
        <v>0</v>
      </c>
      <c r="H84" s="117"/>
      <c r="K84" s="128">
        <v>44827</v>
      </c>
      <c r="L84" s="101" t="s">
        <v>29</v>
      </c>
      <c r="M84" s="101" t="s">
        <v>31</v>
      </c>
      <c r="N84" s="102" t="s">
        <v>21</v>
      </c>
      <c r="O84" s="102">
        <v>6</v>
      </c>
      <c r="P84" s="103">
        <v>700</v>
      </c>
      <c r="Q84" s="103">
        <f t="shared" si="5"/>
        <v>4200</v>
      </c>
      <c r="R84" s="104" t="s">
        <v>17</v>
      </c>
    </row>
    <row r="85" spans="1:18">
      <c r="A85" s="118"/>
      <c r="B85" s="115"/>
      <c r="C85" s="115"/>
      <c r="D85" s="4"/>
      <c r="E85" s="4"/>
      <c r="F85" s="116"/>
      <c r="G85" s="116">
        <f t="shared" si="4"/>
        <v>0</v>
      </c>
      <c r="H85" s="117"/>
      <c r="K85" s="128">
        <v>44829</v>
      </c>
      <c r="L85" s="101" t="s">
        <v>29</v>
      </c>
      <c r="M85" s="101" t="s">
        <v>31</v>
      </c>
      <c r="N85" s="102" t="s">
        <v>16</v>
      </c>
      <c r="O85" s="102">
        <v>3</v>
      </c>
      <c r="P85" s="103">
        <v>500</v>
      </c>
      <c r="Q85" s="103">
        <f t="shared" si="5"/>
        <v>1500</v>
      </c>
      <c r="R85" s="104" t="s">
        <v>17</v>
      </c>
    </row>
    <row r="86" spans="1:18">
      <c r="A86" s="118"/>
      <c r="B86" s="115"/>
      <c r="C86" s="115"/>
      <c r="D86" s="4"/>
      <c r="E86" s="4"/>
      <c r="F86" s="116"/>
      <c r="G86" s="116">
        <f t="shared" si="4"/>
        <v>0</v>
      </c>
      <c r="H86" s="117"/>
      <c r="K86" s="128">
        <v>44830</v>
      </c>
      <c r="L86" s="101" t="s">
        <v>76</v>
      </c>
      <c r="M86" s="101" t="s">
        <v>31</v>
      </c>
      <c r="N86" s="102" t="s">
        <v>16</v>
      </c>
      <c r="O86" s="102">
        <v>4</v>
      </c>
      <c r="P86" s="103">
        <v>500</v>
      </c>
      <c r="Q86" s="103">
        <f t="shared" si="5"/>
        <v>2000</v>
      </c>
      <c r="R86" s="104"/>
    </row>
    <row r="87" spans="1:18">
      <c r="A87" s="118"/>
      <c r="B87" s="115"/>
      <c r="C87" s="115"/>
      <c r="D87" s="4"/>
      <c r="E87" s="4"/>
      <c r="F87" s="116"/>
      <c r="G87" s="116">
        <f t="shared" si="4"/>
        <v>0</v>
      </c>
      <c r="H87" s="117"/>
      <c r="K87" s="128">
        <v>44831</v>
      </c>
      <c r="L87" s="101" t="s">
        <v>76</v>
      </c>
      <c r="M87" s="101" t="s">
        <v>31</v>
      </c>
      <c r="N87" s="102" t="s">
        <v>85</v>
      </c>
      <c r="O87" s="102">
        <v>5</v>
      </c>
      <c r="P87" s="103">
        <v>1000</v>
      </c>
      <c r="Q87" s="103">
        <f t="shared" si="5"/>
        <v>5000</v>
      </c>
      <c r="R87" s="104"/>
    </row>
    <row r="88" spans="1:18">
      <c r="A88" s="118"/>
      <c r="B88" s="115"/>
      <c r="C88" s="115"/>
      <c r="D88" s="4"/>
      <c r="E88" s="4"/>
      <c r="F88" s="116"/>
      <c r="G88" s="116">
        <f t="shared" si="4"/>
        <v>0</v>
      </c>
      <c r="H88" s="117"/>
      <c r="K88" s="128">
        <v>44834</v>
      </c>
      <c r="L88" s="101" t="s">
        <v>83</v>
      </c>
      <c r="M88" s="101" t="s">
        <v>31</v>
      </c>
      <c r="N88" s="102" t="s">
        <v>21</v>
      </c>
      <c r="O88" s="102">
        <v>2</v>
      </c>
      <c r="P88" s="103">
        <v>700</v>
      </c>
      <c r="Q88" s="103">
        <f t="shared" si="5"/>
        <v>1400</v>
      </c>
      <c r="R88" s="104" t="s">
        <v>17</v>
      </c>
    </row>
    <row r="89" spans="1:18">
      <c r="A89" s="118"/>
      <c r="B89" s="115"/>
      <c r="C89" s="115"/>
      <c r="D89" s="4"/>
      <c r="E89" s="4"/>
      <c r="F89" s="116"/>
      <c r="G89" s="116">
        <f t="shared" si="4"/>
        <v>0</v>
      </c>
      <c r="H89" s="117"/>
      <c r="K89" s="128">
        <v>44836</v>
      </c>
      <c r="L89" s="101" t="s">
        <v>65</v>
      </c>
      <c r="M89" s="101" t="s">
        <v>31</v>
      </c>
      <c r="N89" s="102" t="s">
        <v>67</v>
      </c>
      <c r="O89" s="102">
        <v>4</v>
      </c>
      <c r="P89" s="103">
        <v>500</v>
      </c>
      <c r="Q89" s="103">
        <f t="shared" si="5"/>
        <v>2000</v>
      </c>
      <c r="R89" s="104"/>
    </row>
    <row r="90" spans="1:18">
      <c r="A90" s="118"/>
      <c r="B90" s="115"/>
      <c r="C90" s="115"/>
      <c r="D90" s="4"/>
      <c r="E90" s="4"/>
      <c r="F90" s="116"/>
      <c r="G90" s="116">
        <f t="shared" si="4"/>
        <v>0</v>
      </c>
      <c r="H90" s="117"/>
      <c r="K90" s="128">
        <v>44838</v>
      </c>
      <c r="L90" s="101" t="s">
        <v>56</v>
      </c>
      <c r="M90" s="101" t="s">
        <v>31</v>
      </c>
      <c r="N90" s="102" t="s">
        <v>85</v>
      </c>
      <c r="O90" s="102">
        <v>1</v>
      </c>
      <c r="P90" s="103">
        <v>1000</v>
      </c>
      <c r="Q90" s="103">
        <f t="shared" si="5"/>
        <v>1000</v>
      </c>
      <c r="R90" s="104"/>
    </row>
    <row r="91" spans="1:18">
      <c r="A91" s="118"/>
      <c r="B91" s="115"/>
      <c r="C91" s="115"/>
      <c r="D91" s="4"/>
      <c r="E91" s="4"/>
      <c r="F91" s="116"/>
      <c r="G91" s="116">
        <f t="shared" ref="G91:G122" si="6">F91*E91</f>
        <v>0</v>
      </c>
      <c r="H91" s="117"/>
      <c r="K91" s="128">
        <v>44839</v>
      </c>
      <c r="L91" s="101" t="s">
        <v>56</v>
      </c>
      <c r="M91" s="101" t="s">
        <v>31</v>
      </c>
      <c r="N91" s="102" t="s">
        <v>16</v>
      </c>
      <c r="O91" s="102">
        <v>3</v>
      </c>
      <c r="P91" s="103">
        <v>500</v>
      </c>
      <c r="Q91" s="103">
        <f t="shared" si="5"/>
        <v>1500</v>
      </c>
      <c r="R91" s="104"/>
    </row>
    <row r="92" spans="1:18">
      <c r="A92" s="118"/>
      <c r="B92" s="115"/>
      <c r="C92" s="115"/>
      <c r="D92" s="4"/>
      <c r="E92" s="4"/>
      <c r="F92" s="116"/>
      <c r="G92" s="116">
        <f t="shared" si="6"/>
        <v>0</v>
      </c>
      <c r="H92" s="117"/>
      <c r="K92" s="128">
        <v>44840</v>
      </c>
      <c r="L92" s="101" t="s">
        <v>32</v>
      </c>
      <c r="M92" s="101"/>
      <c r="N92" s="102" t="s">
        <v>21</v>
      </c>
      <c r="O92" s="102">
        <v>1</v>
      </c>
      <c r="P92" s="103">
        <v>700</v>
      </c>
      <c r="Q92" s="103">
        <f t="shared" si="5"/>
        <v>700</v>
      </c>
      <c r="R92" s="104"/>
    </row>
    <row r="93" spans="1:18">
      <c r="A93" s="118"/>
      <c r="B93" s="115"/>
      <c r="C93" s="115"/>
      <c r="D93" s="4"/>
      <c r="E93" s="4"/>
      <c r="F93" s="116"/>
      <c r="G93" s="116">
        <f t="shared" si="6"/>
        <v>0</v>
      </c>
      <c r="H93" s="117"/>
      <c r="K93" s="128">
        <v>44840</v>
      </c>
      <c r="L93" s="101" t="s">
        <v>86</v>
      </c>
      <c r="M93" s="101"/>
      <c r="N93" s="102" t="s">
        <v>85</v>
      </c>
      <c r="O93" s="102">
        <v>1</v>
      </c>
      <c r="P93" s="103">
        <v>1000</v>
      </c>
      <c r="Q93" s="103">
        <f t="shared" si="5"/>
        <v>1000</v>
      </c>
      <c r="R93" s="104"/>
    </row>
    <row r="94" spans="1:18">
      <c r="A94" s="118"/>
      <c r="B94" s="115"/>
      <c r="C94" s="115"/>
      <c r="D94" s="4"/>
      <c r="E94" s="4"/>
      <c r="F94" s="116"/>
      <c r="G94" s="116">
        <f t="shared" si="6"/>
        <v>0</v>
      </c>
      <c r="H94" s="117"/>
      <c r="K94" s="128">
        <v>44841</v>
      </c>
      <c r="L94" s="101" t="s">
        <v>82</v>
      </c>
      <c r="M94" s="101" t="s">
        <v>31</v>
      </c>
      <c r="N94" s="102" t="s">
        <v>21</v>
      </c>
      <c r="O94" s="102">
        <v>1</v>
      </c>
      <c r="P94" s="103">
        <v>700</v>
      </c>
      <c r="Q94" s="103">
        <f t="shared" si="5"/>
        <v>700</v>
      </c>
      <c r="R94" s="104" t="s">
        <v>17</v>
      </c>
    </row>
    <row r="95" spans="1:18">
      <c r="A95" s="118"/>
      <c r="B95" s="115"/>
      <c r="C95" s="115"/>
      <c r="D95" s="4"/>
      <c r="E95" s="4"/>
      <c r="F95" s="116"/>
      <c r="G95" s="116">
        <f t="shared" si="6"/>
        <v>0</v>
      </c>
      <c r="H95" s="117"/>
      <c r="K95" s="128">
        <v>44841</v>
      </c>
      <c r="L95" s="101" t="s">
        <v>87</v>
      </c>
      <c r="M95" s="101"/>
      <c r="N95" s="102" t="s">
        <v>16</v>
      </c>
      <c r="O95" s="102">
        <v>1</v>
      </c>
      <c r="P95" s="103">
        <v>500</v>
      </c>
      <c r="Q95" s="103">
        <f t="shared" si="5"/>
        <v>500</v>
      </c>
      <c r="R95" s="104" t="s">
        <v>17</v>
      </c>
    </row>
    <row r="96" spans="1:18">
      <c r="A96" s="118"/>
      <c r="B96" s="115"/>
      <c r="C96" s="115"/>
      <c r="D96" s="4"/>
      <c r="E96" s="4"/>
      <c r="F96" s="116"/>
      <c r="G96" s="116">
        <f t="shared" si="6"/>
        <v>0</v>
      </c>
      <c r="H96" s="117"/>
      <c r="K96" s="128">
        <v>44842</v>
      </c>
      <c r="L96" s="101" t="s">
        <v>88</v>
      </c>
      <c r="M96" s="101"/>
      <c r="N96" s="102" t="s">
        <v>21</v>
      </c>
      <c r="O96" s="102">
        <v>1</v>
      </c>
      <c r="P96" s="103">
        <v>700</v>
      </c>
      <c r="Q96" s="103">
        <f t="shared" si="5"/>
        <v>700</v>
      </c>
      <c r="R96" s="104" t="s">
        <v>17</v>
      </c>
    </row>
    <row r="97" spans="1:18">
      <c r="A97" s="118"/>
      <c r="B97" s="115"/>
      <c r="C97" s="115"/>
      <c r="D97" s="4"/>
      <c r="E97" s="4"/>
      <c r="F97" s="116"/>
      <c r="G97" s="116">
        <f t="shared" si="6"/>
        <v>0</v>
      </c>
      <c r="H97" s="117"/>
      <c r="K97" s="128">
        <v>44842</v>
      </c>
      <c r="L97" s="101" t="s">
        <v>88</v>
      </c>
      <c r="M97" s="101"/>
      <c r="N97" s="102" t="s">
        <v>85</v>
      </c>
      <c r="O97" s="102">
        <v>1</v>
      </c>
      <c r="P97" s="103">
        <v>1000</v>
      </c>
      <c r="Q97" s="103">
        <f t="shared" si="5"/>
        <v>1000</v>
      </c>
      <c r="R97" s="104" t="s">
        <v>17</v>
      </c>
    </row>
    <row r="98" spans="1:18">
      <c r="A98" s="118"/>
      <c r="B98" s="115"/>
      <c r="C98" s="115"/>
      <c r="D98" s="4"/>
      <c r="E98" s="4"/>
      <c r="F98" s="116"/>
      <c r="G98" s="116">
        <f t="shared" si="6"/>
        <v>0</v>
      </c>
      <c r="H98" s="117"/>
      <c r="K98" s="128">
        <v>44842</v>
      </c>
      <c r="L98" s="101" t="s">
        <v>34</v>
      </c>
      <c r="M98" s="101" t="s">
        <v>31</v>
      </c>
      <c r="N98" s="102" t="s">
        <v>21</v>
      </c>
      <c r="O98" s="102">
        <v>4</v>
      </c>
      <c r="P98" s="103">
        <v>700</v>
      </c>
      <c r="Q98" s="103">
        <f t="shared" si="5"/>
        <v>2800</v>
      </c>
      <c r="R98" s="104" t="s">
        <v>17</v>
      </c>
    </row>
    <row r="99" spans="1:18">
      <c r="A99" s="118"/>
      <c r="B99" s="115"/>
      <c r="C99" s="115"/>
      <c r="D99" s="4"/>
      <c r="E99" s="4"/>
      <c r="F99" s="116"/>
      <c r="G99" s="116">
        <f t="shared" si="6"/>
        <v>0</v>
      </c>
      <c r="H99" s="117"/>
      <c r="K99" s="128">
        <v>44846</v>
      </c>
      <c r="L99" s="101" t="s">
        <v>88</v>
      </c>
      <c r="M99" s="101" t="s">
        <v>31</v>
      </c>
      <c r="N99" s="102" t="s">
        <v>21</v>
      </c>
      <c r="O99" s="102">
        <v>1</v>
      </c>
      <c r="P99" s="103">
        <v>700</v>
      </c>
      <c r="Q99" s="103">
        <f t="shared" si="5"/>
        <v>700</v>
      </c>
      <c r="R99" s="104" t="s">
        <v>17</v>
      </c>
    </row>
    <row r="100" spans="1:18">
      <c r="A100" s="118"/>
      <c r="B100" s="115"/>
      <c r="C100" s="115"/>
      <c r="D100" s="4"/>
      <c r="E100" s="4"/>
      <c r="F100" s="116"/>
      <c r="G100" s="116">
        <f t="shared" si="6"/>
        <v>0</v>
      </c>
      <c r="H100" s="117"/>
      <c r="K100" s="128">
        <v>44847</v>
      </c>
      <c r="L100" s="101" t="s">
        <v>83</v>
      </c>
      <c r="M100" s="101" t="s">
        <v>31</v>
      </c>
      <c r="N100" s="102" t="s">
        <v>21</v>
      </c>
      <c r="O100" s="102">
        <v>2</v>
      </c>
      <c r="P100" s="103">
        <v>700</v>
      </c>
      <c r="Q100" s="103">
        <f t="shared" ref="Q100:Q131" si="7">O100*P100</f>
        <v>1400</v>
      </c>
      <c r="R100" s="104" t="s">
        <v>17</v>
      </c>
    </row>
    <row r="101" spans="1:18">
      <c r="A101" s="118"/>
      <c r="B101" s="115"/>
      <c r="C101" s="115"/>
      <c r="D101" s="4"/>
      <c r="E101" s="4"/>
      <c r="F101" s="116"/>
      <c r="G101" s="116">
        <f t="shared" si="6"/>
        <v>0</v>
      </c>
      <c r="H101" s="117"/>
      <c r="K101" s="128">
        <v>44847</v>
      </c>
      <c r="L101" s="101" t="s">
        <v>76</v>
      </c>
      <c r="M101" s="101" t="s">
        <v>31</v>
      </c>
      <c r="N101" s="102" t="s">
        <v>85</v>
      </c>
      <c r="O101" s="102">
        <v>5</v>
      </c>
      <c r="P101" s="103">
        <v>1000</v>
      </c>
      <c r="Q101" s="103">
        <f t="shared" si="7"/>
        <v>5000</v>
      </c>
      <c r="R101" s="104"/>
    </row>
    <row r="102" spans="1:18">
      <c r="A102" s="118"/>
      <c r="B102" s="115"/>
      <c r="C102" s="115"/>
      <c r="D102" s="4"/>
      <c r="E102" s="4"/>
      <c r="F102" s="116"/>
      <c r="G102" s="116">
        <f t="shared" si="6"/>
        <v>0</v>
      </c>
      <c r="H102" s="117"/>
      <c r="K102" s="128">
        <v>44851</v>
      </c>
      <c r="L102" s="101" t="s">
        <v>88</v>
      </c>
      <c r="M102" s="101" t="s">
        <v>31</v>
      </c>
      <c r="N102" s="102" t="s">
        <v>21</v>
      </c>
      <c r="O102" s="102">
        <v>2</v>
      </c>
      <c r="P102" s="103">
        <v>700</v>
      </c>
      <c r="Q102" s="103">
        <f t="shared" si="7"/>
        <v>1400</v>
      </c>
      <c r="R102" s="104" t="s">
        <v>17</v>
      </c>
    </row>
    <row r="103" spans="1:18">
      <c r="A103" s="118"/>
      <c r="B103" s="115"/>
      <c r="C103" s="115"/>
      <c r="D103" s="4"/>
      <c r="E103" s="4"/>
      <c r="F103" s="116"/>
      <c r="G103" s="116">
        <f t="shared" si="6"/>
        <v>0</v>
      </c>
      <c r="H103" s="117"/>
      <c r="K103" s="128">
        <v>44851</v>
      </c>
      <c r="L103" s="101" t="s">
        <v>88</v>
      </c>
      <c r="M103" s="101" t="s">
        <v>31</v>
      </c>
      <c r="N103" s="102" t="s">
        <v>85</v>
      </c>
      <c r="O103" s="102">
        <v>1</v>
      </c>
      <c r="P103" s="103">
        <v>1000</v>
      </c>
      <c r="Q103" s="103">
        <f t="shared" si="7"/>
        <v>1000</v>
      </c>
      <c r="R103" s="104" t="s">
        <v>17</v>
      </c>
    </row>
    <row r="104" spans="1:18">
      <c r="A104" s="118"/>
      <c r="B104" s="115"/>
      <c r="C104" s="115"/>
      <c r="D104" s="4"/>
      <c r="E104" s="4"/>
      <c r="F104" s="116"/>
      <c r="G104" s="116">
        <f t="shared" si="6"/>
        <v>0</v>
      </c>
      <c r="H104" s="117"/>
      <c r="K104" s="128">
        <v>44852</v>
      </c>
      <c r="L104" s="101" t="s">
        <v>87</v>
      </c>
      <c r="M104" s="101" t="s">
        <v>31</v>
      </c>
      <c r="N104" s="102" t="s">
        <v>21</v>
      </c>
      <c r="O104" s="102">
        <v>2</v>
      </c>
      <c r="P104" s="103">
        <v>700</v>
      </c>
      <c r="Q104" s="103">
        <f t="shared" si="7"/>
        <v>1400</v>
      </c>
      <c r="R104" s="104"/>
    </row>
    <row r="105" spans="1:18">
      <c r="A105" s="118"/>
      <c r="B105" s="115"/>
      <c r="C105" s="115"/>
      <c r="D105" s="4"/>
      <c r="E105" s="4"/>
      <c r="F105" s="116"/>
      <c r="G105" s="116">
        <f t="shared" si="6"/>
        <v>0</v>
      </c>
      <c r="H105" s="117"/>
      <c r="K105" s="128">
        <v>44852</v>
      </c>
      <c r="L105" s="101" t="s">
        <v>87</v>
      </c>
      <c r="M105" s="101" t="s">
        <v>31</v>
      </c>
      <c r="N105" s="102" t="s">
        <v>85</v>
      </c>
      <c r="O105" s="102">
        <v>1</v>
      </c>
      <c r="P105" s="103">
        <v>1000</v>
      </c>
      <c r="Q105" s="103">
        <f t="shared" si="7"/>
        <v>1000</v>
      </c>
      <c r="R105" s="104"/>
    </row>
    <row r="106" spans="1:18">
      <c r="A106" s="118"/>
      <c r="B106" s="115"/>
      <c r="C106" s="115"/>
      <c r="D106" s="4"/>
      <c r="E106" s="4"/>
      <c r="F106" s="116"/>
      <c r="G106" s="116">
        <f t="shared" si="6"/>
        <v>0</v>
      </c>
      <c r="H106" s="117"/>
      <c r="K106" s="128">
        <v>44852</v>
      </c>
      <c r="L106" s="101" t="s">
        <v>89</v>
      </c>
      <c r="M106" s="101" t="s">
        <v>31</v>
      </c>
      <c r="N106" s="102" t="s">
        <v>90</v>
      </c>
      <c r="O106" s="102">
        <v>1</v>
      </c>
      <c r="P106" s="103">
        <v>500</v>
      </c>
      <c r="Q106" s="103">
        <f t="shared" si="7"/>
        <v>500</v>
      </c>
      <c r="R106" s="104"/>
    </row>
    <row r="107" spans="1:18">
      <c r="A107" s="118"/>
      <c r="B107" s="115"/>
      <c r="C107" s="115"/>
      <c r="D107" s="4"/>
      <c r="E107" s="4"/>
      <c r="F107" s="116"/>
      <c r="G107" s="116">
        <f t="shared" si="6"/>
        <v>0</v>
      </c>
      <c r="H107" s="117"/>
      <c r="K107" s="128">
        <v>44852</v>
      </c>
      <c r="L107" s="101" t="s">
        <v>91</v>
      </c>
      <c r="M107" s="101" t="s">
        <v>31</v>
      </c>
      <c r="N107" s="102" t="s">
        <v>90</v>
      </c>
      <c r="O107" s="102">
        <v>1</v>
      </c>
      <c r="P107" s="103">
        <v>500</v>
      </c>
      <c r="Q107" s="103">
        <f t="shared" si="7"/>
        <v>500</v>
      </c>
      <c r="R107" s="104" t="s">
        <v>17</v>
      </c>
    </row>
    <row r="108" spans="1:18">
      <c r="A108" s="118"/>
      <c r="B108" s="115"/>
      <c r="C108" s="115"/>
      <c r="D108" s="4"/>
      <c r="E108" s="4"/>
      <c r="F108" s="116"/>
      <c r="G108" s="116">
        <f t="shared" si="6"/>
        <v>0</v>
      </c>
      <c r="H108" s="117"/>
      <c r="K108" s="128">
        <v>44853</v>
      </c>
      <c r="L108" s="101" t="s">
        <v>92</v>
      </c>
      <c r="M108" s="101" t="s">
        <v>31</v>
      </c>
      <c r="N108" s="102" t="s">
        <v>16</v>
      </c>
      <c r="O108" s="102">
        <v>1</v>
      </c>
      <c r="P108" s="103">
        <v>500</v>
      </c>
      <c r="Q108" s="103">
        <f t="shared" si="7"/>
        <v>500</v>
      </c>
      <c r="R108" s="104" t="s">
        <v>17</v>
      </c>
    </row>
    <row r="109" spans="1:18">
      <c r="A109" s="118"/>
      <c r="B109" s="115"/>
      <c r="C109" s="115"/>
      <c r="D109" s="4"/>
      <c r="E109" s="4"/>
      <c r="F109" s="116"/>
      <c r="G109" s="116">
        <f t="shared" si="6"/>
        <v>0</v>
      </c>
      <c r="H109" s="117"/>
      <c r="K109" s="128">
        <v>44853</v>
      </c>
      <c r="L109" s="101" t="s">
        <v>93</v>
      </c>
      <c r="M109" s="101"/>
      <c r="N109" s="102" t="s">
        <v>16</v>
      </c>
      <c r="O109" s="102">
        <v>1</v>
      </c>
      <c r="P109" s="103">
        <v>500</v>
      </c>
      <c r="Q109" s="103">
        <f t="shared" si="7"/>
        <v>500</v>
      </c>
      <c r="R109" s="104" t="s">
        <v>17</v>
      </c>
    </row>
    <row r="110" spans="1:18">
      <c r="A110" s="118"/>
      <c r="B110" s="115"/>
      <c r="C110" s="115"/>
      <c r="D110" s="4"/>
      <c r="E110" s="4"/>
      <c r="F110" s="116"/>
      <c r="G110" s="116">
        <f t="shared" si="6"/>
        <v>0</v>
      </c>
      <c r="H110" s="117"/>
      <c r="K110" s="128">
        <v>44853</v>
      </c>
      <c r="L110" s="101" t="s">
        <v>93</v>
      </c>
      <c r="M110" s="101"/>
      <c r="N110" s="102" t="s">
        <v>21</v>
      </c>
      <c r="O110" s="102">
        <v>1</v>
      </c>
      <c r="P110" s="103">
        <v>700</v>
      </c>
      <c r="Q110" s="103">
        <f t="shared" si="7"/>
        <v>700</v>
      </c>
      <c r="R110" s="104" t="s">
        <v>17</v>
      </c>
    </row>
    <row r="111" spans="1:18">
      <c r="A111" s="118"/>
      <c r="B111" s="115"/>
      <c r="C111" s="115"/>
      <c r="D111" s="4"/>
      <c r="E111" s="4"/>
      <c r="F111" s="116"/>
      <c r="G111" s="116">
        <f t="shared" si="6"/>
        <v>0</v>
      </c>
      <c r="H111" s="117"/>
      <c r="K111" s="128">
        <v>44857</v>
      </c>
      <c r="L111" s="101" t="s">
        <v>34</v>
      </c>
      <c r="M111" s="101" t="s">
        <v>31</v>
      </c>
      <c r="N111" s="102" t="s">
        <v>21</v>
      </c>
      <c r="O111" s="102">
        <v>5</v>
      </c>
      <c r="P111" s="103">
        <v>700</v>
      </c>
      <c r="Q111" s="103">
        <f t="shared" si="7"/>
        <v>3500</v>
      </c>
      <c r="R111" s="104" t="s">
        <v>17</v>
      </c>
    </row>
    <row r="112" spans="1:18">
      <c r="A112" s="118"/>
      <c r="B112" s="115"/>
      <c r="C112" s="115"/>
      <c r="D112" s="4"/>
      <c r="E112" s="4"/>
      <c r="F112" s="116"/>
      <c r="G112" s="116">
        <f t="shared" si="6"/>
        <v>0</v>
      </c>
      <c r="H112" s="117"/>
      <c r="K112" s="128">
        <v>44857</v>
      </c>
      <c r="L112" s="101" t="s">
        <v>93</v>
      </c>
      <c r="M112" s="101" t="s">
        <v>31</v>
      </c>
      <c r="N112" s="102" t="s">
        <v>21</v>
      </c>
      <c r="O112" s="102">
        <v>1</v>
      </c>
      <c r="P112" s="103">
        <v>700</v>
      </c>
      <c r="Q112" s="103">
        <f t="shared" si="7"/>
        <v>700</v>
      </c>
      <c r="R112" s="104" t="s">
        <v>17</v>
      </c>
    </row>
    <row r="113" spans="1:18">
      <c r="A113" s="118"/>
      <c r="B113" s="115"/>
      <c r="C113" s="115"/>
      <c r="D113" s="4"/>
      <c r="E113" s="4"/>
      <c r="F113" s="116"/>
      <c r="G113" s="116">
        <f t="shared" si="6"/>
        <v>0</v>
      </c>
      <c r="H113" s="117"/>
      <c r="K113" s="128">
        <v>44857</v>
      </c>
      <c r="L113" s="101" t="s">
        <v>93</v>
      </c>
      <c r="M113" s="101" t="s">
        <v>31</v>
      </c>
      <c r="N113" s="102" t="s">
        <v>85</v>
      </c>
      <c r="O113" s="102">
        <v>1</v>
      </c>
      <c r="P113" s="103">
        <v>1000</v>
      </c>
      <c r="Q113" s="103">
        <f t="shared" si="7"/>
        <v>1000</v>
      </c>
      <c r="R113" s="104" t="s">
        <v>17</v>
      </c>
    </row>
    <row r="114" spans="1:18">
      <c r="A114" s="118"/>
      <c r="B114" s="115"/>
      <c r="C114" s="115"/>
      <c r="D114" s="4"/>
      <c r="E114" s="4"/>
      <c r="F114" s="116"/>
      <c r="G114" s="116">
        <f t="shared" si="6"/>
        <v>0</v>
      </c>
      <c r="H114" s="117"/>
      <c r="K114" s="128">
        <v>44857</v>
      </c>
      <c r="L114" s="101" t="s">
        <v>93</v>
      </c>
      <c r="M114" s="101" t="s">
        <v>31</v>
      </c>
      <c r="N114" s="102" t="s">
        <v>16</v>
      </c>
      <c r="O114" s="102">
        <v>1</v>
      </c>
      <c r="P114" s="103">
        <v>500</v>
      </c>
      <c r="Q114" s="103">
        <f t="shared" si="7"/>
        <v>500</v>
      </c>
      <c r="R114" s="104" t="s">
        <v>17</v>
      </c>
    </row>
    <row r="115" spans="1:18">
      <c r="A115" s="118"/>
      <c r="B115" s="115"/>
      <c r="C115" s="115"/>
      <c r="D115" s="4"/>
      <c r="E115" s="4"/>
      <c r="F115" s="116"/>
      <c r="G115" s="116">
        <f t="shared" si="6"/>
        <v>0</v>
      </c>
      <c r="H115" s="117"/>
      <c r="K115" s="128">
        <v>44857</v>
      </c>
      <c r="L115" s="101" t="s">
        <v>94</v>
      </c>
      <c r="M115" s="101"/>
      <c r="N115" s="102" t="s">
        <v>16</v>
      </c>
      <c r="O115" s="102">
        <v>1</v>
      </c>
      <c r="P115" s="103">
        <v>500</v>
      </c>
      <c r="Q115" s="103">
        <f t="shared" si="7"/>
        <v>500</v>
      </c>
      <c r="R115" s="104" t="s">
        <v>17</v>
      </c>
    </row>
    <row r="116" spans="1:18">
      <c r="A116" s="118"/>
      <c r="B116" s="115"/>
      <c r="C116" s="115"/>
      <c r="D116" s="4"/>
      <c r="E116" s="4"/>
      <c r="F116" s="116"/>
      <c r="G116" s="116">
        <f t="shared" si="6"/>
        <v>0</v>
      </c>
      <c r="H116" s="117"/>
      <c r="K116" s="128">
        <v>44857</v>
      </c>
      <c r="L116" s="101" t="s">
        <v>94</v>
      </c>
      <c r="M116" s="101"/>
      <c r="N116" s="102" t="s">
        <v>21</v>
      </c>
      <c r="O116" s="102">
        <v>1</v>
      </c>
      <c r="P116" s="103">
        <v>700</v>
      </c>
      <c r="Q116" s="103">
        <f t="shared" si="7"/>
        <v>700</v>
      </c>
      <c r="R116" s="104" t="s">
        <v>17</v>
      </c>
    </row>
    <row r="117" spans="1:18">
      <c r="A117" s="118"/>
      <c r="B117" s="115"/>
      <c r="C117" s="115"/>
      <c r="D117" s="4"/>
      <c r="E117" s="4"/>
      <c r="F117" s="116"/>
      <c r="G117" s="116">
        <f t="shared" si="6"/>
        <v>0</v>
      </c>
      <c r="H117" s="117"/>
      <c r="K117" s="128">
        <v>44857</v>
      </c>
      <c r="L117" s="101" t="s">
        <v>94</v>
      </c>
      <c r="M117" s="101"/>
      <c r="N117" s="102" t="s">
        <v>85</v>
      </c>
      <c r="O117" s="102">
        <v>1</v>
      </c>
      <c r="P117" s="103">
        <v>1000</v>
      </c>
      <c r="Q117" s="103">
        <f t="shared" si="7"/>
        <v>1000</v>
      </c>
      <c r="R117" s="104" t="s">
        <v>17</v>
      </c>
    </row>
    <row r="118" spans="1:18">
      <c r="A118" s="118"/>
      <c r="B118" s="115"/>
      <c r="C118" s="115"/>
      <c r="D118" s="4"/>
      <c r="E118" s="4"/>
      <c r="F118" s="116"/>
      <c r="G118" s="116">
        <f t="shared" si="6"/>
        <v>0</v>
      </c>
      <c r="H118" s="117"/>
      <c r="K118" s="128">
        <v>44858</v>
      </c>
      <c r="L118" s="101" t="s">
        <v>79</v>
      </c>
      <c r="M118" s="101" t="s">
        <v>31</v>
      </c>
      <c r="N118" s="102" t="s">
        <v>16</v>
      </c>
      <c r="O118" s="102">
        <v>4</v>
      </c>
      <c r="P118" s="103">
        <v>500</v>
      </c>
      <c r="Q118" s="103">
        <f t="shared" si="7"/>
        <v>2000</v>
      </c>
      <c r="R118" s="104" t="s">
        <v>17</v>
      </c>
    </row>
    <row r="119" spans="1:18">
      <c r="A119" s="118"/>
      <c r="B119" s="115"/>
      <c r="C119" s="115"/>
      <c r="D119" s="4"/>
      <c r="E119" s="4"/>
      <c r="F119" s="116"/>
      <c r="G119" s="116">
        <f t="shared" si="6"/>
        <v>0</v>
      </c>
      <c r="H119" s="117"/>
      <c r="K119" s="128">
        <v>44858</v>
      </c>
      <c r="L119" s="101" t="s">
        <v>79</v>
      </c>
      <c r="M119" s="101" t="s">
        <v>31</v>
      </c>
      <c r="N119" s="102" t="s">
        <v>21</v>
      </c>
      <c r="O119" s="102">
        <v>1</v>
      </c>
      <c r="P119" s="103">
        <v>700</v>
      </c>
      <c r="Q119" s="103">
        <f t="shared" si="7"/>
        <v>700</v>
      </c>
      <c r="R119" s="104" t="s">
        <v>17</v>
      </c>
    </row>
    <row r="120" spans="1:18">
      <c r="A120" s="118"/>
      <c r="B120" s="115"/>
      <c r="C120" s="115"/>
      <c r="D120" s="4"/>
      <c r="E120" s="4"/>
      <c r="F120" s="116"/>
      <c r="G120" s="116">
        <f t="shared" si="6"/>
        <v>0</v>
      </c>
      <c r="H120" s="117"/>
      <c r="K120" s="128">
        <v>44858</v>
      </c>
      <c r="L120" s="101" t="s">
        <v>87</v>
      </c>
      <c r="M120" s="101" t="s">
        <v>31</v>
      </c>
      <c r="N120" s="102" t="s">
        <v>21</v>
      </c>
      <c r="O120" s="102">
        <v>1</v>
      </c>
      <c r="P120" s="103">
        <v>700</v>
      </c>
      <c r="Q120" s="103">
        <f t="shared" si="7"/>
        <v>700</v>
      </c>
      <c r="R120" s="104" t="s">
        <v>17</v>
      </c>
    </row>
    <row r="121" spans="1:18">
      <c r="A121" s="118"/>
      <c r="B121" s="115"/>
      <c r="C121" s="115"/>
      <c r="D121" s="4"/>
      <c r="E121" s="4"/>
      <c r="F121" s="116"/>
      <c r="G121" s="116">
        <f t="shared" si="6"/>
        <v>0</v>
      </c>
      <c r="H121" s="117"/>
      <c r="K121" s="128">
        <v>44858</v>
      </c>
      <c r="L121" s="101" t="s">
        <v>82</v>
      </c>
      <c r="M121" s="101" t="s">
        <v>31</v>
      </c>
      <c r="N121" s="102" t="s">
        <v>21</v>
      </c>
      <c r="O121" s="102">
        <v>1</v>
      </c>
      <c r="P121" s="103">
        <v>700</v>
      </c>
      <c r="Q121" s="103">
        <f t="shared" si="7"/>
        <v>700</v>
      </c>
      <c r="R121" s="104" t="s">
        <v>17</v>
      </c>
    </row>
    <row r="122" spans="1:18">
      <c r="A122" s="118"/>
      <c r="B122" s="115"/>
      <c r="C122" s="115"/>
      <c r="D122" s="4"/>
      <c r="E122" s="4"/>
      <c r="F122" s="116"/>
      <c r="G122" s="116">
        <f t="shared" si="6"/>
        <v>0</v>
      </c>
      <c r="H122" s="117"/>
      <c r="K122" s="128">
        <v>44858</v>
      </c>
      <c r="L122" s="101" t="s">
        <v>88</v>
      </c>
      <c r="M122" s="101" t="s">
        <v>31</v>
      </c>
      <c r="N122" s="102" t="s">
        <v>21</v>
      </c>
      <c r="O122" s="102">
        <v>1</v>
      </c>
      <c r="P122" s="103">
        <v>700</v>
      </c>
      <c r="Q122" s="103">
        <f t="shared" si="7"/>
        <v>700</v>
      </c>
      <c r="R122" s="104" t="s">
        <v>17</v>
      </c>
    </row>
    <row r="123" spans="1:18">
      <c r="A123" s="118"/>
      <c r="B123" s="115"/>
      <c r="C123" s="115"/>
      <c r="D123" s="4"/>
      <c r="E123" s="4"/>
      <c r="F123" s="116"/>
      <c r="G123" s="116">
        <f t="shared" ref="G123:G154" si="8">F123*E123</f>
        <v>0</v>
      </c>
      <c r="H123" s="117"/>
      <c r="K123" s="128">
        <v>44859</v>
      </c>
      <c r="L123" s="101" t="s">
        <v>88</v>
      </c>
      <c r="M123" s="101" t="s">
        <v>31</v>
      </c>
      <c r="N123" s="102" t="s">
        <v>85</v>
      </c>
      <c r="O123" s="102">
        <v>1</v>
      </c>
      <c r="P123" s="103">
        <v>1000</v>
      </c>
      <c r="Q123" s="103">
        <f t="shared" si="7"/>
        <v>1000</v>
      </c>
      <c r="R123" s="104" t="s">
        <v>17</v>
      </c>
    </row>
    <row r="124" spans="1:18">
      <c r="A124" s="118"/>
      <c r="B124" s="115"/>
      <c r="C124" s="115"/>
      <c r="D124" s="4"/>
      <c r="E124" s="4"/>
      <c r="F124" s="116"/>
      <c r="G124" s="116">
        <f t="shared" si="8"/>
        <v>0</v>
      </c>
      <c r="H124" s="117"/>
      <c r="K124" s="128">
        <v>44860</v>
      </c>
      <c r="L124" s="101" t="s">
        <v>79</v>
      </c>
      <c r="M124" s="101" t="s">
        <v>31</v>
      </c>
      <c r="N124" s="102" t="s">
        <v>16</v>
      </c>
      <c r="O124" s="102">
        <v>4</v>
      </c>
      <c r="P124" s="103">
        <v>500</v>
      </c>
      <c r="Q124" s="103">
        <f t="shared" si="7"/>
        <v>2000</v>
      </c>
      <c r="R124" s="104" t="s">
        <v>17</v>
      </c>
    </row>
    <row r="125" spans="1:18">
      <c r="A125" s="118"/>
      <c r="B125" s="115"/>
      <c r="C125" s="115"/>
      <c r="D125" s="4"/>
      <c r="E125" s="4"/>
      <c r="F125" s="116"/>
      <c r="G125" s="116">
        <f t="shared" si="8"/>
        <v>0</v>
      </c>
      <c r="H125" s="117"/>
      <c r="K125" s="128">
        <v>44869</v>
      </c>
      <c r="L125" s="101" t="s">
        <v>79</v>
      </c>
      <c r="M125" s="101" t="s">
        <v>31</v>
      </c>
      <c r="N125" s="102" t="s">
        <v>16</v>
      </c>
      <c r="O125" s="102">
        <v>3</v>
      </c>
      <c r="P125" s="103">
        <v>500</v>
      </c>
      <c r="Q125" s="103">
        <f t="shared" si="7"/>
        <v>1500</v>
      </c>
      <c r="R125" s="104" t="s">
        <v>17</v>
      </c>
    </row>
    <row r="126" spans="1:18">
      <c r="A126" s="118"/>
      <c r="B126" s="115"/>
      <c r="C126" s="115"/>
      <c r="D126" s="4"/>
      <c r="E126" s="4"/>
      <c r="F126" s="116"/>
      <c r="G126" s="116">
        <f t="shared" si="8"/>
        <v>0</v>
      </c>
      <c r="H126" s="117"/>
      <c r="K126" s="128">
        <v>44876</v>
      </c>
      <c r="L126" s="101" t="s">
        <v>79</v>
      </c>
      <c r="M126" s="101" t="s">
        <v>31</v>
      </c>
      <c r="N126" s="102" t="s">
        <v>16</v>
      </c>
      <c r="O126" s="102">
        <v>4</v>
      </c>
      <c r="P126" s="103">
        <v>500</v>
      </c>
      <c r="Q126" s="103">
        <f t="shared" si="7"/>
        <v>2000</v>
      </c>
      <c r="R126" s="104"/>
    </row>
    <row r="127" spans="1:18">
      <c r="A127" s="118"/>
      <c r="B127" s="115"/>
      <c r="C127" s="115"/>
      <c r="D127" s="4"/>
      <c r="E127" s="4"/>
      <c r="F127" s="116"/>
      <c r="G127" s="116">
        <f t="shared" si="8"/>
        <v>0</v>
      </c>
      <c r="H127" s="117"/>
      <c r="K127" s="128">
        <v>44876</v>
      </c>
      <c r="L127" s="101" t="s">
        <v>79</v>
      </c>
      <c r="M127" s="101" t="s">
        <v>31</v>
      </c>
      <c r="N127" s="102" t="s">
        <v>21</v>
      </c>
      <c r="O127" s="102">
        <v>1</v>
      </c>
      <c r="P127" s="103">
        <v>700</v>
      </c>
      <c r="Q127" s="103">
        <f t="shared" si="7"/>
        <v>700</v>
      </c>
      <c r="R127" s="104"/>
    </row>
    <row r="128" spans="1:18">
      <c r="A128" s="118"/>
      <c r="B128" s="115"/>
      <c r="C128" s="115"/>
      <c r="D128" s="4"/>
      <c r="E128" s="4"/>
      <c r="F128" s="116"/>
      <c r="G128" s="116">
        <f t="shared" si="8"/>
        <v>0</v>
      </c>
      <c r="H128" s="117"/>
      <c r="K128" s="128">
        <v>44877</v>
      </c>
      <c r="L128" s="101" t="s">
        <v>34</v>
      </c>
      <c r="M128" s="101" t="s">
        <v>31</v>
      </c>
      <c r="N128" s="102" t="s">
        <v>21</v>
      </c>
      <c r="O128" s="102">
        <v>4</v>
      </c>
      <c r="P128" s="103">
        <v>700</v>
      </c>
      <c r="Q128" s="103">
        <f t="shared" si="7"/>
        <v>2800</v>
      </c>
      <c r="R128" s="104" t="s">
        <v>17</v>
      </c>
    </row>
    <row r="129" spans="1:18">
      <c r="A129" s="118"/>
      <c r="B129" s="115"/>
      <c r="C129" s="115"/>
      <c r="D129" s="4"/>
      <c r="E129" s="4"/>
      <c r="F129" s="116"/>
      <c r="G129" s="116">
        <f t="shared" si="8"/>
        <v>0</v>
      </c>
      <c r="H129" s="117"/>
      <c r="K129" s="128">
        <v>44883</v>
      </c>
      <c r="L129" s="101" t="s">
        <v>93</v>
      </c>
      <c r="M129" s="101" t="s">
        <v>31</v>
      </c>
      <c r="N129" s="102" t="s">
        <v>21</v>
      </c>
      <c r="O129" s="102">
        <v>2</v>
      </c>
      <c r="P129" s="103">
        <v>700</v>
      </c>
      <c r="Q129" s="103">
        <f t="shared" si="7"/>
        <v>1400</v>
      </c>
      <c r="R129" s="104" t="s">
        <v>17</v>
      </c>
    </row>
    <row r="130" spans="1:18">
      <c r="A130" s="118"/>
      <c r="B130" s="115"/>
      <c r="C130" s="115"/>
      <c r="D130" s="4"/>
      <c r="E130" s="4"/>
      <c r="F130" s="116"/>
      <c r="G130" s="116">
        <f t="shared" si="8"/>
        <v>0</v>
      </c>
      <c r="H130" s="117"/>
      <c r="K130" s="128">
        <v>44894</v>
      </c>
      <c r="L130" s="101" t="s">
        <v>95</v>
      </c>
      <c r="M130" s="101"/>
      <c r="N130" s="102" t="s">
        <v>16</v>
      </c>
      <c r="O130" s="102">
        <v>10</v>
      </c>
      <c r="P130" s="103">
        <v>400</v>
      </c>
      <c r="Q130" s="103">
        <f t="shared" si="7"/>
        <v>4000</v>
      </c>
      <c r="R130" s="104" t="s">
        <v>17</v>
      </c>
    </row>
    <row r="131" spans="1:18">
      <c r="A131" s="118"/>
      <c r="B131" s="115"/>
      <c r="C131" s="115"/>
      <c r="D131" s="4"/>
      <c r="E131" s="4"/>
      <c r="F131" s="116"/>
      <c r="G131" s="116">
        <f t="shared" si="8"/>
        <v>0</v>
      </c>
      <c r="H131" s="117"/>
      <c r="K131" s="128">
        <v>44907</v>
      </c>
      <c r="L131" s="101" t="s">
        <v>93</v>
      </c>
      <c r="M131" s="101" t="s">
        <v>31</v>
      </c>
      <c r="N131" s="102" t="s">
        <v>21</v>
      </c>
      <c r="O131" s="102">
        <v>5</v>
      </c>
      <c r="P131" s="103">
        <v>700</v>
      </c>
      <c r="Q131" s="103">
        <f t="shared" si="7"/>
        <v>3500</v>
      </c>
      <c r="R131" s="104" t="s">
        <v>17</v>
      </c>
    </row>
    <row r="132" spans="1:18">
      <c r="A132" s="118"/>
      <c r="B132" s="115"/>
      <c r="C132" s="115"/>
      <c r="D132" s="4"/>
      <c r="E132" s="4"/>
      <c r="F132" s="116"/>
      <c r="G132" s="116">
        <f t="shared" si="8"/>
        <v>0</v>
      </c>
      <c r="H132" s="117"/>
      <c r="K132" s="128">
        <v>44909</v>
      </c>
      <c r="L132" s="101" t="s">
        <v>93</v>
      </c>
      <c r="M132" s="101" t="s">
        <v>31</v>
      </c>
      <c r="N132" s="102" t="s">
        <v>85</v>
      </c>
      <c r="O132" s="102">
        <v>2</v>
      </c>
      <c r="P132" s="103">
        <v>1000</v>
      </c>
      <c r="Q132" s="103">
        <f t="shared" ref="Q132:Q163" si="9">O132*P132</f>
        <v>2000</v>
      </c>
      <c r="R132" s="104" t="s">
        <v>17</v>
      </c>
    </row>
    <row r="133" spans="1:18">
      <c r="A133" s="118"/>
      <c r="B133" s="115"/>
      <c r="C133" s="115"/>
      <c r="D133" s="4"/>
      <c r="E133" s="4"/>
      <c r="F133" s="116"/>
      <c r="G133" s="116">
        <f t="shared" si="8"/>
        <v>0</v>
      </c>
      <c r="H133" s="117"/>
      <c r="K133" s="128">
        <v>44909</v>
      </c>
      <c r="L133" s="101" t="s">
        <v>93</v>
      </c>
      <c r="M133" s="101" t="s">
        <v>31</v>
      </c>
      <c r="N133" s="102" t="s">
        <v>21</v>
      </c>
      <c r="O133" s="102">
        <v>2</v>
      </c>
      <c r="P133" s="103">
        <v>700</v>
      </c>
      <c r="Q133" s="103">
        <f t="shared" si="9"/>
        <v>1400</v>
      </c>
      <c r="R133" s="104" t="s">
        <v>17</v>
      </c>
    </row>
    <row r="134" spans="1:18">
      <c r="A134" s="118"/>
      <c r="B134" s="115"/>
      <c r="C134" s="115"/>
      <c r="D134" s="4"/>
      <c r="E134" s="4"/>
      <c r="F134" s="116"/>
      <c r="G134" s="116">
        <f t="shared" si="8"/>
        <v>0</v>
      </c>
      <c r="H134" s="117"/>
      <c r="K134" s="128">
        <v>44910</v>
      </c>
      <c r="L134" s="101" t="s">
        <v>18</v>
      </c>
      <c r="M134" s="101" t="s">
        <v>31</v>
      </c>
      <c r="N134" s="102" t="s">
        <v>85</v>
      </c>
      <c r="O134" s="102">
        <v>1</v>
      </c>
      <c r="P134" s="103">
        <v>1000</v>
      </c>
      <c r="Q134" s="103">
        <f t="shared" si="9"/>
        <v>1000</v>
      </c>
      <c r="R134" s="104" t="s">
        <v>17</v>
      </c>
    </row>
    <row r="135" spans="1:18">
      <c r="A135" s="118"/>
      <c r="B135" s="115"/>
      <c r="C135" s="115"/>
      <c r="D135" s="4"/>
      <c r="E135" s="4"/>
      <c r="F135" s="116"/>
      <c r="G135" s="116">
        <f t="shared" si="8"/>
        <v>0</v>
      </c>
      <c r="H135" s="117"/>
      <c r="K135" s="128">
        <v>44914</v>
      </c>
      <c r="L135" s="101" t="s">
        <v>79</v>
      </c>
      <c r="M135" s="101" t="s">
        <v>31</v>
      </c>
      <c r="N135" s="102" t="s">
        <v>21</v>
      </c>
      <c r="O135" s="102">
        <v>1</v>
      </c>
      <c r="P135" s="103">
        <v>700</v>
      </c>
      <c r="Q135" s="103">
        <f t="shared" si="9"/>
        <v>700</v>
      </c>
      <c r="R135" s="104" t="s">
        <v>17</v>
      </c>
    </row>
    <row r="136" spans="1:18">
      <c r="A136" s="118"/>
      <c r="B136" s="115"/>
      <c r="C136" s="115"/>
      <c r="D136" s="4"/>
      <c r="E136" s="4"/>
      <c r="F136" s="116"/>
      <c r="G136" s="116">
        <f t="shared" si="8"/>
        <v>0</v>
      </c>
      <c r="H136" s="117"/>
      <c r="K136" s="128">
        <v>44914</v>
      </c>
      <c r="L136" s="101" t="s">
        <v>79</v>
      </c>
      <c r="M136" s="101" t="s">
        <v>31</v>
      </c>
      <c r="N136" s="102" t="s">
        <v>90</v>
      </c>
      <c r="O136" s="102">
        <v>4</v>
      </c>
      <c r="P136" s="103">
        <v>500</v>
      </c>
      <c r="Q136" s="103">
        <f t="shared" si="9"/>
        <v>2000</v>
      </c>
      <c r="R136" s="104" t="s">
        <v>17</v>
      </c>
    </row>
    <row r="137" spans="1:18">
      <c r="A137" s="118"/>
      <c r="B137" s="115"/>
      <c r="C137" s="115"/>
      <c r="D137" s="4"/>
      <c r="E137" s="4"/>
      <c r="F137" s="116"/>
      <c r="G137" s="116">
        <f t="shared" si="8"/>
        <v>0</v>
      </c>
      <c r="H137" s="117"/>
      <c r="K137" s="128">
        <v>44914</v>
      </c>
      <c r="L137" s="101" t="s">
        <v>82</v>
      </c>
      <c r="M137" s="101" t="s">
        <v>31</v>
      </c>
      <c r="N137" s="102" t="s">
        <v>21</v>
      </c>
      <c r="O137" s="102">
        <v>1</v>
      </c>
      <c r="P137" s="103">
        <v>700</v>
      </c>
      <c r="Q137" s="103">
        <f t="shared" si="9"/>
        <v>700</v>
      </c>
      <c r="R137" s="104" t="s">
        <v>17</v>
      </c>
    </row>
    <row r="138" spans="1:18">
      <c r="A138" s="118"/>
      <c r="B138" s="115"/>
      <c r="C138" s="115"/>
      <c r="D138" s="4"/>
      <c r="E138" s="4"/>
      <c r="F138" s="116"/>
      <c r="G138" s="116">
        <f t="shared" si="8"/>
        <v>0</v>
      </c>
      <c r="H138" s="117"/>
      <c r="K138" s="128">
        <v>44914</v>
      </c>
      <c r="L138" s="101" t="s">
        <v>96</v>
      </c>
      <c r="M138" s="101"/>
      <c r="N138" s="102" t="s">
        <v>90</v>
      </c>
      <c r="O138" s="102">
        <v>1</v>
      </c>
      <c r="P138" s="103">
        <v>500</v>
      </c>
      <c r="Q138" s="103">
        <f t="shared" si="9"/>
        <v>500</v>
      </c>
      <c r="R138" s="104" t="s">
        <v>17</v>
      </c>
    </row>
    <row r="139" spans="1:18">
      <c r="A139" s="118"/>
      <c r="B139" s="115"/>
      <c r="C139" s="115"/>
      <c r="D139" s="4"/>
      <c r="E139" s="4"/>
      <c r="F139" s="116"/>
      <c r="G139" s="116">
        <f t="shared" si="8"/>
        <v>0</v>
      </c>
      <c r="H139" s="117"/>
      <c r="K139" s="128">
        <v>44914</v>
      </c>
      <c r="L139" s="101" t="s">
        <v>96</v>
      </c>
      <c r="M139" s="101"/>
      <c r="N139" s="102" t="s">
        <v>97</v>
      </c>
      <c r="O139" s="102">
        <v>1</v>
      </c>
      <c r="P139" s="103">
        <v>700</v>
      </c>
      <c r="Q139" s="103">
        <f t="shared" si="9"/>
        <v>700</v>
      </c>
      <c r="R139" s="104" t="s">
        <v>17</v>
      </c>
    </row>
    <row r="140" spans="1:18">
      <c r="A140" s="118"/>
      <c r="B140" s="115"/>
      <c r="C140" s="115"/>
      <c r="D140" s="4"/>
      <c r="E140" s="4"/>
      <c r="F140" s="116"/>
      <c r="G140" s="116">
        <f t="shared" si="8"/>
        <v>0</v>
      </c>
      <c r="H140" s="117"/>
      <c r="K140" s="128">
        <v>44915</v>
      </c>
      <c r="L140" s="101" t="s">
        <v>87</v>
      </c>
      <c r="M140" s="101" t="s">
        <v>31</v>
      </c>
      <c r="N140" s="102" t="s">
        <v>21</v>
      </c>
      <c r="O140" s="102">
        <v>2</v>
      </c>
      <c r="P140" s="103">
        <v>700</v>
      </c>
      <c r="Q140" s="103">
        <f t="shared" si="9"/>
        <v>1400</v>
      </c>
      <c r="R140" s="104" t="s">
        <v>17</v>
      </c>
    </row>
    <row r="141" spans="1:18">
      <c r="A141" s="118"/>
      <c r="B141" s="115"/>
      <c r="C141" s="115"/>
      <c r="D141" s="4"/>
      <c r="E141" s="4"/>
      <c r="F141" s="116"/>
      <c r="G141" s="116">
        <f t="shared" si="8"/>
        <v>0</v>
      </c>
      <c r="H141" s="117"/>
      <c r="K141" s="128">
        <v>44915</v>
      </c>
      <c r="L141" s="101" t="s">
        <v>98</v>
      </c>
      <c r="M141" s="101" t="s">
        <v>31</v>
      </c>
      <c r="N141" s="102" t="s">
        <v>97</v>
      </c>
      <c r="O141" s="102">
        <v>2</v>
      </c>
      <c r="P141" s="103">
        <v>700</v>
      </c>
      <c r="Q141" s="103">
        <f t="shared" si="9"/>
        <v>1400</v>
      </c>
      <c r="R141" s="104" t="s">
        <v>17</v>
      </c>
    </row>
    <row r="142" spans="1:18">
      <c r="A142" s="118"/>
      <c r="B142" s="115"/>
      <c r="C142" s="115"/>
      <c r="D142" s="4"/>
      <c r="E142" s="4"/>
      <c r="F142" s="116"/>
      <c r="G142" s="116">
        <f t="shared" si="8"/>
        <v>0</v>
      </c>
      <c r="H142" s="117"/>
      <c r="K142" s="128">
        <v>44915</v>
      </c>
      <c r="L142" s="101" t="s">
        <v>82</v>
      </c>
      <c r="M142" s="101" t="s">
        <v>31</v>
      </c>
      <c r="N142" s="102" t="s">
        <v>16</v>
      </c>
      <c r="O142" s="102">
        <v>1</v>
      </c>
      <c r="P142" s="103">
        <v>500</v>
      </c>
      <c r="Q142" s="103">
        <f t="shared" si="9"/>
        <v>500</v>
      </c>
      <c r="R142" s="104" t="s">
        <v>17</v>
      </c>
    </row>
    <row r="143" spans="1:18">
      <c r="A143" s="118"/>
      <c r="B143" s="115"/>
      <c r="C143" s="115"/>
      <c r="D143" s="4"/>
      <c r="E143" s="4"/>
      <c r="F143" s="116"/>
      <c r="G143" s="116">
        <f t="shared" si="8"/>
        <v>0</v>
      </c>
      <c r="H143" s="117"/>
      <c r="K143" s="128">
        <v>44917</v>
      </c>
      <c r="L143" s="101" t="s">
        <v>79</v>
      </c>
      <c r="M143" s="101" t="s">
        <v>31</v>
      </c>
      <c r="N143" s="102" t="s">
        <v>16</v>
      </c>
      <c r="O143" s="102">
        <v>4</v>
      </c>
      <c r="P143" s="103">
        <v>500</v>
      </c>
      <c r="Q143" s="103">
        <f t="shared" si="9"/>
        <v>2000</v>
      </c>
      <c r="R143" s="104" t="s">
        <v>17</v>
      </c>
    </row>
    <row r="144" spans="1:18">
      <c r="A144" s="118"/>
      <c r="B144" s="115"/>
      <c r="C144" s="115"/>
      <c r="D144" s="4"/>
      <c r="E144" s="4"/>
      <c r="F144" s="116"/>
      <c r="G144" s="116">
        <f t="shared" si="8"/>
        <v>0</v>
      </c>
      <c r="H144" s="117"/>
      <c r="K144" s="128"/>
      <c r="L144" s="101" t="s">
        <v>79</v>
      </c>
      <c r="M144" s="101" t="s">
        <v>31</v>
      </c>
      <c r="N144" s="102" t="s">
        <v>97</v>
      </c>
      <c r="O144" s="102">
        <v>4</v>
      </c>
      <c r="P144" s="103">
        <v>700</v>
      </c>
      <c r="Q144" s="103">
        <f t="shared" si="9"/>
        <v>2800</v>
      </c>
      <c r="R144" s="104" t="s">
        <v>17</v>
      </c>
    </row>
    <row r="145" spans="1:18">
      <c r="A145" s="118"/>
      <c r="B145" s="115"/>
      <c r="C145" s="115"/>
      <c r="D145" s="4"/>
      <c r="E145" s="4"/>
      <c r="F145" s="116"/>
      <c r="G145" s="116">
        <f t="shared" si="8"/>
        <v>0</v>
      </c>
      <c r="H145" s="117"/>
      <c r="K145" s="128"/>
      <c r="L145" s="101" t="s">
        <v>79</v>
      </c>
      <c r="M145" s="101" t="s">
        <v>31</v>
      </c>
      <c r="N145" s="102" t="s">
        <v>21</v>
      </c>
      <c r="O145" s="102">
        <v>2</v>
      </c>
      <c r="P145" s="103">
        <v>700</v>
      </c>
      <c r="Q145" s="103">
        <f t="shared" si="9"/>
        <v>1400</v>
      </c>
      <c r="R145" s="104" t="s">
        <v>17</v>
      </c>
    </row>
    <row r="146" spans="1:18">
      <c r="A146" s="118"/>
      <c r="B146" s="115"/>
      <c r="C146" s="115"/>
      <c r="D146" s="4"/>
      <c r="E146" s="4"/>
      <c r="F146" s="116"/>
      <c r="G146" s="116">
        <f t="shared" si="8"/>
        <v>0</v>
      </c>
      <c r="H146" s="117"/>
      <c r="K146" s="128"/>
      <c r="L146" s="101" t="s">
        <v>79</v>
      </c>
      <c r="M146" s="101" t="s">
        <v>31</v>
      </c>
      <c r="N146" s="102" t="s">
        <v>85</v>
      </c>
      <c r="O146" s="102">
        <v>2</v>
      </c>
      <c r="P146" s="103">
        <v>1000</v>
      </c>
      <c r="Q146" s="103">
        <f t="shared" si="9"/>
        <v>2000</v>
      </c>
      <c r="R146" s="104" t="s">
        <v>17</v>
      </c>
    </row>
    <row r="147" spans="1:18">
      <c r="A147" s="118"/>
      <c r="B147" s="115"/>
      <c r="C147" s="115"/>
      <c r="D147" s="4"/>
      <c r="E147" s="4"/>
      <c r="F147" s="116"/>
      <c r="G147" s="116">
        <f t="shared" si="8"/>
        <v>0</v>
      </c>
      <c r="H147" s="117"/>
      <c r="K147" s="128">
        <v>44919</v>
      </c>
      <c r="L147" s="101" t="s">
        <v>99</v>
      </c>
      <c r="M147" s="101" t="s">
        <v>31</v>
      </c>
      <c r="N147" s="102" t="s">
        <v>16</v>
      </c>
      <c r="O147" s="102">
        <v>5</v>
      </c>
      <c r="P147" s="103">
        <v>400</v>
      </c>
      <c r="Q147" s="103">
        <f t="shared" si="9"/>
        <v>2000</v>
      </c>
      <c r="R147" s="104" t="s">
        <v>17</v>
      </c>
    </row>
    <row r="148" spans="1:18">
      <c r="A148" s="118"/>
      <c r="B148" s="115"/>
      <c r="C148" s="115"/>
      <c r="D148" s="4"/>
      <c r="E148" s="4"/>
      <c r="F148" s="116"/>
      <c r="G148" s="116">
        <f t="shared" si="8"/>
        <v>0</v>
      </c>
      <c r="H148" s="117"/>
      <c r="K148" s="128">
        <v>44919</v>
      </c>
      <c r="L148" s="101" t="s">
        <v>99</v>
      </c>
      <c r="M148" s="101" t="s">
        <v>31</v>
      </c>
      <c r="N148" s="102" t="s">
        <v>85</v>
      </c>
      <c r="O148" s="102">
        <v>10</v>
      </c>
      <c r="P148" s="103">
        <v>900</v>
      </c>
      <c r="Q148" s="103">
        <f t="shared" si="9"/>
        <v>9000</v>
      </c>
      <c r="R148" s="104" t="s">
        <v>17</v>
      </c>
    </row>
    <row r="149" spans="1:18">
      <c r="A149" s="118"/>
      <c r="B149" s="115"/>
      <c r="C149" s="115"/>
      <c r="D149" s="4"/>
      <c r="E149" s="4"/>
      <c r="F149" s="116"/>
      <c r="G149" s="116">
        <f t="shared" si="8"/>
        <v>0</v>
      </c>
      <c r="H149" s="117"/>
      <c r="K149" s="128">
        <v>44939</v>
      </c>
      <c r="L149" s="101" t="s">
        <v>93</v>
      </c>
      <c r="M149" s="101" t="s">
        <v>31</v>
      </c>
      <c r="N149" s="102" t="s">
        <v>21</v>
      </c>
      <c r="O149" s="102">
        <v>3</v>
      </c>
      <c r="P149" s="103">
        <v>700</v>
      </c>
      <c r="Q149" s="103">
        <f t="shared" si="9"/>
        <v>2100</v>
      </c>
      <c r="R149" s="104" t="s">
        <v>17</v>
      </c>
    </row>
    <row r="150" spans="1:18">
      <c r="A150" s="118"/>
      <c r="B150" s="115"/>
      <c r="C150" s="115"/>
      <c r="D150" s="4"/>
      <c r="E150" s="4"/>
      <c r="F150" s="116"/>
      <c r="G150" s="116">
        <f t="shared" si="8"/>
        <v>0</v>
      </c>
      <c r="H150" s="117"/>
      <c r="K150" s="128"/>
      <c r="L150" s="101" t="s">
        <v>93</v>
      </c>
      <c r="M150" s="101" t="s">
        <v>31</v>
      </c>
      <c r="N150" s="102" t="s">
        <v>85</v>
      </c>
      <c r="O150" s="102">
        <v>3</v>
      </c>
      <c r="P150" s="103">
        <v>1000</v>
      </c>
      <c r="Q150" s="103">
        <f t="shared" si="9"/>
        <v>3000</v>
      </c>
      <c r="R150" s="104" t="s">
        <v>17</v>
      </c>
    </row>
    <row r="151" spans="1:18">
      <c r="A151" s="118"/>
      <c r="B151" s="115"/>
      <c r="C151" s="115"/>
      <c r="D151" s="4"/>
      <c r="E151" s="4"/>
      <c r="F151" s="116"/>
      <c r="G151" s="116">
        <f t="shared" si="8"/>
        <v>0</v>
      </c>
      <c r="H151" s="117"/>
      <c r="K151" s="128">
        <v>44939</v>
      </c>
      <c r="L151" s="101" t="s">
        <v>82</v>
      </c>
      <c r="M151" s="101" t="s">
        <v>31</v>
      </c>
      <c r="N151" s="102" t="s">
        <v>85</v>
      </c>
      <c r="O151" s="102">
        <v>1</v>
      </c>
      <c r="P151" s="103">
        <v>1000</v>
      </c>
      <c r="Q151" s="103">
        <f t="shared" si="9"/>
        <v>1000</v>
      </c>
      <c r="R151" s="104" t="s">
        <v>17</v>
      </c>
    </row>
    <row r="152" spans="1:18">
      <c r="A152" s="118"/>
      <c r="B152" s="115"/>
      <c r="C152" s="115"/>
      <c r="D152" s="4"/>
      <c r="E152" s="4"/>
      <c r="F152" s="116"/>
      <c r="G152" s="116">
        <f t="shared" si="8"/>
        <v>0</v>
      </c>
      <c r="H152" s="117"/>
      <c r="K152" s="128">
        <v>44939</v>
      </c>
      <c r="L152" s="101" t="s">
        <v>98</v>
      </c>
      <c r="M152" s="101" t="s">
        <v>31</v>
      </c>
      <c r="N152" s="102" t="s">
        <v>85</v>
      </c>
      <c r="O152" s="102">
        <v>1</v>
      </c>
      <c r="P152" s="103">
        <v>1000</v>
      </c>
      <c r="Q152" s="103">
        <f t="shared" si="9"/>
        <v>1000</v>
      </c>
      <c r="R152" s="104" t="s">
        <v>17</v>
      </c>
    </row>
    <row r="153" spans="1:18">
      <c r="A153" s="118"/>
      <c r="B153" s="115"/>
      <c r="C153" s="115"/>
      <c r="D153" s="4"/>
      <c r="E153" s="4"/>
      <c r="F153" s="116"/>
      <c r="G153" s="116">
        <f t="shared" si="8"/>
        <v>0</v>
      </c>
      <c r="H153" s="117"/>
      <c r="K153" s="128"/>
      <c r="L153" s="101" t="s">
        <v>98</v>
      </c>
      <c r="M153" s="101" t="s">
        <v>31</v>
      </c>
      <c r="N153" s="102" t="s">
        <v>97</v>
      </c>
      <c r="O153" s="102">
        <v>1</v>
      </c>
      <c r="P153" s="103">
        <v>700</v>
      </c>
      <c r="Q153" s="103">
        <f t="shared" si="9"/>
        <v>700</v>
      </c>
      <c r="R153" s="104" t="s">
        <v>17</v>
      </c>
    </row>
    <row r="154" spans="1:18">
      <c r="A154" s="118"/>
      <c r="B154" s="115"/>
      <c r="C154" s="115"/>
      <c r="D154" s="4"/>
      <c r="E154" s="4"/>
      <c r="F154" s="116"/>
      <c r="G154" s="116">
        <f t="shared" si="8"/>
        <v>0</v>
      </c>
      <c r="H154" s="117"/>
      <c r="K154" s="128">
        <v>44941</v>
      </c>
      <c r="L154" s="101" t="s">
        <v>100</v>
      </c>
      <c r="M154" s="101"/>
      <c r="N154" s="102" t="s">
        <v>97</v>
      </c>
      <c r="O154" s="102">
        <v>10</v>
      </c>
      <c r="P154" s="103">
        <v>700</v>
      </c>
      <c r="Q154" s="103">
        <f t="shared" si="9"/>
        <v>7000</v>
      </c>
      <c r="R154" s="104" t="s">
        <v>17</v>
      </c>
    </row>
    <row r="155" spans="1:18">
      <c r="A155" s="118"/>
      <c r="B155" s="115"/>
      <c r="C155" s="115"/>
      <c r="D155" s="4"/>
      <c r="E155" s="4"/>
      <c r="F155" s="116"/>
      <c r="G155" s="116">
        <f t="shared" ref="G155:G186" si="10">F155*E155</f>
        <v>0</v>
      </c>
      <c r="H155" s="117"/>
      <c r="K155" s="128"/>
      <c r="L155" s="101" t="s">
        <v>100</v>
      </c>
      <c r="M155" s="101"/>
      <c r="N155" s="102" t="s">
        <v>101</v>
      </c>
      <c r="O155" s="102">
        <v>10</v>
      </c>
      <c r="P155" s="103">
        <v>500</v>
      </c>
      <c r="Q155" s="103">
        <f t="shared" si="9"/>
        <v>5000</v>
      </c>
      <c r="R155" s="104" t="s">
        <v>17</v>
      </c>
    </row>
    <row r="156" spans="1:18">
      <c r="A156" s="118"/>
      <c r="B156" s="115"/>
      <c r="C156" s="115"/>
      <c r="D156" s="4"/>
      <c r="E156" s="4"/>
      <c r="F156" s="116"/>
      <c r="G156" s="116">
        <f t="shared" si="10"/>
        <v>0</v>
      </c>
      <c r="H156" s="117"/>
      <c r="K156" s="128">
        <v>44943</v>
      </c>
      <c r="L156" s="101" t="s">
        <v>68</v>
      </c>
      <c r="M156" s="101"/>
      <c r="N156" s="102" t="s">
        <v>97</v>
      </c>
      <c r="O156" s="102">
        <v>2</v>
      </c>
      <c r="P156" s="103">
        <v>700</v>
      </c>
      <c r="Q156" s="103">
        <f t="shared" si="9"/>
        <v>1400</v>
      </c>
      <c r="R156" s="104" t="s">
        <v>17</v>
      </c>
    </row>
    <row r="157" spans="1:18">
      <c r="A157" s="118"/>
      <c r="B157" s="115"/>
      <c r="C157" s="115"/>
      <c r="D157" s="4"/>
      <c r="E157" s="4"/>
      <c r="F157" s="116"/>
      <c r="G157" s="116">
        <f t="shared" si="10"/>
        <v>0</v>
      </c>
      <c r="H157" s="117"/>
      <c r="K157" s="128">
        <v>44943</v>
      </c>
      <c r="L157" s="101" t="s">
        <v>82</v>
      </c>
      <c r="M157" s="101" t="s">
        <v>31</v>
      </c>
      <c r="N157" s="102" t="s">
        <v>97</v>
      </c>
      <c r="O157" s="102">
        <v>2</v>
      </c>
      <c r="P157" s="103">
        <v>700</v>
      </c>
      <c r="Q157" s="103">
        <f t="shared" si="9"/>
        <v>1400</v>
      </c>
      <c r="R157" s="104" t="s">
        <v>17</v>
      </c>
    </row>
    <row r="158" spans="1:18">
      <c r="A158" s="118"/>
      <c r="B158" s="115"/>
      <c r="C158" s="115"/>
      <c r="D158" s="4"/>
      <c r="E158" s="4"/>
      <c r="F158" s="116"/>
      <c r="G158" s="116">
        <f t="shared" si="10"/>
        <v>0</v>
      </c>
      <c r="H158" s="117"/>
      <c r="K158" s="128">
        <v>44943</v>
      </c>
      <c r="L158" s="101" t="s">
        <v>98</v>
      </c>
      <c r="M158" s="101" t="s">
        <v>31</v>
      </c>
      <c r="N158" s="102" t="s">
        <v>97</v>
      </c>
      <c r="O158" s="102">
        <v>2</v>
      </c>
      <c r="P158" s="103">
        <v>700</v>
      </c>
      <c r="Q158" s="103">
        <f t="shared" si="9"/>
        <v>1400</v>
      </c>
      <c r="R158" s="104" t="s">
        <v>17</v>
      </c>
    </row>
    <row r="159" spans="1:18">
      <c r="A159" s="118"/>
      <c r="B159" s="115"/>
      <c r="C159" s="115"/>
      <c r="D159" s="4"/>
      <c r="E159" s="4"/>
      <c r="F159" s="116"/>
      <c r="G159" s="116">
        <f t="shared" si="10"/>
        <v>0</v>
      </c>
      <c r="H159" s="117"/>
      <c r="K159" s="128"/>
      <c r="L159" s="101" t="s">
        <v>98</v>
      </c>
      <c r="M159" s="101" t="s">
        <v>31</v>
      </c>
      <c r="N159" s="102" t="s">
        <v>97</v>
      </c>
      <c r="O159" s="102">
        <v>2</v>
      </c>
      <c r="P159" s="103">
        <v>1400</v>
      </c>
      <c r="Q159" s="103">
        <f t="shared" si="9"/>
        <v>2800</v>
      </c>
      <c r="R159" s="104" t="s">
        <v>17</v>
      </c>
    </row>
    <row r="160" spans="1:18">
      <c r="A160" s="118"/>
      <c r="B160" s="115"/>
      <c r="C160" s="115"/>
      <c r="D160" s="4"/>
      <c r="E160" s="4"/>
      <c r="F160" s="116"/>
      <c r="G160" s="116">
        <f t="shared" si="10"/>
        <v>0</v>
      </c>
      <c r="H160" s="117"/>
      <c r="K160" s="128">
        <v>44945</v>
      </c>
      <c r="L160" s="101" t="s">
        <v>89</v>
      </c>
      <c r="M160" s="101"/>
      <c r="N160" s="102" t="s">
        <v>101</v>
      </c>
      <c r="O160" s="102">
        <v>1</v>
      </c>
      <c r="P160" s="103">
        <v>500</v>
      </c>
      <c r="Q160" s="103">
        <f t="shared" si="9"/>
        <v>500</v>
      </c>
      <c r="R160" s="104" t="s">
        <v>17</v>
      </c>
    </row>
    <row r="161" spans="1:18">
      <c r="A161" s="118"/>
      <c r="B161" s="115"/>
      <c r="C161" s="115"/>
      <c r="D161" s="4"/>
      <c r="E161" s="4"/>
      <c r="F161" s="116"/>
      <c r="G161" s="116">
        <f t="shared" si="10"/>
        <v>0</v>
      </c>
      <c r="H161" s="117"/>
      <c r="K161" s="128">
        <v>44958</v>
      </c>
      <c r="L161" s="101" t="s">
        <v>102</v>
      </c>
      <c r="M161" s="101"/>
      <c r="N161" s="102" t="s">
        <v>85</v>
      </c>
      <c r="O161" s="102">
        <v>2</v>
      </c>
      <c r="P161" s="103">
        <v>1000</v>
      </c>
      <c r="Q161" s="103">
        <f t="shared" si="9"/>
        <v>2000</v>
      </c>
      <c r="R161" s="104" t="s">
        <v>17</v>
      </c>
    </row>
    <row r="162" spans="1:18">
      <c r="A162" s="118"/>
      <c r="B162" s="115"/>
      <c r="C162" s="115"/>
      <c r="D162" s="4"/>
      <c r="E162" s="4"/>
      <c r="F162" s="116"/>
      <c r="G162" s="116">
        <f t="shared" si="10"/>
        <v>0</v>
      </c>
      <c r="H162" s="117"/>
      <c r="K162" s="128"/>
      <c r="L162" s="101"/>
      <c r="M162" s="101"/>
      <c r="N162" s="102" t="s">
        <v>103</v>
      </c>
      <c r="O162" s="102">
        <v>3</v>
      </c>
      <c r="P162" s="103">
        <v>700</v>
      </c>
      <c r="Q162" s="103">
        <f t="shared" si="9"/>
        <v>2100</v>
      </c>
      <c r="R162" s="104" t="s">
        <v>17</v>
      </c>
    </row>
    <row r="163" spans="1:18">
      <c r="A163" s="118"/>
      <c r="B163" s="115"/>
      <c r="C163" s="115"/>
      <c r="D163" s="4"/>
      <c r="E163" s="4"/>
      <c r="F163" s="116"/>
      <c r="G163" s="116">
        <f t="shared" si="10"/>
        <v>0</v>
      </c>
      <c r="H163" s="117"/>
      <c r="K163" s="128">
        <v>44961</v>
      </c>
      <c r="L163" s="101" t="s">
        <v>79</v>
      </c>
      <c r="M163" s="101" t="s">
        <v>31</v>
      </c>
      <c r="N163" s="102" t="s">
        <v>97</v>
      </c>
      <c r="O163" s="102"/>
      <c r="P163" s="103"/>
      <c r="Q163" s="103">
        <f t="shared" si="9"/>
        <v>0</v>
      </c>
      <c r="R163" s="104"/>
    </row>
    <row r="164" spans="1:18">
      <c r="A164" s="118"/>
      <c r="B164" s="115"/>
      <c r="C164" s="115"/>
      <c r="D164" s="4"/>
      <c r="E164" s="4"/>
      <c r="F164" s="116"/>
      <c r="G164" s="116">
        <f t="shared" si="10"/>
        <v>0</v>
      </c>
      <c r="H164" s="117"/>
      <c r="K164" s="128"/>
      <c r="L164" s="101"/>
      <c r="M164" s="101"/>
      <c r="N164" s="102" t="s">
        <v>101</v>
      </c>
      <c r="O164" s="102"/>
      <c r="P164" s="103"/>
      <c r="Q164" s="103">
        <f t="shared" ref="Q164:Q193" si="11">O164*P164</f>
        <v>0</v>
      </c>
      <c r="R164" s="104"/>
    </row>
    <row r="165" spans="1:18">
      <c r="A165" s="118"/>
      <c r="B165" s="115"/>
      <c r="C165" s="115"/>
      <c r="D165" s="4"/>
      <c r="E165" s="4"/>
      <c r="F165" s="116"/>
      <c r="G165" s="116">
        <f t="shared" si="10"/>
        <v>0</v>
      </c>
      <c r="H165" s="117"/>
      <c r="K165" s="128"/>
      <c r="L165" s="101"/>
      <c r="M165" s="101"/>
      <c r="N165" s="102" t="s">
        <v>21</v>
      </c>
      <c r="O165" s="102"/>
      <c r="P165" s="103"/>
      <c r="Q165" s="103">
        <f t="shared" si="11"/>
        <v>0</v>
      </c>
      <c r="R165" s="104"/>
    </row>
    <row r="166" spans="1:18">
      <c r="A166" s="118"/>
      <c r="B166" s="115"/>
      <c r="C166" s="115"/>
      <c r="D166" s="4"/>
      <c r="E166" s="4"/>
      <c r="F166" s="116"/>
      <c r="G166" s="116">
        <f t="shared" si="10"/>
        <v>0</v>
      </c>
      <c r="H166" s="117"/>
      <c r="K166" s="128"/>
      <c r="L166" s="101"/>
      <c r="M166" s="101"/>
      <c r="N166" s="102" t="s">
        <v>85</v>
      </c>
      <c r="O166" s="102"/>
      <c r="P166" s="103"/>
      <c r="Q166" s="103">
        <f t="shared" si="11"/>
        <v>0</v>
      </c>
      <c r="R166" s="104"/>
    </row>
    <row r="167" spans="1:18">
      <c r="A167" s="118"/>
      <c r="B167" s="115"/>
      <c r="C167" s="115"/>
      <c r="D167" s="4"/>
      <c r="E167" s="4"/>
      <c r="F167" s="116"/>
      <c r="G167" s="116">
        <f t="shared" si="10"/>
        <v>0</v>
      </c>
      <c r="H167" s="117"/>
      <c r="K167" s="128">
        <v>44963</v>
      </c>
      <c r="L167" s="101" t="s">
        <v>104</v>
      </c>
      <c r="M167" s="101" t="s">
        <v>31</v>
      </c>
      <c r="N167" s="102" t="s">
        <v>105</v>
      </c>
      <c r="O167" s="102">
        <v>5</v>
      </c>
      <c r="P167" s="103">
        <v>1000</v>
      </c>
      <c r="Q167" s="103">
        <f t="shared" si="11"/>
        <v>5000</v>
      </c>
      <c r="R167" s="104" t="s">
        <v>17</v>
      </c>
    </row>
    <row r="168" spans="1:18">
      <c r="A168" s="118"/>
      <c r="B168" s="115"/>
      <c r="C168" s="115"/>
      <c r="D168" s="4"/>
      <c r="E168" s="4"/>
      <c r="F168" s="116"/>
      <c r="G168" s="116">
        <f t="shared" si="10"/>
        <v>0</v>
      </c>
      <c r="H168" s="117"/>
      <c r="K168" s="128"/>
      <c r="L168" s="101"/>
      <c r="M168" s="101"/>
      <c r="N168" s="102" t="s">
        <v>21</v>
      </c>
      <c r="O168" s="102">
        <v>1</v>
      </c>
      <c r="P168" s="103">
        <v>700</v>
      </c>
      <c r="Q168" s="103">
        <f t="shared" si="11"/>
        <v>700</v>
      </c>
      <c r="R168" s="104" t="s">
        <v>17</v>
      </c>
    </row>
    <row r="169" spans="1:18">
      <c r="A169" s="118"/>
      <c r="B169" s="115"/>
      <c r="C169" s="115"/>
      <c r="D169" s="4"/>
      <c r="E169" s="4"/>
      <c r="F169" s="116"/>
      <c r="G169" s="116">
        <f t="shared" si="10"/>
        <v>0</v>
      </c>
      <c r="H169" s="117"/>
      <c r="K169" s="128">
        <v>44965</v>
      </c>
      <c r="L169" s="101" t="s">
        <v>82</v>
      </c>
      <c r="M169" s="101" t="s">
        <v>31</v>
      </c>
      <c r="N169" s="102" t="s">
        <v>97</v>
      </c>
      <c r="O169" s="102">
        <v>1</v>
      </c>
      <c r="P169" s="103">
        <v>700</v>
      </c>
      <c r="Q169" s="103">
        <f t="shared" si="11"/>
        <v>700</v>
      </c>
      <c r="R169" s="104" t="s">
        <v>17</v>
      </c>
    </row>
    <row r="170" spans="1:18">
      <c r="A170" s="118"/>
      <c r="B170" s="115"/>
      <c r="C170" s="115"/>
      <c r="D170" s="4"/>
      <c r="E170" s="4"/>
      <c r="F170" s="116"/>
      <c r="G170" s="116">
        <f t="shared" si="10"/>
        <v>0</v>
      </c>
      <c r="H170" s="117"/>
      <c r="K170" s="128"/>
      <c r="L170" s="101" t="s">
        <v>106</v>
      </c>
      <c r="M170" s="101"/>
      <c r="N170" s="102" t="s">
        <v>85</v>
      </c>
      <c r="O170" s="102">
        <v>1</v>
      </c>
      <c r="P170" s="103">
        <v>1000</v>
      </c>
      <c r="Q170" s="103">
        <f t="shared" si="11"/>
        <v>1000</v>
      </c>
      <c r="R170" s="104" t="s">
        <v>17</v>
      </c>
    </row>
    <row r="171" spans="1:18">
      <c r="A171" s="118"/>
      <c r="B171" s="115"/>
      <c r="C171" s="115"/>
      <c r="D171" s="4"/>
      <c r="E171" s="4"/>
      <c r="F171" s="116"/>
      <c r="G171" s="116">
        <f t="shared" si="10"/>
        <v>0</v>
      </c>
      <c r="H171" s="117"/>
      <c r="K171" s="128"/>
      <c r="L171" s="101"/>
      <c r="M171" s="101"/>
      <c r="N171" s="102" t="s">
        <v>21</v>
      </c>
      <c r="O171" s="102">
        <v>2</v>
      </c>
      <c r="P171" s="103">
        <v>700</v>
      </c>
      <c r="Q171" s="103">
        <f t="shared" si="11"/>
        <v>1400</v>
      </c>
      <c r="R171" s="104" t="s">
        <v>17</v>
      </c>
    </row>
    <row r="172" spans="1:18">
      <c r="A172" s="118"/>
      <c r="B172" s="115"/>
      <c r="C172" s="115"/>
      <c r="D172" s="4"/>
      <c r="E172" s="4"/>
      <c r="F172" s="116"/>
      <c r="G172" s="116">
        <f t="shared" si="10"/>
        <v>0</v>
      </c>
      <c r="H172" s="117"/>
      <c r="K172" s="130">
        <v>44966</v>
      </c>
      <c r="L172" s="24" t="s">
        <v>107</v>
      </c>
      <c r="M172" s="24" t="s">
        <v>31</v>
      </c>
      <c r="N172" s="11" t="s">
        <v>85</v>
      </c>
      <c r="O172" s="11">
        <v>3</v>
      </c>
      <c r="P172" s="20">
        <v>1000</v>
      </c>
      <c r="Q172" s="103">
        <f t="shared" si="11"/>
        <v>3000</v>
      </c>
      <c r="R172" s="12" t="s">
        <v>17</v>
      </c>
    </row>
    <row r="173" spans="1:18">
      <c r="A173" s="118"/>
      <c r="B173" s="115"/>
      <c r="C173" s="115"/>
      <c r="D173" s="4"/>
      <c r="E173" s="4"/>
      <c r="F173" s="116"/>
      <c r="G173" s="116">
        <f t="shared" si="10"/>
        <v>0</v>
      </c>
      <c r="H173" s="117"/>
      <c r="K173" s="130"/>
      <c r="L173" s="24"/>
      <c r="M173" s="24"/>
      <c r="N173" s="11" t="s">
        <v>21</v>
      </c>
      <c r="O173" s="11">
        <v>3</v>
      </c>
      <c r="P173" s="20">
        <v>700</v>
      </c>
      <c r="Q173" s="103">
        <f t="shared" si="11"/>
        <v>2100</v>
      </c>
      <c r="R173" s="12" t="s">
        <v>17</v>
      </c>
    </row>
    <row r="174" spans="1:18">
      <c r="A174" s="118"/>
      <c r="B174" s="115"/>
      <c r="C174" s="115"/>
      <c r="D174" s="4"/>
      <c r="E174" s="4"/>
      <c r="F174" s="116"/>
      <c r="G174" s="116">
        <f t="shared" si="10"/>
        <v>0</v>
      </c>
      <c r="H174" s="117"/>
      <c r="K174" s="130">
        <v>44967</v>
      </c>
      <c r="L174" s="24" t="s">
        <v>106</v>
      </c>
      <c r="M174" s="24" t="s">
        <v>31</v>
      </c>
      <c r="N174" s="11" t="s">
        <v>85</v>
      </c>
      <c r="O174" s="11">
        <v>1</v>
      </c>
      <c r="P174" s="20">
        <v>1000</v>
      </c>
      <c r="Q174" s="103">
        <f t="shared" si="11"/>
        <v>1000</v>
      </c>
      <c r="R174" s="12"/>
    </row>
    <row r="175" spans="1:18">
      <c r="A175" s="118"/>
      <c r="B175" s="115"/>
      <c r="C175" s="115"/>
      <c r="D175" s="4"/>
      <c r="E175" s="4"/>
      <c r="F175" s="116"/>
      <c r="G175" s="116">
        <f t="shared" si="10"/>
        <v>0</v>
      </c>
      <c r="H175" s="117"/>
      <c r="K175" s="130"/>
      <c r="L175" s="24"/>
      <c r="M175" s="24"/>
      <c r="N175" s="11" t="s">
        <v>21</v>
      </c>
      <c r="O175" s="11">
        <v>1</v>
      </c>
      <c r="P175" s="20">
        <v>700</v>
      </c>
      <c r="Q175" s="103">
        <f t="shared" si="11"/>
        <v>700</v>
      </c>
      <c r="R175" s="12"/>
    </row>
    <row r="176" spans="1:18">
      <c r="A176" s="118"/>
      <c r="B176" s="115"/>
      <c r="C176" s="115"/>
      <c r="D176" s="4"/>
      <c r="E176" s="4"/>
      <c r="F176" s="116"/>
      <c r="G176" s="116">
        <f t="shared" si="10"/>
        <v>0</v>
      </c>
      <c r="H176" s="117"/>
      <c r="K176" s="130"/>
      <c r="L176" s="24"/>
      <c r="M176" s="24"/>
      <c r="N176" s="11" t="s">
        <v>97</v>
      </c>
      <c r="O176" s="11">
        <v>1</v>
      </c>
      <c r="P176" s="20">
        <v>700</v>
      </c>
      <c r="Q176" s="103">
        <f t="shared" si="11"/>
        <v>700</v>
      </c>
      <c r="R176" s="12"/>
    </row>
    <row r="177" spans="1:18">
      <c r="A177" s="118"/>
      <c r="B177" s="115"/>
      <c r="C177" s="115"/>
      <c r="D177" s="4"/>
      <c r="E177" s="4"/>
      <c r="F177" s="116"/>
      <c r="G177" s="116">
        <f t="shared" si="10"/>
        <v>0</v>
      </c>
      <c r="H177" s="117"/>
      <c r="K177" s="130">
        <v>44969</v>
      </c>
      <c r="L177" s="24" t="s">
        <v>108</v>
      </c>
      <c r="M177" s="24"/>
      <c r="N177" s="11" t="s">
        <v>103</v>
      </c>
      <c r="O177" s="11">
        <v>5</v>
      </c>
      <c r="P177" s="20">
        <v>700</v>
      </c>
      <c r="Q177" s="103">
        <f t="shared" si="11"/>
        <v>3500</v>
      </c>
      <c r="R177" s="12" t="s">
        <v>17</v>
      </c>
    </row>
    <row r="178" spans="1:18">
      <c r="A178" s="118"/>
      <c r="B178" s="115"/>
      <c r="C178" s="115"/>
      <c r="D178" s="4"/>
      <c r="E178" s="4"/>
      <c r="F178" s="116"/>
      <c r="G178" s="116">
        <f t="shared" si="10"/>
        <v>0</v>
      </c>
      <c r="H178" s="117"/>
      <c r="K178" s="130"/>
      <c r="L178" s="24" t="s">
        <v>93</v>
      </c>
      <c r="M178" s="24" t="s">
        <v>31</v>
      </c>
      <c r="N178" s="11" t="s">
        <v>85</v>
      </c>
      <c r="O178" s="11">
        <v>2</v>
      </c>
      <c r="P178" s="20">
        <v>1000</v>
      </c>
      <c r="Q178" s="103">
        <f t="shared" si="11"/>
        <v>2000</v>
      </c>
      <c r="R178" s="12" t="s">
        <v>17</v>
      </c>
    </row>
    <row r="179" spans="1:18">
      <c r="A179" s="118"/>
      <c r="B179" s="115"/>
      <c r="C179" s="115"/>
      <c r="D179" s="4"/>
      <c r="E179" s="4"/>
      <c r="F179" s="116"/>
      <c r="G179" s="116">
        <f t="shared" si="10"/>
        <v>0</v>
      </c>
      <c r="H179" s="117"/>
      <c r="K179" s="130">
        <v>44972</v>
      </c>
      <c r="L179" s="24" t="s">
        <v>82</v>
      </c>
      <c r="M179" s="24" t="s">
        <v>31</v>
      </c>
      <c r="N179" s="11" t="s">
        <v>97</v>
      </c>
      <c r="O179" s="11">
        <v>1</v>
      </c>
      <c r="P179" s="20">
        <v>700</v>
      </c>
      <c r="Q179" s="103">
        <f t="shared" si="11"/>
        <v>700</v>
      </c>
      <c r="R179" s="12" t="s">
        <v>17</v>
      </c>
    </row>
    <row r="180" spans="1:18">
      <c r="A180" s="118"/>
      <c r="B180" s="115"/>
      <c r="C180" s="115"/>
      <c r="D180" s="4"/>
      <c r="E180" s="4"/>
      <c r="F180" s="116"/>
      <c r="G180" s="116">
        <f t="shared" si="10"/>
        <v>0</v>
      </c>
      <c r="H180" s="117"/>
      <c r="K180" s="130"/>
      <c r="L180" s="24" t="s">
        <v>98</v>
      </c>
      <c r="M180" s="24" t="s">
        <v>31</v>
      </c>
      <c r="N180" s="11" t="s">
        <v>103</v>
      </c>
      <c r="O180" s="11">
        <v>2</v>
      </c>
      <c r="P180" s="20">
        <v>700</v>
      </c>
      <c r="Q180" s="103">
        <f t="shared" si="11"/>
        <v>1400</v>
      </c>
      <c r="R180" s="12" t="s">
        <v>17</v>
      </c>
    </row>
    <row r="181" spans="1:18">
      <c r="A181" s="118"/>
      <c r="B181" s="115"/>
      <c r="C181" s="115"/>
      <c r="D181" s="4"/>
      <c r="E181" s="4"/>
      <c r="F181" s="116"/>
      <c r="G181" s="116">
        <f t="shared" si="10"/>
        <v>0</v>
      </c>
      <c r="H181" s="117"/>
      <c r="K181" s="130"/>
      <c r="L181" s="24"/>
      <c r="M181" s="24"/>
      <c r="N181" s="11" t="s">
        <v>97</v>
      </c>
      <c r="O181" s="11">
        <v>3</v>
      </c>
      <c r="P181" s="20">
        <v>700</v>
      </c>
      <c r="Q181" s="103">
        <f t="shared" si="11"/>
        <v>2100</v>
      </c>
      <c r="R181" s="12" t="s">
        <v>17</v>
      </c>
    </row>
    <row r="182" spans="1:18">
      <c r="A182" s="118"/>
      <c r="B182" s="115"/>
      <c r="C182" s="115"/>
      <c r="D182" s="4"/>
      <c r="E182" s="4"/>
      <c r="F182" s="116"/>
      <c r="G182" s="116">
        <f t="shared" si="10"/>
        <v>0</v>
      </c>
      <c r="H182" s="117"/>
      <c r="K182" s="130">
        <v>44974</v>
      </c>
      <c r="L182" s="24" t="s">
        <v>109</v>
      </c>
      <c r="M182" s="24" t="s">
        <v>31</v>
      </c>
      <c r="N182" s="11" t="s">
        <v>85</v>
      </c>
      <c r="O182" s="11">
        <v>1</v>
      </c>
      <c r="P182" s="20">
        <v>1000</v>
      </c>
      <c r="Q182" s="103">
        <f t="shared" si="11"/>
        <v>1000</v>
      </c>
      <c r="R182" s="12" t="s">
        <v>17</v>
      </c>
    </row>
    <row r="183" spans="1:18">
      <c r="A183" s="118"/>
      <c r="B183" s="115"/>
      <c r="C183" s="115"/>
      <c r="D183" s="4"/>
      <c r="E183" s="4"/>
      <c r="F183" s="116"/>
      <c r="G183" s="116">
        <f t="shared" si="10"/>
        <v>0</v>
      </c>
      <c r="H183" s="117"/>
      <c r="K183" s="130"/>
      <c r="L183" s="24"/>
      <c r="M183" s="24"/>
      <c r="N183" s="11" t="s">
        <v>97</v>
      </c>
      <c r="O183" s="11">
        <v>1</v>
      </c>
      <c r="P183" s="20">
        <v>500</v>
      </c>
      <c r="Q183" s="103">
        <f t="shared" si="11"/>
        <v>500</v>
      </c>
      <c r="R183" s="12" t="s">
        <v>17</v>
      </c>
    </row>
    <row r="184" spans="1:18">
      <c r="A184" s="118"/>
      <c r="B184" s="115"/>
      <c r="C184" s="115"/>
      <c r="D184" s="4"/>
      <c r="E184" s="4"/>
      <c r="F184" s="116"/>
      <c r="G184" s="116">
        <f t="shared" si="10"/>
        <v>0</v>
      </c>
      <c r="H184" s="117"/>
      <c r="K184" s="130">
        <v>44976</v>
      </c>
      <c r="L184" s="24" t="s">
        <v>110</v>
      </c>
      <c r="M184" s="24" t="s">
        <v>31</v>
      </c>
      <c r="N184" s="11" t="s">
        <v>85</v>
      </c>
      <c r="O184" s="11">
        <v>1</v>
      </c>
      <c r="P184" s="20">
        <v>1000</v>
      </c>
      <c r="Q184" s="103">
        <f t="shared" si="11"/>
        <v>1000</v>
      </c>
      <c r="R184" s="12"/>
    </row>
    <row r="185" spans="1:18">
      <c r="A185" s="118"/>
      <c r="B185" s="115"/>
      <c r="C185" s="115"/>
      <c r="D185" s="4"/>
      <c r="E185" s="4"/>
      <c r="F185" s="116"/>
      <c r="G185" s="116">
        <f t="shared" si="10"/>
        <v>0</v>
      </c>
      <c r="H185" s="117"/>
      <c r="K185" s="130"/>
      <c r="L185" s="24"/>
      <c r="M185" s="24"/>
      <c r="N185" s="11" t="s">
        <v>21</v>
      </c>
      <c r="O185" s="11">
        <v>2</v>
      </c>
      <c r="P185" s="20">
        <v>700</v>
      </c>
      <c r="Q185" s="103">
        <f t="shared" si="11"/>
        <v>1400</v>
      </c>
      <c r="R185" s="12"/>
    </row>
    <row r="186" spans="1:18">
      <c r="A186" s="118"/>
      <c r="B186" s="115"/>
      <c r="C186" s="115"/>
      <c r="D186" s="4"/>
      <c r="E186" s="4"/>
      <c r="F186" s="116"/>
      <c r="G186" s="116">
        <f t="shared" si="10"/>
        <v>0</v>
      </c>
      <c r="H186" s="117"/>
      <c r="K186" s="130"/>
      <c r="L186" s="24" t="s">
        <v>33</v>
      </c>
      <c r="M186" s="24" t="s">
        <v>31</v>
      </c>
      <c r="N186" s="11" t="s">
        <v>103</v>
      </c>
      <c r="O186" s="11">
        <v>1</v>
      </c>
      <c r="P186" s="20">
        <v>700</v>
      </c>
      <c r="Q186" s="103">
        <f t="shared" si="11"/>
        <v>700</v>
      </c>
      <c r="R186" s="12" t="s">
        <v>17</v>
      </c>
    </row>
    <row r="187" spans="1:18">
      <c r="A187" s="118"/>
      <c r="B187" s="115"/>
      <c r="C187" s="115"/>
      <c r="D187" s="4"/>
      <c r="E187" s="4"/>
      <c r="F187" s="116"/>
      <c r="G187" s="116">
        <f t="shared" ref="G187:G207" si="12">F187*E187</f>
        <v>0</v>
      </c>
      <c r="H187" s="117"/>
      <c r="K187" s="130"/>
      <c r="L187" s="24" t="s">
        <v>89</v>
      </c>
      <c r="M187" s="24" t="s">
        <v>31</v>
      </c>
      <c r="N187" s="11" t="s">
        <v>97</v>
      </c>
      <c r="O187" s="11">
        <v>1</v>
      </c>
      <c r="P187" s="20">
        <v>700</v>
      </c>
      <c r="Q187" s="103">
        <f t="shared" si="11"/>
        <v>700</v>
      </c>
      <c r="R187" s="12"/>
    </row>
    <row r="188" spans="1:18">
      <c r="A188" s="118"/>
      <c r="B188" s="115"/>
      <c r="C188" s="115"/>
      <c r="D188" s="4"/>
      <c r="E188" s="4"/>
      <c r="F188" s="116"/>
      <c r="G188" s="116">
        <f t="shared" si="12"/>
        <v>0</v>
      </c>
      <c r="H188" s="117"/>
      <c r="K188" s="130"/>
      <c r="L188" s="24" t="s">
        <v>30</v>
      </c>
      <c r="M188" s="24" t="s">
        <v>31</v>
      </c>
      <c r="N188" s="11" t="s">
        <v>97</v>
      </c>
      <c r="O188" s="11">
        <v>1</v>
      </c>
      <c r="P188" s="20">
        <v>700</v>
      </c>
      <c r="Q188" s="103">
        <f t="shared" si="11"/>
        <v>700</v>
      </c>
      <c r="R188" s="12"/>
    </row>
    <row r="189" spans="1:18">
      <c r="A189" s="118"/>
      <c r="B189" s="115"/>
      <c r="C189" s="115"/>
      <c r="D189" s="4"/>
      <c r="E189" s="4"/>
      <c r="F189" s="116"/>
      <c r="G189" s="116">
        <f t="shared" si="12"/>
        <v>0</v>
      </c>
      <c r="H189" s="117"/>
      <c r="K189" s="130"/>
      <c r="L189" s="24" t="s">
        <v>111</v>
      </c>
      <c r="M189" s="24" t="s">
        <v>31</v>
      </c>
      <c r="N189" s="11" t="s">
        <v>85</v>
      </c>
      <c r="O189" s="11">
        <v>1</v>
      </c>
      <c r="P189" s="20">
        <v>1000</v>
      </c>
      <c r="Q189" s="103">
        <f t="shared" si="11"/>
        <v>1000</v>
      </c>
      <c r="R189" s="12"/>
    </row>
    <row r="190" spans="1:18">
      <c r="A190" s="118"/>
      <c r="B190" s="115"/>
      <c r="C190" s="115"/>
      <c r="D190" s="4"/>
      <c r="E190" s="4"/>
      <c r="F190" s="116"/>
      <c r="G190" s="116">
        <f t="shared" si="12"/>
        <v>0</v>
      </c>
      <c r="H190" s="117"/>
      <c r="K190" s="130"/>
      <c r="L190" s="24"/>
      <c r="M190" s="24" t="s">
        <v>31</v>
      </c>
      <c r="N190" s="11" t="s">
        <v>97</v>
      </c>
      <c r="O190" s="11">
        <v>1</v>
      </c>
      <c r="P190" s="20">
        <v>700</v>
      </c>
      <c r="Q190" s="103">
        <f t="shared" si="11"/>
        <v>700</v>
      </c>
      <c r="R190" s="12"/>
    </row>
    <row r="191" spans="1:18">
      <c r="A191" s="118"/>
      <c r="B191" s="115"/>
      <c r="C191" s="115"/>
      <c r="D191" s="4"/>
      <c r="E191" s="4"/>
      <c r="F191" s="116"/>
      <c r="G191" s="116">
        <f t="shared" si="12"/>
        <v>0</v>
      </c>
      <c r="H191" s="117"/>
      <c r="K191" s="130">
        <v>44979</v>
      </c>
      <c r="L191" s="24" t="s">
        <v>79</v>
      </c>
      <c r="M191" s="24" t="s">
        <v>31</v>
      </c>
      <c r="N191" s="11" t="s">
        <v>97</v>
      </c>
      <c r="O191" s="11">
        <v>2</v>
      </c>
      <c r="P191" s="20">
        <v>700</v>
      </c>
      <c r="Q191" s="103">
        <f t="shared" si="11"/>
        <v>1400</v>
      </c>
      <c r="R191" s="12" t="s">
        <v>17</v>
      </c>
    </row>
    <row r="192" spans="1:18">
      <c r="A192" s="118"/>
      <c r="B192" s="115"/>
      <c r="C192" s="115"/>
      <c r="D192" s="4"/>
      <c r="E192" s="4"/>
      <c r="F192" s="116"/>
      <c r="G192" s="116">
        <f t="shared" si="12"/>
        <v>0</v>
      </c>
      <c r="H192" s="117"/>
      <c r="K192" s="130"/>
      <c r="L192" s="24"/>
      <c r="M192" s="24"/>
      <c r="N192" s="11" t="s">
        <v>101</v>
      </c>
      <c r="O192" s="11">
        <v>1</v>
      </c>
      <c r="P192" s="20">
        <v>500</v>
      </c>
      <c r="Q192" s="103">
        <f t="shared" si="11"/>
        <v>500</v>
      </c>
      <c r="R192" s="12" t="s">
        <v>17</v>
      </c>
    </row>
    <row r="193" spans="1:18">
      <c r="A193" s="118"/>
      <c r="B193" s="115"/>
      <c r="C193" s="115"/>
      <c r="D193" s="4"/>
      <c r="E193" s="4"/>
      <c r="F193" s="116"/>
      <c r="G193" s="116">
        <f t="shared" si="12"/>
        <v>0</v>
      </c>
      <c r="H193" s="117"/>
      <c r="K193" s="130"/>
      <c r="L193" s="24"/>
      <c r="M193" s="24"/>
      <c r="N193" s="11" t="s">
        <v>85</v>
      </c>
      <c r="O193" s="11">
        <v>2</v>
      </c>
      <c r="P193" s="20">
        <v>1000</v>
      </c>
      <c r="Q193" s="103">
        <f t="shared" si="11"/>
        <v>2000</v>
      </c>
      <c r="R193" s="12" t="s">
        <v>17</v>
      </c>
    </row>
    <row r="194" spans="1:18">
      <c r="A194" s="118"/>
      <c r="B194" s="115"/>
      <c r="C194" s="115"/>
      <c r="D194" s="4"/>
      <c r="E194" s="4"/>
      <c r="F194" s="116"/>
      <c r="G194" s="116">
        <f t="shared" si="12"/>
        <v>0</v>
      </c>
      <c r="H194" s="117"/>
      <c r="K194" s="130"/>
      <c r="L194" s="24"/>
      <c r="M194" s="24"/>
      <c r="N194" s="11" t="s">
        <v>103</v>
      </c>
      <c r="O194" s="11">
        <v>1</v>
      </c>
      <c r="P194" s="20">
        <v>700</v>
      </c>
      <c r="Q194" s="20">
        <v>700</v>
      </c>
      <c r="R194" s="12" t="s">
        <v>17</v>
      </c>
    </row>
    <row r="195" spans="1:18">
      <c r="A195" s="118"/>
      <c r="B195" s="115"/>
      <c r="C195" s="115"/>
      <c r="D195" s="4"/>
      <c r="E195" s="4"/>
      <c r="F195" s="116"/>
      <c r="G195" s="116">
        <f t="shared" si="12"/>
        <v>0</v>
      </c>
      <c r="H195" s="117"/>
      <c r="K195" s="130">
        <v>44979</v>
      </c>
      <c r="L195" s="24" t="s">
        <v>30</v>
      </c>
      <c r="M195" s="24" t="s">
        <v>31</v>
      </c>
      <c r="N195" s="11" t="s">
        <v>103</v>
      </c>
      <c r="O195" s="11">
        <v>1</v>
      </c>
      <c r="P195" s="20">
        <v>700</v>
      </c>
      <c r="Q195" s="20">
        <v>700</v>
      </c>
      <c r="R195" s="12"/>
    </row>
    <row r="196" spans="1:18">
      <c r="A196" s="118"/>
      <c r="B196" s="115"/>
      <c r="C196" s="115"/>
      <c r="D196" s="4"/>
      <c r="E196" s="4"/>
      <c r="F196" s="116"/>
      <c r="G196" s="116">
        <f t="shared" si="12"/>
        <v>0</v>
      </c>
      <c r="H196" s="117"/>
      <c r="K196" s="130">
        <v>44980</v>
      </c>
      <c r="L196" s="24" t="s">
        <v>100</v>
      </c>
      <c r="M196" s="24" t="s">
        <v>31</v>
      </c>
      <c r="N196" s="11" t="s">
        <v>97</v>
      </c>
      <c r="O196" s="11">
        <v>30</v>
      </c>
      <c r="P196" s="20">
        <v>700</v>
      </c>
      <c r="Q196" s="20">
        <v>21000</v>
      </c>
      <c r="R196" s="12" t="s">
        <v>17</v>
      </c>
    </row>
    <row r="197" spans="1:18">
      <c r="A197" s="118"/>
      <c r="B197" s="115"/>
      <c r="C197" s="115"/>
      <c r="D197" s="4"/>
      <c r="E197" s="4"/>
      <c r="F197" s="116"/>
      <c r="G197" s="116">
        <f t="shared" si="12"/>
        <v>0</v>
      </c>
      <c r="H197" s="117"/>
      <c r="K197" s="130"/>
      <c r="L197" s="24"/>
      <c r="M197" s="24"/>
      <c r="N197" s="11" t="s">
        <v>101</v>
      </c>
      <c r="O197" s="11">
        <v>30</v>
      </c>
      <c r="P197" s="20">
        <v>500</v>
      </c>
      <c r="Q197" s="20">
        <v>15000</v>
      </c>
      <c r="R197" s="12" t="s">
        <v>17</v>
      </c>
    </row>
    <row r="198" spans="1:18">
      <c r="A198" s="118"/>
      <c r="B198" s="115"/>
      <c r="C198" s="115"/>
      <c r="D198" s="4"/>
      <c r="E198" s="4"/>
      <c r="F198" s="116"/>
      <c r="G198" s="116">
        <f t="shared" si="12"/>
        <v>0</v>
      </c>
      <c r="H198" s="117"/>
      <c r="K198" s="130">
        <v>44980</v>
      </c>
      <c r="L198" s="24" t="s">
        <v>106</v>
      </c>
      <c r="M198" s="24" t="s">
        <v>31</v>
      </c>
      <c r="N198" s="11" t="s">
        <v>97</v>
      </c>
      <c r="O198" s="11">
        <v>1</v>
      </c>
      <c r="P198" s="20">
        <v>700</v>
      </c>
      <c r="Q198" s="20"/>
      <c r="R198" s="12"/>
    </row>
    <row r="199" spans="1:18">
      <c r="A199" s="118"/>
      <c r="B199" s="115"/>
      <c r="C199" s="115"/>
      <c r="D199" s="4"/>
      <c r="E199" s="4"/>
      <c r="F199" s="116"/>
      <c r="G199" s="116">
        <f t="shared" si="12"/>
        <v>0</v>
      </c>
      <c r="H199" s="117"/>
      <c r="K199" s="130"/>
      <c r="L199" s="24"/>
      <c r="M199" s="24"/>
      <c r="N199" s="11" t="s">
        <v>101</v>
      </c>
      <c r="O199" s="11">
        <v>2</v>
      </c>
      <c r="P199" s="20">
        <v>500</v>
      </c>
      <c r="Q199" s="20"/>
      <c r="R199" s="12"/>
    </row>
    <row r="200" spans="1:18">
      <c r="A200" s="118"/>
      <c r="B200" s="115"/>
      <c r="C200" s="115"/>
      <c r="D200" s="4"/>
      <c r="E200" s="4"/>
      <c r="F200" s="116"/>
      <c r="G200" s="116">
        <f t="shared" si="12"/>
        <v>0</v>
      </c>
      <c r="H200" s="117"/>
      <c r="K200" s="130">
        <v>44980</v>
      </c>
      <c r="L200" s="24" t="s">
        <v>87</v>
      </c>
      <c r="M200" s="24" t="s">
        <v>31</v>
      </c>
      <c r="N200" s="11" t="s">
        <v>101</v>
      </c>
      <c r="O200" s="11">
        <v>1</v>
      </c>
      <c r="P200" s="20">
        <v>500</v>
      </c>
      <c r="Q200" s="20"/>
      <c r="R200" s="12"/>
    </row>
    <row r="201" spans="1:18">
      <c r="A201" s="118"/>
      <c r="B201" s="115"/>
      <c r="C201" s="115"/>
      <c r="D201" s="4"/>
      <c r="E201" s="4"/>
      <c r="F201" s="116"/>
      <c r="G201" s="116">
        <f t="shared" si="12"/>
        <v>0</v>
      </c>
      <c r="H201" s="117"/>
      <c r="K201" s="130"/>
      <c r="L201" s="24"/>
      <c r="M201" s="24"/>
      <c r="N201" s="11" t="s">
        <v>97</v>
      </c>
      <c r="O201" s="11">
        <v>1</v>
      </c>
      <c r="P201" s="20">
        <v>700</v>
      </c>
      <c r="Q201" s="20"/>
      <c r="R201" s="12"/>
    </row>
    <row r="202" spans="1:18">
      <c r="A202" s="118"/>
      <c r="B202" s="115"/>
      <c r="C202" s="115"/>
      <c r="D202" s="4"/>
      <c r="E202" s="4"/>
      <c r="F202" s="116"/>
      <c r="G202" s="116">
        <f t="shared" si="12"/>
        <v>0</v>
      </c>
      <c r="H202" s="117"/>
      <c r="K202" s="130">
        <v>44988</v>
      </c>
      <c r="L202" s="24" t="s">
        <v>82</v>
      </c>
      <c r="M202" s="24" t="s">
        <v>31</v>
      </c>
      <c r="N202" s="11" t="s">
        <v>97</v>
      </c>
      <c r="O202" s="11">
        <v>1</v>
      </c>
      <c r="P202" s="20">
        <v>700</v>
      </c>
      <c r="Q202" s="20"/>
      <c r="R202" s="12" t="s">
        <v>17</v>
      </c>
    </row>
    <row r="203" spans="1:18">
      <c r="A203" s="118"/>
      <c r="B203" s="115"/>
      <c r="C203" s="115"/>
      <c r="D203" s="4"/>
      <c r="E203" s="4"/>
      <c r="F203" s="116"/>
      <c r="G203" s="116">
        <f t="shared" si="12"/>
        <v>0</v>
      </c>
      <c r="H203" s="117"/>
      <c r="K203" s="130">
        <v>44994</v>
      </c>
      <c r="L203" s="24" t="s">
        <v>93</v>
      </c>
      <c r="M203" s="24" t="s">
        <v>31</v>
      </c>
      <c r="N203" s="11" t="s">
        <v>97</v>
      </c>
      <c r="O203" s="11">
        <v>1</v>
      </c>
      <c r="P203" s="20">
        <v>700</v>
      </c>
      <c r="Q203" s="20"/>
      <c r="R203" s="12" t="s">
        <v>112</v>
      </c>
    </row>
    <row r="204" spans="1:18">
      <c r="A204" s="118"/>
      <c r="B204" s="115"/>
      <c r="C204" s="115"/>
      <c r="D204" s="4"/>
      <c r="E204" s="4"/>
      <c r="F204" s="116"/>
      <c r="G204" s="116">
        <f t="shared" si="12"/>
        <v>0</v>
      </c>
      <c r="H204" s="117"/>
      <c r="K204" s="130"/>
      <c r="L204" s="24"/>
      <c r="M204" s="24"/>
      <c r="N204" s="11" t="s">
        <v>101</v>
      </c>
      <c r="O204" s="11">
        <v>1</v>
      </c>
      <c r="P204" s="20">
        <v>500</v>
      </c>
      <c r="Q204" s="20"/>
      <c r="R204" s="12" t="s">
        <v>112</v>
      </c>
    </row>
    <row r="205" spans="1:18">
      <c r="A205" s="118"/>
      <c r="B205" s="115"/>
      <c r="C205" s="115"/>
      <c r="D205" s="4"/>
      <c r="E205" s="4"/>
      <c r="F205" s="116"/>
      <c r="G205" s="116">
        <f t="shared" si="12"/>
        <v>0</v>
      </c>
      <c r="H205" s="117"/>
      <c r="K205" s="130">
        <v>44994</v>
      </c>
      <c r="L205" s="24" t="s">
        <v>100</v>
      </c>
      <c r="M205" s="24" t="s">
        <v>31</v>
      </c>
      <c r="N205" s="11" t="s">
        <v>97</v>
      </c>
      <c r="O205" s="11">
        <v>25</v>
      </c>
      <c r="P205" s="20">
        <v>700</v>
      </c>
      <c r="Q205" s="20"/>
      <c r="R205" s="12" t="s">
        <v>17</v>
      </c>
    </row>
    <row r="206" spans="1:18">
      <c r="A206" s="118"/>
      <c r="B206" s="115"/>
      <c r="C206" s="115"/>
      <c r="D206" s="4"/>
      <c r="E206" s="4"/>
      <c r="F206" s="116"/>
      <c r="G206" s="116">
        <f t="shared" si="12"/>
        <v>0</v>
      </c>
      <c r="H206" s="117"/>
      <c r="K206" s="130"/>
      <c r="L206" s="24"/>
      <c r="M206" s="24"/>
      <c r="N206" s="11" t="s">
        <v>101</v>
      </c>
      <c r="O206" s="11">
        <v>25</v>
      </c>
      <c r="P206" s="20">
        <v>500</v>
      </c>
      <c r="Q206" s="20"/>
      <c r="R206" s="12" t="s">
        <v>17</v>
      </c>
    </row>
    <row r="207" spans="1:18">
      <c r="A207" s="118"/>
      <c r="B207" s="115"/>
      <c r="C207" s="115"/>
      <c r="D207" s="4"/>
      <c r="E207" s="4"/>
      <c r="F207" s="116"/>
      <c r="G207" s="116">
        <f t="shared" si="12"/>
        <v>0</v>
      </c>
      <c r="H207" s="117"/>
      <c r="K207" s="130">
        <v>44996</v>
      </c>
      <c r="L207" s="24" t="s">
        <v>113</v>
      </c>
      <c r="M207" s="24"/>
      <c r="N207" s="11" t="s">
        <v>85</v>
      </c>
      <c r="O207" s="11">
        <v>1</v>
      </c>
      <c r="P207" s="20">
        <v>1000</v>
      </c>
      <c r="Q207" s="20"/>
      <c r="R207" s="12" t="s">
        <v>17</v>
      </c>
    </row>
    <row r="208" spans="1:18">
      <c r="A208" s="118"/>
      <c r="B208" s="115"/>
      <c r="C208" s="115"/>
      <c r="D208" s="4"/>
      <c r="E208" s="4"/>
      <c r="F208" s="116"/>
      <c r="G208" s="116"/>
      <c r="H208" s="117"/>
      <c r="K208" s="130"/>
      <c r="L208" s="24"/>
      <c r="M208" s="24"/>
      <c r="N208" s="11" t="s">
        <v>103</v>
      </c>
      <c r="O208" s="11">
        <v>3</v>
      </c>
      <c r="P208" s="20">
        <v>700</v>
      </c>
      <c r="Q208" s="20"/>
      <c r="R208" s="12" t="s">
        <v>17</v>
      </c>
    </row>
    <row r="209" spans="1:18">
      <c r="A209" s="118"/>
      <c r="B209" s="115"/>
      <c r="C209" s="115"/>
      <c r="D209" s="4"/>
      <c r="E209" s="4"/>
      <c r="F209" s="116"/>
      <c r="G209" s="116"/>
      <c r="H209" s="117"/>
      <c r="K209" s="130"/>
      <c r="L209" s="24"/>
      <c r="M209" s="24"/>
      <c r="N209" s="11" t="s">
        <v>101</v>
      </c>
      <c r="O209" s="11">
        <v>3</v>
      </c>
      <c r="P209" s="20">
        <v>500</v>
      </c>
      <c r="Q209" s="20"/>
      <c r="R209" s="12" t="s">
        <v>17</v>
      </c>
    </row>
    <row r="210" spans="1:18">
      <c r="A210" s="118"/>
      <c r="B210" s="115"/>
      <c r="C210" s="115"/>
      <c r="D210" s="4"/>
      <c r="E210" s="4"/>
      <c r="F210" s="116"/>
      <c r="G210" s="116"/>
      <c r="H210" s="117"/>
      <c r="K210" s="130"/>
      <c r="L210" s="24"/>
      <c r="M210" s="24"/>
      <c r="N210" s="11" t="s">
        <v>97</v>
      </c>
      <c r="O210" s="11">
        <v>2</v>
      </c>
      <c r="P210" s="20">
        <v>700</v>
      </c>
      <c r="Q210" s="20"/>
      <c r="R210" s="12" t="s">
        <v>17</v>
      </c>
    </row>
    <row r="211" spans="1:18">
      <c r="A211" s="118"/>
      <c r="B211" s="115"/>
      <c r="C211" s="115"/>
      <c r="D211" s="4"/>
      <c r="E211" s="4"/>
      <c r="F211" s="116"/>
      <c r="G211" s="116"/>
      <c r="H211" s="117"/>
      <c r="K211" s="130">
        <v>45001</v>
      </c>
      <c r="L211" s="24" t="s">
        <v>114</v>
      </c>
      <c r="M211" s="24" t="s">
        <v>31</v>
      </c>
      <c r="N211" s="11" t="s">
        <v>97</v>
      </c>
      <c r="O211" s="11">
        <v>2</v>
      </c>
      <c r="P211" s="20">
        <v>700</v>
      </c>
      <c r="Q211" s="20"/>
      <c r="R211" s="12" t="s">
        <v>17</v>
      </c>
    </row>
    <row r="212" spans="1:18">
      <c r="A212" s="118"/>
      <c r="B212" s="115"/>
      <c r="C212" s="115"/>
      <c r="D212" s="4"/>
      <c r="E212" s="4"/>
      <c r="F212" s="116"/>
      <c r="G212" s="116"/>
      <c r="H212" s="117"/>
      <c r="K212" s="130">
        <v>45002</v>
      </c>
      <c r="L212" s="24" t="s">
        <v>113</v>
      </c>
      <c r="M212" s="24" t="s">
        <v>31</v>
      </c>
      <c r="N212" s="11" t="s">
        <v>103</v>
      </c>
      <c r="O212" s="11">
        <v>4</v>
      </c>
      <c r="P212" s="20">
        <v>700</v>
      </c>
      <c r="Q212" s="20"/>
      <c r="R212" s="12" t="s">
        <v>17</v>
      </c>
    </row>
    <row r="213" spans="1:18">
      <c r="A213" s="118"/>
      <c r="B213" s="115"/>
      <c r="C213" s="115"/>
      <c r="D213" s="4"/>
      <c r="E213" s="4"/>
      <c r="F213" s="116"/>
      <c r="G213" s="116"/>
      <c r="H213" s="117"/>
      <c r="K213" s="130"/>
      <c r="L213" s="24"/>
      <c r="M213" s="24"/>
      <c r="N213" s="11" t="s">
        <v>101</v>
      </c>
      <c r="O213" s="11">
        <v>3</v>
      </c>
      <c r="P213" s="20">
        <v>500</v>
      </c>
      <c r="Q213" s="20"/>
      <c r="R213" s="12" t="s">
        <v>17</v>
      </c>
    </row>
    <row r="214" spans="1:18">
      <c r="A214" s="118"/>
      <c r="B214" s="115"/>
      <c r="C214" s="115"/>
      <c r="D214" s="4"/>
      <c r="E214" s="4"/>
      <c r="F214" s="116"/>
      <c r="G214" s="116"/>
      <c r="H214" s="117"/>
      <c r="K214" s="130"/>
      <c r="L214" s="24"/>
      <c r="M214" s="24"/>
      <c r="N214" s="11" t="s">
        <v>97</v>
      </c>
      <c r="O214" s="11">
        <v>3</v>
      </c>
      <c r="P214" s="20">
        <v>700</v>
      </c>
      <c r="Q214" s="20"/>
      <c r="R214" s="12" t="s">
        <v>17</v>
      </c>
    </row>
    <row r="215" spans="1:18">
      <c r="A215" s="118"/>
      <c r="B215" s="115"/>
      <c r="C215" s="115"/>
      <c r="D215" s="4"/>
      <c r="E215" s="4"/>
      <c r="F215" s="116"/>
      <c r="G215" s="116"/>
      <c r="H215" s="117"/>
      <c r="K215" s="130">
        <v>45005</v>
      </c>
      <c r="L215" s="24" t="s">
        <v>115</v>
      </c>
      <c r="M215" s="24" t="s">
        <v>116</v>
      </c>
      <c r="N215" s="11" t="s">
        <v>103</v>
      </c>
      <c r="O215" s="11">
        <v>1</v>
      </c>
      <c r="P215" s="20">
        <v>700</v>
      </c>
      <c r="Q215" s="20"/>
      <c r="R215" s="12" t="s">
        <v>17</v>
      </c>
    </row>
    <row r="216" spans="1:18">
      <c r="A216" s="118"/>
      <c r="B216" s="115"/>
      <c r="C216" s="115"/>
      <c r="D216" s="4"/>
      <c r="E216" s="4"/>
      <c r="F216" s="116"/>
      <c r="G216" s="116"/>
      <c r="H216" s="117"/>
      <c r="K216" s="130"/>
      <c r="L216" s="24"/>
      <c r="M216" s="24"/>
      <c r="N216" s="11" t="s">
        <v>85</v>
      </c>
      <c r="O216" s="11">
        <v>1</v>
      </c>
      <c r="P216" s="20">
        <v>1000</v>
      </c>
      <c r="Q216" s="20"/>
      <c r="R216" s="12" t="s">
        <v>117</v>
      </c>
    </row>
    <row r="217" spans="1:18">
      <c r="A217" s="118"/>
      <c r="B217" s="115"/>
      <c r="C217" s="115"/>
      <c r="D217" s="4"/>
      <c r="E217" s="4"/>
      <c r="F217" s="116"/>
      <c r="G217" s="116"/>
      <c r="H217" s="117"/>
      <c r="K217" s="130"/>
      <c r="L217" s="24"/>
      <c r="M217" s="24"/>
      <c r="N217" s="11" t="s">
        <v>97</v>
      </c>
      <c r="O217" s="11">
        <v>2</v>
      </c>
      <c r="P217" s="20">
        <v>700</v>
      </c>
      <c r="Q217" s="20"/>
      <c r="R217" s="12" t="s">
        <v>17</v>
      </c>
    </row>
    <row r="218" spans="1:18">
      <c r="A218" s="118"/>
      <c r="B218" s="115"/>
      <c r="C218" s="115"/>
      <c r="D218" s="4"/>
      <c r="E218" s="4"/>
      <c r="F218" s="116"/>
      <c r="G218" s="116"/>
      <c r="H218" s="117"/>
      <c r="K218" s="130"/>
      <c r="L218" s="24"/>
      <c r="M218" s="24"/>
      <c r="N218" s="11" t="s">
        <v>101</v>
      </c>
      <c r="O218" s="11">
        <v>3</v>
      </c>
      <c r="P218" s="20">
        <v>500</v>
      </c>
      <c r="Q218" s="20"/>
      <c r="R218" s="12" t="s">
        <v>17</v>
      </c>
    </row>
    <row r="219" spans="1:18">
      <c r="A219" s="118"/>
      <c r="B219" s="115"/>
      <c r="C219" s="115"/>
      <c r="D219" s="4"/>
      <c r="E219" s="4"/>
      <c r="F219" s="116"/>
      <c r="G219" s="116"/>
      <c r="H219" s="117"/>
      <c r="K219" s="130">
        <v>45005</v>
      </c>
      <c r="L219" s="24" t="s">
        <v>111</v>
      </c>
      <c r="M219" s="24" t="s">
        <v>31</v>
      </c>
      <c r="N219" s="11" t="s">
        <v>97</v>
      </c>
      <c r="O219" s="11">
        <v>1</v>
      </c>
      <c r="P219" s="20">
        <v>700</v>
      </c>
      <c r="Q219" s="20"/>
      <c r="R219" s="12" t="s">
        <v>17</v>
      </c>
    </row>
    <row r="220" spans="1:18">
      <c r="A220" s="118"/>
      <c r="B220" s="115"/>
      <c r="C220" s="115"/>
      <c r="D220" s="4"/>
      <c r="E220" s="4"/>
      <c r="F220" s="116"/>
      <c r="G220" s="116"/>
      <c r="H220" s="117"/>
      <c r="K220" s="130"/>
      <c r="L220" s="24" t="s">
        <v>89</v>
      </c>
      <c r="M220" s="24" t="s">
        <v>31</v>
      </c>
      <c r="N220" s="11" t="s">
        <v>101</v>
      </c>
      <c r="O220" s="11">
        <v>1</v>
      </c>
      <c r="P220" s="20">
        <v>500</v>
      </c>
      <c r="Q220" s="20"/>
      <c r="R220" s="12"/>
    </row>
    <row r="221" spans="1:18">
      <c r="A221" s="118"/>
      <c r="B221" s="115"/>
      <c r="C221" s="115"/>
      <c r="D221" s="4"/>
      <c r="E221" s="4"/>
      <c r="F221" s="116"/>
      <c r="G221" s="116"/>
      <c r="H221" s="117"/>
      <c r="K221" s="130"/>
      <c r="L221" s="24" t="s">
        <v>115</v>
      </c>
      <c r="M221" s="24" t="s">
        <v>31</v>
      </c>
      <c r="N221" s="11" t="s">
        <v>103</v>
      </c>
      <c r="O221" s="11">
        <v>12</v>
      </c>
      <c r="P221" s="20">
        <v>600</v>
      </c>
      <c r="Q221" s="20"/>
      <c r="R221" s="12" t="s">
        <v>112</v>
      </c>
    </row>
    <row r="222" spans="1:18">
      <c r="A222" s="118"/>
      <c r="B222" s="115"/>
      <c r="C222" s="115"/>
      <c r="D222" s="4"/>
      <c r="E222" s="4"/>
      <c r="F222" s="116"/>
      <c r="G222" s="116"/>
      <c r="H222" s="117"/>
      <c r="K222" s="130"/>
      <c r="L222" s="24"/>
      <c r="M222" s="24"/>
      <c r="N222" s="11" t="s">
        <v>101</v>
      </c>
      <c r="O222" s="11">
        <v>24</v>
      </c>
      <c r="P222" s="20">
        <v>500</v>
      </c>
      <c r="Q222" s="20"/>
      <c r="R222" s="12" t="s">
        <v>112</v>
      </c>
    </row>
    <row r="223" spans="1:18">
      <c r="A223" s="118"/>
      <c r="B223" s="115"/>
      <c r="C223" s="115"/>
      <c r="D223" s="4"/>
      <c r="E223" s="4"/>
      <c r="F223" s="116"/>
      <c r="G223" s="116"/>
      <c r="H223" s="117"/>
      <c r="K223" s="130"/>
      <c r="L223" s="24"/>
      <c r="M223" s="24"/>
      <c r="N223" s="11" t="s">
        <v>101</v>
      </c>
      <c r="O223" s="11">
        <v>2</v>
      </c>
      <c r="P223" s="20">
        <v>500</v>
      </c>
      <c r="Q223" s="20"/>
      <c r="R223" s="12" t="s">
        <v>112</v>
      </c>
    </row>
    <row r="224" spans="1:18">
      <c r="A224" s="118"/>
      <c r="B224" s="115"/>
      <c r="C224" s="115"/>
      <c r="D224" s="4"/>
      <c r="E224" s="4"/>
      <c r="F224" s="116"/>
      <c r="G224" s="116"/>
      <c r="H224" s="117"/>
      <c r="K224" s="130"/>
      <c r="L224" s="24"/>
      <c r="M224" s="24"/>
      <c r="N224" s="11" t="s">
        <v>97</v>
      </c>
      <c r="O224" s="11">
        <v>2</v>
      </c>
      <c r="P224" s="20">
        <v>700</v>
      </c>
      <c r="Q224" s="20"/>
      <c r="R224" s="12" t="s">
        <v>112</v>
      </c>
    </row>
    <row r="225" spans="1:18">
      <c r="A225" s="118"/>
      <c r="B225" s="115"/>
      <c r="C225" s="115"/>
      <c r="D225" s="4"/>
      <c r="E225" s="4"/>
      <c r="F225" s="116"/>
      <c r="G225" s="116"/>
      <c r="H225" s="117"/>
      <c r="K225" s="130"/>
      <c r="L225" s="24"/>
      <c r="M225" s="24"/>
      <c r="N225" s="11" t="s">
        <v>103</v>
      </c>
      <c r="O225" s="11">
        <v>1</v>
      </c>
      <c r="P225" s="20">
        <v>700</v>
      </c>
      <c r="Q225" s="20"/>
      <c r="R225" s="12" t="s">
        <v>112</v>
      </c>
    </row>
    <row r="226" spans="1:18">
      <c r="A226" s="118"/>
      <c r="B226" s="115"/>
      <c r="C226" s="115"/>
      <c r="D226" s="4"/>
      <c r="E226" s="4"/>
      <c r="F226" s="116"/>
      <c r="G226" s="116"/>
      <c r="H226" s="117"/>
      <c r="K226" s="130"/>
      <c r="L226" s="24" t="s">
        <v>113</v>
      </c>
      <c r="M226" s="24" t="s">
        <v>31</v>
      </c>
      <c r="N226" s="11" t="s">
        <v>101</v>
      </c>
      <c r="O226" s="11">
        <v>3</v>
      </c>
      <c r="P226" s="20">
        <v>500</v>
      </c>
      <c r="Q226" s="20"/>
      <c r="R226" s="12" t="s">
        <v>112</v>
      </c>
    </row>
    <row r="227" spans="1:18">
      <c r="A227" s="118"/>
      <c r="B227" s="115"/>
      <c r="C227" s="115"/>
      <c r="D227" s="4"/>
      <c r="E227" s="4"/>
      <c r="F227" s="116"/>
      <c r="G227" s="116"/>
      <c r="H227" s="117"/>
      <c r="K227" s="130"/>
      <c r="L227" s="24"/>
      <c r="M227" s="24"/>
      <c r="N227" s="11" t="s">
        <v>97</v>
      </c>
      <c r="O227" s="11">
        <v>3</v>
      </c>
      <c r="P227" s="20">
        <v>700</v>
      </c>
      <c r="Q227" s="20"/>
      <c r="R227" s="12" t="s">
        <v>112</v>
      </c>
    </row>
    <row r="228" spans="1:18">
      <c r="A228" s="118"/>
      <c r="B228" s="115"/>
      <c r="C228" s="115"/>
      <c r="D228" s="4"/>
      <c r="E228" s="4"/>
      <c r="F228" s="116"/>
      <c r="G228" s="116"/>
      <c r="H228" s="117"/>
      <c r="K228" s="130"/>
      <c r="L228" s="24" t="s">
        <v>93</v>
      </c>
      <c r="M228" s="24" t="s">
        <v>31</v>
      </c>
      <c r="N228" s="11" t="s">
        <v>101</v>
      </c>
      <c r="O228" s="11">
        <v>1</v>
      </c>
      <c r="P228" s="20">
        <v>500</v>
      </c>
      <c r="Q228" s="20"/>
      <c r="R228" s="12"/>
    </row>
    <row r="229" spans="1:18">
      <c r="A229" s="118"/>
      <c r="B229" s="115"/>
      <c r="C229" s="115"/>
      <c r="D229" s="4"/>
      <c r="E229" s="4"/>
      <c r="F229" s="116"/>
      <c r="G229" s="116"/>
      <c r="H229" s="117"/>
      <c r="K229" s="130"/>
      <c r="L229" s="24" t="s">
        <v>118</v>
      </c>
      <c r="M229" s="24" t="s">
        <v>31</v>
      </c>
      <c r="N229" s="11" t="s">
        <v>119</v>
      </c>
      <c r="O229" s="11">
        <v>40</v>
      </c>
      <c r="P229" s="20">
        <v>600</v>
      </c>
      <c r="Q229" s="20"/>
      <c r="R229" s="12" t="s">
        <v>112</v>
      </c>
    </row>
    <row r="230" spans="1:18">
      <c r="A230" s="118"/>
      <c r="B230" s="115"/>
      <c r="C230" s="115"/>
      <c r="D230" s="4"/>
      <c r="E230" s="4"/>
      <c r="F230" s="116"/>
      <c r="G230" s="116"/>
      <c r="H230" s="117"/>
      <c r="K230" s="130"/>
      <c r="L230" s="24" t="s">
        <v>120</v>
      </c>
      <c r="M230" s="24" t="s">
        <v>31</v>
      </c>
      <c r="N230" s="11" t="s">
        <v>97</v>
      </c>
      <c r="O230" s="11">
        <v>4</v>
      </c>
      <c r="P230" s="20">
        <v>700</v>
      </c>
      <c r="Q230" s="20"/>
      <c r="R230" s="12" t="s">
        <v>112</v>
      </c>
    </row>
    <row r="231" spans="1:18">
      <c r="A231" s="118"/>
      <c r="B231" s="115"/>
      <c r="C231" s="115"/>
      <c r="D231" s="4"/>
      <c r="E231" s="4"/>
      <c r="F231" s="116"/>
      <c r="G231" s="116"/>
      <c r="H231" s="117"/>
      <c r="K231" s="130"/>
      <c r="L231" s="24" t="s">
        <v>118</v>
      </c>
      <c r="M231" s="24" t="s">
        <v>31</v>
      </c>
      <c r="N231" s="11" t="s">
        <v>119</v>
      </c>
      <c r="O231" s="11">
        <v>40</v>
      </c>
      <c r="P231" s="20">
        <v>600</v>
      </c>
      <c r="Q231" s="20"/>
      <c r="R231" s="12" t="s">
        <v>112</v>
      </c>
    </row>
    <row r="232" spans="1:18">
      <c r="A232" s="118"/>
      <c r="B232" s="115"/>
      <c r="C232" s="115"/>
      <c r="D232" s="4"/>
      <c r="E232" s="4"/>
      <c r="F232" s="116"/>
      <c r="G232" s="116"/>
      <c r="H232" s="117"/>
      <c r="K232" s="130">
        <v>45021</v>
      </c>
      <c r="L232" s="24" t="s">
        <v>98</v>
      </c>
      <c r="M232" s="24" t="s">
        <v>31</v>
      </c>
      <c r="N232" s="11" t="s">
        <v>97</v>
      </c>
      <c r="O232" s="11">
        <v>2</v>
      </c>
      <c r="P232" s="20">
        <v>700</v>
      </c>
      <c r="Q232" s="20"/>
      <c r="R232" s="12" t="s">
        <v>17</v>
      </c>
    </row>
    <row r="233" spans="1:18">
      <c r="A233" s="118"/>
      <c r="B233" s="115"/>
      <c r="C233" s="115"/>
      <c r="D233" s="4"/>
      <c r="E233" s="4"/>
      <c r="F233" s="116"/>
      <c r="G233" s="116"/>
      <c r="H233" s="117"/>
      <c r="K233" s="130"/>
      <c r="L233" s="24" t="s">
        <v>96</v>
      </c>
      <c r="M233" s="24" t="s">
        <v>31</v>
      </c>
      <c r="N233" s="11" t="s">
        <v>101</v>
      </c>
      <c r="O233" s="11">
        <v>2</v>
      </c>
      <c r="P233" s="20">
        <v>500</v>
      </c>
      <c r="Q233" s="20"/>
      <c r="R233" s="12" t="s">
        <v>17</v>
      </c>
    </row>
    <row r="234" spans="1:18">
      <c r="A234" s="118"/>
      <c r="B234" s="115"/>
      <c r="C234" s="115"/>
      <c r="D234" s="4"/>
      <c r="E234" s="4"/>
      <c r="F234" s="116"/>
      <c r="G234" s="116"/>
      <c r="H234" s="117"/>
      <c r="K234" s="130"/>
      <c r="L234" s="24" t="s">
        <v>121</v>
      </c>
      <c r="M234" s="24" t="s">
        <v>122</v>
      </c>
      <c r="N234" s="11" t="s">
        <v>101</v>
      </c>
      <c r="O234" s="11">
        <v>30</v>
      </c>
      <c r="P234" s="20">
        <v>500</v>
      </c>
      <c r="Q234" s="20"/>
      <c r="R234" s="12" t="s">
        <v>17</v>
      </c>
    </row>
    <row r="235" spans="1:18">
      <c r="A235" s="118"/>
      <c r="B235" s="115"/>
      <c r="C235" s="115"/>
      <c r="D235" s="4"/>
      <c r="E235" s="4"/>
      <c r="F235" s="116"/>
      <c r="G235" s="116"/>
      <c r="H235" s="117"/>
      <c r="K235" s="130"/>
      <c r="L235" s="24"/>
      <c r="M235" s="24"/>
      <c r="N235" s="11" t="s">
        <v>103</v>
      </c>
      <c r="O235" s="11">
        <v>10</v>
      </c>
      <c r="P235" s="20">
        <v>700</v>
      </c>
      <c r="Q235" s="20"/>
      <c r="R235" s="12" t="s">
        <v>17</v>
      </c>
    </row>
    <row r="236" spans="1:18">
      <c r="A236" s="118"/>
      <c r="B236" s="115"/>
      <c r="C236" s="115"/>
      <c r="D236" s="4"/>
      <c r="E236" s="4"/>
      <c r="F236" s="116"/>
      <c r="G236" s="116"/>
      <c r="H236" s="117"/>
      <c r="K236" s="130"/>
      <c r="L236" s="24" t="s">
        <v>118</v>
      </c>
      <c r="M236" s="24" t="s">
        <v>31</v>
      </c>
      <c r="N236" s="11" t="s">
        <v>103</v>
      </c>
      <c r="O236" s="11">
        <v>12</v>
      </c>
      <c r="P236" s="20">
        <v>700</v>
      </c>
      <c r="Q236" s="20"/>
      <c r="R236" s="12"/>
    </row>
    <row r="237" spans="1:18">
      <c r="A237" s="118"/>
      <c r="B237" s="115"/>
      <c r="C237" s="115"/>
      <c r="D237" s="4"/>
      <c r="E237" s="4"/>
      <c r="F237" s="116"/>
      <c r="G237" s="116"/>
      <c r="H237" s="117"/>
      <c r="K237" s="130"/>
      <c r="L237" s="24" t="s">
        <v>100</v>
      </c>
      <c r="M237" s="24" t="s">
        <v>31</v>
      </c>
      <c r="N237" s="11" t="s">
        <v>101</v>
      </c>
      <c r="O237" s="11">
        <v>25</v>
      </c>
      <c r="P237" s="20">
        <v>500</v>
      </c>
      <c r="Q237" s="20"/>
      <c r="R237" s="12" t="s">
        <v>112</v>
      </c>
    </row>
    <row r="238" spans="1:18">
      <c r="A238" s="118"/>
      <c r="B238" s="115"/>
      <c r="C238" s="115"/>
      <c r="D238" s="4"/>
      <c r="E238" s="4"/>
      <c r="F238" s="116"/>
      <c r="G238" s="116"/>
      <c r="H238" s="117"/>
      <c r="K238" s="130"/>
      <c r="L238" s="24"/>
      <c r="M238" s="24"/>
      <c r="N238" s="11" t="s">
        <v>97</v>
      </c>
      <c r="O238" s="11">
        <v>25</v>
      </c>
      <c r="P238" s="20">
        <v>700</v>
      </c>
      <c r="Q238" s="20"/>
      <c r="R238" s="12"/>
    </row>
    <row r="239" spans="1:18">
      <c r="A239" s="16"/>
      <c r="B239" s="22"/>
      <c r="C239" s="22"/>
      <c r="D239" s="7"/>
      <c r="E239" s="7"/>
      <c r="F239" s="18"/>
      <c r="G239" s="18"/>
      <c r="H239" s="8"/>
      <c r="K239" s="130"/>
      <c r="L239" s="24" t="s">
        <v>123</v>
      </c>
      <c r="M239" s="24" t="s">
        <v>122</v>
      </c>
      <c r="N239" s="11" t="s">
        <v>97</v>
      </c>
      <c r="O239" s="11">
        <v>1</v>
      </c>
      <c r="P239" s="20">
        <v>700</v>
      </c>
      <c r="Q239" s="20"/>
      <c r="R239" s="12"/>
    </row>
    <row r="240" spans="1:18">
      <c r="A240" s="16"/>
      <c r="B240" s="22"/>
      <c r="C240" s="22"/>
      <c r="D240" s="7"/>
      <c r="E240" s="7"/>
      <c r="F240" s="18"/>
      <c r="G240" s="18"/>
      <c r="H240" s="8"/>
      <c r="K240" s="130"/>
      <c r="L240" s="24"/>
      <c r="M240" s="24"/>
      <c r="N240" s="11" t="s">
        <v>101</v>
      </c>
      <c r="O240" s="11">
        <v>1</v>
      </c>
      <c r="P240" s="20">
        <v>500</v>
      </c>
      <c r="Q240" s="20"/>
      <c r="R240" s="12"/>
    </row>
    <row r="241" spans="1:18">
      <c r="A241" s="16"/>
      <c r="B241" s="22"/>
      <c r="C241" s="22"/>
      <c r="D241" s="7"/>
      <c r="E241" s="7"/>
      <c r="F241" s="18"/>
      <c r="G241" s="18"/>
      <c r="H241" s="8"/>
      <c r="K241" s="130"/>
      <c r="L241" s="24"/>
      <c r="M241" s="24"/>
      <c r="N241" s="11" t="s">
        <v>103</v>
      </c>
      <c r="O241" s="11">
        <v>5</v>
      </c>
      <c r="P241" s="20">
        <v>700</v>
      </c>
      <c r="Q241" s="20"/>
      <c r="R241" s="12"/>
    </row>
    <row r="242" spans="1:18">
      <c r="A242" s="16"/>
      <c r="B242" s="22"/>
      <c r="C242" s="22"/>
      <c r="D242" s="7"/>
      <c r="E242" s="7"/>
      <c r="F242" s="18"/>
      <c r="G242" s="18"/>
      <c r="H242" s="8"/>
      <c r="K242" s="130"/>
      <c r="L242" s="24" t="s">
        <v>124</v>
      </c>
      <c r="M242" s="24" t="s">
        <v>31</v>
      </c>
      <c r="N242" s="11" t="s">
        <v>103</v>
      </c>
      <c r="O242" s="11">
        <v>6</v>
      </c>
      <c r="P242" s="20">
        <v>700</v>
      </c>
      <c r="Q242" s="20"/>
      <c r="R242" s="12" t="s">
        <v>17</v>
      </c>
    </row>
    <row r="243" spans="1:18">
      <c r="A243" s="16"/>
      <c r="B243" s="22"/>
      <c r="C243" s="22"/>
      <c r="D243" s="7"/>
      <c r="E243" s="7"/>
      <c r="F243" s="18"/>
      <c r="G243" s="18"/>
      <c r="H243" s="8"/>
      <c r="K243" s="130"/>
      <c r="L243" s="24"/>
      <c r="M243" s="24"/>
      <c r="N243" s="11"/>
      <c r="O243" s="11"/>
      <c r="P243" s="20"/>
      <c r="Q243" s="20"/>
      <c r="R243" s="12"/>
    </row>
    <row r="244" spans="1:18">
      <c r="A244" s="16"/>
      <c r="B244" s="22"/>
      <c r="C244" s="22"/>
      <c r="D244" s="7"/>
      <c r="E244" s="7"/>
      <c r="F244" s="18"/>
      <c r="G244" s="18"/>
      <c r="H244" s="8"/>
      <c r="K244" s="130"/>
      <c r="L244" s="24"/>
      <c r="M244" s="24"/>
      <c r="N244" s="11"/>
      <c r="O244" s="11"/>
      <c r="P244" s="20"/>
      <c r="Q244" s="20"/>
      <c r="R244" s="12"/>
    </row>
    <row r="245" spans="1:18">
      <c r="A245" s="16"/>
      <c r="B245" s="22"/>
      <c r="C245" s="22"/>
      <c r="D245" s="7"/>
      <c r="E245" s="7"/>
      <c r="F245" s="18"/>
      <c r="G245" s="18"/>
      <c r="H245" s="8"/>
      <c r="K245" s="130"/>
      <c r="L245" s="24"/>
      <c r="M245" s="24"/>
      <c r="N245" s="11"/>
      <c r="O245" s="11"/>
      <c r="P245" s="20"/>
      <c r="Q245" s="20"/>
      <c r="R245" s="12"/>
    </row>
    <row r="246" spans="1:18">
      <c r="A246" s="16"/>
      <c r="B246" s="22"/>
      <c r="C246" s="22"/>
      <c r="D246" s="7"/>
      <c r="E246" s="7"/>
      <c r="F246" s="18"/>
      <c r="G246" s="18"/>
      <c r="H246" s="8"/>
      <c r="K246" s="130"/>
      <c r="L246" s="24"/>
      <c r="M246" s="24"/>
      <c r="N246" s="11"/>
      <c r="O246" s="11"/>
      <c r="P246" s="20"/>
      <c r="Q246" s="20"/>
      <c r="R246" s="12"/>
    </row>
    <row r="247" spans="1:18">
      <c r="A247" s="16"/>
      <c r="B247" s="22"/>
      <c r="C247" s="22"/>
      <c r="D247" s="7"/>
      <c r="E247" s="7"/>
      <c r="F247" s="18"/>
      <c r="G247" s="18"/>
      <c r="H247" s="8"/>
      <c r="K247" s="130"/>
      <c r="L247" s="24"/>
      <c r="M247" s="24"/>
      <c r="N247" s="11"/>
      <c r="O247" s="11"/>
      <c r="P247" s="20"/>
      <c r="Q247" s="20"/>
      <c r="R247" s="12"/>
    </row>
    <row r="248" spans="1:18">
      <c r="A248" s="16"/>
      <c r="B248" s="22"/>
      <c r="C248" s="22"/>
      <c r="D248" s="7"/>
      <c r="E248" s="7"/>
      <c r="F248" s="18"/>
      <c r="G248" s="18"/>
      <c r="H248" s="8"/>
      <c r="K248" s="130"/>
      <c r="L248" s="24"/>
      <c r="M248" s="24"/>
      <c r="N248" s="11"/>
      <c r="O248" s="11"/>
      <c r="P248" s="20"/>
      <c r="Q248" s="20"/>
      <c r="R248" s="12"/>
    </row>
    <row r="249" spans="1:18">
      <c r="A249" s="16"/>
      <c r="B249" s="22"/>
      <c r="C249" s="22"/>
      <c r="D249" s="7"/>
      <c r="E249" s="7"/>
      <c r="F249" s="18"/>
      <c r="G249" s="18"/>
      <c r="H249" s="8"/>
      <c r="K249" s="130"/>
      <c r="L249" s="24"/>
      <c r="M249" s="24"/>
      <c r="N249" s="11"/>
      <c r="O249" s="11"/>
      <c r="P249" s="20"/>
      <c r="Q249" s="20"/>
      <c r="R249" s="12"/>
    </row>
    <row r="250" spans="1:18">
      <c r="A250" s="16"/>
      <c r="B250" s="22"/>
      <c r="C250" s="22"/>
      <c r="D250" s="7"/>
      <c r="E250" s="7"/>
      <c r="F250" s="18"/>
      <c r="G250" s="18"/>
      <c r="H250" s="8"/>
      <c r="K250" s="130"/>
      <c r="L250" s="24"/>
      <c r="M250" s="24"/>
      <c r="N250" s="11"/>
      <c r="O250" s="11"/>
      <c r="P250" s="20"/>
      <c r="Q250" s="20"/>
      <c r="R250" s="12"/>
    </row>
    <row r="251" spans="1:18">
      <c r="A251" s="16"/>
      <c r="B251" s="22"/>
      <c r="C251" s="22"/>
      <c r="D251" s="7"/>
      <c r="E251" s="7"/>
      <c r="F251" s="18"/>
      <c r="G251" s="18"/>
      <c r="H251" s="8"/>
      <c r="K251" s="130"/>
      <c r="L251" s="24"/>
      <c r="M251" s="24"/>
      <c r="N251" s="11"/>
      <c r="O251" s="11"/>
      <c r="P251" s="20"/>
      <c r="Q251" s="20"/>
      <c r="R251" s="12"/>
    </row>
    <row r="252" spans="1:18">
      <c r="A252" s="16"/>
      <c r="B252" s="22"/>
      <c r="C252" s="22"/>
      <c r="D252" s="7"/>
      <c r="E252" s="7"/>
      <c r="F252" s="18"/>
      <c r="G252" s="18"/>
      <c r="H252" s="8"/>
      <c r="K252" s="130"/>
      <c r="L252" s="24"/>
      <c r="M252" s="24"/>
      <c r="N252" s="11"/>
      <c r="O252" s="11"/>
      <c r="P252" s="20"/>
      <c r="Q252" s="20"/>
      <c r="R252" s="12"/>
    </row>
    <row r="253" spans="1:18">
      <c r="A253" s="16"/>
      <c r="B253" s="22"/>
      <c r="C253" s="22"/>
      <c r="D253" s="7"/>
      <c r="E253" s="7"/>
      <c r="F253" s="18"/>
      <c r="G253" s="18"/>
      <c r="H253" s="8"/>
      <c r="K253" s="130"/>
      <c r="L253" s="24"/>
      <c r="M253" s="24"/>
      <c r="N253" s="11"/>
      <c r="O253" s="11"/>
      <c r="P253" s="20"/>
      <c r="Q253" s="20"/>
      <c r="R253" s="12"/>
    </row>
    <row r="254" spans="1:18">
      <c r="A254" s="16"/>
      <c r="B254" s="22"/>
      <c r="C254" s="22"/>
      <c r="D254" s="7"/>
      <c r="E254" s="7"/>
      <c r="F254" s="18"/>
      <c r="G254" s="18"/>
      <c r="H254" s="8"/>
      <c r="K254" s="130"/>
      <c r="L254" s="24"/>
      <c r="M254" s="24"/>
      <c r="N254" s="11"/>
      <c r="O254" s="11"/>
      <c r="P254" s="20"/>
      <c r="Q254" s="20"/>
      <c r="R254" s="12"/>
    </row>
    <row r="255" spans="1:18">
      <c r="A255" s="16"/>
      <c r="B255" s="22"/>
      <c r="C255" s="22"/>
      <c r="D255" s="7"/>
      <c r="E255" s="7"/>
      <c r="F255" s="18"/>
      <c r="G255" s="18"/>
      <c r="H255" s="8"/>
      <c r="K255" s="130"/>
      <c r="L255" s="24"/>
      <c r="M255" s="24"/>
      <c r="N255" s="11"/>
      <c r="O255" s="11"/>
      <c r="P255" s="20"/>
      <c r="Q255" s="20"/>
      <c r="R255" s="12"/>
    </row>
    <row r="256" spans="1:18">
      <c r="A256" s="16"/>
      <c r="B256" s="22"/>
      <c r="C256" s="22"/>
      <c r="D256" s="7"/>
      <c r="E256" s="7"/>
      <c r="F256" s="18"/>
      <c r="G256" s="18"/>
      <c r="H256" s="8"/>
      <c r="K256" s="195" t="s">
        <v>125</v>
      </c>
      <c r="L256" s="196" t="s">
        <v>126</v>
      </c>
      <c r="M256" s="196" t="s">
        <v>127</v>
      </c>
      <c r="N256" s="197" t="s">
        <v>128</v>
      </c>
      <c r="O256" s="197" t="s">
        <v>129</v>
      </c>
      <c r="P256" s="198" t="s">
        <v>130</v>
      </c>
      <c r="Q256" s="198" t="s">
        <v>131</v>
      </c>
      <c r="R256" s="199" t="s">
        <v>132</v>
      </c>
    </row>
    <row r="257" spans="1:18">
      <c r="A257" s="16"/>
      <c r="B257" s="22"/>
      <c r="C257" s="22"/>
      <c r="D257" s="7"/>
      <c r="E257" s="7"/>
      <c r="F257" s="18"/>
      <c r="G257" s="18"/>
      <c r="H257" s="8"/>
      <c r="K257" s="130">
        <v>45316</v>
      </c>
      <c r="L257" s="24" t="s">
        <v>100</v>
      </c>
      <c r="M257" s="24" t="s">
        <v>133</v>
      </c>
      <c r="N257" s="11" t="s">
        <v>134</v>
      </c>
      <c r="O257" s="11">
        <v>50</v>
      </c>
      <c r="P257" s="20">
        <v>800</v>
      </c>
      <c r="Q257" s="20">
        <v>10000</v>
      </c>
      <c r="R257" s="201"/>
    </row>
    <row r="258" spans="1:18">
      <c r="A258" s="16"/>
      <c r="B258" s="22"/>
      <c r="C258" s="22"/>
      <c r="D258" s="7"/>
      <c r="E258" s="7"/>
      <c r="F258" s="18"/>
      <c r="G258" s="18"/>
      <c r="H258" s="8"/>
      <c r="K258" s="130">
        <v>45317</v>
      </c>
      <c r="L258" s="24" t="s">
        <v>135</v>
      </c>
      <c r="M258" s="24" t="s">
        <v>133</v>
      </c>
      <c r="N258" s="11" t="s">
        <v>136</v>
      </c>
      <c r="O258" s="11">
        <v>10</v>
      </c>
      <c r="P258" s="20">
        <v>1000</v>
      </c>
      <c r="Q258" s="20">
        <v>10000</v>
      </c>
      <c r="R258" s="201"/>
    </row>
    <row r="259" spans="1:18">
      <c r="A259" s="16"/>
      <c r="B259" s="22"/>
      <c r="C259" s="22"/>
      <c r="D259" s="7"/>
      <c r="E259" s="7"/>
      <c r="F259" s="18"/>
      <c r="G259" s="18"/>
      <c r="H259" s="8"/>
      <c r="K259" s="130">
        <v>45317</v>
      </c>
      <c r="L259" s="24" t="s">
        <v>137</v>
      </c>
      <c r="M259" s="24" t="s">
        <v>133</v>
      </c>
      <c r="N259" s="11" t="s">
        <v>136</v>
      </c>
      <c r="O259" s="11">
        <v>1</v>
      </c>
      <c r="P259" s="20">
        <v>1000</v>
      </c>
      <c r="Q259" s="20">
        <v>1000</v>
      </c>
      <c r="R259" s="201"/>
    </row>
    <row r="260" spans="1:18">
      <c r="A260" s="16"/>
      <c r="B260" s="22"/>
      <c r="C260" s="22"/>
      <c r="D260" s="7"/>
      <c r="E260" s="7"/>
      <c r="F260" s="18"/>
      <c r="G260" s="18"/>
      <c r="H260" s="8"/>
      <c r="K260" s="130">
        <v>45320</v>
      </c>
      <c r="L260" s="24" t="s">
        <v>111</v>
      </c>
      <c r="M260" s="24" t="s">
        <v>133</v>
      </c>
      <c r="N260" s="11" t="s">
        <v>136</v>
      </c>
      <c r="O260" s="11">
        <v>2</v>
      </c>
      <c r="P260" s="20">
        <v>1000</v>
      </c>
      <c r="Q260" s="20">
        <v>2000</v>
      </c>
      <c r="R260" s="201"/>
    </row>
    <row r="261" spans="1:18">
      <c r="A261" s="16"/>
      <c r="B261" s="22"/>
      <c r="C261" s="22"/>
      <c r="D261" s="7"/>
      <c r="E261" s="7"/>
      <c r="F261" s="18"/>
      <c r="G261" s="18"/>
      <c r="H261" s="8"/>
      <c r="K261" s="130">
        <v>45321</v>
      </c>
      <c r="L261" s="24" t="s">
        <v>111</v>
      </c>
      <c r="M261" s="24" t="s">
        <v>133</v>
      </c>
      <c r="N261" s="11" t="s">
        <v>136</v>
      </c>
      <c r="O261" s="11">
        <v>2</v>
      </c>
      <c r="P261" s="20">
        <v>1000</v>
      </c>
      <c r="Q261" s="20">
        <v>2000</v>
      </c>
      <c r="R261" s="201"/>
    </row>
    <row r="262" spans="1:18">
      <c r="A262" s="16"/>
      <c r="B262" s="22"/>
      <c r="C262" s="22"/>
      <c r="D262" s="7"/>
      <c r="E262" s="7"/>
      <c r="F262" s="18"/>
      <c r="G262" s="18"/>
      <c r="H262" s="8"/>
      <c r="K262" s="130">
        <v>45330</v>
      </c>
      <c r="L262" s="24" t="s">
        <v>138</v>
      </c>
      <c r="M262" s="24" t="s">
        <v>133</v>
      </c>
      <c r="N262" s="11" t="s">
        <v>136</v>
      </c>
      <c r="O262" s="11">
        <v>2</v>
      </c>
      <c r="P262" s="20">
        <v>1000</v>
      </c>
      <c r="Q262" s="20">
        <v>2000</v>
      </c>
      <c r="R262" s="201"/>
    </row>
    <row r="263" spans="1:18">
      <c r="A263" s="16"/>
      <c r="B263" s="22"/>
      <c r="C263" s="22"/>
      <c r="D263" s="7"/>
      <c r="E263" s="7"/>
      <c r="F263" s="18"/>
      <c r="G263" s="18"/>
      <c r="H263" s="8"/>
      <c r="K263" s="130">
        <v>45330</v>
      </c>
      <c r="L263" s="24" t="s">
        <v>135</v>
      </c>
      <c r="M263" s="24" t="s">
        <v>133</v>
      </c>
      <c r="N263" s="11" t="s">
        <v>136</v>
      </c>
      <c r="O263" s="11">
        <v>10</v>
      </c>
      <c r="P263" s="20">
        <v>1000</v>
      </c>
      <c r="Q263" s="20">
        <v>10000</v>
      </c>
      <c r="R263" s="201"/>
    </row>
    <row r="264" spans="1:18">
      <c r="A264" s="16"/>
      <c r="B264" s="22"/>
      <c r="C264" s="22"/>
      <c r="D264" s="7"/>
      <c r="E264" s="7"/>
      <c r="F264" s="18"/>
      <c r="G264" s="18"/>
      <c r="H264" s="8"/>
      <c r="K264" s="130">
        <v>45331</v>
      </c>
      <c r="L264" s="24" t="s">
        <v>139</v>
      </c>
      <c r="M264" s="24" t="s">
        <v>140</v>
      </c>
      <c r="N264" s="11" t="s">
        <v>136</v>
      </c>
      <c r="O264" s="11">
        <v>80</v>
      </c>
      <c r="P264" s="20">
        <v>700</v>
      </c>
      <c r="Q264" s="20">
        <v>56000</v>
      </c>
      <c r="R264" s="201"/>
    </row>
    <row r="265" spans="1:18">
      <c r="A265" s="16"/>
      <c r="B265" s="22"/>
      <c r="C265" s="22"/>
      <c r="D265" s="7"/>
      <c r="E265" s="7"/>
      <c r="F265" s="18"/>
      <c r="G265" s="18"/>
      <c r="H265" s="8"/>
      <c r="K265" s="130">
        <v>45338</v>
      </c>
      <c r="L265" s="24" t="s">
        <v>141</v>
      </c>
      <c r="M265" s="24" t="s">
        <v>133</v>
      </c>
      <c r="N265" s="11" t="s">
        <v>136</v>
      </c>
      <c r="O265" s="11">
        <v>10</v>
      </c>
      <c r="P265" s="20">
        <v>1000</v>
      </c>
      <c r="Q265" s="20">
        <v>10000</v>
      </c>
      <c r="R265" s="201"/>
    </row>
    <row r="266" spans="1:18">
      <c r="A266" s="16"/>
      <c r="B266" s="22"/>
      <c r="C266" s="22"/>
      <c r="D266" s="7"/>
      <c r="E266" s="7"/>
      <c r="F266" s="18"/>
      <c r="G266" s="18"/>
      <c r="H266" s="8"/>
      <c r="K266" s="130">
        <v>45340</v>
      </c>
      <c r="L266" s="24" t="s">
        <v>111</v>
      </c>
      <c r="M266" s="24" t="s">
        <v>133</v>
      </c>
      <c r="N266" s="11" t="s">
        <v>136</v>
      </c>
      <c r="O266" s="11">
        <v>3</v>
      </c>
      <c r="P266" s="20">
        <v>1000</v>
      </c>
      <c r="Q266" s="20">
        <v>3000</v>
      </c>
      <c r="R266" s="201"/>
    </row>
    <row r="267" spans="1:18">
      <c r="A267" s="16"/>
      <c r="B267" s="22"/>
      <c r="C267" s="22"/>
      <c r="D267" s="7"/>
      <c r="E267" s="7"/>
      <c r="F267" s="18"/>
      <c r="G267" s="18"/>
      <c r="H267" s="8"/>
      <c r="K267" s="130">
        <v>45342</v>
      </c>
      <c r="L267" s="24" t="s">
        <v>138</v>
      </c>
      <c r="M267" s="24" t="s">
        <v>133</v>
      </c>
      <c r="N267" s="11" t="s">
        <v>136</v>
      </c>
      <c r="O267" s="11">
        <v>2</v>
      </c>
      <c r="P267" s="20">
        <v>1000</v>
      </c>
      <c r="Q267" s="20">
        <v>2000</v>
      </c>
      <c r="R267" s="201"/>
    </row>
    <row r="268" spans="1:18">
      <c r="A268" s="16"/>
      <c r="B268" s="22"/>
      <c r="C268" s="22"/>
      <c r="D268" s="7"/>
      <c r="E268" s="7"/>
      <c r="F268" s="18"/>
      <c r="G268" s="18"/>
      <c r="H268" s="8"/>
      <c r="K268" s="130">
        <v>45342</v>
      </c>
      <c r="L268" s="24" t="s">
        <v>93</v>
      </c>
      <c r="M268" s="24" t="s">
        <v>133</v>
      </c>
      <c r="N268" s="11" t="s">
        <v>136</v>
      </c>
      <c r="O268" s="11">
        <v>3</v>
      </c>
      <c r="P268" s="20">
        <v>1000</v>
      </c>
      <c r="Q268" s="20">
        <v>3000</v>
      </c>
      <c r="R268" s="201"/>
    </row>
    <row r="269" spans="1:18">
      <c r="A269" s="16"/>
      <c r="B269" s="22"/>
      <c r="C269" s="22"/>
      <c r="D269" s="7"/>
      <c r="E269" s="7"/>
      <c r="F269" s="18"/>
      <c r="G269" s="18"/>
      <c r="H269" s="8"/>
      <c r="K269" s="130">
        <v>45356</v>
      </c>
      <c r="L269" s="24" t="s">
        <v>141</v>
      </c>
      <c r="M269" s="24" t="s">
        <v>133</v>
      </c>
      <c r="N269" s="11" t="s">
        <v>136</v>
      </c>
      <c r="O269" s="11">
        <v>10</v>
      </c>
      <c r="P269" s="20">
        <v>1000</v>
      </c>
      <c r="Q269" s="20">
        <v>10000</v>
      </c>
      <c r="R269" s="201"/>
    </row>
    <row r="270" spans="1:18">
      <c r="A270" s="16"/>
      <c r="B270" s="22"/>
      <c r="C270" s="22"/>
      <c r="D270" s="7"/>
      <c r="E270" s="7"/>
      <c r="F270" s="18"/>
      <c r="G270" s="18"/>
      <c r="H270" s="8"/>
      <c r="K270" s="130">
        <v>45359</v>
      </c>
      <c r="L270" s="24" t="s">
        <v>142</v>
      </c>
      <c r="M270" s="24" t="s">
        <v>133</v>
      </c>
      <c r="N270" s="11" t="s">
        <v>51</v>
      </c>
      <c r="O270" s="11">
        <v>5</v>
      </c>
      <c r="P270" s="20">
        <v>1300</v>
      </c>
      <c r="Q270" s="20">
        <v>6500</v>
      </c>
      <c r="R270" s="201"/>
    </row>
    <row r="271" spans="1:18">
      <c r="A271" s="16"/>
      <c r="B271" s="22"/>
      <c r="C271" s="22"/>
      <c r="D271" s="7"/>
      <c r="E271" s="7"/>
      <c r="F271" s="18"/>
      <c r="G271" s="18"/>
      <c r="H271" s="8"/>
      <c r="K271" s="130">
        <v>45360</v>
      </c>
      <c r="L271" s="24" t="s">
        <v>18</v>
      </c>
      <c r="M271" s="24" t="s">
        <v>133</v>
      </c>
      <c r="N271" s="11" t="s">
        <v>51</v>
      </c>
      <c r="O271" s="11">
        <v>1</v>
      </c>
      <c r="P271" s="20">
        <v>1300</v>
      </c>
      <c r="Q271" s="20"/>
      <c r="R271" s="12"/>
    </row>
    <row r="272" spans="1:18">
      <c r="A272" s="16"/>
      <c r="B272" s="22"/>
      <c r="C272" s="22"/>
      <c r="D272" s="7"/>
      <c r="E272" s="7"/>
      <c r="F272" s="18"/>
      <c r="G272" s="18"/>
      <c r="H272" s="8"/>
      <c r="K272" s="130">
        <v>45362</v>
      </c>
      <c r="L272" s="24" t="s">
        <v>100</v>
      </c>
      <c r="M272" s="24" t="s">
        <v>133</v>
      </c>
      <c r="N272" s="11" t="s">
        <v>136</v>
      </c>
      <c r="O272" s="11">
        <v>50</v>
      </c>
      <c r="P272" s="20"/>
      <c r="Q272" s="20"/>
      <c r="R272" s="12"/>
    </row>
    <row r="273" spans="1:18">
      <c r="A273" s="16"/>
      <c r="B273" s="22"/>
      <c r="C273" s="22"/>
      <c r="D273" s="7"/>
      <c r="E273" s="7"/>
      <c r="F273" s="18"/>
      <c r="G273" s="18"/>
      <c r="H273" s="8"/>
      <c r="K273" s="130"/>
      <c r="L273" s="24" t="s">
        <v>100</v>
      </c>
      <c r="M273" s="24" t="s">
        <v>143</v>
      </c>
      <c r="N273" s="11" t="s">
        <v>144</v>
      </c>
      <c r="O273" s="11">
        <v>37</v>
      </c>
      <c r="P273" s="20"/>
      <c r="Q273" s="20"/>
      <c r="R273" s="12"/>
    </row>
    <row r="274" spans="1:18">
      <c r="A274" s="16"/>
      <c r="B274" s="22"/>
      <c r="C274" s="22"/>
      <c r="D274" s="7"/>
      <c r="E274" s="7"/>
      <c r="F274" s="18"/>
      <c r="G274" s="18"/>
      <c r="H274" s="8"/>
      <c r="K274" s="130"/>
      <c r="L274" s="24" t="s">
        <v>100</v>
      </c>
      <c r="M274" s="24" t="s">
        <v>133</v>
      </c>
      <c r="N274" s="11" t="s">
        <v>145</v>
      </c>
      <c r="O274" s="11">
        <v>13</v>
      </c>
      <c r="P274" s="20"/>
      <c r="Q274" s="20"/>
      <c r="R274" s="12"/>
    </row>
    <row r="275" spans="1:18">
      <c r="A275" s="16"/>
      <c r="B275" s="22"/>
      <c r="C275" s="22"/>
      <c r="D275" s="7"/>
      <c r="E275" s="7"/>
      <c r="F275" s="18"/>
      <c r="G275" s="18"/>
      <c r="H275" s="8"/>
      <c r="K275" s="130">
        <v>45362</v>
      </c>
      <c r="L275" s="24" t="s">
        <v>111</v>
      </c>
      <c r="M275" s="24" t="s">
        <v>133</v>
      </c>
      <c r="N275" s="11" t="s">
        <v>136</v>
      </c>
      <c r="O275" s="11">
        <v>2</v>
      </c>
      <c r="P275" s="20">
        <v>1000</v>
      </c>
      <c r="Q275" s="20">
        <v>2000</v>
      </c>
      <c r="R275" s="201"/>
    </row>
    <row r="276" spans="1:18">
      <c r="A276" s="16"/>
      <c r="B276" s="22"/>
      <c r="C276" s="22"/>
      <c r="D276" s="7"/>
      <c r="E276" s="7"/>
      <c r="F276" s="18"/>
      <c r="G276" s="18"/>
      <c r="H276" s="8"/>
      <c r="K276" s="130">
        <v>45364</v>
      </c>
      <c r="L276" s="24" t="s">
        <v>146</v>
      </c>
      <c r="M276" s="24" t="s">
        <v>133</v>
      </c>
      <c r="N276" s="11" t="s">
        <v>51</v>
      </c>
      <c r="O276" s="11">
        <v>2</v>
      </c>
      <c r="P276" s="20">
        <v>1300</v>
      </c>
      <c r="Q276" s="20">
        <v>2600</v>
      </c>
      <c r="R276" s="201"/>
    </row>
    <row r="277" spans="1:18">
      <c r="A277" s="16"/>
      <c r="B277" s="22"/>
      <c r="C277" s="22"/>
      <c r="D277" s="7"/>
      <c r="E277" s="7"/>
      <c r="F277" s="18"/>
      <c r="G277" s="18"/>
      <c r="H277" s="8"/>
      <c r="K277" s="130"/>
      <c r="L277" s="24" t="s">
        <v>146</v>
      </c>
      <c r="M277" s="24" t="s">
        <v>133</v>
      </c>
      <c r="N277" s="11" t="s">
        <v>145</v>
      </c>
      <c r="O277" s="11">
        <v>2</v>
      </c>
      <c r="P277" s="20">
        <v>1600</v>
      </c>
      <c r="Q277" s="20">
        <v>3200</v>
      </c>
      <c r="R277" s="201"/>
    </row>
    <row r="278" spans="1:18">
      <c r="A278" s="16"/>
      <c r="B278" s="22"/>
      <c r="C278" s="22"/>
      <c r="D278" s="7"/>
      <c r="E278" s="7"/>
      <c r="F278" s="18"/>
      <c r="G278" s="18"/>
      <c r="H278" s="8"/>
      <c r="K278" s="130"/>
      <c r="L278" s="24" t="s">
        <v>146</v>
      </c>
      <c r="M278" s="24" t="s">
        <v>133</v>
      </c>
      <c r="N278" s="11" t="s">
        <v>136</v>
      </c>
      <c r="O278" s="11">
        <v>4</v>
      </c>
      <c r="P278" s="20">
        <v>1000</v>
      </c>
      <c r="Q278" s="20">
        <v>4000</v>
      </c>
      <c r="R278" s="201"/>
    </row>
    <row r="279" spans="1:18">
      <c r="A279" s="16"/>
      <c r="B279" s="22"/>
      <c r="C279" s="22"/>
      <c r="D279" s="7"/>
      <c r="E279" s="7"/>
      <c r="F279" s="18"/>
      <c r="G279" s="18"/>
      <c r="H279" s="8"/>
      <c r="K279" s="130"/>
      <c r="L279" s="24" t="s">
        <v>146</v>
      </c>
      <c r="M279" s="24" t="s">
        <v>147</v>
      </c>
      <c r="N279" s="11" t="s">
        <v>148</v>
      </c>
      <c r="O279" s="11">
        <v>2</v>
      </c>
      <c r="P279" s="20">
        <v>800</v>
      </c>
      <c r="Q279" s="20">
        <v>1600</v>
      </c>
      <c r="R279" s="201"/>
    </row>
    <row r="280" spans="1:18">
      <c r="A280" s="16"/>
      <c r="B280" s="22"/>
      <c r="C280" s="22"/>
      <c r="D280" s="7"/>
      <c r="E280" s="7"/>
      <c r="F280" s="18"/>
      <c r="G280" s="18"/>
      <c r="H280" s="8"/>
      <c r="K280" s="130">
        <v>45365</v>
      </c>
      <c r="L280" s="24" t="s">
        <v>149</v>
      </c>
      <c r="M280" s="24" t="s">
        <v>133</v>
      </c>
      <c r="N280" s="11" t="s">
        <v>148</v>
      </c>
      <c r="O280" s="11">
        <v>4</v>
      </c>
      <c r="P280" s="20">
        <v>1600</v>
      </c>
      <c r="Q280" s="20">
        <v>6400</v>
      </c>
      <c r="R280" s="201"/>
    </row>
    <row r="281" spans="1:18">
      <c r="A281" s="16"/>
      <c r="B281" s="22"/>
      <c r="C281" s="22"/>
      <c r="D281" s="7"/>
      <c r="E281" s="7"/>
      <c r="F281" s="18"/>
      <c r="G281" s="18"/>
      <c r="H281" s="8"/>
      <c r="K281" s="130">
        <v>45365</v>
      </c>
      <c r="L281" s="24" t="s">
        <v>135</v>
      </c>
      <c r="M281" s="24" t="s">
        <v>133</v>
      </c>
      <c r="N281" s="11" t="s">
        <v>136</v>
      </c>
      <c r="O281" s="11">
        <v>20</v>
      </c>
      <c r="P281" s="20">
        <v>1000</v>
      </c>
      <c r="Q281" s="20">
        <v>20000</v>
      </c>
      <c r="R281" s="201"/>
    </row>
    <row r="282" spans="1:18">
      <c r="A282" s="16"/>
      <c r="B282" s="22"/>
      <c r="C282" s="22"/>
      <c r="D282" s="7"/>
      <c r="E282" s="7"/>
      <c r="F282" s="18"/>
      <c r="G282" s="18"/>
      <c r="H282" s="8"/>
      <c r="K282" s="130"/>
      <c r="L282" s="24" t="s">
        <v>150</v>
      </c>
      <c r="M282" s="24" t="s">
        <v>133</v>
      </c>
      <c r="N282" s="11" t="s">
        <v>51</v>
      </c>
      <c r="O282" s="11">
        <v>1</v>
      </c>
      <c r="P282" s="20">
        <v>1300</v>
      </c>
      <c r="Q282" s="20">
        <v>1300</v>
      </c>
      <c r="R282" s="12"/>
    </row>
    <row r="283" spans="1:18">
      <c r="A283" s="16"/>
      <c r="B283" s="22"/>
      <c r="C283" s="22"/>
      <c r="D283" s="7"/>
      <c r="E283" s="7"/>
      <c r="F283" s="18"/>
      <c r="G283" s="18"/>
      <c r="H283" s="8"/>
      <c r="K283" s="130"/>
      <c r="L283" s="24"/>
      <c r="M283" s="24" t="s">
        <v>133</v>
      </c>
      <c r="N283" s="11" t="s">
        <v>136</v>
      </c>
      <c r="O283" s="11">
        <v>1</v>
      </c>
      <c r="P283" s="20">
        <v>1000</v>
      </c>
      <c r="Q283" s="20">
        <v>1000</v>
      </c>
      <c r="R283" s="12"/>
    </row>
    <row r="284" spans="1:18">
      <c r="A284" s="16"/>
      <c r="B284" s="22"/>
      <c r="C284" s="22"/>
      <c r="D284" s="7"/>
      <c r="E284" s="7"/>
      <c r="F284" s="18"/>
      <c r="G284" s="18"/>
      <c r="H284" s="8"/>
      <c r="K284" s="130"/>
      <c r="L284" s="24"/>
      <c r="M284" s="24"/>
      <c r="N284" s="11"/>
      <c r="O284" s="11"/>
      <c r="P284" s="20"/>
      <c r="Q284" s="20"/>
      <c r="R284" s="12"/>
    </row>
    <row r="285" spans="1:18">
      <c r="A285" s="16"/>
      <c r="B285" s="22"/>
      <c r="C285" s="22"/>
      <c r="D285" s="7"/>
      <c r="E285" s="7"/>
      <c r="F285" s="18"/>
      <c r="G285" s="18"/>
      <c r="H285" s="8"/>
      <c r="K285" s="130"/>
      <c r="L285" s="24"/>
      <c r="M285" s="24"/>
      <c r="N285" s="11"/>
      <c r="O285" s="11">
        <f>SUM(O257:O283)</f>
        <v>329</v>
      </c>
      <c r="P285" s="20"/>
      <c r="Q285" s="20">
        <f>SUM(Q257:Q283)</f>
        <v>169600</v>
      </c>
      <c r="R285" s="12"/>
    </row>
    <row r="286" spans="1:18">
      <c r="A286" s="16"/>
      <c r="B286" s="22"/>
      <c r="C286" s="22"/>
      <c r="D286" s="7"/>
      <c r="E286" s="7"/>
      <c r="F286" s="18"/>
      <c r="G286" s="18"/>
      <c r="H286" s="8"/>
      <c r="K286" s="130"/>
      <c r="L286" s="24"/>
      <c r="M286" s="24"/>
      <c r="N286" s="11"/>
      <c r="O286" s="11"/>
      <c r="P286" s="20"/>
      <c r="Q286" s="20"/>
      <c r="R286" s="12"/>
    </row>
    <row r="287" spans="1:18">
      <c r="A287" s="16"/>
      <c r="B287" s="22"/>
      <c r="C287" s="22"/>
      <c r="D287" s="7"/>
      <c r="E287" s="7"/>
      <c r="F287" s="18"/>
      <c r="G287" s="18"/>
      <c r="H287" s="8"/>
      <c r="K287" s="130"/>
      <c r="L287" s="24"/>
      <c r="M287" s="24"/>
      <c r="N287" s="11"/>
      <c r="O287" s="11"/>
      <c r="P287" s="20"/>
      <c r="Q287" s="20"/>
      <c r="R287" s="12"/>
    </row>
    <row r="288" spans="1:18">
      <c r="A288" s="16"/>
      <c r="B288" s="22"/>
      <c r="C288" s="22"/>
      <c r="D288" s="7"/>
      <c r="E288" s="7"/>
      <c r="F288" s="18"/>
      <c r="G288" s="18"/>
      <c r="H288" s="8"/>
      <c r="K288" s="130"/>
      <c r="L288" s="24"/>
      <c r="M288" s="24"/>
      <c r="N288" s="11"/>
      <c r="O288" s="11"/>
      <c r="P288" s="20"/>
      <c r="Q288" s="20"/>
      <c r="R288" s="12"/>
    </row>
    <row r="289" spans="1:18">
      <c r="A289" s="16"/>
      <c r="B289" s="22"/>
      <c r="C289" s="22"/>
      <c r="D289" s="7"/>
      <c r="E289" s="7"/>
      <c r="F289" s="18"/>
      <c r="G289" s="18"/>
      <c r="H289" s="8"/>
      <c r="K289" s="130"/>
      <c r="L289" s="24"/>
      <c r="M289" s="24"/>
      <c r="N289" s="11"/>
      <c r="O289" s="11"/>
      <c r="P289" s="20"/>
      <c r="Q289" s="20"/>
      <c r="R289" s="12"/>
    </row>
    <row r="290" spans="1:18">
      <c r="A290" s="16"/>
      <c r="B290" s="22"/>
      <c r="C290" s="22"/>
      <c r="D290" s="7"/>
      <c r="E290" s="7"/>
      <c r="F290" s="18"/>
      <c r="G290" s="18"/>
      <c r="H290" s="8"/>
      <c r="K290" s="130"/>
      <c r="L290" s="24"/>
      <c r="M290" s="24"/>
      <c r="N290" s="11"/>
      <c r="O290" s="11"/>
      <c r="P290" s="20"/>
      <c r="Q290" s="20"/>
      <c r="R290" s="12"/>
    </row>
    <row r="291" spans="1:18">
      <c r="A291" s="16"/>
      <c r="B291" s="22"/>
      <c r="C291" s="22"/>
      <c r="D291" s="7"/>
      <c r="E291" s="7"/>
      <c r="F291" s="18"/>
      <c r="G291" s="18"/>
      <c r="H291" s="8"/>
      <c r="K291" s="130"/>
      <c r="L291" s="24" t="s">
        <v>151</v>
      </c>
      <c r="M291" s="24"/>
      <c r="N291" s="11"/>
      <c r="O291" s="11"/>
      <c r="P291" s="20"/>
      <c r="Q291" s="20"/>
      <c r="R291" s="12"/>
    </row>
    <row r="292" spans="1:18">
      <c r="A292" s="16"/>
      <c r="B292" s="22"/>
      <c r="C292" s="22"/>
      <c r="D292" s="7"/>
      <c r="E292" s="7"/>
      <c r="F292" s="18"/>
      <c r="G292" s="18"/>
      <c r="H292" s="8"/>
      <c r="K292" s="130"/>
      <c r="L292" s="24"/>
      <c r="M292" s="24"/>
      <c r="N292" s="11"/>
      <c r="O292" s="11"/>
      <c r="P292" s="20"/>
      <c r="Q292" s="20"/>
      <c r="R292" s="12"/>
    </row>
    <row r="293" spans="1:18">
      <c r="A293" s="16"/>
      <c r="B293" s="22"/>
      <c r="C293" s="22"/>
      <c r="D293" s="7"/>
      <c r="E293" s="7"/>
      <c r="F293" s="18"/>
      <c r="G293" s="18"/>
      <c r="H293" s="8"/>
      <c r="K293" s="130"/>
      <c r="L293" s="24"/>
      <c r="M293" s="24"/>
      <c r="N293" s="11"/>
      <c r="O293" s="11"/>
      <c r="P293" s="20"/>
      <c r="Q293" s="20"/>
      <c r="R293" s="12"/>
    </row>
    <row r="294" spans="1:18">
      <c r="A294" s="16"/>
      <c r="B294" s="22"/>
      <c r="C294" s="22"/>
      <c r="D294" s="7"/>
      <c r="E294" s="7"/>
      <c r="F294" s="18"/>
      <c r="G294" s="18"/>
      <c r="H294" s="8"/>
      <c r="K294" s="130"/>
      <c r="L294" s="24"/>
      <c r="M294" s="24"/>
      <c r="N294" s="11"/>
      <c r="O294" s="11"/>
      <c r="P294" s="20"/>
      <c r="Q294" s="20"/>
      <c r="R294" s="12"/>
    </row>
    <row r="295" spans="1:18">
      <c r="A295" s="16"/>
      <c r="B295" s="22"/>
      <c r="C295" s="22"/>
      <c r="D295" s="7"/>
      <c r="E295" s="7"/>
      <c r="F295" s="18"/>
      <c r="G295" s="18"/>
      <c r="H295" s="8"/>
      <c r="K295" s="130"/>
      <c r="L295" s="24"/>
      <c r="M295" s="24"/>
      <c r="N295" s="11"/>
      <c r="O295" s="11"/>
      <c r="P295" s="20"/>
      <c r="Q295" s="20"/>
      <c r="R295" s="12"/>
    </row>
    <row r="296" spans="1:18">
      <c r="A296" s="16"/>
      <c r="B296" s="22"/>
      <c r="C296" s="22"/>
      <c r="D296" s="7"/>
      <c r="E296" s="7"/>
      <c r="F296" s="18"/>
      <c r="G296" s="18"/>
      <c r="H296" s="8"/>
      <c r="K296" s="130"/>
      <c r="L296" s="24"/>
      <c r="M296" s="24"/>
      <c r="N296" s="11"/>
      <c r="O296" s="11"/>
      <c r="P296" s="20"/>
      <c r="Q296" s="20"/>
      <c r="R296" s="12"/>
    </row>
    <row r="297" spans="1:18">
      <c r="A297" s="16"/>
      <c r="B297" s="22"/>
      <c r="C297" s="22"/>
      <c r="D297" s="7"/>
      <c r="E297" s="7"/>
      <c r="F297" s="18"/>
      <c r="G297" s="18"/>
      <c r="H297" s="8"/>
      <c r="K297" s="130"/>
      <c r="L297" s="24"/>
      <c r="M297" s="24"/>
      <c r="N297" s="11"/>
      <c r="O297" s="11"/>
      <c r="P297" s="20"/>
      <c r="Q297" s="20"/>
      <c r="R297" s="12"/>
    </row>
    <row r="298" spans="1:18">
      <c r="A298" s="16"/>
      <c r="B298" s="22"/>
      <c r="C298" s="22"/>
      <c r="D298" s="7"/>
      <c r="E298" s="7"/>
      <c r="F298" s="18"/>
      <c r="G298" s="18"/>
      <c r="H298" s="8"/>
      <c r="K298" s="130"/>
      <c r="L298" s="24"/>
      <c r="M298" s="24"/>
      <c r="N298" s="11"/>
      <c r="O298" s="11"/>
      <c r="P298" s="20"/>
      <c r="Q298" s="20"/>
      <c r="R298" s="12"/>
    </row>
    <row r="299" spans="1:18">
      <c r="A299" s="16"/>
      <c r="B299" s="22"/>
      <c r="C299" s="22"/>
      <c r="D299" s="7"/>
      <c r="E299" s="7"/>
      <c r="F299" s="18"/>
      <c r="G299" s="18"/>
      <c r="H299" s="8"/>
      <c r="K299" s="130"/>
      <c r="L299" s="24"/>
      <c r="M299" s="24"/>
      <c r="N299" s="11"/>
      <c r="O299" s="11"/>
      <c r="P299" s="20"/>
      <c r="Q299" s="20"/>
      <c r="R299" s="12"/>
    </row>
    <row r="300" spans="1:18">
      <c r="A300" s="16"/>
      <c r="B300" s="22"/>
      <c r="C300" s="22"/>
      <c r="D300" s="7"/>
      <c r="E300" s="7"/>
      <c r="F300" s="18"/>
      <c r="G300" s="18"/>
      <c r="H300" s="8"/>
      <c r="K300" s="130"/>
      <c r="L300" s="24"/>
      <c r="M300" s="24"/>
      <c r="N300" s="11"/>
      <c r="O300" s="11"/>
      <c r="P300" s="20"/>
      <c r="Q300" s="20"/>
      <c r="R300" s="12"/>
    </row>
    <row r="301" spans="1:18">
      <c r="A301" s="16"/>
      <c r="B301" s="22"/>
      <c r="C301" s="22"/>
      <c r="D301" s="7"/>
      <c r="E301" s="7"/>
      <c r="F301" s="18"/>
      <c r="G301" s="18"/>
      <c r="H301" s="8"/>
      <c r="K301" s="130"/>
      <c r="L301" s="24"/>
      <c r="M301" s="24"/>
      <c r="N301" s="11"/>
      <c r="O301" s="11"/>
      <c r="P301" s="20"/>
      <c r="Q301" s="20"/>
      <c r="R301" s="12"/>
    </row>
    <row r="302" spans="1:18">
      <c r="A302" s="16"/>
      <c r="B302" s="22"/>
      <c r="C302" s="22"/>
      <c r="D302" s="7"/>
      <c r="E302" s="7"/>
      <c r="F302" s="18"/>
      <c r="G302" s="18"/>
      <c r="H302" s="8"/>
      <c r="K302" s="130"/>
      <c r="L302" s="24"/>
      <c r="M302" s="24"/>
      <c r="N302" s="11"/>
      <c r="O302" s="11"/>
      <c r="P302" s="20"/>
      <c r="Q302" s="20"/>
      <c r="R302" s="12"/>
    </row>
    <row r="303" spans="1:18">
      <c r="A303" s="16"/>
      <c r="B303" s="22"/>
      <c r="C303" s="22"/>
      <c r="D303" s="7"/>
      <c r="E303" s="7"/>
      <c r="F303" s="18"/>
      <c r="G303" s="18"/>
      <c r="H303" s="8"/>
      <c r="K303" s="130"/>
      <c r="L303" s="24"/>
      <c r="M303" s="24"/>
      <c r="N303" s="11"/>
      <c r="O303" s="11"/>
      <c r="P303" s="20"/>
      <c r="Q303" s="20"/>
      <c r="R303" s="12"/>
    </row>
    <row r="304" spans="1:18">
      <c r="A304" s="16"/>
      <c r="B304" s="22"/>
      <c r="C304" s="22"/>
      <c r="D304" s="7"/>
      <c r="E304" s="7"/>
      <c r="F304" s="18"/>
      <c r="G304" s="18"/>
      <c r="H304" s="8"/>
      <c r="K304" s="130"/>
      <c r="L304" s="24"/>
      <c r="M304" s="24"/>
      <c r="N304" s="11"/>
      <c r="O304" s="11"/>
      <c r="P304" s="20"/>
      <c r="Q304" s="20"/>
      <c r="R304" s="12"/>
    </row>
    <row r="305" spans="1:18">
      <c r="A305" s="16"/>
      <c r="B305" s="22"/>
      <c r="C305" s="22"/>
      <c r="D305" s="7"/>
      <c r="E305" s="7"/>
      <c r="F305" s="18"/>
      <c r="G305" s="18"/>
      <c r="H305" s="8"/>
      <c r="K305" s="130"/>
      <c r="L305" s="24"/>
      <c r="M305" s="24"/>
      <c r="N305" s="11"/>
      <c r="O305" s="11"/>
      <c r="P305" s="20"/>
      <c r="Q305" s="20"/>
      <c r="R305" s="12"/>
    </row>
    <row r="306" spans="1:18">
      <c r="A306" s="16"/>
      <c r="B306" s="22"/>
      <c r="C306" s="22"/>
      <c r="D306" s="7"/>
      <c r="E306" s="7"/>
      <c r="F306" s="18"/>
      <c r="G306" s="18"/>
      <c r="H306" s="8"/>
      <c r="K306" s="130"/>
      <c r="L306" s="24"/>
      <c r="M306" s="24"/>
      <c r="N306" s="11"/>
      <c r="O306" s="11"/>
      <c r="P306" s="20"/>
      <c r="Q306" s="20"/>
      <c r="R306" s="12"/>
    </row>
    <row r="307" spans="1:18">
      <c r="A307" s="16"/>
      <c r="B307" s="22"/>
      <c r="C307" s="22"/>
      <c r="D307" s="7"/>
      <c r="E307" s="7"/>
      <c r="F307" s="18"/>
      <c r="G307" s="18"/>
      <c r="H307" s="8"/>
      <c r="K307" s="130"/>
      <c r="L307" s="24"/>
      <c r="M307" s="24"/>
      <c r="N307" s="11"/>
      <c r="O307" s="11"/>
      <c r="P307" s="20"/>
      <c r="Q307" s="20"/>
      <c r="R307" s="12"/>
    </row>
    <row r="308" spans="1:18">
      <c r="A308" s="16"/>
      <c r="B308" s="22"/>
      <c r="C308" s="22"/>
      <c r="D308" s="7"/>
      <c r="E308" s="7"/>
      <c r="F308" s="18"/>
      <c r="G308" s="18"/>
      <c r="H308" s="8"/>
      <c r="K308" s="130"/>
      <c r="L308" s="24"/>
      <c r="M308" s="24"/>
      <c r="N308" s="11"/>
      <c r="O308" s="11"/>
      <c r="P308" s="20"/>
      <c r="Q308" s="20"/>
      <c r="R308" s="12"/>
    </row>
    <row r="309" spans="1:18">
      <c r="A309" s="16"/>
      <c r="B309" s="22"/>
      <c r="C309" s="22"/>
      <c r="D309" s="7"/>
      <c r="E309" s="7"/>
      <c r="F309" s="18"/>
      <c r="G309" s="18"/>
      <c r="H309" s="8"/>
      <c r="K309" s="130"/>
      <c r="L309" s="24"/>
      <c r="M309" s="24"/>
      <c r="N309" s="11"/>
      <c r="O309" s="11"/>
      <c r="P309" s="20"/>
      <c r="Q309" s="20"/>
      <c r="R309" s="12"/>
    </row>
    <row r="310" spans="1:18" ht="15.75" thickBot="1">
      <c r="A310" s="17"/>
      <c r="B310" s="23"/>
      <c r="C310" s="23"/>
      <c r="D310" s="9"/>
      <c r="E310" s="9"/>
      <c r="F310" s="19"/>
      <c r="G310" s="19"/>
      <c r="H310" s="10"/>
      <c r="K310" s="131"/>
      <c r="L310" s="25"/>
      <c r="M310" s="25"/>
      <c r="N310" s="13"/>
      <c r="O310" s="13"/>
      <c r="P310" s="21"/>
      <c r="Q310" s="21"/>
      <c r="R310" s="14"/>
    </row>
  </sheetData>
  <mergeCells count="3">
    <mergeCell ref="A1:R1"/>
    <mergeCell ref="A2:H2"/>
    <mergeCell ref="K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40C0-5E2A-4FCD-8101-687ABAF44CCC}">
  <dimension ref="A1:N1195"/>
  <sheetViews>
    <sheetView tabSelected="1" topLeftCell="A963" workbookViewId="0">
      <selection activeCell="J7" sqref="J7"/>
    </sheetView>
  </sheetViews>
  <sheetFormatPr defaultRowHeight="15"/>
  <cols>
    <col min="1" max="1" width="10.7109375" bestFit="1" customWidth="1"/>
    <col min="2" max="2" width="10.28515625" bestFit="1" customWidth="1"/>
    <col min="3" max="3" width="23.28515625" bestFit="1" customWidth="1"/>
    <col min="4" max="4" width="26.85546875" bestFit="1" customWidth="1"/>
    <col min="5" max="5" width="19.42578125" bestFit="1" customWidth="1"/>
    <col min="6" max="6" width="9.140625" bestFit="1" customWidth="1"/>
    <col min="7" max="7" width="9" style="236" customWidth="1"/>
    <col min="8" max="8" width="15.5703125" style="236" bestFit="1" customWidth="1"/>
    <col min="9" max="9" width="12" bestFit="1" customWidth="1"/>
    <col min="12" max="12" width="19.42578125" bestFit="1" customWidth="1"/>
    <col min="13" max="13" width="7" style="236" bestFit="1" customWidth="1"/>
    <col min="14" max="14" width="10.7109375" style="236" bestFit="1" customWidth="1"/>
  </cols>
  <sheetData>
    <row r="1" spans="2:14">
      <c r="L1" s="6" t="s">
        <v>152</v>
      </c>
    </row>
    <row r="2" spans="2:14">
      <c r="B2" s="195" t="s">
        <v>125</v>
      </c>
      <c r="C2" s="196" t="s">
        <v>126</v>
      </c>
      <c r="D2" s="196" t="s">
        <v>127</v>
      </c>
      <c r="E2" s="197" t="s">
        <v>128</v>
      </c>
      <c r="F2" s="197" t="s">
        <v>129</v>
      </c>
      <c r="G2" s="239" t="s">
        <v>130</v>
      </c>
      <c r="H2" s="239" t="s">
        <v>131</v>
      </c>
      <c r="I2" s="199" t="s">
        <v>132</v>
      </c>
      <c r="L2" s="6" t="s">
        <v>153</v>
      </c>
      <c r="M2" s="237" t="s">
        <v>154</v>
      </c>
      <c r="N2" s="237" t="s">
        <v>155</v>
      </c>
    </row>
    <row r="3" spans="2:14">
      <c r="B3" s="130">
        <v>45691</v>
      </c>
      <c r="C3" s="24" t="s">
        <v>156</v>
      </c>
      <c r="D3" s="24" t="s">
        <v>157</v>
      </c>
      <c r="E3" s="11" t="s">
        <v>158</v>
      </c>
      <c r="F3" s="11">
        <v>5</v>
      </c>
      <c r="G3" s="240">
        <v>1100</v>
      </c>
      <c r="H3" s="240">
        <f>F3*G3</f>
        <v>5500</v>
      </c>
      <c r="I3" s="201"/>
      <c r="L3" s="143" t="s">
        <v>136</v>
      </c>
      <c r="M3" s="238">
        <f>SUMIF(E:E,L3,F:F)</f>
        <v>2342</v>
      </c>
      <c r="N3" s="238">
        <f>SUMIF(E:E,L3,H:H)</f>
        <v>1933650</v>
      </c>
    </row>
    <row r="4" spans="2:14">
      <c r="B4" s="130">
        <v>45691</v>
      </c>
      <c r="C4" s="24" t="s">
        <v>111</v>
      </c>
      <c r="D4" s="24" t="s">
        <v>157</v>
      </c>
      <c r="E4" s="11" t="s">
        <v>158</v>
      </c>
      <c r="F4" s="11">
        <v>1</v>
      </c>
      <c r="G4" s="240">
        <v>1100</v>
      </c>
      <c r="H4" s="240">
        <f>F4*G4</f>
        <v>1100</v>
      </c>
      <c r="I4" s="12"/>
      <c r="L4" s="202" t="s">
        <v>159</v>
      </c>
      <c r="M4" s="238">
        <f>SUMIF(E:E,L4,F:F)</f>
        <v>435</v>
      </c>
      <c r="N4" s="238">
        <f>SUMIF(E:E,L4,H:H)</f>
        <v>621850</v>
      </c>
    </row>
    <row r="5" spans="2:14">
      <c r="B5" s="130">
        <v>45691</v>
      </c>
      <c r="C5" s="24" t="s">
        <v>111</v>
      </c>
      <c r="D5" s="24" t="s">
        <v>143</v>
      </c>
      <c r="E5" s="11" t="s">
        <v>158</v>
      </c>
      <c r="F5" s="11">
        <v>3</v>
      </c>
      <c r="G5" s="240">
        <v>2200</v>
      </c>
      <c r="H5" s="240">
        <f>F5*G5</f>
        <v>6600</v>
      </c>
      <c r="I5" s="12"/>
      <c r="L5" s="11" t="s">
        <v>158</v>
      </c>
      <c r="M5" s="238">
        <f>SUMIF(E:E,L5,F:F)</f>
        <v>572</v>
      </c>
      <c r="N5" s="238">
        <f>SUMIF(E:E,L5,H:H)</f>
        <v>794850</v>
      </c>
    </row>
    <row r="6" spans="2:14">
      <c r="B6" s="130">
        <v>45691</v>
      </c>
      <c r="C6" s="24" t="s">
        <v>160</v>
      </c>
      <c r="D6" s="24" t="s">
        <v>143</v>
      </c>
      <c r="E6" s="11" t="s">
        <v>158</v>
      </c>
      <c r="F6" s="11">
        <v>2</v>
      </c>
      <c r="G6" s="240">
        <v>2200</v>
      </c>
      <c r="H6" s="240">
        <f>F6*G6</f>
        <v>4400</v>
      </c>
      <c r="I6" s="12"/>
      <c r="L6" s="202" t="s">
        <v>21</v>
      </c>
      <c r="M6" s="261">
        <f>SUMIF(E:E,L6,F:F)</f>
        <v>1893</v>
      </c>
      <c r="N6" s="261">
        <f>SUMIF(E:E,L6,H:H)</f>
        <v>2188796</v>
      </c>
    </row>
    <row r="7" spans="2:14">
      <c r="B7" s="130">
        <v>45694</v>
      </c>
      <c r="C7" s="24" t="s">
        <v>161</v>
      </c>
      <c r="D7" s="24" t="s">
        <v>143</v>
      </c>
      <c r="E7" s="11" t="s">
        <v>158</v>
      </c>
      <c r="F7" s="11">
        <v>4</v>
      </c>
      <c r="G7" s="240">
        <v>2200</v>
      </c>
      <c r="H7" s="240">
        <f>F7*G7</f>
        <v>8800</v>
      </c>
      <c r="I7" s="201"/>
      <c r="L7" s="21" t="s">
        <v>162</v>
      </c>
      <c r="M7" s="238">
        <f>SUMIF(E:E,L7,F:F)</f>
        <v>315</v>
      </c>
      <c r="N7" s="238">
        <f>SUMIF(E:E,L7,H:H)</f>
        <v>381684</v>
      </c>
    </row>
    <row r="8" spans="2:14">
      <c r="B8" s="130">
        <v>45696</v>
      </c>
      <c r="C8" s="24" t="s">
        <v>163</v>
      </c>
      <c r="D8" s="24" t="s">
        <v>157</v>
      </c>
      <c r="E8" s="11" t="s">
        <v>158</v>
      </c>
      <c r="F8" s="11">
        <v>10</v>
      </c>
      <c r="G8" s="240">
        <v>1100</v>
      </c>
      <c r="H8" s="240">
        <f>F8*G8</f>
        <v>11000</v>
      </c>
      <c r="I8" s="201"/>
      <c r="N8" s="236">
        <f>SUM(N3:N7)</f>
        <v>5920830</v>
      </c>
    </row>
    <row r="9" spans="2:14">
      <c r="B9" s="130">
        <v>45700</v>
      </c>
      <c r="C9" s="24" t="s">
        <v>164</v>
      </c>
      <c r="D9" s="24" t="s">
        <v>143</v>
      </c>
      <c r="E9" s="11" t="s">
        <v>158</v>
      </c>
      <c r="F9" s="11">
        <v>1</v>
      </c>
      <c r="G9" s="240">
        <v>2200</v>
      </c>
      <c r="H9" s="240">
        <f>F9*G9</f>
        <v>2200</v>
      </c>
      <c r="I9" s="201"/>
    </row>
    <row r="10" spans="2:14">
      <c r="B10" s="130">
        <v>45701</v>
      </c>
      <c r="C10" s="24" t="s">
        <v>165</v>
      </c>
      <c r="D10" s="24" t="s">
        <v>157</v>
      </c>
      <c r="E10" s="11" t="s">
        <v>158</v>
      </c>
      <c r="F10" s="11">
        <v>24</v>
      </c>
      <c r="G10" s="240">
        <v>1100</v>
      </c>
      <c r="H10" s="240">
        <f>F10*G10</f>
        <v>26400</v>
      </c>
      <c r="I10" s="201"/>
    </row>
    <row r="11" spans="2:14">
      <c r="B11" s="130">
        <v>45684</v>
      </c>
      <c r="C11" s="24" t="s">
        <v>165</v>
      </c>
      <c r="D11" s="24" t="s">
        <v>157</v>
      </c>
      <c r="E11" s="11" t="s">
        <v>158</v>
      </c>
      <c r="F11" s="11">
        <v>6</v>
      </c>
      <c r="G11" s="240">
        <v>1100</v>
      </c>
      <c r="H11" s="240">
        <f>F11*G11</f>
        <v>6600</v>
      </c>
      <c r="I11" s="201"/>
      <c r="L11" s="6" t="s">
        <v>166</v>
      </c>
    </row>
    <row r="12" spans="2:14">
      <c r="B12" s="130"/>
      <c r="C12" s="24" t="s">
        <v>164</v>
      </c>
      <c r="D12" s="24" t="s">
        <v>143</v>
      </c>
      <c r="E12" s="11" t="s">
        <v>158</v>
      </c>
      <c r="F12" s="11">
        <v>2</v>
      </c>
      <c r="G12" s="240">
        <v>2200</v>
      </c>
      <c r="H12" s="240">
        <f>F12*G12</f>
        <v>4400</v>
      </c>
      <c r="I12" s="201"/>
    </row>
    <row r="13" spans="2:14">
      <c r="B13" s="130"/>
      <c r="C13" s="24" t="s">
        <v>111</v>
      </c>
      <c r="D13" s="24" t="s">
        <v>143</v>
      </c>
      <c r="E13" s="11" t="s">
        <v>158</v>
      </c>
      <c r="F13" s="11">
        <v>2</v>
      </c>
      <c r="G13" s="240">
        <v>2200</v>
      </c>
      <c r="H13" s="240">
        <f>F13*G13</f>
        <v>4400</v>
      </c>
      <c r="I13" s="12"/>
      <c r="K13" t="s">
        <v>167</v>
      </c>
      <c r="L13" t="s">
        <v>168</v>
      </c>
      <c r="M13" s="236" t="s">
        <v>169</v>
      </c>
      <c r="N13" s="236" t="s">
        <v>155</v>
      </c>
    </row>
    <row r="14" spans="2:14">
      <c r="B14" s="130"/>
      <c r="C14" s="24" t="s">
        <v>170</v>
      </c>
      <c r="D14" s="24" t="s">
        <v>157</v>
      </c>
      <c r="E14" s="11" t="s">
        <v>158</v>
      </c>
      <c r="F14" s="11">
        <v>4</v>
      </c>
      <c r="G14" s="240">
        <v>1100</v>
      </c>
      <c r="H14" s="240">
        <f>F14*G14</f>
        <v>4400</v>
      </c>
      <c r="I14" s="201"/>
      <c r="K14">
        <v>19</v>
      </c>
      <c r="L14" s="253"/>
    </row>
    <row r="15" spans="2:14">
      <c r="B15" s="130">
        <v>45714</v>
      </c>
      <c r="C15" s="24" t="s">
        <v>171</v>
      </c>
      <c r="D15" s="24" t="s">
        <v>157</v>
      </c>
      <c r="E15" s="11" t="s">
        <v>158</v>
      </c>
      <c r="F15" s="11">
        <v>1</v>
      </c>
      <c r="G15" s="240">
        <v>1100</v>
      </c>
      <c r="H15" s="240">
        <f>F15*G15</f>
        <v>1100</v>
      </c>
      <c r="I15" s="201"/>
      <c r="K15">
        <v>17</v>
      </c>
      <c r="L15" s="24"/>
    </row>
    <row r="16" spans="2:14">
      <c r="B16" s="130"/>
      <c r="C16" s="24" t="s">
        <v>172</v>
      </c>
      <c r="D16" s="24" t="s">
        <v>157</v>
      </c>
      <c r="E16" s="13" t="s">
        <v>158</v>
      </c>
      <c r="F16" s="11">
        <v>1</v>
      </c>
      <c r="G16" s="240">
        <v>1100</v>
      </c>
      <c r="H16" s="240">
        <f>F16*G16</f>
        <v>1100</v>
      </c>
      <c r="I16" s="201"/>
      <c r="K16">
        <v>20</v>
      </c>
      <c r="L16" s="253"/>
    </row>
    <row r="17" spans="2:12">
      <c r="B17" s="130"/>
      <c r="C17" s="24" t="s">
        <v>173</v>
      </c>
      <c r="D17" s="24" t="s">
        <v>157</v>
      </c>
      <c r="E17" s="13" t="s">
        <v>158</v>
      </c>
      <c r="F17" s="11">
        <v>1</v>
      </c>
      <c r="G17" s="240">
        <v>1100</v>
      </c>
      <c r="H17" s="240">
        <f>F17*G17</f>
        <v>1100</v>
      </c>
      <c r="I17" s="201"/>
      <c r="K17">
        <v>6</v>
      </c>
      <c r="L17" s="24"/>
    </row>
    <row r="18" spans="2:12">
      <c r="B18" s="130">
        <v>45709</v>
      </c>
      <c r="C18" s="24" t="s">
        <v>174</v>
      </c>
      <c r="D18" s="24" t="s">
        <v>157</v>
      </c>
      <c r="E18" s="11" t="s">
        <v>158</v>
      </c>
      <c r="F18" s="11">
        <v>5</v>
      </c>
      <c r="G18" s="240">
        <v>1100</v>
      </c>
      <c r="H18" s="240">
        <f>F18*G18</f>
        <v>5500</v>
      </c>
      <c r="I18" s="201"/>
      <c r="K18">
        <v>21</v>
      </c>
      <c r="L18" s="253"/>
    </row>
    <row r="19" spans="2:12">
      <c r="B19" s="130">
        <v>45710</v>
      </c>
      <c r="C19" s="24" t="s">
        <v>175</v>
      </c>
      <c r="D19" s="24" t="s">
        <v>157</v>
      </c>
      <c r="E19" s="13" t="s">
        <v>158</v>
      </c>
      <c r="F19" s="11">
        <v>8</v>
      </c>
      <c r="G19" s="240">
        <v>1100</v>
      </c>
      <c r="H19" s="240">
        <f>F19*G19</f>
        <v>8800</v>
      </c>
      <c r="I19" s="201"/>
      <c r="K19">
        <v>10</v>
      </c>
      <c r="L19" s="24"/>
    </row>
    <row r="20" spans="2:12">
      <c r="B20" s="130">
        <v>45716</v>
      </c>
      <c r="C20" s="24" t="s">
        <v>176</v>
      </c>
      <c r="D20" s="24" t="s">
        <v>157</v>
      </c>
      <c r="E20" s="11" t="s">
        <v>158</v>
      </c>
      <c r="F20" s="11">
        <v>2</v>
      </c>
      <c r="G20" s="240">
        <v>1100</v>
      </c>
      <c r="H20" s="240">
        <f>F20*G20</f>
        <v>2200</v>
      </c>
      <c r="I20" s="201"/>
      <c r="K20">
        <v>11</v>
      </c>
      <c r="L20" s="253"/>
    </row>
    <row r="21" spans="2:12">
      <c r="B21" s="130">
        <v>45717</v>
      </c>
      <c r="C21" s="24" t="s">
        <v>177</v>
      </c>
      <c r="D21" s="24" t="s">
        <v>143</v>
      </c>
      <c r="E21" s="11" t="s">
        <v>158</v>
      </c>
      <c r="F21" s="11">
        <v>1</v>
      </c>
      <c r="G21" s="240">
        <v>2200</v>
      </c>
      <c r="H21" s="240">
        <f>F21*G21</f>
        <v>2200</v>
      </c>
      <c r="I21" s="201"/>
      <c r="K21">
        <v>22</v>
      </c>
      <c r="L21" s="253"/>
    </row>
    <row r="22" spans="2:12">
      <c r="B22" s="130">
        <v>45719</v>
      </c>
      <c r="C22" s="24" t="s">
        <v>178</v>
      </c>
      <c r="D22" s="24" t="s">
        <v>157</v>
      </c>
      <c r="E22" s="13" t="s">
        <v>158</v>
      </c>
      <c r="F22" s="11">
        <v>1</v>
      </c>
      <c r="G22" s="240">
        <v>1100</v>
      </c>
      <c r="H22" s="240">
        <f>F22*G22</f>
        <v>1100</v>
      </c>
      <c r="I22" s="201"/>
      <c r="K22">
        <v>23</v>
      </c>
      <c r="L22" s="253"/>
    </row>
    <row r="23" spans="2:12">
      <c r="B23" s="130">
        <v>45720</v>
      </c>
      <c r="C23" s="24" t="s">
        <v>179</v>
      </c>
      <c r="D23" s="24" t="s">
        <v>157</v>
      </c>
      <c r="E23" s="11" t="s">
        <v>158</v>
      </c>
      <c r="F23" s="11">
        <v>1</v>
      </c>
      <c r="G23" s="240">
        <v>1100</v>
      </c>
      <c r="H23" s="240">
        <f>F23*G23</f>
        <v>1100</v>
      </c>
      <c r="I23" s="201"/>
      <c r="K23">
        <v>24</v>
      </c>
      <c r="L23" s="254"/>
    </row>
    <row r="24" spans="2:12">
      <c r="B24" s="130">
        <v>45720</v>
      </c>
      <c r="C24" s="24" t="s">
        <v>180</v>
      </c>
      <c r="D24" s="24" t="s">
        <v>157</v>
      </c>
      <c r="E24" s="11" t="s">
        <v>158</v>
      </c>
      <c r="F24" s="11">
        <v>2</v>
      </c>
      <c r="G24" s="240">
        <v>1100</v>
      </c>
      <c r="H24" s="240">
        <f>F24*G24</f>
        <v>2200</v>
      </c>
      <c r="I24" s="201"/>
      <c r="K24">
        <v>3</v>
      </c>
      <c r="L24" s="24"/>
    </row>
    <row r="25" spans="2:12">
      <c r="B25" s="130">
        <v>45721</v>
      </c>
      <c r="C25" s="24" t="s">
        <v>181</v>
      </c>
      <c r="D25" s="24" t="s">
        <v>157</v>
      </c>
      <c r="E25" s="11" t="s">
        <v>158</v>
      </c>
      <c r="F25" s="11">
        <v>2</v>
      </c>
      <c r="G25" s="240">
        <v>1100</v>
      </c>
      <c r="H25" s="240">
        <f>F25*G25</f>
        <v>2200</v>
      </c>
      <c r="I25" s="201"/>
      <c r="K25">
        <v>25</v>
      </c>
      <c r="L25" s="253"/>
    </row>
    <row r="26" spans="2:12">
      <c r="B26" s="130">
        <v>45726</v>
      </c>
      <c r="C26" s="24" t="s">
        <v>182</v>
      </c>
      <c r="D26" s="24" t="s">
        <v>157</v>
      </c>
      <c r="E26" s="11" t="s">
        <v>158</v>
      </c>
      <c r="F26" s="11">
        <v>1</v>
      </c>
      <c r="G26" s="240">
        <v>1100</v>
      </c>
      <c r="H26" s="240">
        <f>F26*G26</f>
        <v>1100</v>
      </c>
      <c r="I26" s="201"/>
      <c r="K26">
        <v>26</v>
      </c>
      <c r="L26" s="253"/>
    </row>
    <row r="27" spans="2:12">
      <c r="B27" s="130">
        <v>45726</v>
      </c>
      <c r="C27" s="24" t="s">
        <v>182</v>
      </c>
      <c r="D27" s="24" t="s">
        <v>157</v>
      </c>
      <c r="E27" s="21" t="s">
        <v>162</v>
      </c>
      <c r="F27" s="11">
        <v>1</v>
      </c>
      <c r="G27" s="240">
        <v>1000</v>
      </c>
      <c r="H27" s="240">
        <f>F27*G27</f>
        <v>1000</v>
      </c>
      <c r="I27" s="201"/>
      <c r="K27">
        <v>27</v>
      </c>
      <c r="L27" s="253"/>
    </row>
    <row r="28" spans="2:12">
      <c r="B28" s="130">
        <v>45691</v>
      </c>
      <c r="C28" s="24" t="s">
        <v>111</v>
      </c>
      <c r="D28" s="24" t="s">
        <v>157</v>
      </c>
      <c r="E28" s="13" t="s">
        <v>159</v>
      </c>
      <c r="F28" s="11">
        <v>4</v>
      </c>
      <c r="G28" s="240">
        <v>1100</v>
      </c>
      <c r="H28" s="240">
        <f>F28*G28</f>
        <v>4400</v>
      </c>
      <c r="I28" s="12"/>
      <c r="K28">
        <v>28</v>
      </c>
      <c r="L28" s="253"/>
    </row>
    <row r="29" spans="2:12">
      <c r="B29" s="130">
        <v>45691</v>
      </c>
      <c r="C29" s="24" t="s">
        <v>111</v>
      </c>
      <c r="D29" s="24" t="s">
        <v>143</v>
      </c>
      <c r="E29" s="11" t="s">
        <v>159</v>
      </c>
      <c r="F29" s="11">
        <v>2</v>
      </c>
      <c r="G29" s="240">
        <v>2200</v>
      </c>
      <c r="H29" s="240">
        <f>F29*G29</f>
        <v>4400</v>
      </c>
      <c r="I29" s="12"/>
      <c r="K29">
        <v>29</v>
      </c>
      <c r="L29" s="253"/>
    </row>
    <row r="30" spans="2:12">
      <c r="B30" s="130">
        <v>45695</v>
      </c>
      <c r="C30" s="24" t="s">
        <v>161</v>
      </c>
      <c r="D30" s="24" t="s">
        <v>143</v>
      </c>
      <c r="E30" s="13" t="s">
        <v>159</v>
      </c>
      <c r="F30" s="11">
        <v>4</v>
      </c>
      <c r="G30" s="240">
        <v>2200</v>
      </c>
      <c r="H30" s="240">
        <f>F30*G30</f>
        <v>8800</v>
      </c>
      <c r="I30" s="201"/>
      <c r="K30">
        <v>30</v>
      </c>
      <c r="L30" s="249"/>
    </row>
    <row r="31" spans="2:12">
      <c r="B31" s="130">
        <v>45701</v>
      </c>
      <c r="C31" s="24" t="s">
        <v>164</v>
      </c>
      <c r="D31" s="24" t="s">
        <v>157</v>
      </c>
      <c r="E31" s="13" t="s">
        <v>159</v>
      </c>
      <c r="F31" s="11">
        <v>2</v>
      </c>
      <c r="G31" s="240">
        <v>1100</v>
      </c>
      <c r="H31" s="240">
        <f>F31*G31</f>
        <v>2200</v>
      </c>
      <c r="I31" s="201"/>
      <c r="K31">
        <v>31</v>
      </c>
      <c r="L31" s="249"/>
    </row>
    <row r="32" spans="2:12">
      <c r="B32" s="130">
        <v>45701</v>
      </c>
      <c r="C32" s="24" t="s">
        <v>165</v>
      </c>
      <c r="D32" s="24" t="s">
        <v>157</v>
      </c>
      <c r="E32" s="13" t="s">
        <v>159</v>
      </c>
      <c r="F32" s="11">
        <v>24</v>
      </c>
      <c r="G32" s="240">
        <v>1100</v>
      </c>
      <c r="H32" s="240">
        <f>F32*G32</f>
        <v>26400</v>
      </c>
      <c r="I32" s="201"/>
      <c r="K32">
        <v>8</v>
      </c>
      <c r="L32" s="249"/>
    </row>
    <row r="33" spans="2:12">
      <c r="B33" s="130"/>
      <c r="C33" s="24" t="s">
        <v>164</v>
      </c>
      <c r="D33" s="24" t="s">
        <v>143</v>
      </c>
      <c r="E33" s="13" t="s">
        <v>159</v>
      </c>
      <c r="F33" s="11">
        <v>2</v>
      </c>
      <c r="G33" s="240">
        <v>2200</v>
      </c>
      <c r="H33" s="240">
        <f>F33*G33</f>
        <v>4400</v>
      </c>
      <c r="I33" s="201"/>
      <c r="K33">
        <v>32</v>
      </c>
      <c r="L33" s="249"/>
    </row>
    <row r="34" spans="2:12">
      <c r="B34" s="130"/>
      <c r="C34" s="24" t="s">
        <v>170</v>
      </c>
      <c r="D34" s="24" t="s">
        <v>157</v>
      </c>
      <c r="E34" s="11" t="s">
        <v>159</v>
      </c>
      <c r="F34" s="11">
        <v>4</v>
      </c>
      <c r="G34" s="240">
        <v>1100</v>
      </c>
      <c r="H34" s="240">
        <f>F34*G34</f>
        <v>4400</v>
      </c>
      <c r="I34" s="201"/>
      <c r="K34">
        <v>33</v>
      </c>
      <c r="L34" s="249"/>
    </row>
    <row r="35" spans="2:12">
      <c r="B35" s="130">
        <v>45714</v>
      </c>
      <c r="C35" s="24" t="s">
        <v>171</v>
      </c>
      <c r="D35" s="24" t="s">
        <v>157</v>
      </c>
      <c r="E35" s="11" t="s">
        <v>159</v>
      </c>
      <c r="F35" s="11">
        <v>1</v>
      </c>
      <c r="G35" s="240">
        <v>1100</v>
      </c>
      <c r="H35" s="240">
        <f>F35*G35</f>
        <v>1100</v>
      </c>
      <c r="I35" s="201"/>
      <c r="K35">
        <v>34</v>
      </c>
      <c r="L35" s="249"/>
    </row>
    <row r="36" spans="2:12">
      <c r="B36" s="130"/>
      <c r="C36" s="24" t="s">
        <v>172</v>
      </c>
      <c r="D36" s="24" t="s">
        <v>157</v>
      </c>
      <c r="E36" s="11" t="s">
        <v>159</v>
      </c>
      <c r="F36" s="11">
        <v>1</v>
      </c>
      <c r="G36" s="240">
        <v>1100</v>
      </c>
      <c r="H36" s="240">
        <f>F36*G36</f>
        <v>1100</v>
      </c>
      <c r="I36" s="201"/>
      <c r="K36">
        <v>35</v>
      </c>
      <c r="L36" s="249"/>
    </row>
    <row r="37" spans="2:12">
      <c r="B37" s="130">
        <v>45716</v>
      </c>
      <c r="C37" s="24" t="s">
        <v>183</v>
      </c>
      <c r="D37" s="24" t="s">
        <v>157</v>
      </c>
      <c r="E37" s="11" t="s">
        <v>159</v>
      </c>
      <c r="F37" s="11">
        <v>1</v>
      </c>
      <c r="G37" s="240">
        <v>950</v>
      </c>
      <c r="H37" s="240">
        <f>F37*G37</f>
        <v>950</v>
      </c>
      <c r="I37" s="201"/>
      <c r="K37">
        <v>36</v>
      </c>
      <c r="L37" s="249"/>
    </row>
    <row r="38" spans="2:12">
      <c r="B38" s="130">
        <v>45716</v>
      </c>
      <c r="C38" s="24" t="s">
        <v>176</v>
      </c>
      <c r="D38" s="24" t="s">
        <v>157</v>
      </c>
      <c r="E38" s="11" t="s">
        <v>159</v>
      </c>
      <c r="F38" s="11">
        <v>2</v>
      </c>
      <c r="G38" s="240">
        <v>1100</v>
      </c>
      <c r="H38" s="240">
        <f>F38*G38</f>
        <v>2200</v>
      </c>
      <c r="I38" s="201"/>
      <c r="K38">
        <v>37</v>
      </c>
      <c r="L38" s="249"/>
    </row>
    <row r="39" spans="2:12">
      <c r="B39" s="130">
        <v>45717</v>
      </c>
      <c r="C39" s="24" t="s">
        <v>177</v>
      </c>
      <c r="D39" s="24" t="s">
        <v>157</v>
      </c>
      <c r="E39" s="13" t="s">
        <v>159</v>
      </c>
      <c r="F39" s="11">
        <v>1</v>
      </c>
      <c r="G39" s="240">
        <v>1100</v>
      </c>
      <c r="H39" s="240">
        <f>F39*G39</f>
        <v>1100</v>
      </c>
      <c r="I39" s="201"/>
      <c r="K39">
        <v>38</v>
      </c>
      <c r="L39" s="249"/>
    </row>
    <row r="40" spans="2:12">
      <c r="B40" s="130">
        <v>45719</v>
      </c>
      <c r="C40" s="24" t="s">
        <v>178</v>
      </c>
      <c r="D40" s="24" t="s">
        <v>157</v>
      </c>
      <c r="E40" s="11" t="s">
        <v>159</v>
      </c>
      <c r="F40" s="11">
        <v>1</v>
      </c>
      <c r="G40" s="240">
        <v>1100</v>
      </c>
      <c r="H40" s="240">
        <f>F40*G40</f>
        <v>1100</v>
      </c>
      <c r="I40" s="201"/>
      <c r="K40">
        <v>39</v>
      </c>
      <c r="L40" s="249"/>
    </row>
    <row r="41" spans="2:12">
      <c r="B41" s="130">
        <v>45720</v>
      </c>
      <c r="C41" s="24" t="s">
        <v>179</v>
      </c>
      <c r="D41" s="24" t="s">
        <v>157</v>
      </c>
      <c r="E41" s="11" t="s">
        <v>159</v>
      </c>
      <c r="F41" s="11">
        <v>1</v>
      </c>
      <c r="G41" s="240">
        <v>1100</v>
      </c>
      <c r="H41" s="240">
        <f>F41*G41</f>
        <v>1100</v>
      </c>
      <c r="I41" s="201"/>
      <c r="K41">
        <v>40</v>
      </c>
      <c r="L41" s="249"/>
    </row>
    <row r="42" spans="2:12">
      <c r="B42" s="130">
        <v>45720</v>
      </c>
      <c r="C42" s="24" t="s">
        <v>180</v>
      </c>
      <c r="D42" s="24" t="s">
        <v>157</v>
      </c>
      <c r="E42" s="13" t="s">
        <v>159</v>
      </c>
      <c r="F42" s="11">
        <v>2</v>
      </c>
      <c r="G42" s="240">
        <v>1100</v>
      </c>
      <c r="H42" s="240">
        <f>F42*G42</f>
        <v>2200</v>
      </c>
      <c r="I42" s="201"/>
      <c r="K42">
        <v>41</v>
      </c>
      <c r="L42" s="24"/>
    </row>
    <row r="43" spans="2:12">
      <c r="B43" s="130">
        <v>45721</v>
      </c>
      <c r="C43" s="24" t="s">
        <v>181</v>
      </c>
      <c r="D43" s="24" t="s">
        <v>157</v>
      </c>
      <c r="E43" s="11" t="s">
        <v>159</v>
      </c>
      <c r="F43" s="11">
        <v>2</v>
      </c>
      <c r="G43" s="240">
        <v>1100</v>
      </c>
      <c r="H43" s="240">
        <f>F43*G43</f>
        <v>2200</v>
      </c>
      <c r="I43" s="201"/>
      <c r="K43">
        <v>42</v>
      </c>
      <c r="L43" s="24"/>
    </row>
    <row r="44" spans="2:12">
      <c r="B44" s="130">
        <v>45723</v>
      </c>
      <c r="C44" s="24" t="s">
        <v>184</v>
      </c>
      <c r="D44" s="24" t="s">
        <v>143</v>
      </c>
      <c r="E44" s="11" t="s">
        <v>159</v>
      </c>
      <c r="F44" s="11">
        <v>3</v>
      </c>
      <c r="G44" s="240">
        <v>2200</v>
      </c>
      <c r="H44" s="240">
        <f>F44*G44</f>
        <v>6600</v>
      </c>
      <c r="I44" s="201"/>
      <c r="K44">
        <v>43</v>
      </c>
      <c r="L44" s="24"/>
    </row>
    <row r="45" spans="2:12">
      <c r="B45" s="130">
        <v>45726</v>
      </c>
      <c r="C45" s="24" t="s">
        <v>185</v>
      </c>
      <c r="D45" s="24" t="s">
        <v>157</v>
      </c>
      <c r="E45" s="13" t="s">
        <v>159</v>
      </c>
      <c r="F45" s="11">
        <v>2</v>
      </c>
      <c r="G45" s="240">
        <v>1100</v>
      </c>
      <c r="H45" s="240">
        <f>F45*G45</f>
        <v>2200</v>
      </c>
      <c r="I45" s="201"/>
      <c r="K45">
        <v>44</v>
      </c>
      <c r="L45" s="24"/>
    </row>
    <row r="46" spans="2:12">
      <c r="B46" s="130">
        <v>45726</v>
      </c>
      <c r="C46" s="24" t="s">
        <v>186</v>
      </c>
      <c r="D46" s="24" t="s">
        <v>143</v>
      </c>
      <c r="E46" s="11" t="s">
        <v>159</v>
      </c>
      <c r="F46" s="11">
        <v>1</v>
      </c>
      <c r="G46" s="240">
        <v>2200</v>
      </c>
      <c r="H46" s="240">
        <f>F46*G46</f>
        <v>2200</v>
      </c>
      <c r="I46" s="201"/>
      <c r="K46">
        <v>45</v>
      </c>
      <c r="L46" s="24"/>
    </row>
    <row r="47" spans="2:12">
      <c r="B47" s="130">
        <v>45678</v>
      </c>
      <c r="C47" s="24" t="s">
        <v>187</v>
      </c>
      <c r="D47" s="24" t="s">
        <v>143</v>
      </c>
      <c r="E47" s="11" t="s">
        <v>136</v>
      </c>
      <c r="F47" s="11">
        <v>9</v>
      </c>
      <c r="G47" s="240">
        <v>1200</v>
      </c>
      <c r="H47" s="240">
        <f>F47*G47</f>
        <v>10800</v>
      </c>
      <c r="I47" s="201"/>
      <c r="K47">
        <v>46</v>
      </c>
      <c r="L47" s="24"/>
    </row>
    <row r="48" spans="2:12">
      <c r="B48" s="130">
        <v>45678</v>
      </c>
      <c r="C48" s="24" t="s">
        <v>187</v>
      </c>
      <c r="D48" s="24" t="s">
        <v>157</v>
      </c>
      <c r="E48" s="11" t="s">
        <v>136</v>
      </c>
      <c r="F48" s="11">
        <v>12</v>
      </c>
      <c r="G48" s="240">
        <v>600</v>
      </c>
      <c r="H48" s="240">
        <f>F48*G48</f>
        <v>7200</v>
      </c>
      <c r="I48" s="201"/>
      <c r="K48">
        <v>47</v>
      </c>
      <c r="L48" s="24"/>
    </row>
    <row r="49" spans="2:12">
      <c r="B49" s="130">
        <v>45688</v>
      </c>
      <c r="C49" s="24" t="s">
        <v>188</v>
      </c>
      <c r="D49" s="24" t="s">
        <v>143</v>
      </c>
      <c r="E49" s="11" t="s">
        <v>136</v>
      </c>
      <c r="F49" s="11">
        <v>20</v>
      </c>
      <c r="G49" s="240">
        <v>1000</v>
      </c>
      <c r="H49" s="240">
        <f>F49*G49</f>
        <v>20000</v>
      </c>
      <c r="I49" s="201"/>
      <c r="K49">
        <v>48</v>
      </c>
      <c r="L49" s="24"/>
    </row>
    <row r="50" spans="2:12">
      <c r="B50" s="130">
        <v>45690</v>
      </c>
      <c r="C50" s="24" t="s">
        <v>156</v>
      </c>
      <c r="D50" s="24" t="s">
        <v>157</v>
      </c>
      <c r="E50" s="11" t="s">
        <v>136</v>
      </c>
      <c r="F50" s="11">
        <v>15</v>
      </c>
      <c r="G50" s="240">
        <v>600</v>
      </c>
      <c r="H50" s="240">
        <f>F50*G50</f>
        <v>9000</v>
      </c>
      <c r="I50" s="201"/>
      <c r="K50">
        <v>49</v>
      </c>
      <c r="L50" s="24"/>
    </row>
    <row r="51" spans="2:12">
      <c r="B51" s="130">
        <v>45691</v>
      </c>
      <c r="C51" s="24" t="s">
        <v>111</v>
      </c>
      <c r="D51" s="24" t="s">
        <v>143</v>
      </c>
      <c r="E51" s="13" t="s">
        <v>136</v>
      </c>
      <c r="F51" s="11">
        <v>2</v>
      </c>
      <c r="G51" s="240">
        <v>1100</v>
      </c>
      <c r="H51" s="240">
        <f>F51*G51</f>
        <v>2200</v>
      </c>
      <c r="I51" s="12"/>
      <c r="K51">
        <v>9</v>
      </c>
      <c r="L51" s="24"/>
    </row>
    <row r="52" spans="2:12">
      <c r="B52" s="130">
        <v>45701</v>
      </c>
      <c r="C52" s="24" t="s">
        <v>189</v>
      </c>
      <c r="D52" s="24" t="s">
        <v>157</v>
      </c>
      <c r="E52" s="11" t="s">
        <v>136</v>
      </c>
      <c r="F52" s="11">
        <v>5</v>
      </c>
      <c r="G52" s="240">
        <v>600</v>
      </c>
      <c r="H52" s="240">
        <f>F52*G52</f>
        <v>3000</v>
      </c>
      <c r="I52" s="201"/>
      <c r="K52">
        <v>50</v>
      </c>
      <c r="L52" s="24"/>
    </row>
    <row r="53" spans="2:12">
      <c r="B53" s="130">
        <v>45681</v>
      </c>
      <c r="C53" s="24" t="s">
        <v>190</v>
      </c>
      <c r="D53" s="24" t="s">
        <v>157</v>
      </c>
      <c r="E53" s="11" t="s">
        <v>136</v>
      </c>
      <c r="F53" s="11">
        <v>2</v>
      </c>
      <c r="G53" s="240">
        <v>600</v>
      </c>
      <c r="H53" s="240">
        <f>F53*G53</f>
        <v>1200</v>
      </c>
      <c r="I53" s="201"/>
      <c r="K53">
        <v>15</v>
      </c>
      <c r="L53" s="24"/>
    </row>
    <row r="54" spans="2:12">
      <c r="B54" s="130">
        <v>45682</v>
      </c>
      <c r="C54" s="24" t="s">
        <v>188</v>
      </c>
      <c r="D54" s="24" t="s">
        <v>143</v>
      </c>
      <c r="E54" s="13" t="s">
        <v>136</v>
      </c>
      <c r="F54" s="11">
        <v>20</v>
      </c>
      <c r="G54" s="240">
        <v>1000</v>
      </c>
      <c r="H54" s="240">
        <f>F54*G54</f>
        <v>20000</v>
      </c>
      <c r="I54" s="201"/>
      <c r="K54">
        <v>51</v>
      </c>
      <c r="L54" s="24"/>
    </row>
    <row r="55" spans="2:12">
      <c r="B55" s="130">
        <v>45681</v>
      </c>
      <c r="C55" s="24" t="s">
        <v>165</v>
      </c>
      <c r="D55" s="24" t="s">
        <v>157</v>
      </c>
      <c r="E55" s="11" t="s">
        <v>136</v>
      </c>
      <c r="F55" s="11">
        <v>24</v>
      </c>
      <c r="G55" s="240">
        <v>600</v>
      </c>
      <c r="H55" s="240">
        <f>F55*G55</f>
        <v>14400</v>
      </c>
      <c r="I55" s="201"/>
      <c r="K55">
        <v>52</v>
      </c>
      <c r="L55" s="24"/>
    </row>
    <row r="56" spans="2:12">
      <c r="B56" s="130">
        <v>45684</v>
      </c>
      <c r="C56" s="24" t="s">
        <v>165</v>
      </c>
      <c r="D56" s="24" t="s">
        <v>157</v>
      </c>
      <c r="E56" s="11" t="s">
        <v>136</v>
      </c>
      <c r="F56" s="11">
        <v>3</v>
      </c>
      <c r="G56" s="240">
        <v>600</v>
      </c>
      <c r="H56" s="240">
        <f>F56*G56</f>
        <v>1800</v>
      </c>
      <c r="I56" s="201"/>
      <c r="K56">
        <v>53</v>
      </c>
      <c r="L56" s="24"/>
    </row>
    <row r="57" spans="2:12">
      <c r="B57" s="130"/>
      <c r="C57" s="24" t="s">
        <v>191</v>
      </c>
      <c r="D57" s="24" t="s">
        <v>157</v>
      </c>
      <c r="E57" s="11" t="s">
        <v>136</v>
      </c>
      <c r="F57" s="11">
        <v>1</v>
      </c>
      <c r="G57" s="240">
        <v>600</v>
      </c>
      <c r="H57" s="240">
        <f>F57*G57</f>
        <v>600</v>
      </c>
      <c r="I57" s="201"/>
      <c r="K57">
        <v>54</v>
      </c>
      <c r="L57" s="24"/>
    </row>
    <row r="58" spans="2:12">
      <c r="B58" s="130"/>
      <c r="C58" s="24" t="s">
        <v>188</v>
      </c>
      <c r="D58" s="24" t="s">
        <v>143</v>
      </c>
      <c r="E58" s="11" t="s">
        <v>136</v>
      </c>
      <c r="F58" s="11">
        <v>20</v>
      </c>
      <c r="G58" s="240">
        <v>1000</v>
      </c>
      <c r="H58" s="240">
        <f>F58*G58</f>
        <v>20000</v>
      </c>
      <c r="I58" s="201"/>
      <c r="K58">
        <v>5</v>
      </c>
      <c r="L58" s="24"/>
    </row>
    <row r="59" spans="2:12">
      <c r="B59" s="130">
        <v>45714</v>
      </c>
      <c r="C59" s="24" t="s">
        <v>171</v>
      </c>
      <c r="D59" s="24" t="s">
        <v>157</v>
      </c>
      <c r="E59" s="13" t="s">
        <v>136</v>
      </c>
      <c r="F59" s="11">
        <v>2</v>
      </c>
      <c r="G59" s="240">
        <v>600</v>
      </c>
      <c r="H59" s="240">
        <f>F59*G59</f>
        <v>1200</v>
      </c>
      <c r="I59" s="201"/>
      <c r="L59" s="24"/>
    </row>
    <row r="60" spans="2:12">
      <c r="B60" s="130"/>
      <c r="C60" s="24" t="s">
        <v>172</v>
      </c>
      <c r="D60" s="24" t="s">
        <v>157</v>
      </c>
      <c r="E60" s="11" t="s">
        <v>136</v>
      </c>
      <c r="F60" s="11">
        <v>1</v>
      </c>
      <c r="G60" s="240">
        <v>600</v>
      </c>
      <c r="H60" s="240">
        <f>F60*G60</f>
        <v>600</v>
      </c>
      <c r="I60" s="201"/>
      <c r="K60">
        <v>56</v>
      </c>
      <c r="L60" s="24"/>
    </row>
    <row r="61" spans="2:12">
      <c r="B61" s="130"/>
      <c r="C61" s="24" t="s">
        <v>173</v>
      </c>
      <c r="D61" s="24" t="s">
        <v>157</v>
      </c>
      <c r="E61" s="11" t="s">
        <v>136</v>
      </c>
      <c r="F61" s="11">
        <v>1</v>
      </c>
      <c r="G61" s="240">
        <v>600</v>
      </c>
      <c r="H61" s="240">
        <f>F61*G61</f>
        <v>600</v>
      </c>
      <c r="I61" s="201"/>
      <c r="K61">
        <v>2</v>
      </c>
      <c r="L61" s="24"/>
    </row>
    <row r="62" spans="2:12">
      <c r="B62" s="130">
        <v>45702</v>
      </c>
      <c r="C62" s="24" t="s">
        <v>192</v>
      </c>
      <c r="D62" s="24" t="s">
        <v>157</v>
      </c>
      <c r="E62" s="11" t="s">
        <v>136</v>
      </c>
      <c r="F62" s="11">
        <v>5</v>
      </c>
      <c r="G62" s="240">
        <v>600</v>
      </c>
      <c r="H62" s="240">
        <f>F62*G62</f>
        <v>3000</v>
      </c>
      <c r="I62" s="201"/>
      <c r="K62">
        <v>57</v>
      </c>
      <c r="L62" s="24"/>
    </row>
    <row r="63" spans="2:12">
      <c r="B63" s="130">
        <v>45709</v>
      </c>
      <c r="C63" s="24" t="s">
        <v>174</v>
      </c>
      <c r="D63" s="24" t="s">
        <v>143</v>
      </c>
      <c r="E63" s="13" t="s">
        <v>136</v>
      </c>
      <c r="F63" s="11">
        <v>20</v>
      </c>
      <c r="G63" s="240">
        <v>1200</v>
      </c>
      <c r="H63" s="240">
        <f>F63*G63</f>
        <v>24000</v>
      </c>
      <c r="I63" s="201"/>
      <c r="K63">
        <v>58</v>
      </c>
      <c r="L63" s="24"/>
    </row>
    <row r="64" spans="2:12">
      <c r="B64" s="130">
        <v>45716</v>
      </c>
      <c r="C64" s="24" t="s">
        <v>176</v>
      </c>
      <c r="D64" s="24" t="s">
        <v>143</v>
      </c>
      <c r="E64" s="11" t="s">
        <v>136</v>
      </c>
      <c r="F64" s="11">
        <v>2</v>
      </c>
      <c r="G64" s="240">
        <v>1200</v>
      </c>
      <c r="H64" s="240">
        <f>F64*G64</f>
        <v>2400</v>
      </c>
      <c r="I64" s="201"/>
      <c r="K64">
        <v>59</v>
      </c>
      <c r="L64" s="24"/>
    </row>
    <row r="65" spans="2:12">
      <c r="B65" s="130">
        <v>45717</v>
      </c>
      <c r="C65" s="24" t="s">
        <v>177</v>
      </c>
      <c r="D65" s="24" t="s">
        <v>157</v>
      </c>
      <c r="E65" s="11" t="s">
        <v>136</v>
      </c>
      <c r="F65" s="11">
        <v>1</v>
      </c>
      <c r="G65" s="240">
        <v>600</v>
      </c>
      <c r="H65" s="240">
        <f>F65*G65</f>
        <v>600</v>
      </c>
      <c r="I65" s="201"/>
      <c r="K65">
        <v>60</v>
      </c>
      <c r="L65" s="24"/>
    </row>
    <row r="66" spans="2:12">
      <c r="B66" s="130">
        <v>45717</v>
      </c>
      <c r="C66" s="24" t="s">
        <v>177</v>
      </c>
      <c r="D66" s="24" t="s">
        <v>143</v>
      </c>
      <c r="E66" s="235" t="s">
        <v>136</v>
      </c>
      <c r="F66" s="235">
        <v>1</v>
      </c>
      <c r="G66" s="241">
        <v>1200</v>
      </c>
      <c r="H66" s="240">
        <f>F66*G66</f>
        <v>1200</v>
      </c>
      <c r="I66" s="255"/>
      <c r="K66">
        <v>61</v>
      </c>
      <c r="L66" s="24"/>
    </row>
    <row r="67" spans="2:12">
      <c r="B67" s="130">
        <v>45718</v>
      </c>
      <c r="C67" s="24" t="s">
        <v>193</v>
      </c>
      <c r="D67" s="24" t="s">
        <v>143</v>
      </c>
      <c r="E67" s="13" t="s">
        <v>136</v>
      </c>
      <c r="F67" s="13">
        <v>5</v>
      </c>
      <c r="G67" s="242">
        <v>1200</v>
      </c>
      <c r="H67" s="240">
        <f>F67*G67</f>
        <v>6000</v>
      </c>
      <c r="I67" s="201"/>
      <c r="K67">
        <v>62</v>
      </c>
      <c r="L67" s="24"/>
    </row>
    <row r="68" spans="2:12">
      <c r="B68" s="130">
        <v>45718</v>
      </c>
      <c r="C68" s="24" t="s">
        <v>194</v>
      </c>
      <c r="D68" s="24" t="s">
        <v>157</v>
      </c>
      <c r="E68" s="13" t="s">
        <v>136</v>
      </c>
      <c r="F68" s="13">
        <v>20</v>
      </c>
      <c r="G68" s="242">
        <v>600</v>
      </c>
      <c r="H68" s="240">
        <f>F68*G68</f>
        <v>12000</v>
      </c>
      <c r="I68" s="201"/>
      <c r="K68">
        <v>63</v>
      </c>
      <c r="L68" s="24"/>
    </row>
    <row r="69" spans="2:12">
      <c r="B69" s="130">
        <v>45719</v>
      </c>
      <c r="C69" s="24" t="s">
        <v>195</v>
      </c>
      <c r="D69" s="24" t="s">
        <v>143</v>
      </c>
      <c r="E69" s="11" t="s">
        <v>136</v>
      </c>
      <c r="F69" s="13">
        <v>5</v>
      </c>
      <c r="G69" s="242">
        <v>1200</v>
      </c>
      <c r="H69" s="240">
        <f>F69*G69</f>
        <v>6000</v>
      </c>
      <c r="I69" s="201"/>
      <c r="K69">
        <v>64</v>
      </c>
      <c r="L69" s="24"/>
    </row>
    <row r="70" spans="2:12">
      <c r="B70" s="130">
        <v>45719</v>
      </c>
      <c r="C70" s="24" t="s">
        <v>178</v>
      </c>
      <c r="D70" s="24" t="s">
        <v>143</v>
      </c>
      <c r="E70" s="13" t="s">
        <v>136</v>
      </c>
      <c r="F70" s="13">
        <v>1</v>
      </c>
      <c r="G70" s="242">
        <v>1200</v>
      </c>
      <c r="H70" s="240">
        <f>F70*G70</f>
        <v>1200</v>
      </c>
      <c r="I70" s="201"/>
      <c r="K70">
        <v>65</v>
      </c>
      <c r="L70" s="24"/>
    </row>
    <row r="71" spans="2:12">
      <c r="B71" s="130">
        <v>45719</v>
      </c>
      <c r="C71" s="24" t="s">
        <v>189</v>
      </c>
      <c r="D71" s="24" t="s">
        <v>157</v>
      </c>
      <c r="E71" s="11" t="s">
        <v>136</v>
      </c>
      <c r="F71" s="13">
        <v>4</v>
      </c>
      <c r="G71" s="242">
        <v>600</v>
      </c>
      <c r="H71" s="240">
        <f>F71*G71</f>
        <v>2400</v>
      </c>
      <c r="I71" s="201"/>
      <c r="K71">
        <v>66</v>
      </c>
      <c r="L71" s="24"/>
    </row>
    <row r="72" spans="2:12">
      <c r="B72" s="130">
        <v>45720</v>
      </c>
      <c r="C72" s="24" t="s">
        <v>179</v>
      </c>
      <c r="D72" s="24" t="s">
        <v>143</v>
      </c>
      <c r="E72" s="13" t="s">
        <v>136</v>
      </c>
      <c r="F72" s="13">
        <v>6</v>
      </c>
      <c r="G72" s="242">
        <v>1200</v>
      </c>
      <c r="H72" s="240">
        <f>F72*G72</f>
        <v>7200</v>
      </c>
      <c r="I72" s="201"/>
      <c r="K72">
        <v>67</v>
      </c>
      <c r="L72" s="24"/>
    </row>
    <row r="73" spans="2:12">
      <c r="B73" s="130">
        <v>45720</v>
      </c>
      <c r="C73" s="24" t="s">
        <v>180</v>
      </c>
      <c r="D73" s="24" t="s">
        <v>143</v>
      </c>
      <c r="E73" s="13" t="s">
        <v>136</v>
      </c>
      <c r="F73" s="13">
        <v>5</v>
      </c>
      <c r="G73" s="242">
        <v>1200</v>
      </c>
      <c r="H73" s="240">
        <f>F73*G73</f>
        <v>6000</v>
      </c>
      <c r="I73" s="201"/>
      <c r="K73">
        <v>68</v>
      </c>
      <c r="L73" s="24"/>
    </row>
    <row r="74" spans="2:12">
      <c r="B74" s="130">
        <v>45721</v>
      </c>
      <c r="C74" s="24" t="s">
        <v>181</v>
      </c>
      <c r="D74" s="24" t="s">
        <v>157</v>
      </c>
      <c r="E74" s="11" t="s">
        <v>136</v>
      </c>
      <c r="F74" s="13">
        <v>4</v>
      </c>
      <c r="G74" s="242">
        <v>600</v>
      </c>
      <c r="H74" s="240">
        <f>F74*G74</f>
        <v>2400</v>
      </c>
      <c r="I74" s="201"/>
      <c r="K74">
        <v>69</v>
      </c>
      <c r="L74" s="24"/>
    </row>
    <row r="75" spans="2:12">
      <c r="B75" s="130">
        <v>45723</v>
      </c>
      <c r="C75" s="24" t="s">
        <v>196</v>
      </c>
      <c r="D75" s="24" t="s">
        <v>157</v>
      </c>
      <c r="E75" s="13" t="s">
        <v>136</v>
      </c>
      <c r="F75" s="13">
        <v>6</v>
      </c>
      <c r="G75" s="242">
        <v>600</v>
      </c>
      <c r="H75" s="240">
        <f>F75*G75</f>
        <v>3600</v>
      </c>
      <c r="I75" s="201"/>
      <c r="K75">
        <v>70</v>
      </c>
      <c r="L75" s="24"/>
    </row>
    <row r="76" spans="2:12">
      <c r="B76" s="130">
        <v>45724</v>
      </c>
      <c r="C76" s="24" t="s">
        <v>197</v>
      </c>
      <c r="D76" s="24" t="s">
        <v>143</v>
      </c>
      <c r="E76" s="13" t="s">
        <v>136</v>
      </c>
      <c r="F76" s="13">
        <v>24</v>
      </c>
      <c r="G76" s="242">
        <v>1200</v>
      </c>
      <c r="H76" s="240">
        <f>F76*G76</f>
        <v>28800</v>
      </c>
      <c r="I76" s="201"/>
      <c r="K76">
        <v>12</v>
      </c>
      <c r="L76" s="24"/>
    </row>
    <row r="77" spans="2:12">
      <c r="B77" s="130">
        <v>45724</v>
      </c>
      <c r="C77" s="24" t="s">
        <v>156</v>
      </c>
      <c r="D77" s="24" t="s">
        <v>157</v>
      </c>
      <c r="E77" s="13" t="s">
        <v>136</v>
      </c>
      <c r="F77" s="13">
        <v>10</v>
      </c>
      <c r="G77" s="242">
        <v>600</v>
      </c>
      <c r="H77" s="240">
        <f>F77*G77</f>
        <v>6000</v>
      </c>
      <c r="I77" s="201"/>
      <c r="L77" s="24"/>
    </row>
    <row r="78" spans="2:12">
      <c r="B78" s="130">
        <v>45726</v>
      </c>
      <c r="C78" s="24" t="s">
        <v>185</v>
      </c>
      <c r="D78" s="24" t="s">
        <v>143</v>
      </c>
      <c r="E78" s="11" t="s">
        <v>136</v>
      </c>
      <c r="F78" s="13">
        <v>3</v>
      </c>
      <c r="G78" s="242">
        <v>1200</v>
      </c>
      <c r="H78" s="240">
        <f>F78*G78</f>
        <v>3600</v>
      </c>
      <c r="I78" s="201"/>
      <c r="K78">
        <v>72</v>
      </c>
      <c r="L78" s="24"/>
    </row>
    <row r="79" spans="2:12">
      <c r="B79" s="130">
        <v>45726</v>
      </c>
      <c r="C79" s="24" t="s">
        <v>185</v>
      </c>
      <c r="D79" s="24" t="s">
        <v>157</v>
      </c>
      <c r="E79" s="13" t="s">
        <v>136</v>
      </c>
      <c r="F79" s="13">
        <v>2</v>
      </c>
      <c r="G79" s="242">
        <v>600</v>
      </c>
      <c r="H79" s="240">
        <f>F79*G79</f>
        <v>1200</v>
      </c>
      <c r="I79" s="201"/>
      <c r="K79">
        <v>1</v>
      </c>
      <c r="L79" s="24"/>
    </row>
    <row r="80" spans="2:12">
      <c r="B80" s="130">
        <v>45726</v>
      </c>
      <c r="C80" s="24" t="s">
        <v>197</v>
      </c>
      <c r="D80" s="24" t="s">
        <v>143</v>
      </c>
      <c r="E80" s="13" t="s">
        <v>136</v>
      </c>
      <c r="F80" s="13">
        <v>12</v>
      </c>
      <c r="G80" s="242">
        <v>1200</v>
      </c>
      <c r="H80" s="240">
        <f>F80*G80</f>
        <v>14400</v>
      </c>
      <c r="I80" s="201"/>
      <c r="K80">
        <v>73</v>
      </c>
      <c r="L80" s="24"/>
    </row>
    <row r="81" spans="2:12">
      <c r="B81" s="130">
        <v>45723</v>
      </c>
      <c r="C81" s="24" t="s">
        <v>198</v>
      </c>
      <c r="D81" s="24" t="s">
        <v>157</v>
      </c>
      <c r="E81" s="13" t="s">
        <v>136</v>
      </c>
      <c r="F81" s="13">
        <v>16</v>
      </c>
      <c r="G81" s="242">
        <v>600</v>
      </c>
      <c r="H81" s="240">
        <f>F81*G81</f>
        <v>9600</v>
      </c>
      <c r="I81" s="201"/>
      <c r="K81">
        <v>74</v>
      </c>
      <c r="L81" s="24"/>
    </row>
    <row r="82" spans="2:12">
      <c r="B82" s="130">
        <v>45721</v>
      </c>
      <c r="C82" s="24" t="s">
        <v>199</v>
      </c>
      <c r="D82" s="24" t="s">
        <v>143</v>
      </c>
      <c r="E82" s="13" t="s">
        <v>136</v>
      </c>
      <c r="F82" s="13">
        <v>4</v>
      </c>
      <c r="G82" s="242">
        <v>1200</v>
      </c>
      <c r="H82" s="240">
        <f>F82*G82</f>
        <v>4800</v>
      </c>
      <c r="I82" s="201"/>
      <c r="K82">
        <v>13</v>
      </c>
      <c r="L82" s="24"/>
    </row>
    <row r="83" spans="2:12">
      <c r="B83" s="130">
        <v>45722</v>
      </c>
      <c r="C83" s="24" t="s">
        <v>199</v>
      </c>
      <c r="D83" s="24" t="s">
        <v>157</v>
      </c>
      <c r="E83" s="13" t="s">
        <v>136</v>
      </c>
      <c r="F83" s="13">
        <v>4</v>
      </c>
      <c r="G83" s="242">
        <v>600</v>
      </c>
      <c r="H83" s="240">
        <f>F83*G83</f>
        <v>2400</v>
      </c>
      <c r="I83" s="201"/>
      <c r="K83">
        <v>134</v>
      </c>
      <c r="L83" s="24"/>
    </row>
    <row r="84" spans="2:12">
      <c r="B84" s="130">
        <v>45722</v>
      </c>
      <c r="C84" s="24" t="s">
        <v>199</v>
      </c>
      <c r="D84" s="24" t="s">
        <v>143</v>
      </c>
      <c r="E84" s="11" t="s">
        <v>136</v>
      </c>
      <c r="F84" s="13">
        <v>4</v>
      </c>
      <c r="G84" s="242">
        <v>1200</v>
      </c>
      <c r="H84" s="240">
        <f>F84*G84</f>
        <v>4800</v>
      </c>
      <c r="I84" s="201"/>
      <c r="K84">
        <v>76</v>
      </c>
      <c r="L84" s="24"/>
    </row>
    <row r="85" spans="2:12">
      <c r="B85" s="130">
        <v>45727</v>
      </c>
      <c r="C85" s="24" t="s">
        <v>182</v>
      </c>
      <c r="D85" s="24" t="s">
        <v>157</v>
      </c>
      <c r="E85" s="11" t="s">
        <v>136</v>
      </c>
      <c r="F85" s="13">
        <v>3</v>
      </c>
      <c r="G85" s="242">
        <v>600</v>
      </c>
      <c r="H85" s="240">
        <f>F85*G85</f>
        <v>1800</v>
      </c>
      <c r="I85" s="201"/>
      <c r="K85">
        <v>77</v>
      </c>
      <c r="L85" s="24"/>
    </row>
    <row r="86" spans="2:12">
      <c r="B86" s="130">
        <v>45727</v>
      </c>
      <c r="C86" s="24" t="s">
        <v>95</v>
      </c>
      <c r="D86" s="24" t="s">
        <v>157</v>
      </c>
      <c r="E86" s="13" t="s">
        <v>136</v>
      </c>
      <c r="F86" s="13">
        <v>20</v>
      </c>
      <c r="G86" s="242">
        <v>600</v>
      </c>
      <c r="H86" s="240">
        <f>F86*G86</f>
        <v>12000</v>
      </c>
      <c r="I86" s="255"/>
      <c r="L86" s="24"/>
    </row>
    <row r="87" spans="2:12">
      <c r="B87" s="130">
        <v>45729</v>
      </c>
      <c r="C87" s="24" t="s">
        <v>194</v>
      </c>
      <c r="D87" s="24" t="s">
        <v>157</v>
      </c>
      <c r="E87" s="11" t="s">
        <v>136</v>
      </c>
      <c r="F87" s="13">
        <v>10</v>
      </c>
      <c r="G87" s="242">
        <v>600</v>
      </c>
      <c r="H87" s="240">
        <f>F87*G87</f>
        <v>6000</v>
      </c>
      <c r="I87" s="201"/>
      <c r="K87">
        <v>79</v>
      </c>
      <c r="L87" s="24"/>
    </row>
    <row r="88" spans="2:12">
      <c r="B88" s="130">
        <v>45729</v>
      </c>
      <c r="C88" s="24" t="s">
        <v>146</v>
      </c>
      <c r="D88" s="24" t="s">
        <v>143</v>
      </c>
      <c r="E88" s="13" t="s">
        <v>136</v>
      </c>
      <c r="F88" s="13">
        <v>8</v>
      </c>
      <c r="G88" s="242">
        <v>1200</v>
      </c>
      <c r="H88" s="240">
        <f>F88*G88</f>
        <v>9600</v>
      </c>
      <c r="I88" s="201"/>
      <c r="K88">
        <v>80</v>
      </c>
      <c r="L88" s="24"/>
    </row>
    <row r="89" spans="2:12">
      <c r="B89" s="130">
        <v>45729</v>
      </c>
      <c r="C89" s="24" t="s">
        <v>190</v>
      </c>
      <c r="D89" s="24" t="s">
        <v>157</v>
      </c>
      <c r="E89" s="13" t="s">
        <v>136</v>
      </c>
      <c r="F89" s="13">
        <v>4</v>
      </c>
      <c r="G89" s="242">
        <v>600</v>
      </c>
      <c r="H89" s="240">
        <f>F89*G89</f>
        <v>2400</v>
      </c>
      <c r="I89" s="201"/>
      <c r="K89">
        <v>81</v>
      </c>
      <c r="L89" s="24"/>
    </row>
    <row r="90" spans="2:12">
      <c r="B90" s="130">
        <v>45730</v>
      </c>
      <c r="C90" s="24" t="s">
        <v>177</v>
      </c>
      <c r="D90" s="24" t="s">
        <v>143</v>
      </c>
      <c r="E90" s="13" t="s">
        <v>136</v>
      </c>
      <c r="F90" s="13">
        <v>30</v>
      </c>
      <c r="G90" s="242">
        <v>1000</v>
      </c>
      <c r="H90" s="240">
        <f>F90*G90</f>
        <v>30000</v>
      </c>
      <c r="I90" s="201"/>
      <c r="K90">
        <v>82</v>
      </c>
      <c r="L90" s="24"/>
    </row>
    <row r="91" spans="2:12">
      <c r="B91" s="130">
        <v>45730</v>
      </c>
      <c r="C91" s="24" t="s">
        <v>200</v>
      </c>
      <c r="D91" s="24" t="s">
        <v>157</v>
      </c>
      <c r="E91" s="13" t="s">
        <v>136</v>
      </c>
      <c r="F91" s="13">
        <v>10</v>
      </c>
      <c r="G91" s="242">
        <v>600</v>
      </c>
      <c r="H91" s="240">
        <f>F91*G91</f>
        <v>6000</v>
      </c>
      <c r="I91" s="201"/>
      <c r="K91">
        <v>83</v>
      </c>
      <c r="L91" s="24"/>
    </row>
    <row r="92" spans="2:12">
      <c r="B92" s="130">
        <v>45730</v>
      </c>
      <c r="C92" s="24" t="s">
        <v>98</v>
      </c>
      <c r="D92" s="24" t="s">
        <v>143</v>
      </c>
      <c r="E92" s="13" t="s">
        <v>136</v>
      </c>
      <c r="F92" s="13">
        <v>1</v>
      </c>
      <c r="G92" s="242">
        <v>1200</v>
      </c>
      <c r="H92" s="240">
        <f>F92*G92</f>
        <v>1200</v>
      </c>
      <c r="I92" s="201"/>
      <c r="K92">
        <v>84</v>
      </c>
      <c r="L92" s="24"/>
    </row>
    <row r="93" spans="2:12">
      <c r="B93" s="130">
        <v>45730</v>
      </c>
      <c r="C93" s="24" t="s">
        <v>98</v>
      </c>
      <c r="D93" s="24" t="s">
        <v>157</v>
      </c>
      <c r="E93" s="11" t="s">
        <v>136</v>
      </c>
      <c r="F93" s="13">
        <v>1</v>
      </c>
      <c r="G93" s="242">
        <v>600</v>
      </c>
      <c r="H93" s="240">
        <f>F93*G93</f>
        <v>600</v>
      </c>
      <c r="I93" s="201"/>
      <c r="K93">
        <v>85</v>
      </c>
      <c r="L93" s="24"/>
    </row>
    <row r="94" spans="2:12">
      <c r="B94" s="130">
        <v>45730</v>
      </c>
      <c r="C94" s="24" t="s">
        <v>98</v>
      </c>
      <c r="D94" s="24" t="s">
        <v>157</v>
      </c>
      <c r="E94" s="13" t="s">
        <v>136</v>
      </c>
      <c r="F94" s="13">
        <v>1</v>
      </c>
      <c r="G94" s="242">
        <v>1000</v>
      </c>
      <c r="H94" s="240">
        <f>F94*G94</f>
        <v>1000</v>
      </c>
      <c r="I94" s="201"/>
      <c r="K94">
        <v>86</v>
      </c>
      <c r="L94" s="24"/>
    </row>
    <row r="95" spans="2:12">
      <c r="B95" s="130">
        <v>45731</v>
      </c>
      <c r="C95" s="24" t="s">
        <v>201</v>
      </c>
      <c r="D95" s="24" t="s">
        <v>157</v>
      </c>
      <c r="E95" s="13" t="s">
        <v>136</v>
      </c>
      <c r="F95" s="13">
        <v>2</v>
      </c>
      <c r="G95" s="242">
        <v>600</v>
      </c>
      <c r="H95" s="240">
        <f>F95*G95</f>
        <v>1200</v>
      </c>
      <c r="I95" s="201"/>
      <c r="K95">
        <v>87</v>
      </c>
      <c r="L95" s="24"/>
    </row>
    <row r="96" spans="2:12">
      <c r="B96" s="130">
        <v>45731</v>
      </c>
      <c r="C96" s="24" t="s">
        <v>156</v>
      </c>
      <c r="D96" s="24" t="s">
        <v>157</v>
      </c>
      <c r="E96" s="13" t="s">
        <v>136</v>
      </c>
      <c r="F96" s="13">
        <v>9</v>
      </c>
      <c r="G96" s="242">
        <v>600</v>
      </c>
      <c r="H96" s="240">
        <f>F96*G96</f>
        <v>5400</v>
      </c>
      <c r="I96" s="201"/>
      <c r="K96">
        <v>88</v>
      </c>
      <c r="L96" s="24"/>
    </row>
    <row r="97" spans="2:12">
      <c r="B97" s="130">
        <v>45732</v>
      </c>
      <c r="C97" s="24" t="s">
        <v>41</v>
      </c>
      <c r="D97" s="24" t="s">
        <v>143</v>
      </c>
      <c r="E97" s="11" t="s">
        <v>136</v>
      </c>
      <c r="F97" s="13">
        <v>2</v>
      </c>
      <c r="G97" s="242">
        <v>1200</v>
      </c>
      <c r="H97" s="240">
        <f>F97*G97</f>
        <v>2400</v>
      </c>
      <c r="I97" s="12"/>
      <c r="K97">
        <v>130</v>
      </c>
      <c r="L97" s="24"/>
    </row>
    <row r="98" spans="2:12">
      <c r="B98" s="130">
        <v>45730</v>
      </c>
      <c r="C98" s="24" t="s">
        <v>98</v>
      </c>
      <c r="D98" s="24" t="s">
        <v>143</v>
      </c>
      <c r="E98" s="13" t="s">
        <v>162</v>
      </c>
      <c r="F98" s="13">
        <v>1</v>
      </c>
      <c r="G98" s="242">
        <v>2000</v>
      </c>
      <c r="H98" s="240">
        <f>F98*G98</f>
        <v>2000</v>
      </c>
      <c r="I98" s="201"/>
      <c r="K98">
        <v>89</v>
      </c>
      <c r="L98" s="24"/>
    </row>
    <row r="99" spans="2:12">
      <c r="B99" s="130">
        <v>45731</v>
      </c>
      <c r="C99" s="24" t="s">
        <v>201</v>
      </c>
      <c r="D99" s="24" t="s">
        <v>157</v>
      </c>
      <c r="E99" s="13" t="s">
        <v>162</v>
      </c>
      <c r="F99" s="13">
        <v>1</v>
      </c>
      <c r="G99" s="242">
        <v>1000</v>
      </c>
      <c r="H99" s="240">
        <f>F99*G99</f>
        <v>1000</v>
      </c>
      <c r="I99" s="201"/>
      <c r="K99">
        <v>90</v>
      </c>
      <c r="L99" s="24"/>
    </row>
    <row r="100" spans="2:12">
      <c r="B100" s="130">
        <v>45691</v>
      </c>
      <c r="C100" s="24" t="s">
        <v>202</v>
      </c>
      <c r="D100" s="24" t="s">
        <v>143</v>
      </c>
      <c r="E100" s="13" t="s">
        <v>21</v>
      </c>
      <c r="F100" s="13">
        <v>9</v>
      </c>
      <c r="G100" s="242">
        <v>1800</v>
      </c>
      <c r="H100" s="240">
        <f>F100*G100</f>
        <v>16200</v>
      </c>
      <c r="I100" s="201"/>
      <c r="K100">
        <v>91</v>
      </c>
      <c r="L100" s="24"/>
    </row>
    <row r="101" spans="2:12" ht="15" customHeight="1">
      <c r="B101" s="130">
        <v>45692</v>
      </c>
      <c r="C101" s="24" t="s">
        <v>111</v>
      </c>
      <c r="D101" s="24" t="s">
        <v>143</v>
      </c>
      <c r="E101" s="13" t="s">
        <v>21</v>
      </c>
      <c r="F101" s="13">
        <v>1</v>
      </c>
      <c r="G101" s="242">
        <v>1800</v>
      </c>
      <c r="H101" s="240">
        <f>F101*G101</f>
        <v>1800</v>
      </c>
      <c r="I101" s="12"/>
      <c r="K101">
        <v>92</v>
      </c>
      <c r="L101" s="24"/>
    </row>
    <row r="102" spans="2:12">
      <c r="B102" s="130">
        <v>45693</v>
      </c>
      <c r="C102" s="24" t="s">
        <v>161</v>
      </c>
      <c r="D102" s="24" t="s">
        <v>143</v>
      </c>
      <c r="E102" s="13" t="s">
        <v>21</v>
      </c>
      <c r="F102" s="13">
        <v>2</v>
      </c>
      <c r="G102" s="242">
        <v>1800</v>
      </c>
      <c r="H102" s="240">
        <f>F102*G102</f>
        <v>3600</v>
      </c>
      <c r="I102" s="201"/>
      <c r="K102">
        <v>93</v>
      </c>
      <c r="L102" s="24"/>
    </row>
    <row r="103" spans="2:12">
      <c r="B103" s="130">
        <v>45697</v>
      </c>
      <c r="C103" s="24" t="s">
        <v>163</v>
      </c>
      <c r="D103" s="24" t="s">
        <v>157</v>
      </c>
      <c r="E103" s="13" t="s">
        <v>21</v>
      </c>
      <c r="F103" s="13">
        <v>20</v>
      </c>
      <c r="G103" s="242">
        <v>950</v>
      </c>
      <c r="H103" s="240">
        <f>F103*G103</f>
        <v>19000</v>
      </c>
      <c r="I103" s="201"/>
      <c r="K103">
        <v>94</v>
      </c>
      <c r="L103" s="24"/>
    </row>
    <row r="104" spans="2:12">
      <c r="B104" s="130">
        <v>45701</v>
      </c>
      <c r="C104" s="24" t="s">
        <v>189</v>
      </c>
      <c r="D104" s="24" t="s">
        <v>157</v>
      </c>
      <c r="E104" s="13" t="s">
        <v>21</v>
      </c>
      <c r="F104" s="13">
        <v>7</v>
      </c>
      <c r="G104" s="242">
        <v>950</v>
      </c>
      <c r="H104" s="240">
        <f>F104*G104</f>
        <v>6650</v>
      </c>
      <c r="I104" s="201"/>
      <c r="K104">
        <v>95</v>
      </c>
      <c r="L104" s="24"/>
    </row>
    <row r="105" spans="2:12">
      <c r="B105" s="130">
        <v>45681</v>
      </c>
      <c r="C105" s="24" t="s">
        <v>190</v>
      </c>
      <c r="D105" s="24" t="s">
        <v>157</v>
      </c>
      <c r="E105" s="13" t="s">
        <v>21</v>
      </c>
      <c r="F105" s="13">
        <v>2</v>
      </c>
      <c r="G105" s="242">
        <v>950</v>
      </c>
      <c r="H105" s="240">
        <f>F105*G105</f>
        <v>1900</v>
      </c>
      <c r="I105" s="201"/>
      <c r="K105">
        <v>96</v>
      </c>
      <c r="L105" s="24"/>
    </row>
    <row r="106" spans="2:12">
      <c r="B106" s="130">
        <v>45684</v>
      </c>
      <c r="C106" s="24" t="s">
        <v>165</v>
      </c>
      <c r="D106" s="24" t="s">
        <v>157</v>
      </c>
      <c r="E106" s="13" t="s">
        <v>21</v>
      </c>
      <c r="F106" s="13">
        <v>3</v>
      </c>
      <c r="G106" s="242">
        <v>950</v>
      </c>
      <c r="H106" s="240">
        <f>F106*G106</f>
        <v>2850</v>
      </c>
      <c r="I106" s="201"/>
      <c r="K106">
        <v>97</v>
      </c>
      <c r="L106" s="24"/>
    </row>
    <row r="107" spans="2:12">
      <c r="B107" s="130"/>
      <c r="C107" s="24" t="s">
        <v>160</v>
      </c>
      <c r="D107" s="24" t="s">
        <v>157</v>
      </c>
      <c r="E107" s="13" t="s">
        <v>21</v>
      </c>
      <c r="F107" s="13">
        <v>1</v>
      </c>
      <c r="G107" s="242">
        <v>950</v>
      </c>
      <c r="H107" s="240">
        <f>F107*G107</f>
        <v>950</v>
      </c>
      <c r="I107" s="12"/>
      <c r="K107">
        <v>98</v>
      </c>
      <c r="L107" s="24"/>
    </row>
    <row r="108" spans="2:12">
      <c r="B108" s="130"/>
      <c r="C108" s="24" t="s">
        <v>41</v>
      </c>
      <c r="D108" s="24" t="s">
        <v>143</v>
      </c>
      <c r="E108" s="13" t="s">
        <v>21</v>
      </c>
      <c r="F108" s="13">
        <v>1</v>
      </c>
      <c r="G108" s="242">
        <v>1800</v>
      </c>
      <c r="H108" s="240">
        <f>F108*G108</f>
        <v>1800</v>
      </c>
      <c r="I108" s="201"/>
      <c r="K108">
        <v>99</v>
      </c>
      <c r="L108" s="24"/>
    </row>
    <row r="109" spans="2:12">
      <c r="B109" s="130"/>
      <c r="C109" s="24" t="s">
        <v>111</v>
      </c>
      <c r="D109" s="24" t="s">
        <v>143</v>
      </c>
      <c r="E109" s="11" t="s">
        <v>158</v>
      </c>
      <c r="F109" s="13">
        <v>2</v>
      </c>
      <c r="G109" s="242">
        <v>2200</v>
      </c>
      <c r="H109" s="240">
        <f>F109*G109</f>
        <v>4400</v>
      </c>
      <c r="I109" s="12"/>
      <c r="K109">
        <v>100</v>
      </c>
      <c r="L109" s="24"/>
    </row>
    <row r="110" spans="2:12">
      <c r="B110" s="130">
        <v>45714</v>
      </c>
      <c r="C110" s="24" t="s">
        <v>203</v>
      </c>
      <c r="D110" s="24" t="s">
        <v>157</v>
      </c>
      <c r="E110" s="13" t="s">
        <v>21</v>
      </c>
      <c r="F110" s="13">
        <v>5</v>
      </c>
      <c r="G110" s="242">
        <v>950</v>
      </c>
      <c r="H110" s="240">
        <f>F110*G110</f>
        <v>4750</v>
      </c>
      <c r="I110" s="201"/>
      <c r="K110">
        <v>16</v>
      </c>
      <c r="L110" s="24"/>
    </row>
    <row r="111" spans="2:12">
      <c r="B111" s="130"/>
      <c r="C111" s="24" t="s">
        <v>170</v>
      </c>
      <c r="D111" s="24" t="s">
        <v>157</v>
      </c>
      <c r="E111" s="13" t="s">
        <v>21</v>
      </c>
      <c r="F111" s="13">
        <v>4</v>
      </c>
      <c r="G111" s="242">
        <v>950</v>
      </c>
      <c r="H111" s="240">
        <f>F111*G111</f>
        <v>3800</v>
      </c>
      <c r="I111" s="201"/>
      <c r="L111" s="24"/>
    </row>
    <row r="112" spans="2:12">
      <c r="B112" s="130">
        <v>45714</v>
      </c>
      <c r="C112" s="24" t="s">
        <v>171</v>
      </c>
      <c r="D112" s="24" t="s">
        <v>157</v>
      </c>
      <c r="E112" s="13" t="s">
        <v>21</v>
      </c>
      <c r="F112" s="13">
        <v>2</v>
      </c>
      <c r="G112" s="242">
        <v>950</v>
      </c>
      <c r="H112" s="240">
        <f>F112*G112</f>
        <v>1900</v>
      </c>
      <c r="I112" s="201"/>
      <c r="K112">
        <v>18</v>
      </c>
      <c r="L112" s="248"/>
    </row>
    <row r="113" spans="2:12">
      <c r="B113" s="130">
        <v>45715</v>
      </c>
      <c r="C113" s="24" t="s">
        <v>203</v>
      </c>
      <c r="D113" s="24" t="s">
        <v>157</v>
      </c>
      <c r="E113" s="13" t="s">
        <v>21</v>
      </c>
      <c r="F113" s="13">
        <v>5</v>
      </c>
      <c r="G113" s="242">
        <v>950</v>
      </c>
      <c r="H113" s="240">
        <f>F113*G113</f>
        <v>4750</v>
      </c>
      <c r="I113" s="201"/>
      <c r="L113" s="24"/>
    </row>
    <row r="114" spans="2:12">
      <c r="B114" s="130"/>
      <c r="C114" s="24" t="s">
        <v>172</v>
      </c>
      <c r="D114" s="24" t="s">
        <v>157</v>
      </c>
      <c r="E114" s="13" t="s">
        <v>21</v>
      </c>
      <c r="F114" s="13">
        <v>1</v>
      </c>
      <c r="G114" s="242">
        <v>950</v>
      </c>
      <c r="H114" s="240">
        <f>F114*G114</f>
        <v>950</v>
      </c>
      <c r="I114" s="201"/>
      <c r="K114">
        <v>103</v>
      </c>
      <c r="L114" s="24"/>
    </row>
    <row r="115" spans="2:12">
      <c r="B115" s="130">
        <v>45702</v>
      </c>
      <c r="C115" s="24" t="s">
        <v>192</v>
      </c>
      <c r="D115" s="24" t="s">
        <v>157</v>
      </c>
      <c r="E115" s="13" t="s">
        <v>21</v>
      </c>
      <c r="F115" s="13">
        <v>7</v>
      </c>
      <c r="G115" s="242">
        <v>950</v>
      </c>
      <c r="H115" s="240">
        <f>F115*G115</f>
        <v>6650</v>
      </c>
      <c r="I115" s="201"/>
      <c r="K115">
        <v>104</v>
      </c>
      <c r="L115" s="24"/>
    </row>
    <row r="116" spans="2:12">
      <c r="B116" s="130">
        <v>45709</v>
      </c>
      <c r="C116" s="24" t="s">
        <v>174</v>
      </c>
      <c r="D116" s="24" t="s">
        <v>143</v>
      </c>
      <c r="E116" s="13" t="s">
        <v>21</v>
      </c>
      <c r="F116" s="13">
        <v>10</v>
      </c>
      <c r="G116" s="242">
        <v>1800</v>
      </c>
      <c r="H116" s="240">
        <f>F116*G116</f>
        <v>18000</v>
      </c>
      <c r="I116" s="201"/>
      <c r="K116">
        <v>105</v>
      </c>
      <c r="L116" s="24"/>
    </row>
    <row r="117" spans="2:12">
      <c r="B117" s="130">
        <v>45716</v>
      </c>
      <c r="C117" s="24" t="s">
        <v>183</v>
      </c>
      <c r="D117" s="24" t="s">
        <v>157</v>
      </c>
      <c r="E117" s="13" t="s">
        <v>21</v>
      </c>
      <c r="F117" s="13">
        <v>2</v>
      </c>
      <c r="G117" s="242">
        <v>1100</v>
      </c>
      <c r="H117" s="240">
        <f>F117*G117</f>
        <v>2200</v>
      </c>
      <c r="I117" s="201"/>
      <c r="K117">
        <v>106</v>
      </c>
      <c r="L117" s="24"/>
    </row>
    <row r="118" spans="2:12">
      <c r="B118" s="130">
        <v>45716</v>
      </c>
      <c r="C118" s="24" t="s">
        <v>176</v>
      </c>
      <c r="D118" s="24" t="s">
        <v>143</v>
      </c>
      <c r="E118" s="13" t="s">
        <v>21</v>
      </c>
      <c r="F118" s="13">
        <v>1</v>
      </c>
      <c r="G118" s="242">
        <v>1800</v>
      </c>
      <c r="H118" s="240">
        <f>F118*G118</f>
        <v>1800</v>
      </c>
      <c r="I118" s="201"/>
      <c r="K118">
        <v>14</v>
      </c>
      <c r="L118" s="24"/>
    </row>
    <row r="119" spans="2:12">
      <c r="B119" s="130">
        <v>45718</v>
      </c>
      <c r="C119" s="24" t="s">
        <v>193</v>
      </c>
      <c r="D119" s="24" t="s">
        <v>143</v>
      </c>
      <c r="E119" s="13" t="s">
        <v>21</v>
      </c>
      <c r="F119" s="13">
        <v>5</v>
      </c>
      <c r="G119" s="242">
        <v>1800</v>
      </c>
      <c r="H119" s="240">
        <f>F119*G119</f>
        <v>9000</v>
      </c>
      <c r="I119" s="201"/>
      <c r="L119" s="24"/>
    </row>
    <row r="120" spans="2:12">
      <c r="B120" s="130">
        <v>45719</v>
      </c>
      <c r="C120" s="24" t="s">
        <v>195</v>
      </c>
      <c r="D120" s="24" t="s">
        <v>143</v>
      </c>
      <c r="E120" s="13" t="s">
        <v>21</v>
      </c>
      <c r="F120" s="13">
        <v>5</v>
      </c>
      <c r="G120" s="242">
        <v>1800</v>
      </c>
      <c r="H120" s="240">
        <f>F120*G120</f>
        <v>9000</v>
      </c>
      <c r="I120" s="201"/>
      <c r="K120">
        <v>108</v>
      </c>
      <c r="L120" s="24"/>
    </row>
    <row r="121" spans="2:12">
      <c r="B121" s="130">
        <v>45719</v>
      </c>
      <c r="C121" s="24" t="s">
        <v>189</v>
      </c>
      <c r="D121" s="24" t="s">
        <v>157</v>
      </c>
      <c r="E121" s="13" t="s">
        <v>21</v>
      </c>
      <c r="F121" s="13">
        <v>10</v>
      </c>
      <c r="G121" s="242">
        <v>950</v>
      </c>
      <c r="H121" s="240">
        <f>F121*G121</f>
        <v>9500</v>
      </c>
      <c r="I121" s="201"/>
      <c r="K121">
        <v>109</v>
      </c>
      <c r="L121" s="24"/>
    </row>
    <row r="122" spans="2:12">
      <c r="B122" s="130">
        <v>45720</v>
      </c>
      <c r="C122" s="24" t="s">
        <v>179</v>
      </c>
      <c r="D122" s="24" t="s">
        <v>143</v>
      </c>
      <c r="E122" s="13" t="s">
        <v>21</v>
      </c>
      <c r="F122" s="13">
        <v>6</v>
      </c>
      <c r="G122" s="242">
        <v>1800</v>
      </c>
      <c r="H122" s="240">
        <f>F122*G122</f>
        <v>10800</v>
      </c>
      <c r="I122" s="201"/>
      <c r="K122">
        <v>110</v>
      </c>
      <c r="L122" s="24"/>
    </row>
    <row r="123" spans="2:12">
      <c r="B123" s="130">
        <v>45720</v>
      </c>
      <c r="C123" s="24" t="s">
        <v>179</v>
      </c>
      <c r="D123" s="24" t="s">
        <v>143</v>
      </c>
      <c r="E123" s="13" t="s">
        <v>21</v>
      </c>
      <c r="F123" s="13">
        <v>1</v>
      </c>
      <c r="G123" s="242">
        <v>1800</v>
      </c>
      <c r="H123" s="240">
        <f>F123*G123</f>
        <v>1800</v>
      </c>
      <c r="I123" s="201"/>
      <c r="K123">
        <v>111</v>
      </c>
      <c r="L123" s="24"/>
    </row>
    <row r="124" spans="2:12">
      <c r="B124" s="130">
        <v>45723</v>
      </c>
      <c r="C124" s="24" t="s">
        <v>184</v>
      </c>
      <c r="D124" s="24" t="s">
        <v>143</v>
      </c>
      <c r="E124" s="11" t="s">
        <v>21</v>
      </c>
      <c r="F124" s="13">
        <v>3</v>
      </c>
      <c r="G124" s="242">
        <v>1800</v>
      </c>
      <c r="H124" s="240">
        <f>F124*G124</f>
        <v>5400</v>
      </c>
      <c r="I124" s="201"/>
      <c r="K124">
        <v>112</v>
      </c>
      <c r="L124" s="24"/>
    </row>
    <row r="125" spans="2:12">
      <c r="B125" s="130">
        <v>45723</v>
      </c>
      <c r="C125" s="24" t="s">
        <v>196</v>
      </c>
      <c r="D125" s="24" t="s">
        <v>157</v>
      </c>
      <c r="E125" s="13" t="s">
        <v>21</v>
      </c>
      <c r="F125" s="13">
        <v>6</v>
      </c>
      <c r="G125" s="242">
        <v>950</v>
      </c>
      <c r="H125" s="240">
        <f>F125*G125</f>
        <v>5700</v>
      </c>
      <c r="I125" s="201"/>
      <c r="K125">
        <v>113</v>
      </c>
      <c r="L125" s="24"/>
    </row>
    <row r="126" spans="2:12">
      <c r="B126" s="130">
        <v>45724</v>
      </c>
      <c r="C126" s="24" t="s">
        <v>197</v>
      </c>
      <c r="D126" s="24" t="s">
        <v>143</v>
      </c>
      <c r="E126" s="11" t="s">
        <v>21</v>
      </c>
      <c r="F126" s="13">
        <v>24</v>
      </c>
      <c r="G126" s="242">
        <v>1800</v>
      </c>
      <c r="H126" s="240">
        <f>F126*G126</f>
        <v>43200</v>
      </c>
      <c r="I126" s="201"/>
      <c r="K126">
        <v>114</v>
      </c>
      <c r="L126" s="24"/>
    </row>
    <row r="127" spans="2:12">
      <c r="B127" s="130">
        <v>45724</v>
      </c>
      <c r="C127" s="24" t="s">
        <v>156</v>
      </c>
      <c r="D127" s="24" t="s">
        <v>157</v>
      </c>
      <c r="E127" s="13" t="s">
        <v>21</v>
      </c>
      <c r="F127" s="13">
        <v>3</v>
      </c>
      <c r="G127" s="242">
        <v>950</v>
      </c>
      <c r="H127" s="240">
        <f>F127*G127</f>
        <v>2850</v>
      </c>
      <c r="I127" s="201"/>
      <c r="K127">
        <v>115</v>
      </c>
      <c r="L127" s="24"/>
    </row>
    <row r="128" spans="2:12">
      <c r="B128" s="130">
        <v>45725</v>
      </c>
      <c r="C128" s="24" t="s">
        <v>196</v>
      </c>
      <c r="D128" s="24" t="s">
        <v>157</v>
      </c>
      <c r="E128" s="13" t="s">
        <v>21</v>
      </c>
      <c r="F128" s="13">
        <v>24</v>
      </c>
      <c r="G128" s="242">
        <v>950</v>
      </c>
      <c r="H128" s="240">
        <f>F128*G128</f>
        <v>22800</v>
      </c>
      <c r="I128" s="201"/>
      <c r="L128" s="24"/>
    </row>
    <row r="129" spans="2:12">
      <c r="B129" s="130">
        <v>45726</v>
      </c>
      <c r="C129" s="24" t="s">
        <v>185</v>
      </c>
      <c r="D129" s="24" t="s">
        <v>143</v>
      </c>
      <c r="E129" s="13" t="s">
        <v>21</v>
      </c>
      <c r="F129" s="13">
        <v>3</v>
      </c>
      <c r="G129" s="242">
        <v>1800</v>
      </c>
      <c r="H129" s="240">
        <f>F129*G129</f>
        <v>5400</v>
      </c>
      <c r="I129" s="201"/>
      <c r="K129">
        <v>116</v>
      </c>
      <c r="L129" s="24"/>
    </row>
    <row r="130" spans="2:12">
      <c r="B130" s="130">
        <v>45726</v>
      </c>
      <c r="C130" s="24" t="s">
        <v>186</v>
      </c>
      <c r="D130" s="24" t="s">
        <v>143</v>
      </c>
      <c r="E130" s="13" t="s">
        <v>204</v>
      </c>
      <c r="F130" s="13">
        <v>1</v>
      </c>
      <c r="G130" s="242">
        <v>1800</v>
      </c>
      <c r="H130" s="240">
        <f>F130*G130</f>
        <v>1800</v>
      </c>
      <c r="I130" s="201"/>
      <c r="K130">
        <v>117</v>
      </c>
      <c r="L130" s="24"/>
    </row>
    <row r="131" spans="2:12">
      <c r="B131" s="130">
        <v>45726</v>
      </c>
      <c r="C131" s="24" t="s">
        <v>182</v>
      </c>
      <c r="D131" s="24" t="s">
        <v>157</v>
      </c>
      <c r="E131" s="13" t="s">
        <v>21</v>
      </c>
      <c r="F131" s="13">
        <v>1</v>
      </c>
      <c r="G131" s="242">
        <v>950</v>
      </c>
      <c r="H131" s="240">
        <f>F131*G131</f>
        <v>950</v>
      </c>
      <c r="I131" s="201"/>
      <c r="K131">
        <v>118</v>
      </c>
      <c r="L131" s="24"/>
    </row>
    <row r="132" spans="2:12">
      <c r="B132" s="130">
        <v>45726</v>
      </c>
      <c r="C132" s="24" t="s">
        <v>197</v>
      </c>
      <c r="D132" s="24" t="s">
        <v>143</v>
      </c>
      <c r="E132" s="13" t="s">
        <v>21</v>
      </c>
      <c r="F132" s="13">
        <v>12</v>
      </c>
      <c r="G132" s="242">
        <v>1800</v>
      </c>
      <c r="H132" s="240">
        <f>F132*G132</f>
        <v>21600</v>
      </c>
      <c r="I132" s="201"/>
      <c r="K132">
        <v>119</v>
      </c>
      <c r="L132" s="24"/>
    </row>
    <row r="133" spans="2:12">
      <c r="B133" s="130">
        <v>45726</v>
      </c>
      <c r="C133" s="24" t="s">
        <v>111</v>
      </c>
      <c r="D133" s="24" t="s">
        <v>143</v>
      </c>
      <c r="E133" s="13" t="s">
        <v>21</v>
      </c>
      <c r="F133" s="13">
        <v>1</v>
      </c>
      <c r="G133" s="242">
        <v>1800</v>
      </c>
      <c r="H133" s="240">
        <f>F133*G133</f>
        <v>1800</v>
      </c>
      <c r="I133" s="256"/>
      <c r="K133">
        <v>120</v>
      </c>
      <c r="L133" s="24"/>
    </row>
    <row r="134" spans="2:12">
      <c r="B134" s="130">
        <v>45721</v>
      </c>
      <c r="C134" s="24" t="s">
        <v>199</v>
      </c>
      <c r="D134" s="24" t="s">
        <v>157</v>
      </c>
      <c r="E134" s="11" t="s">
        <v>21</v>
      </c>
      <c r="F134" s="13">
        <v>8</v>
      </c>
      <c r="G134" s="242">
        <v>950</v>
      </c>
      <c r="H134" s="240">
        <f>F134*G134</f>
        <v>7600</v>
      </c>
      <c r="I134" s="201"/>
      <c r="K134">
        <v>121</v>
      </c>
      <c r="L134" s="24"/>
    </row>
    <row r="135" spans="2:12">
      <c r="B135" s="130">
        <v>45722</v>
      </c>
      <c r="C135" s="24" t="s">
        <v>199</v>
      </c>
      <c r="D135" s="24" t="s">
        <v>143</v>
      </c>
      <c r="E135" s="13" t="s">
        <v>21</v>
      </c>
      <c r="F135" s="13">
        <v>4</v>
      </c>
      <c r="G135" s="242">
        <v>1800</v>
      </c>
      <c r="H135" s="240">
        <f>F135*G135</f>
        <v>7200</v>
      </c>
      <c r="I135" s="201"/>
      <c r="K135">
        <v>7</v>
      </c>
      <c r="L135" s="24"/>
    </row>
    <row r="136" spans="2:12">
      <c r="B136" s="130">
        <v>45722</v>
      </c>
      <c r="C136" s="24" t="s">
        <v>199</v>
      </c>
      <c r="D136" s="24" t="s">
        <v>157</v>
      </c>
      <c r="E136" s="13" t="s">
        <v>21</v>
      </c>
      <c r="F136" s="13">
        <v>4</v>
      </c>
      <c r="G136" s="242">
        <v>950</v>
      </c>
      <c r="H136" s="240">
        <f>F136*G136</f>
        <v>3800</v>
      </c>
      <c r="I136" s="201"/>
      <c r="K136">
        <v>122</v>
      </c>
      <c r="L136" s="24"/>
    </row>
    <row r="137" spans="2:12">
      <c r="B137" s="130">
        <v>45728</v>
      </c>
      <c r="C137" s="24" t="s">
        <v>142</v>
      </c>
      <c r="D137" s="24" t="s">
        <v>143</v>
      </c>
      <c r="E137" s="11" t="s">
        <v>21</v>
      </c>
      <c r="F137" s="13">
        <v>5</v>
      </c>
      <c r="G137" s="242">
        <v>1800</v>
      </c>
      <c r="H137" s="240">
        <f>F137*G137</f>
        <v>9000</v>
      </c>
      <c r="I137" s="201"/>
      <c r="K137">
        <v>123</v>
      </c>
      <c r="L137" s="24"/>
    </row>
    <row r="138" spans="2:12">
      <c r="B138" s="130">
        <v>45728</v>
      </c>
      <c r="C138" s="24" t="s">
        <v>205</v>
      </c>
      <c r="D138" s="24" t="s">
        <v>157</v>
      </c>
      <c r="E138" s="13" t="s">
        <v>21</v>
      </c>
      <c r="F138" s="13">
        <v>7</v>
      </c>
      <c r="G138" s="242">
        <v>950</v>
      </c>
      <c r="H138" s="240">
        <f>F138*G138</f>
        <v>6650</v>
      </c>
      <c r="I138" s="201"/>
      <c r="K138">
        <v>124</v>
      </c>
      <c r="L138" s="24"/>
    </row>
    <row r="139" spans="2:12">
      <c r="B139" s="130">
        <v>45729</v>
      </c>
      <c r="C139" s="24" t="s">
        <v>146</v>
      </c>
      <c r="D139" s="24" t="s">
        <v>143</v>
      </c>
      <c r="E139" s="13" t="s">
        <v>21</v>
      </c>
      <c r="F139" s="13">
        <v>6</v>
      </c>
      <c r="G139" s="242">
        <v>1800</v>
      </c>
      <c r="H139" s="240">
        <f>F139*G139</f>
        <v>10800</v>
      </c>
      <c r="I139" s="201"/>
      <c r="K139">
        <v>125</v>
      </c>
      <c r="L139" s="24"/>
    </row>
    <row r="140" spans="2:12">
      <c r="B140" s="130">
        <v>45729</v>
      </c>
      <c r="C140" s="24" t="s">
        <v>190</v>
      </c>
      <c r="D140" s="24" t="s">
        <v>157</v>
      </c>
      <c r="E140" s="13" t="s">
        <v>21</v>
      </c>
      <c r="F140" s="13">
        <v>2</v>
      </c>
      <c r="G140" s="242">
        <v>950</v>
      </c>
      <c r="H140" s="240">
        <f>F140*G140</f>
        <v>1900</v>
      </c>
      <c r="I140" s="201"/>
      <c r="K140">
        <v>126</v>
      </c>
      <c r="L140" s="24"/>
    </row>
    <row r="141" spans="2:12">
      <c r="B141" s="130">
        <v>45729</v>
      </c>
      <c r="C141" s="24" t="s">
        <v>160</v>
      </c>
      <c r="D141" s="24" t="s">
        <v>143</v>
      </c>
      <c r="E141" s="13" t="s">
        <v>21</v>
      </c>
      <c r="F141" s="13">
        <v>2</v>
      </c>
      <c r="G141" s="242">
        <v>1800</v>
      </c>
      <c r="H141" s="240">
        <f>F141*G141</f>
        <v>3600</v>
      </c>
      <c r="I141" s="14"/>
      <c r="K141">
        <v>127</v>
      </c>
      <c r="L141" s="24"/>
    </row>
    <row r="142" spans="2:12">
      <c r="B142" s="130">
        <v>45730</v>
      </c>
      <c r="C142" s="24" t="s">
        <v>200</v>
      </c>
      <c r="D142" s="24" t="s">
        <v>157</v>
      </c>
      <c r="E142" s="235" t="s">
        <v>136</v>
      </c>
      <c r="F142" s="13">
        <v>10</v>
      </c>
      <c r="G142" s="242">
        <v>600</v>
      </c>
      <c r="H142" s="240">
        <v>6000</v>
      </c>
      <c r="I142" s="255"/>
      <c r="L142" s="24"/>
    </row>
    <row r="143" spans="2:12">
      <c r="B143" s="130">
        <v>45730</v>
      </c>
      <c r="C143" s="24" t="s">
        <v>200</v>
      </c>
      <c r="D143" s="24" t="s">
        <v>157</v>
      </c>
      <c r="E143" s="11" t="s">
        <v>21</v>
      </c>
      <c r="F143" s="13">
        <v>10</v>
      </c>
      <c r="G143" s="242">
        <v>950</v>
      </c>
      <c r="H143" s="240">
        <f>F143*G143</f>
        <v>9500</v>
      </c>
      <c r="I143" s="255"/>
      <c r="K143">
        <v>128</v>
      </c>
      <c r="L143" s="24"/>
    </row>
    <row r="144" spans="2:12">
      <c r="B144" s="130">
        <v>45730</v>
      </c>
      <c r="C144" s="24" t="s">
        <v>98</v>
      </c>
      <c r="D144" s="24" t="s">
        <v>143</v>
      </c>
      <c r="E144" s="235" t="s">
        <v>162</v>
      </c>
      <c r="F144" s="13">
        <v>1</v>
      </c>
      <c r="G144" s="242">
        <v>2000</v>
      </c>
      <c r="H144" s="240">
        <v>2000</v>
      </c>
      <c r="I144" s="255"/>
      <c r="L144" s="249"/>
    </row>
    <row r="145" spans="1:14">
      <c r="B145" s="130">
        <v>45730</v>
      </c>
      <c r="C145" s="24" t="s">
        <v>98</v>
      </c>
      <c r="D145" s="24" t="s">
        <v>157</v>
      </c>
      <c r="E145" s="235" t="s">
        <v>136</v>
      </c>
      <c r="F145" s="13">
        <v>1</v>
      </c>
      <c r="G145" s="242">
        <v>600</v>
      </c>
      <c r="H145" s="240">
        <v>600</v>
      </c>
      <c r="I145" s="255"/>
      <c r="L145" s="249"/>
    </row>
    <row r="146" spans="1:14">
      <c r="B146" s="130">
        <v>45730</v>
      </c>
      <c r="C146" s="24" t="s">
        <v>98</v>
      </c>
      <c r="D146" s="24" t="s">
        <v>157</v>
      </c>
      <c r="E146" s="235" t="s">
        <v>21</v>
      </c>
      <c r="F146" s="13">
        <v>1</v>
      </c>
      <c r="G146" s="242">
        <v>950</v>
      </c>
      <c r="H146" s="240">
        <v>950</v>
      </c>
      <c r="I146" s="255"/>
      <c r="L146" s="249"/>
    </row>
    <row r="147" spans="1:14">
      <c r="B147" s="130">
        <v>45730</v>
      </c>
      <c r="C147" s="24" t="s">
        <v>98</v>
      </c>
      <c r="D147" s="24" t="s">
        <v>143</v>
      </c>
      <c r="E147" s="235" t="s">
        <v>21</v>
      </c>
      <c r="F147" s="13">
        <v>1</v>
      </c>
      <c r="G147" s="242">
        <v>950</v>
      </c>
      <c r="H147" s="240">
        <v>950</v>
      </c>
      <c r="I147" s="255"/>
      <c r="L147" s="249"/>
    </row>
    <row r="148" spans="1:14">
      <c r="B148" s="130">
        <v>45730</v>
      </c>
      <c r="C148" s="24" t="s">
        <v>98</v>
      </c>
      <c r="D148" s="24" t="s">
        <v>143</v>
      </c>
      <c r="E148" s="13" t="s">
        <v>136</v>
      </c>
      <c r="F148" s="13">
        <v>1</v>
      </c>
      <c r="G148" s="242">
        <v>1200</v>
      </c>
      <c r="H148" s="240">
        <f>F148*G148</f>
        <v>1200</v>
      </c>
      <c r="I148" s="255"/>
      <c r="K148">
        <v>129</v>
      </c>
      <c r="L148" s="249"/>
    </row>
    <row r="149" spans="1:14">
      <c r="B149" s="130">
        <v>45730</v>
      </c>
      <c r="C149" s="24" t="s">
        <v>98</v>
      </c>
      <c r="D149" s="24" t="s">
        <v>157</v>
      </c>
      <c r="E149" s="13" t="s">
        <v>206</v>
      </c>
      <c r="F149" s="13">
        <v>1</v>
      </c>
      <c r="G149" s="242">
        <v>1100</v>
      </c>
      <c r="H149" s="240">
        <f>F149*G149</f>
        <v>1100</v>
      </c>
      <c r="I149" s="201"/>
      <c r="K149">
        <v>131</v>
      </c>
      <c r="L149" s="24"/>
    </row>
    <row r="150" spans="1:14">
      <c r="A150" s="228"/>
      <c r="B150" s="130">
        <v>45730</v>
      </c>
      <c r="C150" s="24" t="s">
        <v>98</v>
      </c>
      <c r="D150" s="24" t="s">
        <v>143</v>
      </c>
      <c r="E150" s="13" t="s">
        <v>206</v>
      </c>
      <c r="F150" s="13">
        <v>1</v>
      </c>
      <c r="G150" s="242">
        <v>2200</v>
      </c>
      <c r="H150" s="240">
        <f>F150*G150</f>
        <v>2200</v>
      </c>
      <c r="I150" s="201"/>
      <c r="K150">
        <v>132</v>
      </c>
    </row>
    <row r="151" spans="1:14">
      <c r="B151" s="130">
        <v>45730</v>
      </c>
      <c r="C151" s="24" t="s">
        <v>98</v>
      </c>
      <c r="D151" s="24" t="s">
        <v>157</v>
      </c>
      <c r="E151" s="11" t="s">
        <v>136</v>
      </c>
      <c r="F151" s="13">
        <v>1</v>
      </c>
      <c r="G151" s="242">
        <v>600</v>
      </c>
      <c r="H151" s="240">
        <f>F151*G151</f>
        <v>600</v>
      </c>
      <c r="I151" s="201"/>
      <c r="K151">
        <v>133</v>
      </c>
      <c r="L151" s="24"/>
    </row>
    <row r="152" spans="1:14">
      <c r="B152" s="130">
        <v>45731</v>
      </c>
      <c r="C152" s="24" t="s">
        <v>201</v>
      </c>
      <c r="D152" s="24" t="s">
        <v>157</v>
      </c>
      <c r="E152" s="13" t="s">
        <v>21</v>
      </c>
      <c r="F152" s="13">
        <v>2</v>
      </c>
      <c r="G152" s="242">
        <v>950</v>
      </c>
      <c r="H152" s="240">
        <f>F152*G152</f>
        <v>1900</v>
      </c>
      <c r="I152" s="201"/>
      <c r="K152">
        <v>134</v>
      </c>
      <c r="M152" s="236">
        <f>SUMIF(C:C,$L152,F:F)</f>
        <v>0</v>
      </c>
      <c r="N152" s="236">
        <f>SUMIF(C:C,$L152,H:H)</f>
        <v>0</v>
      </c>
    </row>
    <row r="153" spans="1:14">
      <c r="B153" s="130">
        <v>45731</v>
      </c>
      <c r="C153" s="24" t="s">
        <v>201</v>
      </c>
      <c r="D153" s="24" t="s">
        <v>157</v>
      </c>
      <c r="E153" s="13" t="s">
        <v>136</v>
      </c>
      <c r="F153" s="13">
        <v>2</v>
      </c>
      <c r="G153" s="242">
        <v>600</v>
      </c>
      <c r="H153" s="240">
        <v>1200</v>
      </c>
      <c r="I153" s="201"/>
    </row>
    <row r="154" spans="1:14">
      <c r="B154" s="130">
        <v>45731</v>
      </c>
      <c r="C154" s="24" t="s">
        <v>201</v>
      </c>
      <c r="D154" s="24" t="s">
        <v>157</v>
      </c>
      <c r="E154" s="13" t="s">
        <v>162</v>
      </c>
      <c r="F154" s="13">
        <v>1</v>
      </c>
      <c r="G154" s="242">
        <v>1000</v>
      </c>
      <c r="H154" s="240">
        <f>F154*G154</f>
        <v>1000</v>
      </c>
      <c r="I154" s="201"/>
      <c r="K154">
        <v>135</v>
      </c>
      <c r="M154" s="236">
        <f>SUMIF(C:C,$L154,F:F)</f>
        <v>0</v>
      </c>
      <c r="N154" s="236">
        <f>SUMIF(C:C,$L154,H:H)</f>
        <v>0</v>
      </c>
    </row>
    <row r="155" spans="1:14">
      <c r="B155" s="130">
        <v>45731</v>
      </c>
      <c r="C155" s="24" t="s">
        <v>201</v>
      </c>
      <c r="D155" s="24" t="s">
        <v>157</v>
      </c>
      <c r="E155" s="235" t="s">
        <v>158</v>
      </c>
      <c r="F155" s="13">
        <v>2</v>
      </c>
      <c r="G155" s="242">
        <v>1100</v>
      </c>
      <c r="H155" s="240">
        <v>2200</v>
      </c>
      <c r="I155" s="201"/>
    </row>
    <row r="156" spans="1:14">
      <c r="B156" s="130">
        <v>45731</v>
      </c>
      <c r="C156" s="24" t="s">
        <v>201</v>
      </c>
      <c r="D156" s="24" t="s">
        <v>157</v>
      </c>
      <c r="E156" s="11" t="s">
        <v>206</v>
      </c>
      <c r="F156" s="13">
        <v>1</v>
      </c>
      <c r="G156" s="242">
        <v>1100</v>
      </c>
      <c r="H156" s="240">
        <f>F156*G156</f>
        <v>1100</v>
      </c>
      <c r="I156" s="201"/>
      <c r="K156">
        <v>136</v>
      </c>
      <c r="M156" s="236">
        <f>SUMIF(C:C,$L156,F:F)</f>
        <v>0</v>
      </c>
      <c r="N156" s="236">
        <f>SUMIF(C:C,$L156,H:H)</f>
        <v>0</v>
      </c>
    </row>
    <row r="157" spans="1:14">
      <c r="B157" s="130">
        <v>45731</v>
      </c>
      <c r="C157" s="24" t="s">
        <v>156</v>
      </c>
      <c r="D157" s="24" t="s">
        <v>157</v>
      </c>
      <c r="E157" s="235" t="s">
        <v>136</v>
      </c>
      <c r="F157" s="13">
        <v>9</v>
      </c>
      <c r="G157" s="242">
        <v>600</v>
      </c>
      <c r="H157" s="240">
        <v>5400</v>
      </c>
      <c r="I157" s="201"/>
    </row>
    <row r="158" spans="1:14">
      <c r="B158" s="130">
        <v>45731</v>
      </c>
      <c r="C158" s="24" t="s">
        <v>156</v>
      </c>
      <c r="D158" s="24" t="s">
        <v>157</v>
      </c>
      <c r="E158" s="13" t="s">
        <v>21</v>
      </c>
      <c r="F158" s="13">
        <v>8</v>
      </c>
      <c r="G158" s="242">
        <v>950</v>
      </c>
      <c r="H158" s="240">
        <f>F158*G158</f>
        <v>7600</v>
      </c>
      <c r="I158" s="201"/>
      <c r="K158">
        <v>137</v>
      </c>
      <c r="M158" s="236">
        <f>SUMIF(C:C,$L158,F:F)</f>
        <v>0</v>
      </c>
      <c r="N158" s="236">
        <f>SUMIF(C:C,$L158,H:H)</f>
        <v>0</v>
      </c>
    </row>
    <row r="159" spans="1:14">
      <c r="B159" s="130">
        <v>45732</v>
      </c>
      <c r="C159" s="24" t="s">
        <v>41</v>
      </c>
      <c r="D159" s="24" t="s">
        <v>143</v>
      </c>
      <c r="E159" s="13" t="s">
        <v>21</v>
      </c>
      <c r="F159" s="13">
        <v>1</v>
      </c>
      <c r="G159" s="242">
        <v>1800</v>
      </c>
      <c r="H159" s="240">
        <f>F159*G159</f>
        <v>1800</v>
      </c>
      <c r="I159" s="12"/>
      <c r="K159">
        <v>138</v>
      </c>
      <c r="M159" s="236">
        <f>SUMIF(C:C,$L159,F:F)</f>
        <v>0</v>
      </c>
      <c r="N159" s="236">
        <f>SUMIF(C:C,$L159,H:H)</f>
        <v>0</v>
      </c>
    </row>
    <row r="160" spans="1:14">
      <c r="B160" s="130">
        <v>45732</v>
      </c>
      <c r="C160" s="24" t="s">
        <v>207</v>
      </c>
      <c r="D160" s="24" t="s">
        <v>143</v>
      </c>
      <c r="E160" s="13" t="s">
        <v>21</v>
      </c>
      <c r="F160" s="13">
        <v>1</v>
      </c>
      <c r="G160" s="242">
        <v>1800</v>
      </c>
      <c r="H160" s="240">
        <f>F160*G160</f>
        <v>1800</v>
      </c>
      <c r="I160" s="12"/>
      <c r="K160">
        <v>139</v>
      </c>
      <c r="M160" s="236">
        <f>SUMIF(C:C,$L160,F:F)</f>
        <v>0</v>
      </c>
      <c r="N160" s="236">
        <f>SUMIF(C:C,$L160,H:H)</f>
        <v>0</v>
      </c>
    </row>
    <row r="161" spans="2:14">
      <c r="B161" s="130">
        <v>45735</v>
      </c>
      <c r="C161" s="24" t="s">
        <v>208</v>
      </c>
      <c r="D161" s="24" t="s">
        <v>143</v>
      </c>
      <c r="E161" s="13" t="s">
        <v>21</v>
      </c>
      <c r="F161" s="13">
        <v>4</v>
      </c>
      <c r="G161" s="242">
        <v>1750</v>
      </c>
      <c r="H161" s="240">
        <f>F161*G161</f>
        <v>7000</v>
      </c>
      <c r="I161" s="201"/>
      <c r="K161">
        <v>140</v>
      </c>
      <c r="M161" s="236">
        <f>SUMIF(C:C,$L161,F:F)</f>
        <v>0</v>
      </c>
      <c r="N161" s="236">
        <f>SUMIF(C:C,$L161,H:H)</f>
        <v>0</v>
      </c>
    </row>
    <row r="162" spans="2:14">
      <c r="B162" s="130">
        <v>45735</v>
      </c>
      <c r="C162" s="24" t="s">
        <v>208</v>
      </c>
      <c r="D162" s="24" t="s">
        <v>143</v>
      </c>
      <c r="E162" s="13" t="s">
        <v>206</v>
      </c>
      <c r="F162" s="13">
        <v>4</v>
      </c>
      <c r="G162" s="242">
        <v>2200</v>
      </c>
      <c r="H162" s="240">
        <f>F162*G162</f>
        <v>8800</v>
      </c>
      <c r="I162" s="201"/>
      <c r="K162">
        <v>141</v>
      </c>
      <c r="M162" s="236">
        <f>SUMIF(C:C,$L162,F:F)</f>
        <v>0</v>
      </c>
      <c r="N162" s="236">
        <f>SUMIF(C:C,$L162,H:H)</f>
        <v>0</v>
      </c>
    </row>
    <row r="163" spans="2:14">
      <c r="B163" s="130">
        <v>45735</v>
      </c>
      <c r="C163" s="24" t="s">
        <v>208</v>
      </c>
      <c r="D163" s="24" t="s">
        <v>143</v>
      </c>
      <c r="E163" s="13" t="s">
        <v>158</v>
      </c>
      <c r="F163" s="13">
        <v>4</v>
      </c>
      <c r="G163" s="242">
        <v>2200</v>
      </c>
      <c r="H163" s="240">
        <f>F163*G163</f>
        <v>8800</v>
      </c>
      <c r="I163" s="201"/>
      <c r="K163">
        <v>142</v>
      </c>
      <c r="M163" s="236">
        <f>SUMIF(C:C,$L163,F:F)</f>
        <v>0</v>
      </c>
      <c r="N163" s="236">
        <f>SUMIF(C:C,$L163,H:H)</f>
        <v>0</v>
      </c>
    </row>
    <row r="164" spans="2:14">
      <c r="B164" s="130">
        <v>45735</v>
      </c>
      <c r="C164" s="24" t="s">
        <v>209</v>
      </c>
      <c r="D164" s="24" t="s">
        <v>157</v>
      </c>
      <c r="E164" s="13" t="s">
        <v>21</v>
      </c>
      <c r="F164" s="13">
        <v>1</v>
      </c>
      <c r="G164" s="242">
        <v>950</v>
      </c>
      <c r="H164" s="240">
        <f>F164*G164</f>
        <v>950</v>
      </c>
      <c r="I164" s="201"/>
      <c r="K164">
        <v>143</v>
      </c>
      <c r="M164" s="236">
        <f>SUMIF(C:C,$L164,F:F)</f>
        <v>0</v>
      </c>
      <c r="N164" s="236">
        <f>SUMIF(C:C,$L164,H:H)</f>
        <v>0</v>
      </c>
    </row>
    <row r="165" spans="2:14">
      <c r="B165" s="130">
        <v>45735</v>
      </c>
      <c r="C165" s="24" t="s">
        <v>209</v>
      </c>
      <c r="D165" s="24" t="s">
        <v>157</v>
      </c>
      <c r="E165" s="13" t="s">
        <v>206</v>
      </c>
      <c r="F165" s="13">
        <v>1</v>
      </c>
      <c r="G165" s="242">
        <v>1100</v>
      </c>
      <c r="H165" s="240">
        <f>F165*G165</f>
        <v>1100</v>
      </c>
      <c r="I165" s="201"/>
      <c r="K165">
        <v>144</v>
      </c>
      <c r="M165" s="236">
        <f>SUMIF(C:C,$L165,F:F)</f>
        <v>0</v>
      </c>
      <c r="N165" s="236">
        <f>SUMIF(C:C,$L165,H:H)</f>
        <v>0</v>
      </c>
    </row>
    <row r="166" spans="2:14">
      <c r="B166" s="130">
        <v>45735</v>
      </c>
      <c r="C166" s="24" t="s">
        <v>209</v>
      </c>
      <c r="D166" s="24" t="s">
        <v>157</v>
      </c>
      <c r="E166" s="13" t="s">
        <v>158</v>
      </c>
      <c r="F166" s="13">
        <v>1</v>
      </c>
      <c r="G166" s="242">
        <v>1100</v>
      </c>
      <c r="H166" s="240">
        <f>F166*G166</f>
        <v>1100</v>
      </c>
      <c r="I166" s="201"/>
      <c r="K166">
        <v>145</v>
      </c>
      <c r="M166" s="236">
        <f>SUMIF(C:C,$L166,F:F)</f>
        <v>0</v>
      </c>
      <c r="N166" s="236">
        <f>SUMIF(C:C,$L166,H:H)</f>
        <v>0</v>
      </c>
    </row>
    <row r="167" spans="2:14">
      <c r="B167" s="130">
        <v>45735</v>
      </c>
      <c r="C167" s="24" t="s">
        <v>209</v>
      </c>
      <c r="D167" s="24" t="s">
        <v>157</v>
      </c>
      <c r="E167" s="13" t="s">
        <v>136</v>
      </c>
      <c r="F167" s="13">
        <v>1</v>
      </c>
      <c r="G167" s="242">
        <v>600</v>
      </c>
      <c r="H167" s="240">
        <f>F167*G167</f>
        <v>600</v>
      </c>
      <c r="I167" s="201"/>
      <c r="K167">
        <v>146</v>
      </c>
      <c r="M167" s="236">
        <f>SUMIF(C:C,$L167,F:F)</f>
        <v>0</v>
      </c>
      <c r="N167" s="236">
        <f>SUMIF(C:C,$L167,H:H)</f>
        <v>0</v>
      </c>
    </row>
    <row r="168" spans="2:14">
      <c r="B168" s="130">
        <v>45735</v>
      </c>
      <c r="C168" s="24" t="s">
        <v>193</v>
      </c>
      <c r="D168" s="24" t="s">
        <v>143</v>
      </c>
      <c r="E168" s="13" t="s">
        <v>136</v>
      </c>
      <c r="F168" s="13">
        <v>5</v>
      </c>
      <c r="G168" s="242">
        <v>1200</v>
      </c>
      <c r="H168" s="240">
        <f>F168*G168</f>
        <v>6000</v>
      </c>
      <c r="I168" s="201"/>
      <c r="K168">
        <v>147</v>
      </c>
      <c r="M168" s="236">
        <f>SUMIF(C:C,$L168,F:F)</f>
        <v>0</v>
      </c>
      <c r="N168" s="236">
        <f>SUMIF(C:C,$L168,H:H)</f>
        <v>0</v>
      </c>
    </row>
    <row r="169" spans="2:14">
      <c r="B169" s="130">
        <v>45735</v>
      </c>
      <c r="C169" s="24" t="s">
        <v>210</v>
      </c>
      <c r="D169" s="24" t="s">
        <v>143</v>
      </c>
      <c r="E169" s="13" t="s">
        <v>21</v>
      </c>
      <c r="F169" s="13">
        <v>3</v>
      </c>
      <c r="G169" s="242">
        <v>1800</v>
      </c>
      <c r="H169" s="240">
        <f>F169*G169</f>
        <v>5400</v>
      </c>
      <c r="I169" s="201"/>
      <c r="K169">
        <v>148</v>
      </c>
      <c r="M169" s="236">
        <f>SUMIF(C:C,$L169,F:F)</f>
        <v>0</v>
      </c>
      <c r="N169" s="236">
        <f>SUMIF(C:C,$L169,H:H)</f>
        <v>0</v>
      </c>
    </row>
    <row r="170" spans="2:14">
      <c r="B170" s="130">
        <v>45735</v>
      </c>
      <c r="C170" s="24" t="s">
        <v>118</v>
      </c>
      <c r="D170" s="24" t="s">
        <v>143</v>
      </c>
      <c r="E170" s="13" t="s">
        <v>21</v>
      </c>
      <c r="F170" s="13">
        <v>2</v>
      </c>
      <c r="G170" s="242">
        <v>1800</v>
      </c>
      <c r="H170" s="240">
        <f>F170*G170</f>
        <v>3600</v>
      </c>
      <c r="I170" s="201"/>
      <c r="K170">
        <v>149</v>
      </c>
      <c r="M170" s="236">
        <f>SUMIF(C:C,$L170,F:F)</f>
        <v>0</v>
      </c>
      <c r="N170" s="236">
        <f>SUMIF(C:C,$L170,H:H)</f>
        <v>0</v>
      </c>
    </row>
    <row r="171" spans="2:14">
      <c r="B171" s="130">
        <v>45735</v>
      </c>
      <c r="C171" s="24" t="s">
        <v>118</v>
      </c>
      <c r="D171" s="24" t="s">
        <v>157</v>
      </c>
      <c r="E171" s="13" t="s">
        <v>21</v>
      </c>
      <c r="F171" s="13">
        <v>7</v>
      </c>
      <c r="G171" s="242">
        <v>950</v>
      </c>
      <c r="H171" s="240">
        <f>F171*G171</f>
        <v>6650</v>
      </c>
      <c r="I171" s="201"/>
      <c r="K171">
        <v>150</v>
      </c>
      <c r="M171" s="236">
        <f>SUMIF(C:C,$L171,F:F)</f>
        <v>0</v>
      </c>
      <c r="N171" s="236">
        <f>SUMIF(C:C,$L171,H:H)</f>
        <v>0</v>
      </c>
    </row>
    <row r="172" spans="2:14">
      <c r="B172" s="130">
        <v>45735</v>
      </c>
      <c r="C172" s="24" t="s">
        <v>118</v>
      </c>
      <c r="D172" s="24" t="s">
        <v>143</v>
      </c>
      <c r="E172" s="13" t="s">
        <v>136</v>
      </c>
      <c r="F172" s="13">
        <v>1</v>
      </c>
      <c r="G172" s="242">
        <v>1200</v>
      </c>
      <c r="H172" s="240">
        <f>F172*G172</f>
        <v>1200</v>
      </c>
      <c r="I172" s="201"/>
      <c r="K172">
        <v>151</v>
      </c>
      <c r="M172" s="236">
        <f>SUMIF(C:C,$L172,F:F)</f>
        <v>0</v>
      </c>
      <c r="N172" s="236">
        <f>SUMIF(C:C,$L172,H:H)</f>
        <v>0</v>
      </c>
    </row>
    <row r="173" spans="2:14">
      <c r="B173" s="130">
        <v>45737</v>
      </c>
      <c r="C173" s="24" t="s">
        <v>211</v>
      </c>
      <c r="D173" s="24" t="s">
        <v>157</v>
      </c>
      <c r="E173" s="11" t="s">
        <v>136</v>
      </c>
      <c r="F173" s="13">
        <v>5</v>
      </c>
      <c r="G173" s="242">
        <v>600</v>
      </c>
      <c r="H173" s="240">
        <f>F173*G173</f>
        <v>3000</v>
      </c>
      <c r="I173" s="201"/>
      <c r="K173">
        <v>152</v>
      </c>
      <c r="M173" s="236">
        <f>SUMIF(C:C,$L173,F:F)</f>
        <v>0</v>
      </c>
      <c r="N173" s="236">
        <f>SUMIF(C:C,$L173,H:H)</f>
        <v>0</v>
      </c>
    </row>
    <row r="174" spans="2:14">
      <c r="B174" s="130">
        <v>45737</v>
      </c>
      <c r="C174" s="24" t="s">
        <v>211</v>
      </c>
      <c r="D174" s="24" t="s">
        <v>157</v>
      </c>
      <c r="E174" s="13" t="s">
        <v>21</v>
      </c>
      <c r="F174" s="13">
        <v>10</v>
      </c>
      <c r="G174" s="242">
        <v>950</v>
      </c>
      <c r="H174" s="240">
        <f>F174*G174</f>
        <v>9500</v>
      </c>
      <c r="I174" s="201"/>
      <c r="K174">
        <v>153</v>
      </c>
      <c r="M174" s="236">
        <f>SUMIF(C:C,$L174,F:F)</f>
        <v>0</v>
      </c>
      <c r="N174" s="236">
        <f>SUMIF(C:C,$L174,H:H)</f>
        <v>0</v>
      </c>
    </row>
    <row r="175" spans="2:14">
      <c r="B175" s="130">
        <v>45737</v>
      </c>
      <c r="C175" s="24" t="s">
        <v>212</v>
      </c>
      <c r="D175" s="24" t="s">
        <v>157</v>
      </c>
      <c r="E175" s="13" t="s">
        <v>162</v>
      </c>
      <c r="F175" s="13">
        <v>5</v>
      </c>
      <c r="G175" s="242">
        <v>1000</v>
      </c>
      <c r="H175" s="240">
        <f>F175*G175</f>
        <v>5000</v>
      </c>
      <c r="I175" s="201"/>
      <c r="K175">
        <v>154</v>
      </c>
      <c r="M175" s="236">
        <f>SUMIF(C:C,$L175,F:F)</f>
        <v>0</v>
      </c>
      <c r="N175" s="236">
        <f>SUMIF(C:C,$L175,H:H)</f>
        <v>0</v>
      </c>
    </row>
    <row r="176" spans="2:14">
      <c r="B176" s="130">
        <v>45737</v>
      </c>
      <c r="C176" s="24" t="s">
        <v>212</v>
      </c>
      <c r="D176" s="24" t="s">
        <v>157</v>
      </c>
      <c r="E176" s="13" t="s">
        <v>21</v>
      </c>
      <c r="F176" s="13">
        <v>11</v>
      </c>
      <c r="G176" s="242">
        <v>950</v>
      </c>
      <c r="H176" s="240">
        <f>F176*G176</f>
        <v>10450</v>
      </c>
      <c r="I176" s="201"/>
      <c r="K176">
        <v>155</v>
      </c>
      <c r="M176" s="236">
        <f>SUMIF(C:C,$L176,F:F)</f>
        <v>0</v>
      </c>
      <c r="N176" s="236">
        <f>SUMIF(C:C,$L176,H:H)</f>
        <v>0</v>
      </c>
    </row>
    <row r="177" spans="2:14">
      <c r="B177" s="130">
        <v>45737</v>
      </c>
      <c r="C177" s="24" t="s">
        <v>210</v>
      </c>
      <c r="D177" s="24" t="s">
        <v>143</v>
      </c>
      <c r="E177" s="13" t="s">
        <v>21</v>
      </c>
      <c r="F177" s="13">
        <v>4</v>
      </c>
      <c r="G177" s="242">
        <v>1800</v>
      </c>
      <c r="H177" s="240">
        <f>F177*G177</f>
        <v>7200</v>
      </c>
      <c r="I177" s="201"/>
      <c r="K177">
        <v>156</v>
      </c>
      <c r="M177" s="236">
        <f>SUMIF(C:C,$L177,F:F)</f>
        <v>0</v>
      </c>
      <c r="N177" s="236">
        <f>SUMIF(C:C,$L177,H:H)</f>
        <v>0</v>
      </c>
    </row>
    <row r="178" spans="2:14">
      <c r="B178" s="130">
        <v>45737</v>
      </c>
      <c r="C178" s="24" t="s">
        <v>201</v>
      </c>
      <c r="D178" s="24" t="s">
        <v>157</v>
      </c>
      <c r="E178" s="11" t="s">
        <v>21</v>
      </c>
      <c r="F178" s="13">
        <v>3</v>
      </c>
      <c r="G178" s="242">
        <v>950</v>
      </c>
      <c r="H178" s="240">
        <f>F178*G178</f>
        <v>2850</v>
      </c>
      <c r="I178" s="201"/>
      <c r="K178">
        <v>157</v>
      </c>
      <c r="M178" s="236">
        <f>SUMIF(C:C,$L178,F:F)</f>
        <v>0</v>
      </c>
      <c r="N178" s="236">
        <f>SUMIF(C:C,$L178,H:H)</f>
        <v>0</v>
      </c>
    </row>
    <row r="179" spans="2:14">
      <c r="B179" s="130">
        <v>45737</v>
      </c>
      <c r="C179" s="24" t="s">
        <v>201</v>
      </c>
      <c r="D179" s="24" t="s">
        <v>157</v>
      </c>
      <c r="E179" s="13" t="s">
        <v>206</v>
      </c>
      <c r="F179" s="13">
        <v>2</v>
      </c>
      <c r="G179" s="242">
        <v>1100</v>
      </c>
      <c r="H179" s="240">
        <f>F179*G179</f>
        <v>2200</v>
      </c>
      <c r="I179" s="201"/>
      <c r="K179">
        <v>158</v>
      </c>
      <c r="M179" s="236">
        <f>SUMIF(C:C,$L179,F:F)</f>
        <v>0</v>
      </c>
      <c r="N179" s="236">
        <f>SUMIF(C:C,$L179,H:H)</f>
        <v>0</v>
      </c>
    </row>
    <row r="180" spans="2:14">
      <c r="B180" s="130">
        <v>45737</v>
      </c>
      <c r="C180" s="24" t="s">
        <v>201</v>
      </c>
      <c r="D180" s="24" t="s">
        <v>157</v>
      </c>
      <c r="E180" s="13" t="s">
        <v>158</v>
      </c>
      <c r="F180" s="13">
        <v>2</v>
      </c>
      <c r="G180" s="242">
        <v>1100</v>
      </c>
      <c r="H180" s="240">
        <f>F180*G180</f>
        <v>2200</v>
      </c>
      <c r="I180" s="201"/>
      <c r="K180">
        <v>159</v>
      </c>
      <c r="M180" s="236">
        <f>SUMIF(C:C,$L180,F:F)</f>
        <v>0</v>
      </c>
      <c r="N180" s="236">
        <f>SUMIF(C:C,$L180,H:H)</f>
        <v>0</v>
      </c>
    </row>
    <row r="181" spans="2:14">
      <c r="B181" s="130">
        <v>45737</v>
      </c>
      <c r="C181" s="24" t="s">
        <v>201</v>
      </c>
      <c r="D181" s="24" t="s">
        <v>157</v>
      </c>
      <c r="E181" s="11" t="s">
        <v>136</v>
      </c>
      <c r="F181" s="13">
        <v>8</v>
      </c>
      <c r="G181" s="242">
        <v>600</v>
      </c>
      <c r="H181" s="240">
        <f>F181*G181</f>
        <v>4800</v>
      </c>
      <c r="I181" s="201"/>
      <c r="K181">
        <v>160</v>
      </c>
      <c r="M181" s="236">
        <f>SUMIF(C:C,$L181,F:F)</f>
        <v>0</v>
      </c>
      <c r="N181" s="236">
        <f>SUMIF(C:C,$L181,H:H)</f>
        <v>0</v>
      </c>
    </row>
    <row r="182" spans="2:14">
      <c r="B182" s="130">
        <v>45737</v>
      </c>
      <c r="C182" s="24" t="s">
        <v>213</v>
      </c>
      <c r="D182" s="24" t="s">
        <v>157</v>
      </c>
      <c r="E182" s="235" t="s">
        <v>21</v>
      </c>
      <c r="F182" s="13">
        <v>1</v>
      </c>
      <c r="G182" s="242">
        <v>950</v>
      </c>
      <c r="H182" s="240">
        <v>950</v>
      </c>
      <c r="I182" s="201"/>
    </row>
    <row r="183" spans="2:14">
      <c r="B183" s="130">
        <v>45737</v>
      </c>
      <c r="C183" s="24" t="s">
        <v>213</v>
      </c>
      <c r="D183" s="24" t="s">
        <v>157</v>
      </c>
      <c r="E183" s="235" t="s">
        <v>158</v>
      </c>
      <c r="F183" s="13">
        <v>1</v>
      </c>
      <c r="G183" s="242">
        <v>1100</v>
      </c>
      <c r="H183" s="240">
        <v>1100</v>
      </c>
      <c r="I183" s="201"/>
    </row>
    <row r="184" spans="2:14">
      <c r="B184" s="130">
        <v>45737</v>
      </c>
      <c r="C184" s="24" t="s">
        <v>213</v>
      </c>
      <c r="D184" s="24" t="s">
        <v>157</v>
      </c>
      <c r="E184" s="235" t="s">
        <v>206</v>
      </c>
      <c r="F184" s="13">
        <v>1</v>
      </c>
      <c r="G184" s="242">
        <v>1100</v>
      </c>
      <c r="H184" s="240">
        <v>1100</v>
      </c>
      <c r="I184" s="201"/>
    </row>
    <row r="185" spans="2:14">
      <c r="B185" s="130">
        <v>45737</v>
      </c>
      <c r="C185" s="24" t="s">
        <v>213</v>
      </c>
      <c r="D185" s="24" t="s">
        <v>157</v>
      </c>
      <c r="E185" s="235" t="s">
        <v>136</v>
      </c>
      <c r="F185" s="13">
        <v>2</v>
      </c>
      <c r="G185" s="242">
        <v>600</v>
      </c>
      <c r="H185" s="240">
        <v>1200</v>
      </c>
      <c r="I185" s="201"/>
    </row>
    <row r="186" spans="2:14">
      <c r="B186" s="130">
        <v>45737</v>
      </c>
      <c r="C186" s="24" t="s">
        <v>213</v>
      </c>
      <c r="D186" s="24" t="s">
        <v>157</v>
      </c>
      <c r="E186" s="235" t="s">
        <v>162</v>
      </c>
      <c r="F186" s="13">
        <v>1</v>
      </c>
      <c r="G186" s="242">
        <v>1000</v>
      </c>
      <c r="H186" s="240">
        <v>1000</v>
      </c>
      <c r="I186" s="201"/>
    </row>
    <row r="187" spans="2:14">
      <c r="B187" s="130">
        <v>45736</v>
      </c>
      <c r="C187" s="24" t="s">
        <v>214</v>
      </c>
      <c r="D187" s="24" t="s">
        <v>157</v>
      </c>
      <c r="E187" s="13" t="s">
        <v>21</v>
      </c>
      <c r="F187" s="13">
        <v>5</v>
      </c>
      <c r="G187" s="242">
        <v>1100</v>
      </c>
      <c r="H187" s="240">
        <f>F187*G187</f>
        <v>5500</v>
      </c>
      <c r="I187" s="201"/>
      <c r="K187">
        <v>161</v>
      </c>
      <c r="M187" s="236">
        <f>SUMIF(C:C,$L187,F:F)</f>
        <v>0</v>
      </c>
      <c r="N187" s="236">
        <f>SUMIF(C:C,$L187,H:H)</f>
        <v>0</v>
      </c>
    </row>
    <row r="188" spans="2:14">
      <c r="B188" s="130">
        <v>45736</v>
      </c>
      <c r="C188" s="24" t="s">
        <v>214</v>
      </c>
      <c r="D188" s="24" t="s">
        <v>157</v>
      </c>
      <c r="E188" s="11" t="s">
        <v>21</v>
      </c>
      <c r="F188" s="13">
        <v>20</v>
      </c>
      <c r="G188" s="242">
        <v>950</v>
      </c>
      <c r="H188" s="240">
        <f>F188*G188</f>
        <v>19000</v>
      </c>
      <c r="I188" s="201"/>
      <c r="K188">
        <v>162</v>
      </c>
      <c r="M188" s="236">
        <f>SUMIF(C:C,$L188,F:F)</f>
        <v>0</v>
      </c>
      <c r="N188" s="236">
        <f>SUMIF(C:C,$L188,H:H)</f>
        <v>0</v>
      </c>
    </row>
    <row r="189" spans="2:14">
      <c r="B189" s="130">
        <v>45736</v>
      </c>
      <c r="C189" s="24" t="s">
        <v>210</v>
      </c>
      <c r="D189" s="24" t="s">
        <v>143</v>
      </c>
      <c r="E189" s="13" t="s">
        <v>21</v>
      </c>
      <c r="F189" s="13">
        <v>6</v>
      </c>
      <c r="G189" s="242">
        <v>1800</v>
      </c>
      <c r="H189" s="240">
        <f>F189*G189</f>
        <v>10800</v>
      </c>
      <c r="I189" s="201"/>
      <c r="K189">
        <v>168</v>
      </c>
      <c r="M189" s="236">
        <f>SUMIF(C:C,$L189,F:F)</f>
        <v>0</v>
      </c>
      <c r="N189" s="236">
        <f>SUMIF(C:C,$L189,H:H)</f>
        <v>0</v>
      </c>
    </row>
    <row r="190" spans="2:14">
      <c r="B190" s="130">
        <v>45736</v>
      </c>
      <c r="C190" s="24" t="s">
        <v>215</v>
      </c>
      <c r="D190" s="24" t="s">
        <v>157</v>
      </c>
      <c r="E190" s="13" t="s">
        <v>21</v>
      </c>
      <c r="F190" s="13">
        <v>8</v>
      </c>
      <c r="G190" s="242">
        <v>950</v>
      </c>
      <c r="H190" s="240">
        <f>F190*G190</f>
        <v>7600</v>
      </c>
      <c r="I190" s="201"/>
      <c r="K190">
        <v>189</v>
      </c>
      <c r="M190" s="236">
        <f>SUMIF(C:C,$L190,F:F)</f>
        <v>0</v>
      </c>
      <c r="N190" s="236">
        <f>SUMIF(C:C,$L190,H:H)</f>
        <v>0</v>
      </c>
    </row>
    <row r="191" spans="2:14">
      <c r="B191" s="130">
        <v>45736</v>
      </c>
      <c r="C191" s="24" t="s">
        <v>215</v>
      </c>
      <c r="D191" s="24" t="s">
        <v>157</v>
      </c>
      <c r="E191" s="13" t="s">
        <v>136</v>
      </c>
      <c r="F191" s="13">
        <v>5</v>
      </c>
      <c r="G191" s="242">
        <v>600</v>
      </c>
      <c r="H191" s="240">
        <f>F191*G191</f>
        <v>3000</v>
      </c>
      <c r="I191" s="201"/>
      <c r="K191">
        <v>190</v>
      </c>
      <c r="M191" s="236">
        <f>SUMIF(C:C,$L191,F:F)</f>
        <v>0</v>
      </c>
      <c r="N191" s="236">
        <f>SUMIF(C:C,$L191,H:H)</f>
        <v>0</v>
      </c>
    </row>
    <row r="192" spans="2:14">
      <c r="B192" s="130">
        <v>45737</v>
      </c>
      <c r="C192" s="24" t="s">
        <v>216</v>
      </c>
      <c r="D192" s="24" t="s">
        <v>143</v>
      </c>
      <c r="E192" s="13" t="s">
        <v>158</v>
      </c>
      <c r="F192" s="13">
        <v>2</v>
      </c>
      <c r="G192" s="242">
        <v>2200</v>
      </c>
      <c r="H192" s="240">
        <f>F192*G192</f>
        <v>4400</v>
      </c>
      <c r="I192" s="201"/>
      <c r="K192">
        <v>169</v>
      </c>
      <c r="M192" s="236">
        <f>SUMIF(C:C,$L192,F:F)</f>
        <v>0</v>
      </c>
      <c r="N192" s="236">
        <f>SUMIF(C:C,$L192,H:H)</f>
        <v>0</v>
      </c>
    </row>
    <row r="193" spans="2:14">
      <c r="B193" s="130">
        <v>45737</v>
      </c>
      <c r="C193" s="24" t="s">
        <v>216</v>
      </c>
      <c r="D193" s="24" t="s">
        <v>143</v>
      </c>
      <c r="E193" s="11" t="s">
        <v>21</v>
      </c>
      <c r="F193" s="13">
        <v>2</v>
      </c>
      <c r="G193" s="242">
        <v>1800</v>
      </c>
      <c r="H193" s="240">
        <f>F193*G193</f>
        <v>3600</v>
      </c>
      <c r="I193" s="201"/>
      <c r="K193">
        <v>170</v>
      </c>
      <c r="M193" s="236">
        <f>SUMIF(C:C,$L193,F:F)</f>
        <v>0</v>
      </c>
      <c r="N193" s="236">
        <f>SUMIF(C:C,$L193,H:H)</f>
        <v>0</v>
      </c>
    </row>
    <row r="194" spans="2:14">
      <c r="B194" s="130">
        <v>45737</v>
      </c>
      <c r="C194" s="24" t="s">
        <v>216</v>
      </c>
      <c r="D194" s="24" t="s">
        <v>143</v>
      </c>
      <c r="E194" s="13" t="s">
        <v>136</v>
      </c>
      <c r="F194" s="13">
        <v>1</v>
      </c>
      <c r="G194" s="242">
        <v>1200</v>
      </c>
      <c r="H194" s="240">
        <f>F194*G194</f>
        <v>1200</v>
      </c>
      <c r="I194" s="201"/>
      <c r="K194">
        <v>171</v>
      </c>
      <c r="M194" s="236">
        <f>SUMIF(C:C,$L194,F:F)</f>
        <v>0</v>
      </c>
      <c r="N194" s="236">
        <f>SUMIF(C:C,$L194,H:H)</f>
        <v>0</v>
      </c>
    </row>
    <row r="195" spans="2:14">
      <c r="B195" s="130">
        <v>45737</v>
      </c>
      <c r="C195" s="24" t="s">
        <v>217</v>
      </c>
      <c r="D195" s="24" t="s">
        <v>143</v>
      </c>
      <c r="E195" s="13" t="s">
        <v>21</v>
      </c>
      <c r="F195" s="13">
        <v>1</v>
      </c>
      <c r="G195" s="242">
        <v>1800</v>
      </c>
      <c r="H195" s="240">
        <f>F195*G195</f>
        <v>1800</v>
      </c>
      <c r="I195" s="201"/>
      <c r="K195">
        <v>172</v>
      </c>
      <c r="M195" s="236">
        <f>SUMIF(C:C,$L195,F:F)</f>
        <v>0</v>
      </c>
      <c r="N195" s="236">
        <f>SUMIF(C:C,$L195,H:H)</f>
        <v>0</v>
      </c>
    </row>
    <row r="196" spans="2:14">
      <c r="B196" s="130">
        <v>45737</v>
      </c>
      <c r="C196" s="24" t="s">
        <v>111</v>
      </c>
      <c r="D196" s="24" t="s">
        <v>143</v>
      </c>
      <c r="E196" s="13" t="s">
        <v>21</v>
      </c>
      <c r="F196" s="13">
        <v>1</v>
      </c>
      <c r="G196" s="242">
        <v>1800</v>
      </c>
      <c r="H196" s="240">
        <f>F196*G196</f>
        <v>1800</v>
      </c>
      <c r="I196" s="201"/>
      <c r="K196">
        <v>173</v>
      </c>
      <c r="M196" s="236">
        <f>SUMIF(C:C,$L196,F:F)</f>
        <v>0</v>
      </c>
      <c r="N196" s="236">
        <f>SUMIF(C:C,$L196,H:H)</f>
        <v>0</v>
      </c>
    </row>
    <row r="197" spans="2:14">
      <c r="B197" s="130">
        <v>45737</v>
      </c>
      <c r="C197" s="24" t="s">
        <v>218</v>
      </c>
      <c r="D197" s="24" t="s">
        <v>143</v>
      </c>
      <c r="E197" s="11" t="s">
        <v>21</v>
      </c>
      <c r="F197" s="13">
        <v>2</v>
      </c>
      <c r="G197" s="242">
        <v>1800</v>
      </c>
      <c r="H197" s="240">
        <f>F197*G197</f>
        <v>3600</v>
      </c>
      <c r="I197" s="201"/>
      <c r="K197">
        <v>174</v>
      </c>
      <c r="M197" s="236">
        <f>SUMIF(C:C,$L197,F:F)</f>
        <v>0</v>
      </c>
      <c r="N197" s="236">
        <f>SUMIF(C:C,$L197,H:H)</f>
        <v>0</v>
      </c>
    </row>
    <row r="198" spans="2:14">
      <c r="B198" s="130">
        <v>45737</v>
      </c>
      <c r="C198" s="24" t="s">
        <v>218</v>
      </c>
      <c r="D198" s="24" t="s">
        <v>143</v>
      </c>
      <c r="E198" s="13" t="s">
        <v>21</v>
      </c>
      <c r="F198" s="13">
        <v>1</v>
      </c>
      <c r="G198" s="242">
        <v>1800</v>
      </c>
      <c r="H198" s="240">
        <f>F198*G198</f>
        <v>1800</v>
      </c>
      <c r="I198" s="201"/>
      <c r="K198">
        <v>175</v>
      </c>
      <c r="M198" s="236">
        <f>SUMIF(C:C,$L198,F:F)</f>
        <v>0</v>
      </c>
      <c r="N198" s="236">
        <f>SUMIF(C:C,$L198,H:H)</f>
        <v>0</v>
      </c>
    </row>
    <row r="199" spans="2:14">
      <c r="B199" s="130">
        <v>45737</v>
      </c>
      <c r="C199" s="24" t="s">
        <v>218</v>
      </c>
      <c r="D199" s="24" t="s">
        <v>143</v>
      </c>
      <c r="E199" s="13" t="s">
        <v>21</v>
      </c>
      <c r="F199" s="13">
        <v>1</v>
      </c>
      <c r="G199" s="242">
        <v>2200</v>
      </c>
      <c r="H199" s="240">
        <f>F199*G199</f>
        <v>2200</v>
      </c>
      <c r="I199" s="201"/>
      <c r="K199">
        <v>176</v>
      </c>
      <c r="M199" s="236">
        <f>SUMIF(C:C,$L199,F:F)</f>
        <v>0</v>
      </c>
      <c r="N199" s="236">
        <f>SUMIF(C:C,$L199,H:H)</f>
        <v>0</v>
      </c>
    </row>
    <row r="200" spans="2:14">
      <c r="B200" s="130">
        <v>45737</v>
      </c>
      <c r="C200" s="24" t="s">
        <v>219</v>
      </c>
      <c r="D200" s="24" t="s">
        <v>143</v>
      </c>
      <c r="E200" s="13" t="s">
        <v>21</v>
      </c>
      <c r="F200" s="13">
        <v>1</v>
      </c>
      <c r="G200" s="242">
        <v>2200</v>
      </c>
      <c r="H200" s="240">
        <f>F200*G200</f>
        <v>2200</v>
      </c>
      <c r="I200" s="201"/>
      <c r="K200">
        <v>177</v>
      </c>
      <c r="M200" s="236">
        <f>SUMIF(C:C,$L200,F:F)</f>
        <v>0</v>
      </c>
      <c r="N200" s="236">
        <f>SUMIF(C:C,$L200,H:H)</f>
        <v>0</v>
      </c>
    </row>
    <row r="201" spans="2:14">
      <c r="B201" s="130">
        <v>45737</v>
      </c>
      <c r="C201" s="24" t="s">
        <v>218</v>
      </c>
      <c r="D201" s="24" t="s">
        <v>143</v>
      </c>
      <c r="E201" s="13" t="s">
        <v>136</v>
      </c>
      <c r="F201" s="13">
        <v>1</v>
      </c>
      <c r="G201" s="242">
        <v>1200</v>
      </c>
      <c r="H201" s="240">
        <f>F201*G201</f>
        <v>1200</v>
      </c>
      <c r="I201" s="201"/>
      <c r="K201">
        <v>178</v>
      </c>
      <c r="M201" s="236">
        <f>SUMIF(C:C,$L201,F:F)</f>
        <v>0</v>
      </c>
      <c r="N201" s="236">
        <f>SUMIF(C:C,$L201,H:H)</f>
        <v>0</v>
      </c>
    </row>
    <row r="202" spans="2:14">
      <c r="B202" s="130">
        <v>45737</v>
      </c>
      <c r="C202" s="24" t="s">
        <v>177</v>
      </c>
      <c r="D202" s="24" t="s">
        <v>143</v>
      </c>
      <c r="E202" s="13" t="s">
        <v>136</v>
      </c>
      <c r="F202" s="13">
        <v>30</v>
      </c>
      <c r="G202" s="242">
        <v>1200</v>
      </c>
      <c r="H202" s="240">
        <f>F202*G202</f>
        <v>36000</v>
      </c>
      <c r="I202" s="201"/>
      <c r="K202">
        <v>179</v>
      </c>
      <c r="M202" s="236">
        <f>SUMIF(C:C,$L202,F:F)</f>
        <v>0</v>
      </c>
      <c r="N202" s="236">
        <f>SUMIF(C:C,$L202,H:H)</f>
        <v>0</v>
      </c>
    </row>
    <row r="203" spans="2:14">
      <c r="B203" s="130">
        <v>45738</v>
      </c>
      <c r="C203" s="24" t="s">
        <v>220</v>
      </c>
      <c r="D203" s="24" t="s">
        <v>157</v>
      </c>
      <c r="E203" s="13" t="s">
        <v>21</v>
      </c>
      <c r="F203" s="13">
        <v>3</v>
      </c>
      <c r="G203" s="242">
        <v>950</v>
      </c>
      <c r="H203" s="240">
        <f>F203*G203</f>
        <v>2850</v>
      </c>
      <c r="I203" s="201"/>
      <c r="K203">
        <v>180</v>
      </c>
      <c r="M203" s="236">
        <f>SUMIF(C:C,$L203,F:F)</f>
        <v>0</v>
      </c>
      <c r="N203" s="236">
        <f>SUMIF(C:C,$L203,H:H)</f>
        <v>0</v>
      </c>
    </row>
    <row r="204" spans="2:14">
      <c r="B204" s="130">
        <v>45738</v>
      </c>
      <c r="C204" s="24" t="s">
        <v>220</v>
      </c>
      <c r="D204" s="24" t="s">
        <v>157</v>
      </c>
      <c r="E204" s="13" t="s">
        <v>206</v>
      </c>
      <c r="F204" s="13">
        <v>2</v>
      </c>
      <c r="G204" s="242">
        <v>1100</v>
      </c>
      <c r="H204" s="240">
        <f>F204*G204</f>
        <v>2200</v>
      </c>
      <c r="I204" s="201"/>
      <c r="K204">
        <v>181</v>
      </c>
      <c r="M204" s="236">
        <f>SUMIF(C:C,$L204,F:F)</f>
        <v>0</v>
      </c>
      <c r="N204" s="236">
        <f>SUMIF(C:C,$L204,H:H)</f>
        <v>0</v>
      </c>
    </row>
    <row r="205" spans="2:14">
      <c r="B205" s="130">
        <v>45738</v>
      </c>
      <c r="C205" s="24" t="s">
        <v>220</v>
      </c>
      <c r="D205" s="24" t="s">
        <v>157</v>
      </c>
      <c r="E205" s="13" t="s">
        <v>158</v>
      </c>
      <c r="F205" s="13">
        <v>2</v>
      </c>
      <c r="G205" s="242">
        <v>1100</v>
      </c>
      <c r="H205" s="240">
        <f>F205*G205</f>
        <v>2200</v>
      </c>
      <c r="I205" s="201"/>
      <c r="K205">
        <v>182</v>
      </c>
      <c r="M205" s="236">
        <f>SUMIF(C:C,$L205,F:F)</f>
        <v>0</v>
      </c>
      <c r="N205" s="236">
        <f>SUMIF(C:C,$L205,H:H)</f>
        <v>0</v>
      </c>
    </row>
    <row r="206" spans="2:14">
      <c r="B206" s="130">
        <v>45738</v>
      </c>
      <c r="C206" s="24" t="s">
        <v>220</v>
      </c>
      <c r="D206" s="24" t="s">
        <v>157</v>
      </c>
      <c r="E206" s="13" t="s">
        <v>136</v>
      </c>
      <c r="F206" s="13">
        <v>3</v>
      </c>
      <c r="G206" s="242">
        <v>600</v>
      </c>
      <c r="H206" s="240">
        <f>F206*G206</f>
        <v>1800</v>
      </c>
      <c r="I206" s="201"/>
      <c r="K206">
        <v>183</v>
      </c>
      <c r="M206" s="236">
        <f>SUMIF(C:C,$L206,F:F)</f>
        <v>0</v>
      </c>
      <c r="N206" s="236">
        <f>SUMIF(C:C,$L206,H:H)</f>
        <v>0</v>
      </c>
    </row>
    <row r="207" spans="2:14">
      <c r="B207" s="130">
        <v>45738</v>
      </c>
      <c r="C207" s="24" t="s">
        <v>221</v>
      </c>
      <c r="D207" s="24" t="s">
        <v>157</v>
      </c>
      <c r="E207" s="13" t="s">
        <v>21</v>
      </c>
      <c r="F207" s="13">
        <v>2</v>
      </c>
      <c r="G207" s="242">
        <v>950</v>
      </c>
      <c r="H207" s="240">
        <f>F207*G207</f>
        <v>1900</v>
      </c>
      <c r="I207" s="201"/>
      <c r="K207">
        <v>184</v>
      </c>
      <c r="M207" s="236">
        <f>SUMIF(C:C,$L207,F:F)</f>
        <v>0</v>
      </c>
      <c r="N207" s="236">
        <f>SUMIF(C:C,$L207,H:H)</f>
        <v>0</v>
      </c>
    </row>
    <row r="208" spans="2:14">
      <c r="B208" s="130">
        <v>45738</v>
      </c>
      <c r="C208" s="24" t="s">
        <v>221</v>
      </c>
      <c r="D208" s="24" t="s">
        <v>157</v>
      </c>
      <c r="E208" s="13" t="s">
        <v>136</v>
      </c>
      <c r="F208" s="13">
        <v>5</v>
      </c>
      <c r="G208" s="242">
        <v>1000</v>
      </c>
      <c r="H208" s="240">
        <f>F208*G208</f>
        <v>5000</v>
      </c>
      <c r="I208" s="201"/>
      <c r="K208">
        <v>185</v>
      </c>
      <c r="M208" s="236">
        <f>SUMIF(C:C,$L208,F:F)</f>
        <v>0</v>
      </c>
      <c r="N208" s="236">
        <f>SUMIF(C:C,$L208,H:H)</f>
        <v>0</v>
      </c>
    </row>
    <row r="209" spans="2:14">
      <c r="B209" s="130">
        <v>45738</v>
      </c>
      <c r="C209" s="24" t="s">
        <v>221</v>
      </c>
      <c r="D209" s="24" t="s">
        <v>143</v>
      </c>
      <c r="E209" s="13" t="s">
        <v>158</v>
      </c>
      <c r="F209" s="247">
        <v>1</v>
      </c>
      <c r="G209" s="242">
        <v>2200</v>
      </c>
      <c r="H209" s="240">
        <f>F209*G209</f>
        <v>2200</v>
      </c>
      <c r="I209" s="201"/>
      <c r="K209">
        <v>186</v>
      </c>
      <c r="M209" s="236">
        <f>SUMIF(C:C,$L209,F:F)</f>
        <v>0</v>
      </c>
      <c r="N209" s="236">
        <f>SUMIF(C:C,$L209,H:H)</f>
        <v>0</v>
      </c>
    </row>
    <row r="210" spans="2:14">
      <c r="B210" s="130">
        <v>45738</v>
      </c>
      <c r="C210" s="24" t="s">
        <v>215</v>
      </c>
      <c r="D210" s="24" t="s">
        <v>157</v>
      </c>
      <c r="E210" s="13" t="s">
        <v>21</v>
      </c>
      <c r="F210" s="13">
        <v>5</v>
      </c>
      <c r="G210" s="242">
        <v>950</v>
      </c>
      <c r="H210" s="240">
        <f>F210*G210</f>
        <v>4750</v>
      </c>
      <c r="I210" s="201"/>
      <c r="K210">
        <v>187</v>
      </c>
      <c r="M210" s="236">
        <f>SUMIF(C:C,$L210,F:F)</f>
        <v>0</v>
      </c>
      <c r="N210" s="236">
        <f>SUMIF(C:C,$L210,H:H)</f>
        <v>0</v>
      </c>
    </row>
    <row r="211" spans="2:14">
      <c r="B211" s="130">
        <v>45738</v>
      </c>
      <c r="C211" s="24" t="s">
        <v>215</v>
      </c>
      <c r="D211" s="24" t="s">
        <v>157</v>
      </c>
      <c r="E211" s="11" t="s">
        <v>136</v>
      </c>
      <c r="F211" s="13">
        <v>5</v>
      </c>
      <c r="G211" s="242">
        <v>600</v>
      </c>
      <c r="H211" s="240">
        <f>F211*G211</f>
        <v>3000</v>
      </c>
      <c r="I211" s="201"/>
      <c r="K211">
        <v>188</v>
      </c>
      <c r="M211" s="236">
        <f>SUMIF(C:C,$L211,F:F)</f>
        <v>0</v>
      </c>
      <c r="N211" s="236">
        <f>SUMIF(C:C,$L211,H:H)</f>
        <v>0</v>
      </c>
    </row>
    <row r="212" spans="2:14">
      <c r="B212" s="130">
        <v>45738</v>
      </c>
      <c r="C212" s="24" t="s">
        <v>222</v>
      </c>
      <c r="D212" s="24" t="s">
        <v>143</v>
      </c>
      <c r="E212" s="13" t="s">
        <v>136</v>
      </c>
      <c r="F212" s="13">
        <v>6</v>
      </c>
      <c r="G212" s="242">
        <v>1000</v>
      </c>
      <c r="H212" s="240">
        <f>F212*G212</f>
        <v>6000</v>
      </c>
      <c r="I212" s="255"/>
    </row>
    <row r="213" spans="2:14">
      <c r="B213" s="130">
        <v>45738</v>
      </c>
      <c r="C213" s="24" t="s">
        <v>164</v>
      </c>
      <c r="D213" s="24" t="s">
        <v>143</v>
      </c>
      <c r="E213" s="13" t="s">
        <v>158</v>
      </c>
      <c r="F213" s="13">
        <v>2</v>
      </c>
      <c r="G213" s="242">
        <v>2200</v>
      </c>
      <c r="H213" s="240">
        <f>F213*G213</f>
        <v>4400</v>
      </c>
      <c r="I213" s="14"/>
    </row>
    <row r="214" spans="2:14">
      <c r="B214" s="130">
        <v>45738</v>
      </c>
      <c r="C214" s="24" t="s">
        <v>164</v>
      </c>
      <c r="D214" s="24" t="s">
        <v>133</v>
      </c>
      <c r="E214" s="11" t="s">
        <v>206</v>
      </c>
      <c r="F214" s="13">
        <v>1</v>
      </c>
      <c r="G214" s="242">
        <v>2200</v>
      </c>
      <c r="H214" s="240">
        <f>F214*G214</f>
        <v>2200</v>
      </c>
      <c r="I214" s="14"/>
    </row>
    <row r="215" spans="2:14">
      <c r="B215" s="130">
        <v>45739</v>
      </c>
      <c r="C215" s="24" t="s">
        <v>223</v>
      </c>
      <c r="D215" s="24" t="s">
        <v>143</v>
      </c>
      <c r="E215" s="13" t="s">
        <v>136</v>
      </c>
      <c r="F215" s="13">
        <v>4</v>
      </c>
      <c r="G215" s="242">
        <v>1200</v>
      </c>
      <c r="H215" s="240">
        <f>F215*G215</f>
        <v>4800</v>
      </c>
      <c r="I215" s="255"/>
    </row>
    <row r="216" spans="2:14">
      <c r="B216" s="130">
        <v>45739</v>
      </c>
      <c r="C216" s="24" t="s">
        <v>224</v>
      </c>
      <c r="D216" s="24" t="s">
        <v>157</v>
      </c>
      <c r="E216" s="11" t="s">
        <v>136</v>
      </c>
      <c r="F216" s="13">
        <v>3</v>
      </c>
      <c r="G216" s="242">
        <v>600</v>
      </c>
      <c r="H216" s="240">
        <f>F216*G216</f>
        <v>1800</v>
      </c>
      <c r="I216" s="255"/>
    </row>
    <row r="217" spans="2:14">
      <c r="B217" s="130">
        <v>45739</v>
      </c>
      <c r="C217" s="24" t="s">
        <v>224</v>
      </c>
      <c r="D217" s="24" t="s">
        <v>157</v>
      </c>
      <c r="E217" s="13" t="s">
        <v>21</v>
      </c>
      <c r="F217" s="13">
        <v>3</v>
      </c>
      <c r="G217" s="242">
        <v>950</v>
      </c>
      <c r="H217" s="240">
        <f>F217*G217</f>
        <v>2850</v>
      </c>
      <c r="I217" s="201"/>
    </row>
    <row r="218" spans="2:14">
      <c r="B218" s="130">
        <v>45739</v>
      </c>
      <c r="C218" s="24" t="s">
        <v>224</v>
      </c>
      <c r="D218" s="24" t="s">
        <v>157</v>
      </c>
      <c r="E218" s="13" t="s">
        <v>206</v>
      </c>
      <c r="F218" s="13">
        <v>3</v>
      </c>
      <c r="G218" s="242">
        <v>1100</v>
      </c>
      <c r="H218" s="240">
        <f>F218*G218</f>
        <v>3300</v>
      </c>
      <c r="I218" s="201"/>
    </row>
    <row r="219" spans="2:14">
      <c r="B219" s="130">
        <v>45739</v>
      </c>
      <c r="C219" s="24" t="s">
        <v>224</v>
      </c>
      <c r="D219" s="24" t="s">
        <v>157</v>
      </c>
      <c r="E219" s="13" t="s">
        <v>158</v>
      </c>
      <c r="F219" s="13">
        <v>3</v>
      </c>
      <c r="G219" s="242">
        <v>1100</v>
      </c>
      <c r="H219" s="240">
        <f>F219*G219</f>
        <v>3300</v>
      </c>
      <c r="I219" s="201"/>
    </row>
    <row r="220" spans="2:14">
      <c r="B220" s="130">
        <v>45739</v>
      </c>
      <c r="C220" s="24" t="s">
        <v>118</v>
      </c>
      <c r="D220" s="24" t="s">
        <v>133</v>
      </c>
      <c r="E220" s="13" t="s">
        <v>136</v>
      </c>
      <c r="F220" s="13">
        <v>5</v>
      </c>
      <c r="G220" s="242">
        <v>1200</v>
      </c>
      <c r="H220" s="240">
        <f>F220*G220</f>
        <v>6000</v>
      </c>
      <c r="I220" s="201"/>
    </row>
    <row r="221" spans="2:14">
      <c r="B221" s="130">
        <v>45740</v>
      </c>
      <c r="C221" s="24" t="s">
        <v>217</v>
      </c>
      <c r="D221" s="24" t="s">
        <v>157</v>
      </c>
      <c r="E221" s="13" t="s">
        <v>21</v>
      </c>
      <c r="F221" s="13">
        <v>2</v>
      </c>
      <c r="G221" s="242">
        <v>950</v>
      </c>
      <c r="H221" s="240">
        <f>F221*G221</f>
        <v>1900</v>
      </c>
      <c r="I221" s="201"/>
    </row>
    <row r="222" spans="2:14">
      <c r="B222" s="130">
        <v>45740</v>
      </c>
      <c r="C222" s="24" t="s">
        <v>111</v>
      </c>
      <c r="D222" s="24" t="s">
        <v>157</v>
      </c>
      <c r="E222" s="13" t="s">
        <v>21</v>
      </c>
      <c r="F222" s="13">
        <v>1</v>
      </c>
      <c r="G222" s="242">
        <v>950</v>
      </c>
      <c r="H222" s="240">
        <f>F222*G222</f>
        <v>950</v>
      </c>
      <c r="I222" s="201"/>
    </row>
    <row r="223" spans="2:14">
      <c r="B223" s="130">
        <v>45741</v>
      </c>
      <c r="C223" s="24" t="s">
        <v>13</v>
      </c>
      <c r="D223" s="24" t="s">
        <v>157</v>
      </c>
      <c r="E223" s="13" t="s">
        <v>21</v>
      </c>
      <c r="F223" s="13">
        <v>2</v>
      </c>
      <c r="G223" s="242">
        <v>950</v>
      </c>
      <c r="H223" s="240">
        <f>F223*G223</f>
        <v>1900</v>
      </c>
      <c r="I223" s="201"/>
    </row>
    <row r="224" spans="2:14">
      <c r="B224" s="130">
        <v>45741</v>
      </c>
      <c r="C224" s="24" t="s">
        <v>13</v>
      </c>
      <c r="D224" s="24" t="s">
        <v>157</v>
      </c>
      <c r="E224" s="13" t="s">
        <v>158</v>
      </c>
      <c r="F224" s="13">
        <v>1</v>
      </c>
      <c r="G224" s="242">
        <v>1100</v>
      </c>
      <c r="H224" s="240">
        <f>F224*G224</f>
        <v>1100</v>
      </c>
      <c r="I224" s="201"/>
    </row>
    <row r="225" spans="2:9">
      <c r="B225" s="130">
        <v>45741</v>
      </c>
      <c r="C225" s="24" t="s">
        <v>13</v>
      </c>
      <c r="D225" s="24" t="s">
        <v>157</v>
      </c>
      <c r="E225" s="11" t="s">
        <v>136</v>
      </c>
      <c r="F225" s="13">
        <v>1</v>
      </c>
      <c r="G225" s="242">
        <v>600</v>
      </c>
      <c r="H225" s="240">
        <f>F225*G225</f>
        <v>600</v>
      </c>
      <c r="I225" s="201"/>
    </row>
    <row r="226" spans="2:9">
      <c r="B226" s="130">
        <v>45741</v>
      </c>
      <c r="C226" s="24" t="s">
        <v>215</v>
      </c>
      <c r="D226" s="24" t="s">
        <v>157</v>
      </c>
      <c r="E226" s="13" t="s">
        <v>21</v>
      </c>
      <c r="F226" s="13">
        <v>5</v>
      </c>
      <c r="G226" s="242">
        <v>950</v>
      </c>
      <c r="H226" s="240">
        <f>F226*G226</f>
        <v>4750</v>
      </c>
      <c r="I226" s="201"/>
    </row>
    <row r="227" spans="2:9">
      <c r="B227" s="130">
        <v>45741</v>
      </c>
      <c r="C227" s="24" t="s">
        <v>215</v>
      </c>
      <c r="D227" s="24" t="s">
        <v>157</v>
      </c>
      <c r="E227" s="13" t="s">
        <v>136</v>
      </c>
      <c r="F227" s="13">
        <v>5</v>
      </c>
      <c r="G227" s="242">
        <v>600</v>
      </c>
      <c r="H227" s="240">
        <f>F227*G227</f>
        <v>3000</v>
      </c>
      <c r="I227" s="201"/>
    </row>
    <row r="228" spans="2:9">
      <c r="B228" s="130">
        <v>45740</v>
      </c>
      <c r="C228" s="24" t="s">
        <v>225</v>
      </c>
      <c r="D228" s="24" t="s">
        <v>133</v>
      </c>
      <c r="E228" s="13" t="s">
        <v>206</v>
      </c>
      <c r="F228" s="13">
        <v>5</v>
      </c>
      <c r="G228" s="242">
        <v>2200</v>
      </c>
      <c r="H228" s="240">
        <f>F228*G228</f>
        <v>11000</v>
      </c>
      <c r="I228" s="201"/>
    </row>
    <row r="229" spans="2:9">
      <c r="B229" s="130">
        <v>45740</v>
      </c>
      <c r="C229" s="24" t="s">
        <v>225</v>
      </c>
      <c r="D229" s="24" t="s">
        <v>133</v>
      </c>
      <c r="E229" s="13" t="s">
        <v>136</v>
      </c>
      <c r="F229" s="13">
        <v>5</v>
      </c>
      <c r="G229" s="242">
        <v>1200</v>
      </c>
      <c r="H229" s="240">
        <f>F229*G229</f>
        <v>6000</v>
      </c>
      <c r="I229" s="201"/>
    </row>
    <row r="230" spans="2:9">
      <c r="B230" s="130">
        <v>45740</v>
      </c>
      <c r="C230" s="24" t="s">
        <v>225</v>
      </c>
      <c r="D230" s="24" t="s">
        <v>143</v>
      </c>
      <c r="E230" s="13" t="s">
        <v>158</v>
      </c>
      <c r="F230" s="13">
        <v>5</v>
      </c>
      <c r="G230" s="242">
        <v>2200</v>
      </c>
      <c r="H230" s="240">
        <f>F230*G230</f>
        <v>11000</v>
      </c>
      <c r="I230" s="201"/>
    </row>
    <row r="231" spans="2:9">
      <c r="B231" s="130">
        <v>45740</v>
      </c>
      <c r="C231" s="24" t="s">
        <v>226</v>
      </c>
      <c r="D231" s="24" t="s">
        <v>133</v>
      </c>
      <c r="E231" s="11" t="s">
        <v>206</v>
      </c>
      <c r="F231" s="13">
        <v>4</v>
      </c>
      <c r="G231" s="242">
        <v>2200</v>
      </c>
      <c r="H231" s="240">
        <f>F231*G231</f>
        <v>8800</v>
      </c>
      <c r="I231" s="201"/>
    </row>
    <row r="232" spans="2:9">
      <c r="B232" s="130">
        <v>45740</v>
      </c>
      <c r="C232" s="24" t="s">
        <v>226</v>
      </c>
      <c r="D232" s="24" t="s">
        <v>143</v>
      </c>
      <c r="E232" s="11" t="s">
        <v>136</v>
      </c>
      <c r="F232" s="13">
        <v>4</v>
      </c>
      <c r="G232" s="242">
        <v>1000</v>
      </c>
      <c r="H232" s="240">
        <f>F232*G232</f>
        <v>4000</v>
      </c>
      <c r="I232" s="201"/>
    </row>
    <row r="233" spans="2:9">
      <c r="B233" s="130">
        <v>45740</v>
      </c>
      <c r="C233" s="24" t="s">
        <v>226</v>
      </c>
      <c r="D233" s="24" t="s">
        <v>143</v>
      </c>
      <c r="E233" s="13" t="s">
        <v>158</v>
      </c>
      <c r="F233" s="13">
        <v>4</v>
      </c>
      <c r="G233" s="242">
        <v>2200</v>
      </c>
      <c r="H233" s="240">
        <f>F233*G233</f>
        <v>8800</v>
      </c>
      <c r="I233" s="201"/>
    </row>
    <row r="234" spans="2:9">
      <c r="B234" s="130">
        <v>45740</v>
      </c>
      <c r="C234" s="24" t="s">
        <v>226</v>
      </c>
      <c r="D234" s="24" t="s">
        <v>143</v>
      </c>
      <c r="E234" s="13" t="s">
        <v>21</v>
      </c>
      <c r="F234" s="13">
        <v>4</v>
      </c>
      <c r="G234" s="242">
        <v>1800</v>
      </c>
      <c r="H234" s="240">
        <f>F234*G234</f>
        <v>7200</v>
      </c>
      <c r="I234" s="201"/>
    </row>
    <row r="235" spans="2:9">
      <c r="B235" s="130">
        <v>45741</v>
      </c>
      <c r="C235" s="24" t="s">
        <v>227</v>
      </c>
      <c r="D235" s="24" t="s">
        <v>133</v>
      </c>
      <c r="E235" s="13" t="s">
        <v>206</v>
      </c>
      <c r="F235" s="13">
        <v>1</v>
      </c>
      <c r="G235" s="242">
        <v>2200</v>
      </c>
      <c r="H235" s="240">
        <f>F235*G235</f>
        <v>2200</v>
      </c>
      <c r="I235" s="201"/>
    </row>
    <row r="236" spans="2:9">
      <c r="B236" s="130">
        <v>45741</v>
      </c>
      <c r="C236" s="24" t="s">
        <v>227</v>
      </c>
      <c r="D236" s="24" t="s">
        <v>143</v>
      </c>
      <c r="E236" s="11" t="s">
        <v>136</v>
      </c>
      <c r="F236" s="13">
        <v>1</v>
      </c>
      <c r="G236" s="242">
        <v>1200</v>
      </c>
      <c r="H236" s="240">
        <f>F236*G236</f>
        <v>1200</v>
      </c>
      <c r="I236" s="201"/>
    </row>
    <row r="237" spans="2:9">
      <c r="B237" s="130">
        <v>45741</v>
      </c>
      <c r="C237" s="24" t="s">
        <v>227</v>
      </c>
      <c r="D237" s="24" t="s">
        <v>143</v>
      </c>
      <c r="E237" s="13" t="s">
        <v>158</v>
      </c>
      <c r="F237" s="13">
        <v>1</v>
      </c>
      <c r="G237" s="242">
        <v>2200</v>
      </c>
      <c r="H237" s="240">
        <f>F237*G237</f>
        <v>2200</v>
      </c>
      <c r="I237" s="201"/>
    </row>
    <row r="238" spans="2:9">
      <c r="B238" s="130">
        <v>45741</v>
      </c>
      <c r="C238" s="24" t="s">
        <v>227</v>
      </c>
      <c r="D238" s="24" t="s">
        <v>143</v>
      </c>
      <c r="E238" s="13" t="s">
        <v>21</v>
      </c>
      <c r="F238" s="13">
        <v>1</v>
      </c>
      <c r="G238" s="242">
        <v>1800</v>
      </c>
      <c r="H238" s="240">
        <f>F238*G238</f>
        <v>1800</v>
      </c>
      <c r="I238" s="201"/>
    </row>
    <row r="239" spans="2:9">
      <c r="B239" s="130">
        <v>45741</v>
      </c>
      <c r="C239" s="24" t="s">
        <v>228</v>
      </c>
      <c r="D239" s="24" t="s">
        <v>157</v>
      </c>
      <c r="E239" s="13" t="s">
        <v>21</v>
      </c>
      <c r="F239" s="13">
        <v>6</v>
      </c>
      <c r="G239" s="242">
        <v>950</v>
      </c>
      <c r="H239" s="240">
        <f>F239*G239</f>
        <v>5700</v>
      </c>
      <c r="I239" s="201"/>
    </row>
    <row r="240" spans="2:9">
      <c r="B240" s="130">
        <v>45741</v>
      </c>
      <c r="C240" s="24" t="s">
        <v>229</v>
      </c>
      <c r="D240" s="24" t="s">
        <v>157</v>
      </c>
      <c r="E240" s="11" t="s">
        <v>21</v>
      </c>
      <c r="F240" s="13">
        <v>1</v>
      </c>
      <c r="G240" s="242">
        <v>950</v>
      </c>
      <c r="H240" s="240">
        <f>F240*G240</f>
        <v>950</v>
      </c>
      <c r="I240" s="201"/>
    </row>
    <row r="241" spans="2:9">
      <c r="B241" s="130">
        <v>45741</v>
      </c>
      <c r="C241" s="24" t="s">
        <v>229</v>
      </c>
      <c r="D241" s="24" t="s">
        <v>157</v>
      </c>
      <c r="E241" s="13" t="s">
        <v>21</v>
      </c>
      <c r="F241" s="13">
        <v>1</v>
      </c>
      <c r="G241" s="242">
        <v>600</v>
      </c>
      <c r="H241" s="240">
        <f>F241*G241</f>
        <v>600</v>
      </c>
      <c r="I241" s="201"/>
    </row>
    <row r="242" spans="2:9">
      <c r="B242" s="130">
        <v>45741</v>
      </c>
      <c r="C242" s="24" t="s">
        <v>229</v>
      </c>
      <c r="D242" s="24" t="s">
        <v>157</v>
      </c>
      <c r="E242" s="13" t="s">
        <v>158</v>
      </c>
      <c r="F242" s="13">
        <v>1</v>
      </c>
      <c r="G242" s="242">
        <v>1100</v>
      </c>
      <c r="H242" s="240">
        <f>F242*G242</f>
        <v>1100</v>
      </c>
      <c r="I242" s="201"/>
    </row>
    <row r="243" spans="2:9">
      <c r="B243" s="130">
        <v>45741</v>
      </c>
      <c r="C243" s="24" t="s">
        <v>230</v>
      </c>
      <c r="D243" s="24" t="s">
        <v>157</v>
      </c>
      <c r="E243" s="13" t="s">
        <v>21</v>
      </c>
      <c r="F243" s="13">
        <v>2</v>
      </c>
      <c r="G243" s="242">
        <v>950</v>
      </c>
      <c r="H243" s="240">
        <f>F243*G243</f>
        <v>1900</v>
      </c>
      <c r="I243" s="201"/>
    </row>
    <row r="244" spans="2:9">
      <c r="B244" s="130">
        <v>45741</v>
      </c>
      <c r="C244" s="24" t="s">
        <v>230</v>
      </c>
      <c r="D244" s="24" t="s">
        <v>157</v>
      </c>
      <c r="E244" s="13" t="s">
        <v>136</v>
      </c>
      <c r="F244" s="13">
        <v>1</v>
      </c>
      <c r="G244" s="242">
        <v>600</v>
      </c>
      <c r="H244" s="240">
        <f>F244*G244</f>
        <v>600</v>
      </c>
      <c r="I244" s="201"/>
    </row>
    <row r="245" spans="2:9">
      <c r="B245" s="130">
        <v>45741</v>
      </c>
      <c r="C245" s="24" t="s">
        <v>230</v>
      </c>
      <c r="D245" s="24" t="s">
        <v>157</v>
      </c>
      <c r="E245" s="13" t="s">
        <v>162</v>
      </c>
      <c r="F245" s="13">
        <v>1</v>
      </c>
      <c r="G245" s="242">
        <v>1000</v>
      </c>
      <c r="H245" s="240">
        <f>F245*G245</f>
        <v>1000</v>
      </c>
      <c r="I245" s="201"/>
    </row>
    <row r="246" spans="2:9">
      <c r="B246" s="130">
        <v>45741</v>
      </c>
      <c r="C246" s="24" t="s">
        <v>230</v>
      </c>
      <c r="D246" s="24" t="s">
        <v>157</v>
      </c>
      <c r="E246" s="13" t="s">
        <v>158</v>
      </c>
      <c r="F246" s="13">
        <v>1</v>
      </c>
      <c r="G246" s="242">
        <v>1100</v>
      </c>
      <c r="H246" s="240">
        <f>F246*G246</f>
        <v>1100</v>
      </c>
      <c r="I246" s="201"/>
    </row>
    <row r="247" spans="2:9">
      <c r="B247" s="130">
        <v>45739</v>
      </c>
      <c r="C247" s="24" t="s">
        <v>231</v>
      </c>
      <c r="D247" s="24" t="s">
        <v>157</v>
      </c>
      <c r="E247" s="13" t="s">
        <v>136</v>
      </c>
      <c r="F247" s="13">
        <v>10</v>
      </c>
      <c r="G247" s="242">
        <v>600</v>
      </c>
      <c r="H247" s="240">
        <f>F247*G247</f>
        <v>6000</v>
      </c>
      <c r="I247" s="201"/>
    </row>
    <row r="248" spans="2:9">
      <c r="B248" s="130">
        <v>45739</v>
      </c>
      <c r="C248" s="24" t="s">
        <v>231</v>
      </c>
      <c r="D248" s="24" t="s">
        <v>157</v>
      </c>
      <c r="E248" s="13" t="s">
        <v>21</v>
      </c>
      <c r="F248" s="13">
        <v>10</v>
      </c>
      <c r="G248" s="242">
        <v>950</v>
      </c>
      <c r="H248" s="240">
        <f>F248*G248</f>
        <v>9500</v>
      </c>
      <c r="I248" s="201"/>
    </row>
    <row r="249" spans="2:9">
      <c r="B249" s="130">
        <v>45743</v>
      </c>
      <c r="C249" s="24" t="s">
        <v>210</v>
      </c>
      <c r="D249" s="24" t="s">
        <v>133</v>
      </c>
      <c r="E249" s="13" t="s">
        <v>21</v>
      </c>
      <c r="F249" s="13">
        <v>6</v>
      </c>
      <c r="G249" s="242">
        <v>1800</v>
      </c>
      <c r="H249" s="240">
        <f>F249*G249</f>
        <v>10800</v>
      </c>
      <c r="I249" s="201"/>
    </row>
    <row r="250" spans="2:9">
      <c r="B250" s="130">
        <v>45743</v>
      </c>
      <c r="C250" s="24" t="s">
        <v>232</v>
      </c>
      <c r="D250" s="24" t="s">
        <v>157</v>
      </c>
      <c r="E250" s="13" t="s">
        <v>136</v>
      </c>
      <c r="F250" s="13">
        <v>10</v>
      </c>
      <c r="G250" s="242">
        <v>600</v>
      </c>
      <c r="H250" s="240">
        <f>F250*G250</f>
        <v>6000</v>
      </c>
      <c r="I250" s="201"/>
    </row>
    <row r="251" spans="2:9">
      <c r="B251" s="130">
        <v>45743</v>
      </c>
      <c r="C251" s="24" t="s">
        <v>232</v>
      </c>
      <c r="D251" s="24" t="s">
        <v>157</v>
      </c>
      <c r="E251" s="13" t="s">
        <v>21</v>
      </c>
      <c r="F251" s="13">
        <v>12</v>
      </c>
      <c r="G251" s="242">
        <v>950</v>
      </c>
      <c r="H251" s="240">
        <f>F251*G251</f>
        <v>11400</v>
      </c>
      <c r="I251" s="201"/>
    </row>
    <row r="252" spans="2:9">
      <c r="B252" s="130">
        <v>45743</v>
      </c>
      <c r="C252" s="24" t="s">
        <v>118</v>
      </c>
      <c r="D252" s="24" t="s">
        <v>133</v>
      </c>
      <c r="E252" s="13" t="s">
        <v>136</v>
      </c>
      <c r="F252" s="13">
        <v>100</v>
      </c>
      <c r="G252" s="242">
        <v>1000</v>
      </c>
      <c r="H252" s="240">
        <f>F252*G252</f>
        <v>100000</v>
      </c>
      <c r="I252" s="201"/>
    </row>
    <row r="253" spans="2:9">
      <c r="B253" s="130">
        <v>45743</v>
      </c>
      <c r="C253" s="24" t="s">
        <v>118</v>
      </c>
      <c r="D253" s="24" t="s">
        <v>133</v>
      </c>
      <c r="E253" s="13" t="s">
        <v>136</v>
      </c>
      <c r="F253" s="13">
        <v>16</v>
      </c>
      <c r="G253" s="242">
        <v>1000</v>
      </c>
      <c r="H253" s="240">
        <f>F253*G253</f>
        <v>16000</v>
      </c>
      <c r="I253" s="201"/>
    </row>
    <row r="254" spans="2:9">
      <c r="B254" s="130">
        <v>45774</v>
      </c>
      <c r="C254" s="24" t="s">
        <v>118</v>
      </c>
      <c r="D254" s="24" t="s">
        <v>157</v>
      </c>
      <c r="E254" s="13" t="s">
        <v>21</v>
      </c>
      <c r="F254" s="13">
        <v>2</v>
      </c>
      <c r="G254" s="242">
        <v>950</v>
      </c>
      <c r="H254" s="240">
        <f>F254*G254</f>
        <v>1900</v>
      </c>
      <c r="I254" s="201"/>
    </row>
    <row r="255" spans="2:9">
      <c r="B255" s="130">
        <v>45743</v>
      </c>
      <c r="C255" s="24" t="s">
        <v>233</v>
      </c>
      <c r="D255" s="24" t="s">
        <v>157</v>
      </c>
      <c r="E255" s="13" t="s">
        <v>136</v>
      </c>
      <c r="F255" s="13">
        <v>3</v>
      </c>
      <c r="G255" s="242">
        <v>600</v>
      </c>
      <c r="H255" s="240">
        <f>F255*G255</f>
        <v>1800</v>
      </c>
      <c r="I255" s="201"/>
    </row>
    <row r="256" spans="2:9">
      <c r="B256" s="130">
        <v>45743</v>
      </c>
      <c r="C256" s="24" t="s">
        <v>233</v>
      </c>
      <c r="D256" s="24" t="s">
        <v>157</v>
      </c>
      <c r="E256" s="13" t="s">
        <v>21</v>
      </c>
      <c r="F256" s="13">
        <v>3</v>
      </c>
      <c r="G256" s="242">
        <v>950</v>
      </c>
      <c r="H256" s="240">
        <f>F256*G256</f>
        <v>2850</v>
      </c>
      <c r="I256" s="201"/>
    </row>
    <row r="257" spans="2:9">
      <c r="B257" s="130">
        <v>45743</v>
      </c>
      <c r="C257" s="24" t="s">
        <v>215</v>
      </c>
      <c r="D257" s="24" t="s">
        <v>157</v>
      </c>
      <c r="E257" s="13" t="s">
        <v>136</v>
      </c>
      <c r="F257" s="13">
        <v>10</v>
      </c>
      <c r="G257" s="242">
        <v>950</v>
      </c>
      <c r="H257" s="240">
        <f>F257*G257</f>
        <v>9500</v>
      </c>
      <c r="I257" s="201"/>
    </row>
    <row r="258" spans="2:9">
      <c r="B258" s="130">
        <v>45743</v>
      </c>
      <c r="C258" s="24" t="s">
        <v>215</v>
      </c>
      <c r="D258" s="24" t="s">
        <v>157</v>
      </c>
      <c r="E258" s="13" t="s">
        <v>21</v>
      </c>
      <c r="F258" s="13">
        <v>5</v>
      </c>
      <c r="G258" s="242">
        <v>600</v>
      </c>
      <c r="H258" s="240">
        <f>F258*G258</f>
        <v>3000</v>
      </c>
      <c r="I258" s="201"/>
    </row>
    <row r="259" spans="2:9">
      <c r="B259" s="130">
        <v>45746</v>
      </c>
      <c r="C259" s="24" t="s">
        <v>234</v>
      </c>
      <c r="D259" s="24" t="s">
        <v>143</v>
      </c>
      <c r="E259" s="13" t="s">
        <v>21</v>
      </c>
      <c r="F259" s="13">
        <v>2</v>
      </c>
      <c r="G259" s="242">
        <v>1800</v>
      </c>
      <c r="H259" s="240">
        <f>F259*G259</f>
        <v>3600</v>
      </c>
      <c r="I259" s="201"/>
    </row>
    <row r="260" spans="2:9">
      <c r="B260" s="130">
        <v>45746</v>
      </c>
      <c r="C260" s="24" t="s">
        <v>234</v>
      </c>
      <c r="D260" s="24" t="s">
        <v>143</v>
      </c>
      <c r="E260" s="13" t="s">
        <v>158</v>
      </c>
      <c r="F260" s="13">
        <v>2</v>
      </c>
      <c r="G260" s="242">
        <v>2200</v>
      </c>
      <c r="H260" s="240">
        <f>F260*G260</f>
        <v>4400</v>
      </c>
      <c r="I260" s="201"/>
    </row>
    <row r="261" spans="2:9">
      <c r="B261" s="130">
        <v>45746</v>
      </c>
      <c r="C261" s="24" t="s">
        <v>215</v>
      </c>
      <c r="D261" s="24" t="s">
        <v>157</v>
      </c>
      <c r="E261" s="13" t="s">
        <v>21</v>
      </c>
      <c r="F261" s="13">
        <v>10</v>
      </c>
      <c r="G261" s="242">
        <v>950</v>
      </c>
      <c r="H261" s="240">
        <f>F261*G261</f>
        <v>9500</v>
      </c>
      <c r="I261" s="201"/>
    </row>
    <row r="262" spans="2:9">
      <c r="B262" s="130">
        <v>45746</v>
      </c>
      <c r="C262" s="24" t="s">
        <v>215</v>
      </c>
      <c r="D262" s="24" t="s">
        <v>157</v>
      </c>
      <c r="E262" s="13" t="s">
        <v>136</v>
      </c>
      <c r="F262" s="13">
        <v>6</v>
      </c>
      <c r="G262" s="242">
        <v>600</v>
      </c>
      <c r="H262" s="240">
        <f>F262*G262</f>
        <v>3600</v>
      </c>
      <c r="I262" s="201"/>
    </row>
    <row r="263" spans="2:9">
      <c r="B263" s="130">
        <v>45746</v>
      </c>
      <c r="C263" s="24" t="s">
        <v>235</v>
      </c>
      <c r="D263" s="24" t="s">
        <v>133</v>
      </c>
      <c r="E263" s="13" t="s">
        <v>136</v>
      </c>
      <c r="F263" s="13">
        <v>2</v>
      </c>
      <c r="G263" s="242">
        <v>1200</v>
      </c>
      <c r="H263" s="240">
        <f>F263*G263</f>
        <v>2400</v>
      </c>
      <c r="I263" s="201"/>
    </row>
    <row r="264" spans="2:9">
      <c r="B264" s="130">
        <v>45744</v>
      </c>
      <c r="C264" s="24" t="s">
        <v>236</v>
      </c>
      <c r="D264" s="24" t="s">
        <v>157</v>
      </c>
      <c r="E264" s="13" t="s">
        <v>136</v>
      </c>
      <c r="F264" s="13">
        <v>15</v>
      </c>
      <c r="G264" s="242">
        <v>600</v>
      </c>
      <c r="H264" s="240">
        <f>F264*G264</f>
        <v>9000</v>
      </c>
      <c r="I264" s="201"/>
    </row>
    <row r="265" spans="2:9">
      <c r="B265" s="130">
        <v>45745</v>
      </c>
      <c r="C265" s="24" t="s">
        <v>236</v>
      </c>
      <c r="D265" s="24" t="s">
        <v>157</v>
      </c>
      <c r="E265" s="13" t="s">
        <v>136</v>
      </c>
      <c r="F265" s="13">
        <v>15</v>
      </c>
      <c r="G265" s="242">
        <v>600</v>
      </c>
      <c r="H265" s="240">
        <f>F265*G265</f>
        <v>9000</v>
      </c>
      <c r="I265" s="201"/>
    </row>
    <row r="266" spans="2:9">
      <c r="B266" s="130">
        <v>45744</v>
      </c>
      <c r="C266" s="24" t="s">
        <v>237</v>
      </c>
      <c r="D266" s="24" t="s">
        <v>133</v>
      </c>
      <c r="E266" s="13" t="s">
        <v>136</v>
      </c>
      <c r="F266" s="13">
        <v>6</v>
      </c>
      <c r="G266" s="242">
        <v>1200</v>
      </c>
      <c r="H266" s="240">
        <f>F266*G266</f>
        <v>7200</v>
      </c>
      <c r="I266" s="201"/>
    </row>
    <row r="267" spans="2:9">
      <c r="B267" s="130">
        <v>45744</v>
      </c>
      <c r="C267" s="24" t="s">
        <v>237</v>
      </c>
      <c r="D267" s="24" t="s">
        <v>157</v>
      </c>
      <c r="E267" s="13" t="s">
        <v>136</v>
      </c>
      <c r="F267" s="13">
        <v>3</v>
      </c>
      <c r="G267" s="242">
        <v>600</v>
      </c>
      <c r="H267" s="240">
        <f>F267*G267</f>
        <v>1800</v>
      </c>
      <c r="I267" s="201"/>
    </row>
    <row r="268" spans="2:9">
      <c r="B268" s="130">
        <v>45744</v>
      </c>
      <c r="C268" s="24" t="s">
        <v>237</v>
      </c>
      <c r="D268" s="24" t="s">
        <v>157</v>
      </c>
      <c r="E268" s="13" t="s">
        <v>158</v>
      </c>
      <c r="F268" s="13">
        <v>3</v>
      </c>
      <c r="G268" s="242">
        <v>950</v>
      </c>
      <c r="H268" s="240">
        <f>F268*G268</f>
        <v>2850</v>
      </c>
      <c r="I268" s="201"/>
    </row>
    <row r="269" spans="2:9">
      <c r="B269" s="130">
        <v>45743</v>
      </c>
      <c r="C269" s="24" t="s">
        <v>111</v>
      </c>
      <c r="D269" s="24" t="s">
        <v>143</v>
      </c>
      <c r="E269" s="13" t="s">
        <v>21</v>
      </c>
      <c r="F269" s="13">
        <v>1</v>
      </c>
      <c r="G269" s="242">
        <v>1800</v>
      </c>
      <c r="H269" s="240">
        <f>F269*G269</f>
        <v>1800</v>
      </c>
      <c r="I269" s="12"/>
    </row>
    <row r="270" spans="2:9">
      <c r="B270" s="130">
        <v>45743</v>
      </c>
      <c r="C270" s="24" t="s">
        <v>111</v>
      </c>
      <c r="D270" s="24" t="s">
        <v>143</v>
      </c>
      <c r="E270" s="13" t="s">
        <v>158</v>
      </c>
      <c r="F270" s="13">
        <v>1</v>
      </c>
      <c r="G270" s="242">
        <v>2200</v>
      </c>
      <c r="H270" s="240">
        <f>F270*G270</f>
        <v>2200</v>
      </c>
      <c r="I270" s="12"/>
    </row>
    <row r="271" spans="2:9">
      <c r="B271" s="130">
        <v>45747</v>
      </c>
      <c r="C271" s="24" t="s">
        <v>238</v>
      </c>
      <c r="D271" s="24" t="s">
        <v>157</v>
      </c>
      <c r="E271" s="13" t="s">
        <v>21</v>
      </c>
      <c r="F271" s="13">
        <v>3</v>
      </c>
      <c r="G271" s="242">
        <v>950</v>
      </c>
      <c r="H271" s="240">
        <f>F271*G271</f>
        <v>2850</v>
      </c>
      <c r="I271" s="201"/>
    </row>
    <row r="272" spans="2:9">
      <c r="B272" s="130">
        <v>45747</v>
      </c>
      <c r="C272" s="24" t="s">
        <v>238</v>
      </c>
      <c r="D272" s="24" t="s">
        <v>157</v>
      </c>
      <c r="E272" s="13" t="s">
        <v>136</v>
      </c>
      <c r="F272" s="13">
        <v>3</v>
      </c>
      <c r="G272" s="242">
        <v>600</v>
      </c>
      <c r="H272" s="240">
        <f>F272*G272</f>
        <v>1800</v>
      </c>
      <c r="I272" s="201"/>
    </row>
    <row r="273" spans="2:9">
      <c r="B273" s="130">
        <v>45747</v>
      </c>
      <c r="C273" s="24" t="s">
        <v>238</v>
      </c>
      <c r="D273" s="24" t="s">
        <v>157</v>
      </c>
      <c r="E273" s="13" t="s">
        <v>158</v>
      </c>
      <c r="F273" s="13">
        <v>2</v>
      </c>
      <c r="G273" s="242">
        <v>1100</v>
      </c>
      <c r="H273" s="240">
        <f>F273*G273</f>
        <v>2200</v>
      </c>
      <c r="I273" s="201"/>
    </row>
    <row r="274" spans="2:9">
      <c r="B274" s="130">
        <v>45747</v>
      </c>
      <c r="C274" s="24" t="s">
        <v>238</v>
      </c>
      <c r="D274" s="24" t="s">
        <v>157</v>
      </c>
      <c r="E274" s="13" t="s">
        <v>206</v>
      </c>
      <c r="F274" s="13">
        <v>2</v>
      </c>
      <c r="G274" s="242">
        <v>1100</v>
      </c>
      <c r="H274" s="240">
        <f>F274*G274</f>
        <v>2200</v>
      </c>
      <c r="I274" s="201"/>
    </row>
    <row r="275" spans="2:9">
      <c r="B275" s="130">
        <v>45745</v>
      </c>
      <c r="C275" s="24" t="s">
        <v>224</v>
      </c>
      <c r="D275" s="24" t="s">
        <v>157</v>
      </c>
      <c r="E275" s="13" t="s">
        <v>206</v>
      </c>
      <c r="F275" s="13">
        <v>6</v>
      </c>
      <c r="G275" s="242">
        <v>1100</v>
      </c>
      <c r="H275" s="240">
        <f>F275*G275</f>
        <v>6600</v>
      </c>
      <c r="I275" s="201"/>
    </row>
    <row r="276" spans="2:9">
      <c r="B276" s="130">
        <v>45745</v>
      </c>
      <c r="C276" s="24" t="s">
        <v>224</v>
      </c>
      <c r="D276" s="24" t="s">
        <v>157</v>
      </c>
      <c r="E276" s="13" t="s">
        <v>136</v>
      </c>
      <c r="F276" s="13">
        <v>4</v>
      </c>
      <c r="G276" s="242">
        <v>600</v>
      </c>
      <c r="H276" s="240">
        <f>F276*G276</f>
        <v>2400</v>
      </c>
      <c r="I276" s="201"/>
    </row>
    <row r="277" spans="2:9">
      <c r="B277" s="130">
        <v>45745</v>
      </c>
      <c r="C277" s="24" t="s">
        <v>224</v>
      </c>
      <c r="D277" s="24" t="s">
        <v>147</v>
      </c>
      <c r="E277" s="13" t="s">
        <v>136</v>
      </c>
      <c r="F277" s="13">
        <v>6</v>
      </c>
      <c r="G277" s="242">
        <v>1000</v>
      </c>
      <c r="H277" s="240">
        <f>F277*G277</f>
        <v>6000</v>
      </c>
      <c r="I277" s="201"/>
    </row>
    <row r="278" spans="2:9">
      <c r="B278" s="130">
        <v>45744</v>
      </c>
      <c r="C278" s="24" t="s">
        <v>118</v>
      </c>
      <c r="D278" s="24" t="s">
        <v>133</v>
      </c>
      <c r="E278" s="13" t="s">
        <v>21</v>
      </c>
      <c r="F278" s="13">
        <v>7</v>
      </c>
      <c r="G278" s="242">
        <v>1800</v>
      </c>
      <c r="H278" s="240">
        <f>F278*G278</f>
        <v>12600</v>
      </c>
      <c r="I278" s="201"/>
    </row>
    <row r="279" spans="2:9">
      <c r="B279" s="130">
        <v>45744</v>
      </c>
      <c r="C279" s="24" t="s">
        <v>118</v>
      </c>
      <c r="D279" s="24" t="s">
        <v>133</v>
      </c>
      <c r="E279" s="13" t="s">
        <v>136</v>
      </c>
      <c r="F279" s="13">
        <v>7</v>
      </c>
      <c r="G279" s="242">
        <v>1150</v>
      </c>
      <c r="H279" s="240">
        <f>F279*G279</f>
        <v>8050</v>
      </c>
      <c r="I279" s="201"/>
    </row>
    <row r="280" spans="2:9">
      <c r="B280" s="130">
        <v>45744</v>
      </c>
      <c r="C280" s="24" t="s">
        <v>239</v>
      </c>
      <c r="D280" s="24" t="s">
        <v>157</v>
      </c>
      <c r="E280" s="13" t="s">
        <v>136</v>
      </c>
      <c r="F280" s="13">
        <v>5</v>
      </c>
      <c r="G280" s="242">
        <v>600</v>
      </c>
      <c r="H280" s="240">
        <f>F280*G280</f>
        <v>3000</v>
      </c>
      <c r="I280" s="201"/>
    </row>
    <row r="281" spans="2:9">
      <c r="B281" s="130">
        <v>45744</v>
      </c>
      <c r="C281" s="24" t="s">
        <v>239</v>
      </c>
      <c r="D281" s="24" t="s">
        <v>147</v>
      </c>
      <c r="E281" s="13" t="s">
        <v>21</v>
      </c>
      <c r="F281" s="13">
        <v>5</v>
      </c>
      <c r="G281" s="242">
        <v>950</v>
      </c>
      <c r="H281" s="240">
        <f>F281*G281</f>
        <v>4750</v>
      </c>
      <c r="I281" s="201"/>
    </row>
    <row r="282" spans="2:9">
      <c r="B282" s="130">
        <v>45748</v>
      </c>
      <c r="C282" s="24" t="s">
        <v>240</v>
      </c>
      <c r="D282" s="24" t="s">
        <v>157</v>
      </c>
      <c r="E282" s="13" t="s">
        <v>21</v>
      </c>
      <c r="F282" s="13">
        <v>3</v>
      </c>
      <c r="G282" s="242">
        <v>950</v>
      </c>
      <c r="H282" s="240">
        <f>F282*G282</f>
        <v>2850</v>
      </c>
      <c r="I282" s="201"/>
    </row>
    <row r="283" spans="2:9">
      <c r="B283" s="130">
        <v>45748</v>
      </c>
      <c r="C283" s="24" t="s">
        <v>240</v>
      </c>
      <c r="D283" s="24" t="s">
        <v>157</v>
      </c>
      <c r="E283" s="13" t="s">
        <v>206</v>
      </c>
      <c r="F283" s="13">
        <v>2</v>
      </c>
      <c r="G283" s="242">
        <v>1100</v>
      </c>
      <c r="H283" s="240">
        <f>F283*G283</f>
        <v>2200</v>
      </c>
      <c r="I283" s="201"/>
    </row>
    <row r="284" spans="2:9">
      <c r="B284" s="130">
        <v>45748</v>
      </c>
      <c r="C284" s="24" t="s">
        <v>240</v>
      </c>
      <c r="D284" s="24" t="s">
        <v>157</v>
      </c>
      <c r="E284" s="13" t="s">
        <v>136</v>
      </c>
      <c r="F284" s="13">
        <v>2</v>
      </c>
      <c r="G284" s="242">
        <v>600</v>
      </c>
      <c r="H284" s="240">
        <f>F284*G284</f>
        <v>1200</v>
      </c>
      <c r="I284" s="201"/>
    </row>
    <row r="285" spans="2:9">
      <c r="B285" s="130">
        <v>45748</v>
      </c>
      <c r="C285" s="24" t="s">
        <v>240</v>
      </c>
      <c r="D285" s="24" t="s">
        <v>157</v>
      </c>
      <c r="E285" s="13" t="s">
        <v>136</v>
      </c>
      <c r="F285" s="13">
        <v>2</v>
      </c>
      <c r="G285" s="242">
        <v>1200</v>
      </c>
      <c r="H285" s="240">
        <f>F285*G285</f>
        <v>2400</v>
      </c>
      <c r="I285" s="201"/>
    </row>
    <row r="286" spans="2:9">
      <c r="B286" s="130">
        <v>45748</v>
      </c>
      <c r="C286" s="24" t="s">
        <v>241</v>
      </c>
      <c r="D286" s="24" t="s">
        <v>157</v>
      </c>
      <c r="E286" s="13" t="s">
        <v>158</v>
      </c>
      <c r="F286" s="13">
        <v>2</v>
      </c>
      <c r="G286" s="242">
        <v>1100</v>
      </c>
      <c r="H286" s="240">
        <f>F286*G286</f>
        <v>2200</v>
      </c>
      <c r="I286" s="255"/>
    </row>
    <row r="287" spans="2:9">
      <c r="B287" s="130">
        <v>45748</v>
      </c>
      <c r="C287" s="24" t="s">
        <v>241</v>
      </c>
      <c r="D287" s="24" t="s">
        <v>157</v>
      </c>
      <c r="E287" s="13" t="s">
        <v>136</v>
      </c>
      <c r="F287" s="13">
        <v>12</v>
      </c>
      <c r="G287" s="242">
        <v>525</v>
      </c>
      <c r="H287" s="240">
        <f>F287*G287</f>
        <v>6300</v>
      </c>
      <c r="I287" s="255"/>
    </row>
    <row r="288" spans="2:9">
      <c r="B288" s="130">
        <v>45746</v>
      </c>
      <c r="C288" s="24" t="s">
        <v>242</v>
      </c>
      <c r="D288" s="24" t="s">
        <v>147</v>
      </c>
      <c r="E288" s="13" t="s">
        <v>21</v>
      </c>
      <c r="F288" s="13">
        <v>2</v>
      </c>
      <c r="G288" s="242">
        <v>950</v>
      </c>
      <c r="H288" s="240">
        <f>F288*G288</f>
        <v>1900</v>
      </c>
      <c r="I288" s="201"/>
    </row>
    <row r="289" spans="2:9">
      <c r="B289" s="130">
        <v>45746</v>
      </c>
      <c r="C289" s="24" t="s">
        <v>242</v>
      </c>
      <c r="D289" s="24" t="s">
        <v>157</v>
      </c>
      <c r="E289" s="13" t="s">
        <v>206</v>
      </c>
      <c r="F289" s="13">
        <v>2</v>
      </c>
      <c r="G289" s="242">
        <v>1100</v>
      </c>
      <c r="H289" s="240">
        <f>F289*G289</f>
        <v>2200</v>
      </c>
      <c r="I289" s="201"/>
    </row>
    <row r="290" spans="2:9">
      <c r="B290" s="130">
        <v>45746</v>
      </c>
      <c r="C290" s="24" t="s">
        <v>242</v>
      </c>
      <c r="D290" s="24" t="s">
        <v>143</v>
      </c>
      <c r="E290" s="13" t="s">
        <v>162</v>
      </c>
      <c r="F290" s="13">
        <v>2</v>
      </c>
      <c r="G290" s="242">
        <v>2000</v>
      </c>
      <c r="H290" s="240">
        <f>F290*G290</f>
        <v>4000</v>
      </c>
      <c r="I290" s="201"/>
    </row>
    <row r="291" spans="2:9">
      <c r="B291" s="130">
        <v>45746</v>
      </c>
      <c r="C291" s="24" t="s">
        <v>242</v>
      </c>
      <c r="D291" s="24" t="s">
        <v>157</v>
      </c>
      <c r="E291" s="13" t="s">
        <v>158</v>
      </c>
      <c r="F291" s="13">
        <v>2</v>
      </c>
      <c r="G291" s="242">
        <v>1100</v>
      </c>
      <c r="H291" s="240">
        <f>F291*G291</f>
        <v>2200</v>
      </c>
      <c r="I291" s="201"/>
    </row>
    <row r="292" spans="2:9">
      <c r="B292" s="130">
        <v>45749</v>
      </c>
      <c r="C292" s="24" t="s">
        <v>243</v>
      </c>
      <c r="D292" s="24" t="s">
        <v>157</v>
      </c>
      <c r="E292" s="13" t="s">
        <v>21</v>
      </c>
      <c r="F292" s="13">
        <v>2</v>
      </c>
      <c r="G292" s="242">
        <v>950</v>
      </c>
      <c r="H292" s="240">
        <f>F292*G292</f>
        <v>1900</v>
      </c>
      <c r="I292" s="201"/>
    </row>
    <row r="293" spans="2:9">
      <c r="B293" s="130">
        <v>45749</v>
      </c>
      <c r="C293" s="24" t="s">
        <v>243</v>
      </c>
      <c r="D293" s="24" t="s">
        <v>143</v>
      </c>
      <c r="E293" s="13" t="s">
        <v>206</v>
      </c>
      <c r="F293" s="13">
        <v>2</v>
      </c>
      <c r="G293" s="242">
        <v>2200</v>
      </c>
      <c r="H293" s="240">
        <f>F293*G293</f>
        <v>4400</v>
      </c>
      <c r="I293" s="201"/>
    </row>
    <row r="294" spans="2:9">
      <c r="B294" s="130">
        <v>45749</v>
      </c>
      <c r="C294" s="24" t="s">
        <v>243</v>
      </c>
      <c r="D294" s="24" t="s">
        <v>147</v>
      </c>
      <c r="E294" s="13" t="s">
        <v>136</v>
      </c>
      <c r="F294" s="13">
        <v>2</v>
      </c>
      <c r="G294" s="242">
        <v>600</v>
      </c>
      <c r="H294" s="240">
        <f>F294*G294</f>
        <v>1200</v>
      </c>
      <c r="I294" s="201"/>
    </row>
    <row r="295" spans="2:9">
      <c r="B295" s="130">
        <v>45749</v>
      </c>
      <c r="C295" s="24" t="s">
        <v>243</v>
      </c>
      <c r="D295" s="24" t="s">
        <v>157</v>
      </c>
      <c r="E295" s="13" t="s">
        <v>158</v>
      </c>
      <c r="F295" s="13">
        <v>2</v>
      </c>
      <c r="G295" s="242">
        <v>1100</v>
      </c>
      <c r="H295" s="240">
        <f>F295*G295</f>
        <v>2200</v>
      </c>
      <c r="I295" s="201"/>
    </row>
    <row r="296" spans="2:9">
      <c r="B296" s="130">
        <v>45749</v>
      </c>
      <c r="C296" s="24" t="s">
        <v>244</v>
      </c>
      <c r="D296" s="24" t="s">
        <v>143</v>
      </c>
      <c r="E296" s="13" t="s">
        <v>162</v>
      </c>
      <c r="F296" s="13">
        <v>1</v>
      </c>
      <c r="G296" s="242">
        <v>2000</v>
      </c>
      <c r="H296" s="240">
        <f>F296*G296</f>
        <v>2000</v>
      </c>
      <c r="I296" s="201"/>
    </row>
    <row r="297" spans="2:9">
      <c r="B297" s="130">
        <v>45749</v>
      </c>
      <c r="C297" s="24" t="s">
        <v>244</v>
      </c>
      <c r="D297" s="24" t="s">
        <v>143</v>
      </c>
      <c r="E297" s="13" t="s">
        <v>21</v>
      </c>
      <c r="F297" s="13">
        <v>1</v>
      </c>
      <c r="G297" s="242">
        <v>1800</v>
      </c>
      <c r="H297" s="240">
        <f>F297*G297</f>
        <v>1800</v>
      </c>
      <c r="I297" s="201"/>
    </row>
    <row r="298" spans="2:9">
      <c r="B298" s="130">
        <v>45749</v>
      </c>
      <c r="C298" s="24" t="s">
        <v>245</v>
      </c>
      <c r="D298" s="24" t="s">
        <v>147</v>
      </c>
      <c r="E298" s="13" t="s">
        <v>158</v>
      </c>
      <c r="F298" s="13">
        <v>1</v>
      </c>
      <c r="G298" s="242">
        <v>1100</v>
      </c>
      <c r="H298" s="240">
        <f>F298*G298</f>
        <v>1100</v>
      </c>
      <c r="I298" s="201"/>
    </row>
    <row r="299" spans="2:9">
      <c r="B299" s="130">
        <v>45749</v>
      </c>
      <c r="C299" s="24" t="s">
        <v>245</v>
      </c>
      <c r="D299" s="24" t="s">
        <v>147</v>
      </c>
      <c r="E299" s="13" t="s">
        <v>21</v>
      </c>
      <c r="F299" s="13">
        <v>1</v>
      </c>
      <c r="G299" s="242">
        <v>950</v>
      </c>
      <c r="H299" s="240">
        <f>F299*G299</f>
        <v>950</v>
      </c>
      <c r="I299" s="201"/>
    </row>
    <row r="300" spans="2:9">
      <c r="B300" s="130">
        <v>45749</v>
      </c>
      <c r="C300" s="24" t="s">
        <v>245</v>
      </c>
      <c r="D300" s="24" t="s">
        <v>157</v>
      </c>
      <c r="E300" s="13" t="s">
        <v>136</v>
      </c>
      <c r="F300" s="13">
        <v>1</v>
      </c>
      <c r="G300" s="242">
        <v>1000</v>
      </c>
      <c r="H300" s="240">
        <f>F300*G300</f>
        <v>1000</v>
      </c>
      <c r="I300" s="201"/>
    </row>
    <row r="301" spans="2:9">
      <c r="B301" s="130">
        <v>45750</v>
      </c>
      <c r="C301" s="24" t="s">
        <v>246</v>
      </c>
      <c r="D301" s="24" t="s">
        <v>157</v>
      </c>
      <c r="E301" s="13" t="s">
        <v>158</v>
      </c>
      <c r="F301" s="13">
        <v>1</v>
      </c>
      <c r="G301" s="242">
        <v>1100</v>
      </c>
      <c r="H301" s="240">
        <f>F301*G301</f>
        <v>1100</v>
      </c>
      <c r="I301" s="201"/>
    </row>
    <row r="302" spans="2:9">
      <c r="B302" s="130">
        <v>45750</v>
      </c>
      <c r="C302" s="24" t="s">
        <v>246</v>
      </c>
      <c r="D302" s="24" t="s">
        <v>143</v>
      </c>
      <c r="E302" s="13" t="s">
        <v>21</v>
      </c>
      <c r="F302" s="13">
        <v>3</v>
      </c>
      <c r="G302" s="242">
        <v>1800</v>
      </c>
      <c r="H302" s="240">
        <f>F302*G302</f>
        <v>5400</v>
      </c>
      <c r="I302" s="201"/>
    </row>
    <row r="303" spans="2:9">
      <c r="B303" s="130">
        <v>45750</v>
      </c>
      <c r="C303" s="24" t="s">
        <v>210</v>
      </c>
      <c r="D303" s="24" t="s">
        <v>143</v>
      </c>
      <c r="E303" s="13" t="s">
        <v>21</v>
      </c>
      <c r="F303" s="13">
        <v>6</v>
      </c>
      <c r="G303" s="242">
        <v>1800</v>
      </c>
      <c r="H303" s="240">
        <f>F303*G303</f>
        <v>10800</v>
      </c>
      <c r="I303" s="201"/>
    </row>
    <row r="304" spans="2:9">
      <c r="B304" s="130">
        <v>45749</v>
      </c>
      <c r="C304" s="24" t="s">
        <v>228</v>
      </c>
      <c r="D304" s="24" t="s">
        <v>157</v>
      </c>
      <c r="E304" s="13" t="s">
        <v>21</v>
      </c>
      <c r="F304" s="13">
        <v>4</v>
      </c>
      <c r="G304" s="242">
        <v>950</v>
      </c>
      <c r="H304" s="240">
        <f>F304*G304</f>
        <v>3800</v>
      </c>
      <c r="I304" s="201"/>
    </row>
    <row r="305" spans="2:9">
      <c r="B305" s="130">
        <v>45750</v>
      </c>
      <c r="C305" s="24" t="s">
        <v>247</v>
      </c>
      <c r="D305" s="24" t="s">
        <v>133</v>
      </c>
      <c r="E305" s="13" t="s">
        <v>21</v>
      </c>
      <c r="F305" s="13">
        <v>2</v>
      </c>
      <c r="G305" s="242">
        <v>1800</v>
      </c>
      <c r="H305" s="240">
        <f>F305*G305</f>
        <v>3600</v>
      </c>
      <c r="I305" s="201"/>
    </row>
    <row r="306" spans="2:9">
      <c r="B306" s="130">
        <v>45750</v>
      </c>
      <c r="C306" s="24" t="s">
        <v>247</v>
      </c>
      <c r="D306" s="24" t="s">
        <v>143</v>
      </c>
      <c r="E306" s="13" t="s">
        <v>162</v>
      </c>
      <c r="F306" s="13">
        <v>1</v>
      </c>
      <c r="G306" s="242">
        <v>2000</v>
      </c>
      <c r="H306" s="240">
        <f>F306*G306</f>
        <v>2000</v>
      </c>
      <c r="I306" s="201"/>
    </row>
    <row r="307" spans="2:9">
      <c r="B307" s="130">
        <v>45750</v>
      </c>
      <c r="C307" s="24" t="s">
        <v>247</v>
      </c>
      <c r="D307" s="24" t="s">
        <v>143</v>
      </c>
      <c r="E307" s="13" t="s">
        <v>136</v>
      </c>
      <c r="F307" s="13">
        <v>1</v>
      </c>
      <c r="G307" s="242">
        <v>1200</v>
      </c>
      <c r="H307" s="240">
        <f>F307*G307</f>
        <v>1200</v>
      </c>
      <c r="I307" s="201"/>
    </row>
    <row r="308" spans="2:9">
      <c r="B308" s="130">
        <v>45750</v>
      </c>
      <c r="C308" s="24" t="s">
        <v>247</v>
      </c>
      <c r="D308" s="24" t="s">
        <v>143</v>
      </c>
      <c r="E308" s="13" t="s">
        <v>158</v>
      </c>
      <c r="F308" s="13">
        <v>1</v>
      </c>
      <c r="G308" s="242">
        <v>2200</v>
      </c>
      <c r="H308" s="240">
        <f>F308*G308</f>
        <v>2200</v>
      </c>
      <c r="I308" s="201"/>
    </row>
    <row r="309" spans="2:9">
      <c r="B309" s="130">
        <v>45750</v>
      </c>
      <c r="C309" s="24" t="s">
        <v>248</v>
      </c>
      <c r="D309" s="24" t="s">
        <v>143</v>
      </c>
      <c r="E309" s="13" t="s">
        <v>21</v>
      </c>
      <c r="F309" s="13">
        <v>1</v>
      </c>
      <c r="G309" s="242">
        <v>1800</v>
      </c>
      <c r="H309" s="240">
        <f>F309*G309</f>
        <v>1800</v>
      </c>
      <c r="I309" s="201"/>
    </row>
    <row r="310" spans="2:9">
      <c r="B310" s="130">
        <v>45750</v>
      </c>
      <c r="C310" s="24" t="s">
        <v>248</v>
      </c>
      <c r="D310" s="24" t="s">
        <v>143</v>
      </c>
      <c r="E310" s="13" t="s">
        <v>206</v>
      </c>
      <c r="F310" s="13">
        <v>1</v>
      </c>
      <c r="G310" s="242">
        <v>2200</v>
      </c>
      <c r="H310" s="240">
        <f>F310*G310</f>
        <v>2200</v>
      </c>
      <c r="I310" s="201"/>
    </row>
    <row r="311" spans="2:9">
      <c r="B311" s="130">
        <v>45750</v>
      </c>
      <c r="C311" s="24" t="s">
        <v>248</v>
      </c>
      <c r="D311" s="24" t="s">
        <v>143</v>
      </c>
      <c r="E311" s="13" t="s">
        <v>136</v>
      </c>
      <c r="F311" s="13">
        <v>1</v>
      </c>
      <c r="G311" s="242">
        <v>1200</v>
      </c>
      <c r="H311" s="240">
        <f>F311*G311</f>
        <v>1200</v>
      </c>
      <c r="I311" s="201"/>
    </row>
    <row r="312" spans="2:9">
      <c r="B312" s="130">
        <v>45750</v>
      </c>
      <c r="C312" s="24" t="s">
        <v>248</v>
      </c>
      <c r="D312" s="24" t="s">
        <v>143</v>
      </c>
      <c r="E312" s="13" t="s">
        <v>158</v>
      </c>
      <c r="F312" s="13">
        <v>1</v>
      </c>
      <c r="G312" s="242">
        <v>2200</v>
      </c>
      <c r="H312" s="240">
        <f>F312*G312</f>
        <v>2200</v>
      </c>
      <c r="I312" s="201"/>
    </row>
    <row r="313" spans="2:9">
      <c r="B313" s="130">
        <v>45750</v>
      </c>
      <c r="C313" s="24" t="s">
        <v>248</v>
      </c>
      <c r="D313" s="24" t="s">
        <v>143</v>
      </c>
      <c r="E313" s="13" t="s">
        <v>136</v>
      </c>
      <c r="F313" s="13">
        <v>1</v>
      </c>
      <c r="G313" s="242">
        <v>2200</v>
      </c>
      <c r="H313" s="240">
        <f>F313*G313</f>
        <v>2200</v>
      </c>
      <c r="I313" s="201"/>
    </row>
    <row r="314" spans="2:9">
      <c r="B314" s="130">
        <v>45750</v>
      </c>
      <c r="C314" s="24" t="s">
        <v>249</v>
      </c>
      <c r="D314" s="24" t="s">
        <v>143</v>
      </c>
      <c r="E314" s="13" t="s">
        <v>206</v>
      </c>
      <c r="F314" s="13">
        <v>2</v>
      </c>
      <c r="G314" s="242">
        <v>2200</v>
      </c>
      <c r="H314" s="240">
        <f>F314*G314</f>
        <v>4400</v>
      </c>
      <c r="I314" s="201"/>
    </row>
    <row r="315" spans="2:9">
      <c r="B315" s="130">
        <v>45750</v>
      </c>
      <c r="C315" s="24" t="s">
        <v>249</v>
      </c>
      <c r="D315" s="24" t="s">
        <v>143</v>
      </c>
      <c r="E315" s="13" t="s">
        <v>21</v>
      </c>
      <c r="F315" s="13">
        <v>2</v>
      </c>
      <c r="G315" s="242">
        <v>1800</v>
      </c>
      <c r="H315" s="240">
        <f>F315*G315</f>
        <v>3600</v>
      </c>
      <c r="I315" s="201"/>
    </row>
    <row r="316" spans="2:9">
      <c r="B316" s="130">
        <v>45751</v>
      </c>
      <c r="C316" s="24" t="s">
        <v>32</v>
      </c>
      <c r="D316" s="24" t="s">
        <v>157</v>
      </c>
      <c r="E316" s="13" t="s">
        <v>158</v>
      </c>
      <c r="F316" s="13">
        <v>2</v>
      </c>
      <c r="G316" s="242">
        <v>1100</v>
      </c>
      <c r="H316" s="240">
        <f>F316*G316</f>
        <v>2200</v>
      </c>
      <c r="I316" s="12"/>
    </row>
    <row r="317" spans="2:9">
      <c r="B317" s="130">
        <v>45751</v>
      </c>
      <c r="C317" s="24" t="s">
        <v>111</v>
      </c>
      <c r="D317" s="24" t="s">
        <v>143</v>
      </c>
      <c r="E317" s="13" t="s">
        <v>158</v>
      </c>
      <c r="F317" s="13">
        <v>3</v>
      </c>
      <c r="G317" s="242">
        <v>2200</v>
      </c>
      <c r="H317" s="240">
        <f>F317*G317</f>
        <v>6600</v>
      </c>
      <c r="I317" s="12"/>
    </row>
    <row r="318" spans="2:9">
      <c r="B318" s="130">
        <v>45751</v>
      </c>
      <c r="C318" s="24" t="s">
        <v>250</v>
      </c>
      <c r="D318" s="24" t="s">
        <v>143</v>
      </c>
      <c r="E318" s="13" t="s">
        <v>136</v>
      </c>
      <c r="F318" s="13">
        <v>30</v>
      </c>
      <c r="G318" s="242">
        <v>1000</v>
      </c>
      <c r="H318" s="240">
        <f>F318*G318</f>
        <v>30000</v>
      </c>
      <c r="I318" s="201"/>
    </row>
    <row r="319" spans="2:9">
      <c r="B319" s="130">
        <v>45751</v>
      </c>
      <c r="C319" s="24" t="s">
        <v>32</v>
      </c>
      <c r="D319" s="24" t="s">
        <v>147</v>
      </c>
      <c r="E319" s="13" t="s">
        <v>158</v>
      </c>
      <c r="F319" s="13">
        <v>2</v>
      </c>
      <c r="G319" s="242">
        <v>1100</v>
      </c>
      <c r="H319" s="240">
        <f>F319*G319</f>
        <v>2200</v>
      </c>
      <c r="I319" s="201"/>
    </row>
    <row r="320" spans="2:9">
      <c r="B320" s="130">
        <v>45751</v>
      </c>
      <c r="C320" s="24" t="s">
        <v>32</v>
      </c>
      <c r="D320" s="24" t="s">
        <v>147</v>
      </c>
      <c r="E320" s="13" t="s">
        <v>206</v>
      </c>
      <c r="F320" s="13">
        <v>1</v>
      </c>
      <c r="G320" s="242">
        <v>1100</v>
      </c>
      <c r="H320" s="240">
        <f>F320*G320</f>
        <v>1100</v>
      </c>
      <c r="I320" s="201"/>
    </row>
    <row r="321" spans="2:9">
      <c r="B321" s="130">
        <v>45750</v>
      </c>
      <c r="C321" s="24" t="s">
        <v>251</v>
      </c>
      <c r="D321" s="24" t="s">
        <v>157</v>
      </c>
      <c r="E321" s="13" t="s">
        <v>136</v>
      </c>
      <c r="F321" s="13">
        <v>24</v>
      </c>
      <c r="G321" s="242">
        <v>600</v>
      </c>
      <c r="H321" s="240">
        <f>F321*G321</f>
        <v>14400</v>
      </c>
      <c r="I321" s="201"/>
    </row>
    <row r="322" spans="2:9">
      <c r="B322" s="130">
        <v>45750</v>
      </c>
      <c r="C322" s="24" t="s">
        <v>251</v>
      </c>
      <c r="D322" s="24" t="s">
        <v>157</v>
      </c>
      <c r="E322" s="13" t="s">
        <v>158</v>
      </c>
      <c r="F322" s="13">
        <v>24</v>
      </c>
      <c r="G322" s="242">
        <v>1100</v>
      </c>
      <c r="H322" s="240">
        <f>F322*G322</f>
        <v>26400</v>
      </c>
      <c r="I322" s="201"/>
    </row>
    <row r="323" spans="2:9">
      <c r="B323" s="130">
        <v>45750</v>
      </c>
      <c r="C323" s="24" t="s">
        <v>251</v>
      </c>
      <c r="D323" s="24" t="s">
        <v>157</v>
      </c>
      <c r="E323" s="13" t="s">
        <v>206</v>
      </c>
      <c r="F323" s="13">
        <v>24</v>
      </c>
      <c r="G323" s="242">
        <v>1100</v>
      </c>
      <c r="H323" s="240">
        <f>F323*G323</f>
        <v>26400</v>
      </c>
      <c r="I323" s="201"/>
    </row>
    <row r="324" spans="2:9">
      <c r="B324" s="130">
        <v>45748</v>
      </c>
      <c r="C324" s="24" t="s">
        <v>252</v>
      </c>
      <c r="D324" s="24" t="s">
        <v>143</v>
      </c>
      <c r="E324" s="13" t="s">
        <v>21</v>
      </c>
      <c r="F324" s="13">
        <v>2</v>
      </c>
      <c r="G324" s="242">
        <v>1800</v>
      </c>
      <c r="H324" s="240">
        <f>F324*G324</f>
        <v>3600</v>
      </c>
      <c r="I324" s="201"/>
    </row>
    <row r="325" spans="2:9">
      <c r="B325" s="130">
        <v>45748</v>
      </c>
      <c r="C325" s="24" t="s">
        <v>252</v>
      </c>
      <c r="D325" s="24" t="s">
        <v>143</v>
      </c>
      <c r="E325" s="13" t="s">
        <v>136</v>
      </c>
      <c r="F325" s="13">
        <v>4</v>
      </c>
      <c r="G325" s="242">
        <v>2200</v>
      </c>
      <c r="H325" s="240">
        <f>F325*G325</f>
        <v>8800</v>
      </c>
      <c r="I325" s="201"/>
    </row>
    <row r="326" spans="2:9">
      <c r="B326" s="130">
        <v>45748</v>
      </c>
      <c r="C326" s="24" t="s">
        <v>252</v>
      </c>
      <c r="D326" s="24" t="s">
        <v>143</v>
      </c>
      <c r="E326" s="13" t="s">
        <v>162</v>
      </c>
      <c r="F326" s="13">
        <v>2</v>
      </c>
      <c r="G326" s="242">
        <v>2000</v>
      </c>
      <c r="H326" s="240">
        <f>F326*G326</f>
        <v>4000</v>
      </c>
      <c r="I326" s="201"/>
    </row>
    <row r="327" spans="2:9">
      <c r="B327" s="130">
        <v>45746</v>
      </c>
      <c r="C327" s="24" t="s">
        <v>253</v>
      </c>
      <c r="D327" s="24" t="s">
        <v>147</v>
      </c>
      <c r="E327" s="13" t="s">
        <v>21</v>
      </c>
      <c r="F327" s="13">
        <v>2</v>
      </c>
      <c r="G327" s="242">
        <v>950</v>
      </c>
      <c r="H327" s="240">
        <f>F327*G327</f>
        <v>1900</v>
      </c>
      <c r="I327" s="201"/>
    </row>
    <row r="328" spans="2:9">
      <c r="B328" s="130">
        <v>45746</v>
      </c>
      <c r="C328" s="24" t="s">
        <v>253</v>
      </c>
      <c r="D328" s="24" t="s">
        <v>157</v>
      </c>
      <c r="E328" s="13" t="s">
        <v>158</v>
      </c>
      <c r="F328" s="13">
        <v>2</v>
      </c>
      <c r="G328" s="242">
        <v>1100</v>
      </c>
      <c r="H328" s="240">
        <f>F328*G328</f>
        <v>2200</v>
      </c>
      <c r="I328" s="201"/>
    </row>
    <row r="329" spans="2:9">
      <c r="B329" s="130">
        <v>45746</v>
      </c>
      <c r="C329" s="24" t="s">
        <v>253</v>
      </c>
      <c r="D329" s="24" t="s">
        <v>157</v>
      </c>
      <c r="E329" s="13" t="s">
        <v>206</v>
      </c>
      <c r="F329" s="13">
        <v>2</v>
      </c>
      <c r="G329" s="242">
        <v>1100</v>
      </c>
      <c r="H329" s="240">
        <f>F329*G329</f>
        <v>2200</v>
      </c>
      <c r="I329" s="201"/>
    </row>
    <row r="330" spans="2:9">
      <c r="B330" s="130">
        <v>45746</v>
      </c>
      <c r="C330" s="24" t="s">
        <v>253</v>
      </c>
      <c r="D330" s="24" t="s">
        <v>157</v>
      </c>
      <c r="E330" s="13" t="s">
        <v>136</v>
      </c>
      <c r="F330" s="13">
        <v>4</v>
      </c>
      <c r="G330" s="242">
        <v>600</v>
      </c>
      <c r="H330" s="240">
        <f>F330*G330</f>
        <v>2400</v>
      </c>
      <c r="I330" s="201"/>
    </row>
    <row r="331" spans="2:9">
      <c r="B331" s="130">
        <v>45746</v>
      </c>
      <c r="C331" s="24" t="s">
        <v>253</v>
      </c>
      <c r="D331" s="24" t="s">
        <v>143</v>
      </c>
      <c r="E331" s="13" t="s">
        <v>162</v>
      </c>
      <c r="F331" s="13">
        <v>1</v>
      </c>
      <c r="G331" s="242">
        <v>2000</v>
      </c>
      <c r="H331" s="240">
        <f>F331*G331</f>
        <v>2000</v>
      </c>
      <c r="I331" s="201"/>
    </row>
    <row r="332" spans="2:9">
      <c r="B332" s="130">
        <v>45750</v>
      </c>
      <c r="C332" s="24" t="s">
        <v>254</v>
      </c>
      <c r="D332" s="24" t="s">
        <v>143</v>
      </c>
      <c r="E332" s="13" t="s">
        <v>21</v>
      </c>
      <c r="F332" s="13">
        <v>3</v>
      </c>
      <c r="G332" s="242">
        <v>1800</v>
      </c>
      <c r="H332" s="240">
        <f>F332*G332</f>
        <v>5400</v>
      </c>
      <c r="I332" s="201"/>
    </row>
    <row r="333" spans="2:9">
      <c r="B333" s="130">
        <v>45750</v>
      </c>
      <c r="C333" s="24" t="s">
        <v>254</v>
      </c>
      <c r="D333" s="24" t="s">
        <v>143</v>
      </c>
      <c r="E333" s="13" t="s">
        <v>158</v>
      </c>
      <c r="F333" s="13">
        <v>3</v>
      </c>
      <c r="G333" s="242">
        <v>2200</v>
      </c>
      <c r="H333" s="240">
        <f>F333*G333</f>
        <v>6600</v>
      </c>
      <c r="I333" s="201"/>
    </row>
    <row r="334" spans="2:9">
      <c r="B334" s="130">
        <v>45750</v>
      </c>
      <c r="C334" s="24" t="s">
        <v>254</v>
      </c>
      <c r="D334" s="24" t="s">
        <v>157</v>
      </c>
      <c r="E334" s="13" t="s">
        <v>206</v>
      </c>
      <c r="F334" s="13">
        <v>2</v>
      </c>
      <c r="G334" s="242">
        <v>2200</v>
      </c>
      <c r="H334" s="240">
        <f>F334*G334</f>
        <v>4400</v>
      </c>
      <c r="I334" s="201"/>
    </row>
    <row r="335" spans="2:9">
      <c r="B335" s="130">
        <v>45750</v>
      </c>
      <c r="C335" s="24" t="s">
        <v>254</v>
      </c>
      <c r="D335" s="24" t="s">
        <v>143</v>
      </c>
      <c r="E335" s="13" t="s">
        <v>162</v>
      </c>
      <c r="F335" s="13">
        <v>2</v>
      </c>
      <c r="G335" s="242">
        <v>2000</v>
      </c>
      <c r="H335" s="240">
        <f>F335*G335</f>
        <v>4000</v>
      </c>
      <c r="I335" s="201"/>
    </row>
    <row r="336" spans="2:9">
      <c r="B336" s="130">
        <v>45749</v>
      </c>
      <c r="C336" s="24" t="s">
        <v>255</v>
      </c>
      <c r="D336" s="24" t="s">
        <v>143</v>
      </c>
      <c r="E336" s="13" t="s">
        <v>136</v>
      </c>
      <c r="F336" s="13">
        <v>2</v>
      </c>
      <c r="G336" s="242">
        <v>1800</v>
      </c>
      <c r="H336" s="240">
        <f>F336*G336</f>
        <v>3600</v>
      </c>
      <c r="I336" s="201"/>
    </row>
    <row r="337" spans="2:9">
      <c r="B337" s="130">
        <v>45749</v>
      </c>
      <c r="C337" s="24" t="s">
        <v>233</v>
      </c>
      <c r="D337" s="24" t="s">
        <v>157</v>
      </c>
      <c r="E337" s="13" t="s">
        <v>136</v>
      </c>
      <c r="F337" s="13">
        <v>3</v>
      </c>
      <c r="G337" s="242">
        <v>1200</v>
      </c>
      <c r="H337" s="240">
        <f>F337*G337</f>
        <v>3600</v>
      </c>
      <c r="I337" s="201"/>
    </row>
    <row r="338" spans="2:9">
      <c r="B338" s="130">
        <v>45749</v>
      </c>
      <c r="C338" s="24" t="s">
        <v>233</v>
      </c>
      <c r="D338" s="24" t="s">
        <v>157</v>
      </c>
      <c r="E338" s="13" t="s">
        <v>21</v>
      </c>
      <c r="F338" s="13">
        <v>3</v>
      </c>
      <c r="G338" s="242">
        <v>1800</v>
      </c>
      <c r="H338" s="240">
        <f>F338*G338</f>
        <v>5400</v>
      </c>
      <c r="I338" s="201"/>
    </row>
    <row r="339" spans="2:9">
      <c r="B339" s="130">
        <v>45745</v>
      </c>
      <c r="C339" s="24" t="s">
        <v>256</v>
      </c>
      <c r="D339" s="24" t="s">
        <v>143</v>
      </c>
      <c r="E339" s="13" t="s">
        <v>136</v>
      </c>
      <c r="F339" s="13">
        <v>10</v>
      </c>
      <c r="G339" s="242">
        <v>1200</v>
      </c>
      <c r="H339" s="240">
        <f>F339*G339</f>
        <v>12000</v>
      </c>
      <c r="I339" s="201"/>
    </row>
    <row r="340" spans="2:9">
      <c r="B340" s="130">
        <v>45745</v>
      </c>
      <c r="C340" s="24" t="s">
        <v>256</v>
      </c>
      <c r="D340" s="24" t="s">
        <v>143</v>
      </c>
      <c r="E340" s="13" t="s">
        <v>21</v>
      </c>
      <c r="F340" s="13">
        <v>6</v>
      </c>
      <c r="G340" s="242">
        <v>1800</v>
      </c>
      <c r="H340" s="240">
        <f>F340*G340</f>
        <v>10800</v>
      </c>
      <c r="I340" s="201"/>
    </row>
    <row r="341" spans="2:9">
      <c r="B341" s="130">
        <v>45750</v>
      </c>
      <c r="C341" s="24" t="s">
        <v>246</v>
      </c>
      <c r="D341" s="24" t="s">
        <v>143</v>
      </c>
      <c r="E341" s="13" t="s">
        <v>21</v>
      </c>
      <c r="F341" s="13">
        <v>3</v>
      </c>
      <c r="G341" s="242">
        <v>1800</v>
      </c>
      <c r="H341" s="240">
        <f>F341*G341</f>
        <v>5400</v>
      </c>
      <c r="I341" s="201"/>
    </row>
    <row r="342" spans="2:9">
      <c r="B342" s="130">
        <v>45750</v>
      </c>
      <c r="C342" s="24" t="s">
        <v>246</v>
      </c>
      <c r="D342" s="24" t="s">
        <v>157</v>
      </c>
      <c r="E342" s="13" t="s">
        <v>206</v>
      </c>
      <c r="F342" s="13">
        <v>1</v>
      </c>
      <c r="G342" s="242">
        <v>1100</v>
      </c>
      <c r="H342" s="240">
        <f>F342*G342</f>
        <v>1100</v>
      </c>
      <c r="I342" s="201"/>
    </row>
    <row r="343" spans="2:9">
      <c r="B343" s="130">
        <v>45750</v>
      </c>
      <c r="C343" s="24" t="s">
        <v>217</v>
      </c>
      <c r="D343" s="24" t="s">
        <v>143</v>
      </c>
      <c r="E343" s="13" t="s">
        <v>21</v>
      </c>
      <c r="F343" s="13">
        <v>1</v>
      </c>
      <c r="G343" s="242">
        <v>950</v>
      </c>
      <c r="H343" s="240">
        <f>F343*G343</f>
        <v>950</v>
      </c>
      <c r="I343" s="201"/>
    </row>
    <row r="344" spans="2:9">
      <c r="B344" s="130">
        <v>45750</v>
      </c>
      <c r="C344" s="24" t="s">
        <v>236</v>
      </c>
      <c r="D344" s="24" t="s">
        <v>157</v>
      </c>
      <c r="E344" s="13" t="s">
        <v>136</v>
      </c>
      <c r="F344" s="13">
        <v>20</v>
      </c>
      <c r="G344" s="242">
        <v>600</v>
      </c>
      <c r="H344" s="240">
        <f>F344*G344</f>
        <v>12000</v>
      </c>
      <c r="I344" s="201"/>
    </row>
    <row r="345" spans="2:9">
      <c r="B345" s="130">
        <v>45747</v>
      </c>
      <c r="C345" s="24" t="s">
        <v>156</v>
      </c>
      <c r="D345" s="24" t="s">
        <v>157</v>
      </c>
      <c r="E345" s="13" t="s">
        <v>21</v>
      </c>
      <c r="F345" s="13">
        <v>10</v>
      </c>
      <c r="G345" s="242">
        <v>950</v>
      </c>
      <c r="H345" s="240">
        <f>F345*G345</f>
        <v>9500</v>
      </c>
      <c r="I345" s="201"/>
    </row>
    <row r="346" spans="2:9">
      <c r="B346" s="130">
        <v>45747</v>
      </c>
      <c r="C346" s="24" t="s">
        <v>156</v>
      </c>
      <c r="D346" s="24" t="s">
        <v>157</v>
      </c>
      <c r="E346" s="13" t="s">
        <v>136</v>
      </c>
      <c r="F346" s="13">
        <v>10</v>
      </c>
      <c r="G346" s="242">
        <v>600</v>
      </c>
      <c r="H346" s="240">
        <f>F346*G346</f>
        <v>6000</v>
      </c>
      <c r="I346" s="201"/>
    </row>
    <row r="347" spans="2:9">
      <c r="B347" s="130">
        <v>45752</v>
      </c>
      <c r="C347" s="24" t="s">
        <v>111</v>
      </c>
      <c r="D347" s="24" t="s">
        <v>143</v>
      </c>
      <c r="E347" s="13" t="s">
        <v>21</v>
      </c>
      <c r="F347" s="13">
        <v>2</v>
      </c>
      <c r="G347" s="242">
        <v>1800</v>
      </c>
      <c r="H347" s="240">
        <f>F347*G347</f>
        <v>3600</v>
      </c>
      <c r="I347" s="201"/>
    </row>
    <row r="348" spans="2:9">
      <c r="B348" s="130">
        <v>45752</v>
      </c>
      <c r="C348" s="24" t="s">
        <v>252</v>
      </c>
      <c r="D348" s="24" t="s">
        <v>143</v>
      </c>
      <c r="E348" s="13" t="s">
        <v>21</v>
      </c>
      <c r="F348" s="13">
        <v>5</v>
      </c>
      <c r="G348" s="242">
        <v>1800</v>
      </c>
      <c r="H348" s="240">
        <f>F348*G348</f>
        <v>9000</v>
      </c>
      <c r="I348" s="201"/>
    </row>
    <row r="349" spans="2:9">
      <c r="B349" s="130">
        <v>45752</v>
      </c>
      <c r="C349" s="24" t="s">
        <v>252</v>
      </c>
      <c r="D349" s="24" t="s">
        <v>143</v>
      </c>
      <c r="E349" s="13" t="s">
        <v>136</v>
      </c>
      <c r="F349" s="13">
        <v>3</v>
      </c>
      <c r="G349" s="242">
        <v>1200</v>
      </c>
      <c r="H349" s="240">
        <f>F349*G349</f>
        <v>3600</v>
      </c>
      <c r="I349" s="201"/>
    </row>
    <row r="350" spans="2:9">
      <c r="B350" s="130">
        <v>45752</v>
      </c>
      <c r="C350" s="24" t="s">
        <v>252</v>
      </c>
      <c r="D350" s="24" t="s">
        <v>133</v>
      </c>
      <c r="E350" s="13" t="s">
        <v>162</v>
      </c>
      <c r="F350" s="13">
        <v>3</v>
      </c>
      <c r="G350" s="242">
        <v>2000</v>
      </c>
      <c r="H350" s="240">
        <f>F350*G350</f>
        <v>6000</v>
      </c>
      <c r="I350" s="201"/>
    </row>
    <row r="351" spans="2:9">
      <c r="B351" s="130">
        <v>45752</v>
      </c>
      <c r="C351" s="24" t="s">
        <v>252</v>
      </c>
      <c r="D351" s="24" t="s">
        <v>143</v>
      </c>
      <c r="E351" s="13" t="s">
        <v>206</v>
      </c>
      <c r="F351" s="13">
        <v>1</v>
      </c>
      <c r="G351" s="242">
        <v>2200</v>
      </c>
      <c r="H351" s="240">
        <f>F351*G351</f>
        <v>2200</v>
      </c>
      <c r="I351" s="201"/>
    </row>
    <row r="352" spans="2:9">
      <c r="B352" s="130">
        <v>45752</v>
      </c>
      <c r="C352" s="24" t="s">
        <v>252</v>
      </c>
      <c r="D352" s="24" t="s">
        <v>143</v>
      </c>
      <c r="E352" s="13" t="s">
        <v>158</v>
      </c>
      <c r="F352" s="13">
        <v>1</v>
      </c>
      <c r="G352" s="242">
        <v>2200</v>
      </c>
      <c r="H352" s="240">
        <f>F352*G352</f>
        <v>2200</v>
      </c>
      <c r="I352" s="201"/>
    </row>
    <row r="353" spans="2:9">
      <c r="B353" s="130">
        <v>45751</v>
      </c>
      <c r="C353" s="24" t="s">
        <v>257</v>
      </c>
      <c r="D353" s="24" t="s">
        <v>157</v>
      </c>
      <c r="E353" s="13" t="s">
        <v>21</v>
      </c>
      <c r="F353" s="13">
        <v>2</v>
      </c>
      <c r="G353" s="242">
        <v>950</v>
      </c>
      <c r="H353" s="240">
        <f>F353*G353</f>
        <v>1900</v>
      </c>
      <c r="I353" s="201"/>
    </row>
    <row r="354" spans="2:9">
      <c r="B354" s="130">
        <v>45751</v>
      </c>
      <c r="C354" s="24" t="s">
        <v>257</v>
      </c>
      <c r="D354" s="24" t="s">
        <v>157</v>
      </c>
      <c r="E354" s="13" t="s">
        <v>206</v>
      </c>
      <c r="F354" s="13">
        <v>2</v>
      </c>
      <c r="G354" s="242">
        <v>1100</v>
      </c>
      <c r="H354" s="240">
        <f>F354*G354</f>
        <v>2200</v>
      </c>
      <c r="I354" s="201"/>
    </row>
    <row r="355" spans="2:9">
      <c r="B355" s="130">
        <v>45751</v>
      </c>
      <c r="C355" s="24" t="s">
        <v>257</v>
      </c>
      <c r="D355" s="24" t="s">
        <v>157</v>
      </c>
      <c r="E355" s="13" t="s">
        <v>158</v>
      </c>
      <c r="F355" s="13">
        <v>4</v>
      </c>
      <c r="G355" s="242">
        <v>1100</v>
      </c>
      <c r="H355" s="240">
        <f>F355*G355</f>
        <v>4400</v>
      </c>
      <c r="I355" s="201"/>
    </row>
    <row r="356" spans="2:9">
      <c r="B356" s="130">
        <v>45751</v>
      </c>
      <c r="C356" s="24" t="s">
        <v>257</v>
      </c>
      <c r="D356" s="24" t="s">
        <v>157</v>
      </c>
      <c r="E356" s="13" t="s">
        <v>136</v>
      </c>
      <c r="F356" s="13">
        <v>2</v>
      </c>
      <c r="G356" s="242">
        <v>600</v>
      </c>
      <c r="H356" s="240">
        <f>F356*G356</f>
        <v>1200</v>
      </c>
      <c r="I356" s="201"/>
    </row>
    <row r="357" spans="2:9">
      <c r="B357" s="130">
        <v>45751</v>
      </c>
      <c r="C357" s="24" t="s">
        <v>257</v>
      </c>
      <c r="D357" s="24" t="s">
        <v>143</v>
      </c>
      <c r="E357" s="13" t="s">
        <v>162</v>
      </c>
      <c r="F357" s="13">
        <v>2</v>
      </c>
      <c r="G357" s="242">
        <v>2000</v>
      </c>
      <c r="H357" s="240">
        <f>F357*G357</f>
        <v>4000</v>
      </c>
      <c r="I357" s="201"/>
    </row>
    <row r="358" spans="2:9">
      <c r="B358" s="130">
        <v>45753</v>
      </c>
      <c r="C358" s="24" t="s">
        <v>258</v>
      </c>
      <c r="D358" s="24" t="s">
        <v>143</v>
      </c>
      <c r="E358" s="13" t="s">
        <v>21</v>
      </c>
      <c r="F358" s="13">
        <v>5</v>
      </c>
      <c r="G358" s="242">
        <v>1800</v>
      </c>
      <c r="H358" s="240">
        <f>F358*G358</f>
        <v>9000</v>
      </c>
      <c r="I358" s="201"/>
    </row>
    <row r="359" spans="2:9">
      <c r="B359" s="130">
        <v>45753</v>
      </c>
      <c r="C359" s="24" t="s">
        <v>258</v>
      </c>
      <c r="D359" s="24" t="s">
        <v>157</v>
      </c>
      <c r="E359" s="13" t="s">
        <v>206</v>
      </c>
      <c r="F359" s="13">
        <v>6</v>
      </c>
      <c r="G359" s="242">
        <v>1100</v>
      </c>
      <c r="H359" s="240">
        <f>F359*G359</f>
        <v>6600</v>
      </c>
      <c r="I359" s="201"/>
    </row>
    <row r="360" spans="2:9">
      <c r="B360" s="130">
        <v>45753</v>
      </c>
      <c r="C360" s="24" t="s">
        <v>258</v>
      </c>
      <c r="D360" s="24" t="s">
        <v>157</v>
      </c>
      <c r="E360" s="13" t="s">
        <v>136</v>
      </c>
      <c r="F360" s="13">
        <v>10</v>
      </c>
      <c r="G360" s="242">
        <v>600</v>
      </c>
      <c r="H360" s="240">
        <f>F360*G360</f>
        <v>6000</v>
      </c>
      <c r="I360" s="201"/>
    </row>
    <row r="361" spans="2:9">
      <c r="B361" s="130">
        <v>45753</v>
      </c>
      <c r="C361" s="24" t="s">
        <v>259</v>
      </c>
      <c r="D361" s="24" t="s">
        <v>157</v>
      </c>
      <c r="E361" s="13" t="s">
        <v>21</v>
      </c>
      <c r="F361" s="13">
        <v>3</v>
      </c>
      <c r="G361" s="242">
        <v>950</v>
      </c>
      <c r="H361" s="240">
        <f>F361*G361</f>
        <v>2850</v>
      </c>
      <c r="I361" s="201"/>
    </row>
    <row r="362" spans="2:9">
      <c r="B362" s="130">
        <v>45753</v>
      </c>
      <c r="C362" s="24" t="s">
        <v>259</v>
      </c>
      <c r="D362" s="24" t="s">
        <v>157</v>
      </c>
      <c r="E362" s="13" t="s">
        <v>206</v>
      </c>
      <c r="F362" s="13">
        <v>3</v>
      </c>
      <c r="G362" s="242">
        <v>1100</v>
      </c>
      <c r="H362" s="240">
        <f>F362*G362</f>
        <v>3300</v>
      </c>
      <c r="I362" s="201"/>
    </row>
    <row r="363" spans="2:9">
      <c r="B363" s="130">
        <v>45753</v>
      </c>
      <c r="C363" s="24" t="s">
        <v>259</v>
      </c>
      <c r="D363" s="24" t="s">
        <v>157</v>
      </c>
      <c r="E363" s="13" t="s">
        <v>136</v>
      </c>
      <c r="F363" s="13">
        <v>3</v>
      </c>
      <c r="G363" s="242">
        <v>600</v>
      </c>
      <c r="H363" s="240">
        <f>F363*G363</f>
        <v>1800</v>
      </c>
      <c r="I363" s="201"/>
    </row>
    <row r="364" spans="2:9">
      <c r="B364" s="130">
        <v>45753</v>
      </c>
      <c r="C364" s="24" t="s">
        <v>259</v>
      </c>
      <c r="D364" s="24" t="s">
        <v>157</v>
      </c>
      <c r="E364" s="13" t="s">
        <v>158</v>
      </c>
      <c r="F364" s="13">
        <v>3</v>
      </c>
      <c r="G364" s="242">
        <v>1100</v>
      </c>
      <c r="H364" s="240">
        <f>F364*G364</f>
        <v>3300</v>
      </c>
      <c r="I364" s="201"/>
    </row>
    <row r="365" spans="2:9">
      <c r="B365" s="130">
        <v>45753</v>
      </c>
      <c r="C365" s="24" t="s">
        <v>260</v>
      </c>
      <c r="D365" s="24" t="s">
        <v>157</v>
      </c>
      <c r="E365" s="13" t="s">
        <v>21</v>
      </c>
      <c r="F365" s="13">
        <v>2</v>
      </c>
      <c r="G365" s="242">
        <v>950</v>
      </c>
      <c r="H365" s="240">
        <f>F365*G365</f>
        <v>1900</v>
      </c>
      <c r="I365" s="201"/>
    </row>
    <row r="366" spans="2:9">
      <c r="B366" s="130">
        <v>45753</v>
      </c>
      <c r="C366" s="24" t="s">
        <v>260</v>
      </c>
      <c r="D366" s="24" t="s">
        <v>147</v>
      </c>
      <c r="E366" s="13" t="s">
        <v>158</v>
      </c>
      <c r="F366" s="13">
        <v>2</v>
      </c>
      <c r="G366" s="242">
        <v>1100</v>
      </c>
      <c r="H366" s="240">
        <f>F366*G366</f>
        <v>2200</v>
      </c>
      <c r="I366" s="201"/>
    </row>
    <row r="367" spans="2:9">
      <c r="B367" s="130">
        <v>45753</v>
      </c>
      <c r="C367" s="24" t="s">
        <v>260</v>
      </c>
      <c r="D367" s="24" t="s">
        <v>157</v>
      </c>
      <c r="E367" s="13" t="s">
        <v>206</v>
      </c>
      <c r="F367" s="13">
        <v>1</v>
      </c>
      <c r="G367" s="242">
        <v>950</v>
      </c>
      <c r="H367" s="240">
        <f>F367*G367</f>
        <v>950</v>
      </c>
      <c r="I367" s="201"/>
    </row>
    <row r="368" spans="2:9">
      <c r="B368" s="130">
        <v>45753</v>
      </c>
      <c r="C368" s="24" t="s">
        <v>260</v>
      </c>
      <c r="D368" s="24" t="s">
        <v>157</v>
      </c>
      <c r="E368" s="13" t="s">
        <v>136</v>
      </c>
      <c r="F368" s="13">
        <v>1</v>
      </c>
      <c r="G368" s="242">
        <v>600</v>
      </c>
      <c r="H368" s="240">
        <f>F368*G368</f>
        <v>600</v>
      </c>
      <c r="I368" s="201"/>
    </row>
    <row r="369" spans="2:9">
      <c r="B369" s="130">
        <v>45753</v>
      </c>
      <c r="C369" s="24" t="s">
        <v>260</v>
      </c>
      <c r="D369" s="24" t="s">
        <v>157</v>
      </c>
      <c r="E369" s="13" t="s">
        <v>162</v>
      </c>
      <c r="F369" s="13">
        <v>1</v>
      </c>
      <c r="G369" s="242">
        <v>1200</v>
      </c>
      <c r="H369" s="240">
        <v>1200</v>
      </c>
      <c r="I369" s="201"/>
    </row>
    <row r="370" spans="2:9">
      <c r="B370" s="130">
        <v>45754</v>
      </c>
      <c r="C370" s="24" t="s">
        <v>201</v>
      </c>
      <c r="D370" s="24" t="s">
        <v>157</v>
      </c>
      <c r="E370" s="13" t="s">
        <v>136</v>
      </c>
      <c r="F370" s="13">
        <v>10</v>
      </c>
      <c r="G370" s="242">
        <v>600</v>
      </c>
      <c r="H370" s="240">
        <v>6000</v>
      </c>
      <c r="I370" s="201"/>
    </row>
    <row r="371" spans="2:9">
      <c r="B371" s="130">
        <v>45755</v>
      </c>
      <c r="C371" s="24" t="s">
        <v>245</v>
      </c>
      <c r="D371" s="24" t="s">
        <v>143</v>
      </c>
      <c r="E371" s="13" t="s">
        <v>158</v>
      </c>
      <c r="F371" s="13">
        <v>1</v>
      </c>
      <c r="G371" s="242">
        <v>2200</v>
      </c>
      <c r="H371" s="240">
        <v>2200</v>
      </c>
      <c r="I371" s="201"/>
    </row>
    <row r="372" spans="2:9">
      <c r="B372" s="130">
        <v>45755</v>
      </c>
      <c r="C372" s="24" t="s">
        <v>245</v>
      </c>
      <c r="D372" s="24" t="s">
        <v>143</v>
      </c>
      <c r="E372" s="13" t="s">
        <v>206</v>
      </c>
      <c r="F372" s="13">
        <v>1</v>
      </c>
      <c r="G372" s="242">
        <v>2200</v>
      </c>
      <c r="H372" s="240">
        <v>2200</v>
      </c>
      <c r="I372" s="201"/>
    </row>
    <row r="373" spans="2:9">
      <c r="B373" s="130">
        <v>45755</v>
      </c>
      <c r="C373" s="24" t="s">
        <v>261</v>
      </c>
      <c r="D373" s="24" t="s">
        <v>143</v>
      </c>
      <c r="E373" s="13" t="s">
        <v>206</v>
      </c>
      <c r="F373" s="13">
        <v>3</v>
      </c>
      <c r="G373" s="242">
        <v>2200</v>
      </c>
      <c r="H373" s="240">
        <v>6600</v>
      </c>
      <c r="I373" s="201"/>
    </row>
    <row r="374" spans="2:9">
      <c r="B374" s="130">
        <v>45755</v>
      </c>
      <c r="C374" s="24" t="s">
        <v>261</v>
      </c>
      <c r="D374" s="24" t="s">
        <v>143</v>
      </c>
      <c r="E374" s="13" t="s">
        <v>21</v>
      </c>
      <c r="F374" s="13">
        <v>3</v>
      </c>
      <c r="G374" s="242">
        <v>1800</v>
      </c>
      <c r="H374" s="240">
        <v>5400</v>
      </c>
      <c r="I374" s="201"/>
    </row>
    <row r="375" spans="2:9">
      <c r="B375" s="130">
        <v>45755</v>
      </c>
      <c r="C375" s="24" t="s">
        <v>261</v>
      </c>
      <c r="D375" s="24" t="s">
        <v>143</v>
      </c>
      <c r="E375" s="13" t="s">
        <v>136</v>
      </c>
      <c r="F375" s="13">
        <v>6</v>
      </c>
      <c r="G375" s="242">
        <v>1200</v>
      </c>
      <c r="H375" s="240">
        <v>7200</v>
      </c>
      <c r="I375" s="201"/>
    </row>
    <row r="376" spans="2:9">
      <c r="B376" s="130">
        <v>45755</v>
      </c>
      <c r="C376" s="24" t="s">
        <v>261</v>
      </c>
      <c r="D376" s="24" t="s">
        <v>143</v>
      </c>
      <c r="E376" s="13" t="s">
        <v>158</v>
      </c>
      <c r="F376" s="13">
        <v>3</v>
      </c>
      <c r="G376" s="242">
        <v>2200</v>
      </c>
      <c r="H376" s="240">
        <v>6600</v>
      </c>
      <c r="I376" s="201"/>
    </row>
    <row r="377" spans="2:9">
      <c r="B377" s="130">
        <v>45754</v>
      </c>
      <c r="C377" s="24" t="s">
        <v>118</v>
      </c>
      <c r="D377" s="24" t="s">
        <v>143</v>
      </c>
      <c r="E377" s="13" t="s">
        <v>136</v>
      </c>
      <c r="F377" s="13">
        <v>3</v>
      </c>
      <c r="G377" s="242">
        <v>1200</v>
      </c>
      <c r="H377" s="240">
        <v>3600</v>
      </c>
      <c r="I377" s="201"/>
    </row>
    <row r="378" spans="2:9">
      <c r="B378" s="130">
        <v>45754</v>
      </c>
      <c r="C378" s="24" t="s">
        <v>118</v>
      </c>
      <c r="D378" s="24" t="s">
        <v>143</v>
      </c>
      <c r="E378" s="13" t="s">
        <v>21</v>
      </c>
      <c r="F378" s="13">
        <v>3</v>
      </c>
      <c r="G378" s="242">
        <v>1800</v>
      </c>
      <c r="H378" s="240">
        <v>5400</v>
      </c>
      <c r="I378" s="201"/>
    </row>
    <row r="379" spans="2:9">
      <c r="B379" s="130">
        <v>45755</v>
      </c>
      <c r="C379" s="24" t="s">
        <v>262</v>
      </c>
      <c r="D379" s="24" t="s">
        <v>143</v>
      </c>
      <c r="E379" s="13" t="s">
        <v>21</v>
      </c>
      <c r="F379" s="13">
        <v>3</v>
      </c>
      <c r="G379" s="242">
        <v>1800</v>
      </c>
      <c r="H379" s="240">
        <v>5400</v>
      </c>
      <c r="I379" s="201"/>
    </row>
    <row r="380" spans="2:9">
      <c r="B380" s="130">
        <v>45755</v>
      </c>
      <c r="C380" s="24" t="s">
        <v>262</v>
      </c>
      <c r="D380" s="24" t="s">
        <v>143</v>
      </c>
      <c r="E380" s="13" t="s">
        <v>206</v>
      </c>
      <c r="F380" s="13">
        <v>1</v>
      </c>
      <c r="G380" s="242">
        <v>2200</v>
      </c>
      <c r="H380" s="240">
        <v>2200</v>
      </c>
      <c r="I380" s="201"/>
    </row>
    <row r="381" spans="2:9">
      <c r="B381" s="130">
        <v>45755</v>
      </c>
      <c r="C381" s="24" t="s">
        <v>262</v>
      </c>
      <c r="D381" s="24" t="s">
        <v>143</v>
      </c>
      <c r="E381" s="13" t="s">
        <v>158</v>
      </c>
      <c r="F381" s="13">
        <v>1</v>
      </c>
      <c r="G381" s="242">
        <v>2200</v>
      </c>
      <c r="H381" s="240">
        <v>2200</v>
      </c>
      <c r="I381" s="201"/>
    </row>
    <row r="382" spans="2:9">
      <c r="B382" s="130">
        <v>45755</v>
      </c>
      <c r="C382" s="24" t="s">
        <v>262</v>
      </c>
      <c r="D382" s="24" t="s">
        <v>143</v>
      </c>
      <c r="E382" s="13" t="s">
        <v>162</v>
      </c>
      <c r="F382" s="13">
        <v>3</v>
      </c>
      <c r="G382" s="242">
        <v>2000</v>
      </c>
      <c r="H382" s="240">
        <v>6000</v>
      </c>
      <c r="I382" s="201"/>
    </row>
    <row r="383" spans="2:9">
      <c r="B383" s="130">
        <v>45755</v>
      </c>
      <c r="C383" s="24" t="s">
        <v>263</v>
      </c>
      <c r="D383" s="24" t="s">
        <v>143</v>
      </c>
      <c r="E383" s="13" t="s">
        <v>21</v>
      </c>
      <c r="F383" s="13">
        <v>3</v>
      </c>
      <c r="G383" s="242">
        <v>1800</v>
      </c>
      <c r="H383" s="240">
        <v>5400</v>
      </c>
      <c r="I383" s="201"/>
    </row>
    <row r="384" spans="2:9">
      <c r="B384" s="130">
        <v>45755</v>
      </c>
      <c r="C384" s="24" t="s">
        <v>118</v>
      </c>
      <c r="D384" s="24" t="s">
        <v>133</v>
      </c>
      <c r="E384" s="13" t="s">
        <v>21</v>
      </c>
      <c r="F384" s="13">
        <v>2</v>
      </c>
      <c r="G384" s="242">
        <v>1800</v>
      </c>
      <c r="H384" s="240">
        <v>3600</v>
      </c>
      <c r="I384" s="201"/>
    </row>
    <row r="385" spans="2:9">
      <c r="B385" s="130">
        <v>45755</v>
      </c>
      <c r="C385" s="24" t="s">
        <v>118</v>
      </c>
      <c r="D385" s="24" t="s">
        <v>143</v>
      </c>
      <c r="E385" s="13" t="s">
        <v>136</v>
      </c>
      <c r="F385" s="13">
        <v>2</v>
      </c>
      <c r="G385" s="242">
        <v>1200</v>
      </c>
      <c r="H385" s="240">
        <v>2400</v>
      </c>
      <c r="I385" s="201"/>
    </row>
    <row r="386" spans="2:9">
      <c r="B386" s="130">
        <v>45752</v>
      </c>
      <c r="C386" s="24" t="s">
        <v>264</v>
      </c>
      <c r="D386" s="24" t="s">
        <v>143</v>
      </c>
      <c r="E386" s="13" t="s">
        <v>21</v>
      </c>
      <c r="F386" s="13">
        <v>2</v>
      </c>
      <c r="G386" s="242">
        <v>1800</v>
      </c>
      <c r="H386" s="240">
        <v>3600</v>
      </c>
      <c r="I386" s="201"/>
    </row>
    <row r="387" spans="2:9">
      <c r="B387" s="130">
        <v>45754</v>
      </c>
      <c r="C387" s="24" t="s">
        <v>265</v>
      </c>
      <c r="D387" s="24" t="s">
        <v>157</v>
      </c>
      <c r="E387" s="13" t="s">
        <v>21</v>
      </c>
      <c r="F387" s="13">
        <v>1</v>
      </c>
      <c r="G387" s="242">
        <v>1800</v>
      </c>
      <c r="H387" s="240">
        <v>1800</v>
      </c>
      <c r="I387" s="201"/>
    </row>
    <row r="388" spans="2:9">
      <c r="B388" s="130">
        <v>45754</v>
      </c>
      <c r="C388" s="24" t="s">
        <v>265</v>
      </c>
      <c r="D388" s="24" t="s">
        <v>157</v>
      </c>
      <c r="E388" s="13" t="s">
        <v>158</v>
      </c>
      <c r="F388" s="13">
        <v>1</v>
      </c>
      <c r="G388" s="242">
        <v>2200</v>
      </c>
      <c r="H388" s="240">
        <v>2200</v>
      </c>
      <c r="I388" s="201"/>
    </row>
    <row r="389" spans="2:9">
      <c r="B389" s="130">
        <v>45754</v>
      </c>
      <c r="C389" s="24" t="s">
        <v>265</v>
      </c>
      <c r="D389" s="24" t="s">
        <v>157</v>
      </c>
      <c r="E389" s="13" t="s">
        <v>206</v>
      </c>
      <c r="F389" s="13">
        <v>1</v>
      </c>
      <c r="G389" s="242">
        <v>2200</v>
      </c>
      <c r="H389" s="240">
        <v>2200</v>
      </c>
      <c r="I389" s="201"/>
    </row>
    <row r="390" spans="2:9">
      <c r="B390" s="130">
        <v>45754</v>
      </c>
      <c r="C390" s="24" t="s">
        <v>265</v>
      </c>
      <c r="D390" s="24" t="s">
        <v>157</v>
      </c>
      <c r="E390" s="13" t="s">
        <v>136</v>
      </c>
      <c r="F390" s="13">
        <v>1</v>
      </c>
      <c r="G390" s="242">
        <v>1200</v>
      </c>
      <c r="H390" s="240">
        <v>1200</v>
      </c>
      <c r="I390" s="201"/>
    </row>
    <row r="391" spans="2:9">
      <c r="B391" s="130">
        <v>45754</v>
      </c>
      <c r="C391" s="24" t="s">
        <v>265</v>
      </c>
      <c r="D391" s="24" t="s">
        <v>157</v>
      </c>
      <c r="E391" s="13" t="s">
        <v>162</v>
      </c>
      <c r="F391" s="13">
        <v>1</v>
      </c>
      <c r="G391" s="242">
        <v>2000</v>
      </c>
      <c r="H391" s="240">
        <v>2000</v>
      </c>
      <c r="I391" s="201"/>
    </row>
    <row r="392" spans="2:9">
      <c r="B392" s="130">
        <v>45755</v>
      </c>
      <c r="C392" s="24" t="s">
        <v>265</v>
      </c>
      <c r="D392" s="24" t="s">
        <v>157</v>
      </c>
      <c r="E392" s="13" t="s">
        <v>21</v>
      </c>
      <c r="F392" s="13">
        <v>1</v>
      </c>
      <c r="G392" s="242">
        <v>950</v>
      </c>
      <c r="H392" s="240">
        <v>950</v>
      </c>
      <c r="I392" s="201"/>
    </row>
    <row r="393" spans="2:9">
      <c r="B393" s="130">
        <v>45755</v>
      </c>
      <c r="C393" s="24" t="s">
        <v>265</v>
      </c>
      <c r="D393" s="24" t="s">
        <v>157</v>
      </c>
      <c r="E393" s="13" t="s">
        <v>158</v>
      </c>
      <c r="F393" s="13">
        <v>1</v>
      </c>
      <c r="G393" s="242">
        <v>1100</v>
      </c>
      <c r="H393" s="240">
        <v>1100</v>
      </c>
      <c r="I393" s="201"/>
    </row>
    <row r="394" spans="2:9">
      <c r="B394" s="130">
        <v>45755</v>
      </c>
      <c r="C394" s="24" t="s">
        <v>265</v>
      </c>
      <c r="D394" s="24" t="s">
        <v>157</v>
      </c>
      <c r="E394" s="13" t="s">
        <v>206</v>
      </c>
      <c r="F394" s="13">
        <v>1</v>
      </c>
      <c r="G394" s="242">
        <v>1100</v>
      </c>
      <c r="H394" s="240">
        <v>1100</v>
      </c>
      <c r="I394" s="201"/>
    </row>
    <row r="395" spans="2:9">
      <c r="B395" s="130">
        <v>45755</v>
      </c>
      <c r="C395" s="24" t="s">
        <v>265</v>
      </c>
      <c r="D395" s="24" t="s">
        <v>157</v>
      </c>
      <c r="E395" s="13" t="s">
        <v>136</v>
      </c>
      <c r="F395" s="13">
        <v>2</v>
      </c>
      <c r="G395" s="242">
        <v>600</v>
      </c>
      <c r="H395" s="240">
        <v>1200</v>
      </c>
      <c r="I395" s="201"/>
    </row>
    <row r="396" spans="2:9">
      <c r="B396" s="130">
        <v>45755</v>
      </c>
      <c r="C396" s="24" t="s">
        <v>266</v>
      </c>
      <c r="D396" s="24" t="s">
        <v>143</v>
      </c>
      <c r="E396" s="13" t="s">
        <v>136</v>
      </c>
      <c r="F396" s="13">
        <v>2</v>
      </c>
      <c r="G396" s="242">
        <v>1200</v>
      </c>
      <c r="H396" s="240">
        <v>2400</v>
      </c>
      <c r="I396" s="201"/>
    </row>
    <row r="397" spans="2:9">
      <c r="B397" s="130">
        <v>45750</v>
      </c>
      <c r="C397" s="24" t="s">
        <v>267</v>
      </c>
      <c r="D397" s="24" t="s">
        <v>157</v>
      </c>
      <c r="E397" s="13" t="s">
        <v>206</v>
      </c>
      <c r="F397" s="13">
        <v>6</v>
      </c>
      <c r="G397" s="242">
        <v>1100</v>
      </c>
      <c r="H397" s="240">
        <v>6600</v>
      </c>
      <c r="I397" s="201"/>
    </row>
    <row r="398" spans="2:9">
      <c r="B398" s="130">
        <v>45750</v>
      </c>
      <c r="C398" s="24" t="s">
        <v>267</v>
      </c>
      <c r="D398" s="24" t="s">
        <v>157</v>
      </c>
      <c r="E398" s="13" t="s">
        <v>21</v>
      </c>
      <c r="F398" s="13">
        <v>6</v>
      </c>
      <c r="G398" s="242">
        <v>950</v>
      </c>
      <c r="H398" s="240">
        <v>5700</v>
      </c>
      <c r="I398" s="201"/>
    </row>
    <row r="399" spans="2:9">
      <c r="B399" s="130">
        <v>45756</v>
      </c>
      <c r="C399" s="24" t="s">
        <v>268</v>
      </c>
      <c r="D399" s="24" t="s">
        <v>157</v>
      </c>
      <c r="E399" s="13" t="s">
        <v>21</v>
      </c>
      <c r="F399" s="13">
        <v>10</v>
      </c>
      <c r="G399" s="242">
        <v>950</v>
      </c>
      <c r="H399" s="240">
        <v>9500</v>
      </c>
      <c r="I399" s="201"/>
    </row>
    <row r="400" spans="2:9">
      <c r="B400" s="130">
        <v>45756</v>
      </c>
      <c r="C400" s="24" t="s">
        <v>268</v>
      </c>
      <c r="D400" s="24" t="s">
        <v>157</v>
      </c>
      <c r="E400" s="13" t="s">
        <v>206</v>
      </c>
      <c r="F400" s="13">
        <v>10</v>
      </c>
      <c r="G400" s="242">
        <v>1100</v>
      </c>
      <c r="H400" s="240">
        <v>11000</v>
      </c>
      <c r="I400" s="201"/>
    </row>
    <row r="401" spans="2:10">
      <c r="B401" s="130">
        <v>45756</v>
      </c>
      <c r="C401" s="24" t="s">
        <v>268</v>
      </c>
      <c r="D401" s="24" t="s">
        <v>157</v>
      </c>
      <c r="E401" s="13" t="s">
        <v>136</v>
      </c>
      <c r="F401" s="13">
        <v>10</v>
      </c>
      <c r="G401" s="242">
        <v>600</v>
      </c>
      <c r="H401" s="240">
        <v>6000</v>
      </c>
      <c r="I401" s="201"/>
    </row>
    <row r="402" spans="2:10">
      <c r="B402" s="130">
        <v>45756</v>
      </c>
      <c r="C402" s="24" t="s">
        <v>268</v>
      </c>
      <c r="D402" s="24" t="s">
        <v>157</v>
      </c>
      <c r="E402" s="13" t="s">
        <v>158</v>
      </c>
      <c r="F402" s="13">
        <v>10</v>
      </c>
      <c r="G402" s="242">
        <v>1100</v>
      </c>
      <c r="H402" s="240">
        <v>11000</v>
      </c>
      <c r="I402" s="266"/>
    </row>
    <row r="403" spans="2:10">
      <c r="B403" s="130">
        <v>45756</v>
      </c>
      <c r="C403" s="24" t="s">
        <v>225</v>
      </c>
      <c r="D403" s="24" t="s">
        <v>133</v>
      </c>
      <c r="E403" s="13" t="s">
        <v>136</v>
      </c>
      <c r="F403" s="13">
        <v>10</v>
      </c>
      <c r="G403" s="242">
        <v>1200</v>
      </c>
      <c r="H403" s="240">
        <v>12000</v>
      </c>
      <c r="I403" s="266"/>
    </row>
    <row r="404" spans="2:10">
      <c r="B404" s="130">
        <v>45755</v>
      </c>
      <c r="C404" s="24" t="s">
        <v>111</v>
      </c>
      <c r="D404" s="24" t="s">
        <v>143</v>
      </c>
      <c r="E404" s="13" t="s">
        <v>158</v>
      </c>
      <c r="F404" s="13">
        <v>3</v>
      </c>
      <c r="G404" s="242">
        <v>2200</v>
      </c>
      <c r="H404" s="240">
        <v>6600</v>
      </c>
      <c r="I404" s="12"/>
      <c r="J404" s="252"/>
    </row>
    <row r="405" spans="2:10">
      <c r="B405" s="130">
        <v>45755</v>
      </c>
      <c r="C405" s="24" t="s">
        <v>111</v>
      </c>
      <c r="D405" s="24" t="s">
        <v>143</v>
      </c>
      <c r="E405" s="13" t="s">
        <v>136</v>
      </c>
      <c r="F405" s="13">
        <v>2</v>
      </c>
      <c r="G405" s="242">
        <v>1200</v>
      </c>
      <c r="H405" s="240">
        <v>2400</v>
      </c>
      <c r="I405" s="12"/>
      <c r="J405" s="252"/>
    </row>
    <row r="406" spans="2:10">
      <c r="B406" s="130">
        <v>45755</v>
      </c>
      <c r="C406" s="24" t="s">
        <v>111</v>
      </c>
      <c r="D406" s="24" t="s">
        <v>143</v>
      </c>
      <c r="E406" s="13" t="s">
        <v>21</v>
      </c>
      <c r="F406" s="13">
        <v>1</v>
      </c>
      <c r="G406" s="242">
        <v>1800</v>
      </c>
      <c r="H406" s="240">
        <v>1800</v>
      </c>
      <c r="I406" s="12"/>
    </row>
    <row r="407" spans="2:10">
      <c r="B407" s="130">
        <v>45757</v>
      </c>
      <c r="C407" s="24" t="s">
        <v>203</v>
      </c>
      <c r="D407" s="24" t="s">
        <v>133</v>
      </c>
      <c r="E407" s="13" t="s">
        <v>206</v>
      </c>
      <c r="F407" s="13">
        <v>2</v>
      </c>
      <c r="G407" s="242">
        <v>2200</v>
      </c>
      <c r="H407" s="240">
        <v>4400</v>
      </c>
      <c r="I407" s="201"/>
    </row>
    <row r="408" spans="2:10">
      <c r="B408" s="130">
        <v>45757</v>
      </c>
      <c r="C408" s="24" t="s">
        <v>235</v>
      </c>
      <c r="D408" s="24" t="s">
        <v>143</v>
      </c>
      <c r="E408" s="13" t="s">
        <v>136</v>
      </c>
      <c r="F408" s="13">
        <v>8</v>
      </c>
      <c r="G408" s="242">
        <v>1200</v>
      </c>
      <c r="H408" s="240">
        <v>9600</v>
      </c>
      <c r="I408" s="201"/>
    </row>
    <row r="409" spans="2:10">
      <c r="B409" s="130">
        <v>45755</v>
      </c>
      <c r="C409" s="24" t="s">
        <v>215</v>
      </c>
      <c r="D409" s="24" t="s">
        <v>157</v>
      </c>
      <c r="E409" s="13" t="s">
        <v>21</v>
      </c>
      <c r="F409" s="13">
        <v>10</v>
      </c>
      <c r="G409" s="242">
        <v>950</v>
      </c>
      <c r="H409" s="240">
        <v>9500</v>
      </c>
      <c r="I409" s="201"/>
    </row>
    <row r="410" spans="2:10">
      <c r="B410" s="130">
        <v>45757</v>
      </c>
      <c r="C410" s="24" t="s">
        <v>236</v>
      </c>
      <c r="D410" s="24" t="s">
        <v>157</v>
      </c>
      <c r="E410" s="13" t="s">
        <v>136</v>
      </c>
      <c r="F410" s="13">
        <v>10</v>
      </c>
      <c r="G410" s="242">
        <v>600</v>
      </c>
      <c r="H410" s="240">
        <v>6000</v>
      </c>
      <c r="I410" s="201"/>
    </row>
    <row r="411" spans="2:10">
      <c r="B411" s="130">
        <v>45757</v>
      </c>
      <c r="C411" s="24" t="s">
        <v>215</v>
      </c>
      <c r="D411" s="24" t="s">
        <v>157</v>
      </c>
      <c r="E411" s="13" t="s">
        <v>21</v>
      </c>
      <c r="F411" s="13">
        <v>10</v>
      </c>
      <c r="G411" s="242">
        <v>950</v>
      </c>
      <c r="H411" s="240">
        <v>9500</v>
      </c>
      <c r="I411" s="201"/>
    </row>
    <row r="412" spans="2:10">
      <c r="B412" s="130">
        <v>45757</v>
      </c>
      <c r="C412" s="24" t="s">
        <v>215</v>
      </c>
      <c r="D412" s="24" t="s">
        <v>157</v>
      </c>
      <c r="E412" s="13" t="s">
        <v>136</v>
      </c>
      <c r="F412" s="13">
        <v>6</v>
      </c>
      <c r="G412" s="242">
        <v>600</v>
      </c>
      <c r="H412" s="240">
        <v>3600</v>
      </c>
      <c r="I412" s="201"/>
    </row>
    <row r="413" spans="2:10">
      <c r="B413" s="130">
        <v>45758</v>
      </c>
      <c r="C413" s="24" t="s">
        <v>236</v>
      </c>
      <c r="D413" s="24" t="s">
        <v>157</v>
      </c>
      <c r="E413" s="13" t="s">
        <v>162</v>
      </c>
      <c r="F413" s="13">
        <v>20</v>
      </c>
      <c r="G413" s="242">
        <v>1000</v>
      </c>
      <c r="H413" s="240">
        <v>20000</v>
      </c>
      <c r="I413" s="201"/>
    </row>
    <row r="414" spans="2:10">
      <c r="B414" s="130">
        <v>45754</v>
      </c>
      <c r="C414" s="24" t="s">
        <v>194</v>
      </c>
      <c r="D414" s="24" t="s">
        <v>157</v>
      </c>
      <c r="E414" s="13" t="s">
        <v>136</v>
      </c>
      <c r="F414" s="13">
        <v>10</v>
      </c>
      <c r="G414" s="242">
        <v>600</v>
      </c>
      <c r="H414" s="240">
        <v>6000</v>
      </c>
      <c r="I414" s="201"/>
    </row>
    <row r="415" spans="2:10">
      <c r="B415" s="130">
        <v>45757</v>
      </c>
      <c r="C415" s="24" t="s">
        <v>194</v>
      </c>
      <c r="D415" s="24" t="s">
        <v>157</v>
      </c>
      <c r="E415" s="13" t="s">
        <v>136</v>
      </c>
      <c r="F415" s="13">
        <v>10</v>
      </c>
      <c r="G415" s="242">
        <v>600</v>
      </c>
      <c r="H415" s="240">
        <v>6000</v>
      </c>
      <c r="I415" s="201"/>
    </row>
    <row r="416" spans="2:10">
      <c r="B416" s="130">
        <v>45757</v>
      </c>
      <c r="C416" s="24" t="s">
        <v>269</v>
      </c>
      <c r="D416" s="24" t="s">
        <v>143</v>
      </c>
      <c r="E416" s="13" t="s">
        <v>206</v>
      </c>
      <c r="F416" s="13">
        <v>2</v>
      </c>
      <c r="G416" s="242">
        <v>2200</v>
      </c>
      <c r="H416" s="240">
        <v>4400</v>
      </c>
      <c r="I416" s="201"/>
    </row>
    <row r="417" spans="2:9">
      <c r="B417" s="130">
        <v>45757</v>
      </c>
      <c r="C417" s="24" t="s">
        <v>269</v>
      </c>
      <c r="D417" s="24" t="s">
        <v>143</v>
      </c>
      <c r="E417" s="13" t="s">
        <v>158</v>
      </c>
      <c r="F417" s="13">
        <v>1</v>
      </c>
      <c r="G417" s="242">
        <v>2200</v>
      </c>
      <c r="H417" s="240">
        <v>2200</v>
      </c>
      <c r="I417" s="201"/>
    </row>
    <row r="418" spans="2:9">
      <c r="B418" s="130">
        <v>45757</v>
      </c>
      <c r="C418" s="24" t="s">
        <v>269</v>
      </c>
      <c r="D418" s="24" t="s">
        <v>143</v>
      </c>
      <c r="E418" s="13" t="s">
        <v>136</v>
      </c>
      <c r="F418" s="13">
        <v>1</v>
      </c>
      <c r="G418" s="242">
        <v>2000</v>
      </c>
      <c r="H418" s="240">
        <v>2000</v>
      </c>
      <c r="I418" s="201"/>
    </row>
    <row r="419" spans="2:9">
      <c r="B419" s="130">
        <v>45757</v>
      </c>
      <c r="C419" s="24" t="s">
        <v>230</v>
      </c>
      <c r="D419" s="24" t="s">
        <v>157</v>
      </c>
      <c r="E419" s="13" t="s">
        <v>21</v>
      </c>
      <c r="F419" s="13">
        <v>2</v>
      </c>
      <c r="G419" s="242">
        <v>1100</v>
      </c>
      <c r="H419" s="240">
        <v>2200</v>
      </c>
      <c r="I419" s="201"/>
    </row>
    <row r="420" spans="2:9">
      <c r="B420" s="130">
        <v>45757</v>
      </c>
      <c r="C420" s="24" t="s">
        <v>230</v>
      </c>
      <c r="D420" s="24" t="s">
        <v>147</v>
      </c>
      <c r="E420" s="13" t="s">
        <v>158</v>
      </c>
      <c r="F420" s="13">
        <v>2</v>
      </c>
      <c r="G420" s="242">
        <v>2200</v>
      </c>
      <c r="H420" s="240">
        <v>4400</v>
      </c>
      <c r="I420" s="201"/>
    </row>
    <row r="421" spans="2:9">
      <c r="B421" s="130">
        <v>45757</v>
      </c>
      <c r="C421" s="24" t="s">
        <v>230</v>
      </c>
      <c r="D421" s="24" t="s">
        <v>157</v>
      </c>
      <c r="E421" s="13" t="s">
        <v>206</v>
      </c>
      <c r="F421" s="13">
        <v>3</v>
      </c>
      <c r="G421" s="242">
        <v>950</v>
      </c>
      <c r="H421" s="240">
        <v>2850</v>
      </c>
      <c r="I421" s="201"/>
    </row>
    <row r="422" spans="2:9">
      <c r="B422" s="130">
        <v>45758</v>
      </c>
      <c r="C422" s="24" t="s">
        <v>264</v>
      </c>
      <c r="D422" s="24" t="s">
        <v>143</v>
      </c>
      <c r="E422" s="13" t="s">
        <v>21</v>
      </c>
      <c r="F422" s="13">
        <v>2</v>
      </c>
      <c r="G422" s="242">
        <v>1800</v>
      </c>
      <c r="H422" s="240">
        <v>3600</v>
      </c>
      <c r="I422" s="201"/>
    </row>
    <row r="423" spans="2:9">
      <c r="B423" s="130">
        <v>45758</v>
      </c>
      <c r="C423" s="24" t="s">
        <v>230</v>
      </c>
      <c r="D423" s="24" t="s">
        <v>157</v>
      </c>
      <c r="E423" s="13" t="s">
        <v>21</v>
      </c>
      <c r="F423" s="13">
        <v>3</v>
      </c>
      <c r="G423" s="242">
        <v>1100</v>
      </c>
      <c r="H423" s="240">
        <v>3300</v>
      </c>
      <c r="I423" s="201"/>
    </row>
    <row r="424" spans="2:9">
      <c r="B424" s="130">
        <v>45758</v>
      </c>
      <c r="C424" s="24" t="s">
        <v>230</v>
      </c>
      <c r="D424" s="24" t="s">
        <v>143</v>
      </c>
      <c r="E424" s="13" t="s">
        <v>21</v>
      </c>
      <c r="F424" s="13">
        <v>1</v>
      </c>
      <c r="G424" s="242">
        <v>2200</v>
      </c>
      <c r="H424" s="240">
        <v>2200</v>
      </c>
      <c r="I424" s="201"/>
    </row>
    <row r="425" spans="2:9">
      <c r="B425" s="130">
        <v>45758</v>
      </c>
      <c r="C425" s="24" t="s">
        <v>230</v>
      </c>
      <c r="D425" s="24" t="s">
        <v>157</v>
      </c>
      <c r="E425" s="13" t="s">
        <v>21</v>
      </c>
      <c r="F425" s="13">
        <v>3</v>
      </c>
      <c r="G425" s="242">
        <v>950</v>
      </c>
      <c r="H425" s="240">
        <v>2850</v>
      </c>
      <c r="I425" s="201"/>
    </row>
    <row r="426" spans="2:9">
      <c r="B426" s="130">
        <v>45758</v>
      </c>
      <c r="C426" s="24" t="s">
        <v>270</v>
      </c>
      <c r="D426" s="24" t="s">
        <v>157</v>
      </c>
      <c r="E426" s="13" t="s">
        <v>136</v>
      </c>
      <c r="F426" s="13">
        <v>7</v>
      </c>
      <c r="G426" s="242">
        <v>600</v>
      </c>
      <c r="H426" s="240">
        <v>4200</v>
      </c>
      <c r="I426" s="201"/>
    </row>
    <row r="427" spans="2:9">
      <c r="B427" s="130">
        <v>45758</v>
      </c>
      <c r="C427" s="24" t="s">
        <v>270</v>
      </c>
      <c r="D427" s="24" t="s">
        <v>157</v>
      </c>
      <c r="E427" s="13" t="s">
        <v>21</v>
      </c>
      <c r="F427" s="13">
        <v>2</v>
      </c>
      <c r="G427" s="242">
        <v>950</v>
      </c>
      <c r="H427" s="240">
        <v>1900</v>
      </c>
      <c r="I427" s="201"/>
    </row>
    <row r="428" spans="2:9">
      <c r="B428" s="130">
        <v>45758</v>
      </c>
      <c r="C428" s="24" t="s">
        <v>217</v>
      </c>
      <c r="D428" s="24" t="s">
        <v>143</v>
      </c>
      <c r="E428" s="13" t="s">
        <v>21</v>
      </c>
      <c r="F428" s="13">
        <v>3</v>
      </c>
      <c r="G428" s="242">
        <v>1800</v>
      </c>
      <c r="H428" s="240">
        <v>5400</v>
      </c>
      <c r="I428" s="201"/>
    </row>
    <row r="429" spans="2:9">
      <c r="B429" s="130">
        <v>45758</v>
      </c>
      <c r="C429" s="24" t="s">
        <v>271</v>
      </c>
      <c r="D429" s="24" t="s">
        <v>143</v>
      </c>
      <c r="E429" s="13" t="s">
        <v>136</v>
      </c>
      <c r="F429" s="13">
        <v>50</v>
      </c>
      <c r="G429" s="242">
        <v>1200</v>
      </c>
      <c r="H429" s="240">
        <v>60000</v>
      </c>
      <c r="I429" s="12"/>
    </row>
    <row r="430" spans="2:9">
      <c r="B430" s="130">
        <v>45759</v>
      </c>
      <c r="C430" s="24" t="s">
        <v>186</v>
      </c>
      <c r="D430" s="24" t="s">
        <v>143</v>
      </c>
      <c r="E430" s="13" t="s">
        <v>21</v>
      </c>
      <c r="F430" s="13">
        <v>1</v>
      </c>
      <c r="G430" s="242">
        <v>1800</v>
      </c>
      <c r="H430" s="240">
        <v>1800</v>
      </c>
      <c r="I430" s="201"/>
    </row>
    <row r="431" spans="2:9">
      <c r="B431" s="130">
        <v>45759</v>
      </c>
      <c r="C431" s="24" t="s">
        <v>186</v>
      </c>
      <c r="D431" s="24" t="s">
        <v>143</v>
      </c>
      <c r="E431" s="13" t="s">
        <v>158</v>
      </c>
      <c r="F431" s="13">
        <v>1</v>
      </c>
      <c r="G431" s="242">
        <v>2200</v>
      </c>
      <c r="H431" s="240">
        <v>2200</v>
      </c>
      <c r="I431" s="201"/>
    </row>
    <row r="432" spans="2:9">
      <c r="B432" s="130">
        <v>45759</v>
      </c>
      <c r="C432" s="24" t="s">
        <v>13</v>
      </c>
      <c r="D432" s="24" t="s">
        <v>157</v>
      </c>
      <c r="E432" s="13" t="s">
        <v>21</v>
      </c>
      <c r="F432" s="13">
        <v>2</v>
      </c>
      <c r="G432" s="242">
        <v>950</v>
      </c>
      <c r="H432" s="240">
        <v>1900</v>
      </c>
      <c r="I432" s="12"/>
    </row>
    <row r="433" spans="2:9">
      <c r="B433" s="130">
        <v>45759</v>
      </c>
      <c r="C433" s="24" t="s">
        <v>13</v>
      </c>
      <c r="D433" s="24" t="s">
        <v>157</v>
      </c>
      <c r="E433" s="13" t="s">
        <v>158</v>
      </c>
      <c r="F433" s="13">
        <v>1</v>
      </c>
      <c r="G433" s="242">
        <v>1100</v>
      </c>
      <c r="H433" s="240">
        <v>1100</v>
      </c>
      <c r="I433" s="12"/>
    </row>
    <row r="434" spans="2:9">
      <c r="B434" s="130">
        <v>45759</v>
      </c>
      <c r="C434" s="24"/>
      <c r="D434" s="24" t="s">
        <v>157</v>
      </c>
      <c r="E434" s="13" t="s">
        <v>21</v>
      </c>
      <c r="F434" s="13">
        <v>7</v>
      </c>
      <c r="G434" s="242">
        <v>950</v>
      </c>
      <c r="H434" s="240">
        <v>6650</v>
      </c>
      <c r="I434" s="201"/>
    </row>
    <row r="435" spans="2:9">
      <c r="B435" s="130">
        <v>45759</v>
      </c>
      <c r="C435" s="24"/>
      <c r="D435" s="24" t="s">
        <v>157</v>
      </c>
      <c r="E435" s="13" t="s">
        <v>136</v>
      </c>
      <c r="F435" s="13">
        <v>4</v>
      </c>
      <c r="G435" s="242">
        <v>600</v>
      </c>
      <c r="H435" s="240">
        <v>2400</v>
      </c>
      <c r="I435" s="201"/>
    </row>
    <row r="436" spans="2:9">
      <c r="B436" s="130">
        <v>45760</v>
      </c>
      <c r="C436" s="24" t="s">
        <v>111</v>
      </c>
      <c r="D436" s="24" t="s">
        <v>143</v>
      </c>
      <c r="E436" s="13" t="s">
        <v>136</v>
      </c>
      <c r="F436" s="13">
        <v>1</v>
      </c>
      <c r="G436" s="242">
        <v>1200</v>
      </c>
      <c r="H436" s="240">
        <v>1200</v>
      </c>
      <c r="I436" s="12"/>
    </row>
    <row r="437" spans="2:9">
      <c r="B437" s="130">
        <v>45761</v>
      </c>
      <c r="C437" s="24" t="s">
        <v>201</v>
      </c>
      <c r="D437" s="24" t="s">
        <v>157</v>
      </c>
      <c r="E437" s="13" t="s">
        <v>21</v>
      </c>
      <c r="F437" s="13">
        <v>2</v>
      </c>
      <c r="G437" s="242">
        <v>950</v>
      </c>
      <c r="H437" s="240">
        <v>1900</v>
      </c>
      <c r="I437" s="201"/>
    </row>
    <row r="438" spans="2:9">
      <c r="B438" s="130">
        <v>45761</v>
      </c>
      <c r="C438" s="24" t="s">
        <v>201</v>
      </c>
      <c r="D438" s="24" t="s">
        <v>157</v>
      </c>
      <c r="E438" s="13" t="s">
        <v>158</v>
      </c>
      <c r="F438" s="13">
        <v>2</v>
      </c>
      <c r="G438" s="242">
        <v>1100</v>
      </c>
      <c r="H438" s="240">
        <v>2200</v>
      </c>
      <c r="I438" s="201"/>
    </row>
    <row r="439" spans="2:9">
      <c r="B439" s="130">
        <v>45761</v>
      </c>
      <c r="C439" s="24" t="s">
        <v>201</v>
      </c>
      <c r="D439" s="24" t="s">
        <v>157</v>
      </c>
      <c r="E439" s="13" t="s">
        <v>21</v>
      </c>
      <c r="F439" s="13">
        <v>2</v>
      </c>
      <c r="G439" s="242">
        <v>950</v>
      </c>
      <c r="H439" s="240">
        <v>1900</v>
      </c>
      <c r="I439" s="201"/>
    </row>
    <row r="440" spans="2:9">
      <c r="B440" s="130">
        <v>45761</v>
      </c>
      <c r="C440" s="24" t="s">
        <v>272</v>
      </c>
      <c r="D440" s="24" t="s">
        <v>143</v>
      </c>
      <c r="E440" s="13" t="s">
        <v>21</v>
      </c>
      <c r="F440" s="13">
        <v>3</v>
      </c>
      <c r="G440" s="242">
        <v>1800</v>
      </c>
      <c r="H440" s="240">
        <v>5400</v>
      </c>
      <c r="I440" s="201"/>
    </row>
    <row r="441" spans="2:9">
      <c r="B441" s="130">
        <v>45762</v>
      </c>
      <c r="C441" s="24" t="s">
        <v>186</v>
      </c>
      <c r="D441" s="24" t="s">
        <v>143</v>
      </c>
      <c r="E441" s="13" t="s">
        <v>21</v>
      </c>
      <c r="F441" s="13">
        <v>2</v>
      </c>
      <c r="G441" s="242">
        <v>1800</v>
      </c>
      <c r="H441" s="240">
        <v>3600</v>
      </c>
      <c r="I441" s="201"/>
    </row>
    <row r="442" spans="2:9">
      <c r="B442" s="130">
        <v>45762</v>
      </c>
      <c r="C442" s="24" t="s">
        <v>203</v>
      </c>
      <c r="D442" s="24" t="s">
        <v>143</v>
      </c>
      <c r="E442" s="13" t="s">
        <v>21</v>
      </c>
      <c r="F442" s="13">
        <v>3</v>
      </c>
      <c r="G442" s="242">
        <v>1800</v>
      </c>
      <c r="H442" s="240">
        <v>5400</v>
      </c>
      <c r="I442" s="201"/>
    </row>
    <row r="443" spans="2:9">
      <c r="B443" s="130">
        <v>45762</v>
      </c>
      <c r="C443" s="24" t="s">
        <v>236</v>
      </c>
      <c r="D443" s="24" t="s">
        <v>143</v>
      </c>
      <c r="E443" s="13" t="s">
        <v>162</v>
      </c>
      <c r="F443" s="13">
        <v>10</v>
      </c>
      <c r="G443" s="242">
        <v>2000</v>
      </c>
      <c r="H443" s="240">
        <v>20000</v>
      </c>
      <c r="I443" s="201"/>
    </row>
    <row r="444" spans="2:9">
      <c r="B444" s="130">
        <v>45762</v>
      </c>
      <c r="C444" s="24" t="s">
        <v>236</v>
      </c>
      <c r="D444" s="24" t="s">
        <v>157</v>
      </c>
      <c r="E444" s="13" t="s">
        <v>136</v>
      </c>
      <c r="F444" s="13">
        <v>5</v>
      </c>
      <c r="G444" s="242">
        <v>600</v>
      </c>
      <c r="H444" s="240">
        <v>3000</v>
      </c>
      <c r="I444" s="201"/>
    </row>
    <row r="445" spans="2:9">
      <c r="B445" s="130">
        <v>45762</v>
      </c>
      <c r="C445" s="24" t="s">
        <v>111</v>
      </c>
      <c r="D445" s="24" t="s">
        <v>143</v>
      </c>
      <c r="E445" s="13" t="s">
        <v>158</v>
      </c>
      <c r="F445" s="13">
        <v>2</v>
      </c>
      <c r="G445" s="242">
        <v>2200</v>
      </c>
      <c r="H445" s="240">
        <v>4400</v>
      </c>
      <c r="I445" s="12"/>
    </row>
    <row r="446" spans="2:9">
      <c r="B446" s="130">
        <v>45762</v>
      </c>
      <c r="C446" s="24" t="s">
        <v>111</v>
      </c>
      <c r="D446" s="24" t="s">
        <v>143</v>
      </c>
      <c r="E446" s="13" t="s">
        <v>136</v>
      </c>
      <c r="F446" s="13">
        <v>1</v>
      </c>
      <c r="G446" s="242">
        <v>1200</v>
      </c>
      <c r="H446" s="240">
        <v>1200</v>
      </c>
      <c r="I446" s="12"/>
    </row>
    <row r="447" spans="2:9">
      <c r="B447" s="130">
        <v>45763</v>
      </c>
      <c r="C447" s="24" t="s">
        <v>223</v>
      </c>
      <c r="D447" s="24" t="s">
        <v>157</v>
      </c>
      <c r="E447" s="13" t="s">
        <v>21</v>
      </c>
      <c r="F447" s="13">
        <v>2</v>
      </c>
      <c r="G447" s="242">
        <v>950</v>
      </c>
      <c r="H447" s="240">
        <v>1900</v>
      </c>
      <c r="I447" s="201"/>
    </row>
    <row r="448" spans="2:9">
      <c r="B448" s="130">
        <v>45763</v>
      </c>
      <c r="C448" s="24" t="s">
        <v>223</v>
      </c>
      <c r="D448" s="24" t="s">
        <v>157</v>
      </c>
      <c r="E448" s="13" t="s">
        <v>206</v>
      </c>
      <c r="F448" s="13">
        <v>2</v>
      </c>
      <c r="G448" s="242">
        <v>1100</v>
      </c>
      <c r="H448" s="240">
        <v>22000</v>
      </c>
      <c r="I448" s="201"/>
    </row>
    <row r="449" spans="2:9">
      <c r="B449" s="130">
        <v>45763</v>
      </c>
      <c r="C449" s="24" t="s">
        <v>223</v>
      </c>
      <c r="D449" s="24" t="s">
        <v>133</v>
      </c>
      <c r="E449" s="13" t="s">
        <v>21</v>
      </c>
      <c r="F449" s="13">
        <v>1</v>
      </c>
      <c r="G449" s="242">
        <v>1800</v>
      </c>
      <c r="H449" s="240">
        <v>1800</v>
      </c>
      <c r="I449" s="201"/>
    </row>
    <row r="450" spans="2:9">
      <c r="B450" s="130">
        <v>45763</v>
      </c>
      <c r="C450" s="24" t="s">
        <v>223</v>
      </c>
      <c r="D450" s="24" t="s">
        <v>133</v>
      </c>
      <c r="E450" s="13" t="s">
        <v>206</v>
      </c>
      <c r="F450" s="13">
        <v>1</v>
      </c>
      <c r="G450" s="242">
        <v>2200</v>
      </c>
      <c r="H450" s="240">
        <v>2200</v>
      </c>
      <c r="I450" s="201"/>
    </row>
    <row r="451" spans="2:9">
      <c r="B451" s="130">
        <v>45763</v>
      </c>
      <c r="C451" s="24" t="s">
        <v>257</v>
      </c>
      <c r="D451" s="24" t="s">
        <v>157</v>
      </c>
      <c r="E451" s="13" t="s">
        <v>158</v>
      </c>
      <c r="F451" s="13">
        <v>9</v>
      </c>
      <c r="G451" s="242">
        <v>1100</v>
      </c>
      <c r="H451" s="240">
        <v>9900</v>
      </c>
      <c r="I451" s="201"/>
    </row>
    <row r="452" spans="2:9">
      <c r="B452" s="130">
        <v>45763</v>
      </c>
      <c r="C452" s="24" t="s">
        <v>257</v>
      </c>
      <c r="D452" s="24" t="s">
        <v>157</v>
      </c>
      <c r="E452" s="13" t="s">
        <v>206</v>
      </c>
      <c r="F452" s="13">
        <v>2</v>
      </c>
      <c r="G452" s="242">
        <v>1100</v>
      </c>
      <c r="H452" s="240">
        <v>2200</v>
      </c>
      <c r="I452" s="201"/>
    </row>
    <row r="453" spans="2:9">
      <c r="B453" s="130">
        <v>45763</v>
      </c>
      <c r="C453" s="24" t="s">
        <v>257</v>
      </c>
      <c r="D453" s="24" t="s">
        <v>143</v>
      </c>
      <c r="E453" s="13" t="s">
        <v>162</v>
      </c>
      <c r="F453" s="13">
        <v>3</v>
      </c>
      <c r="G453" s="242">
        <v>2000</v>
      </c>
      <c r="H453" s="240">
        <v>6000</v>
      </c>
      <c r="I453" s="201"/>
    </row>
    <row r="454" spans="2:9">
      <c r="B454" s="130">
        <v>45763</v>
      </c>
      <c r="C454" s="24" t="s">
        <v>203</v>
      </c>
      <c r="D454" s="24" t="s">
        <v>157</v>
      </c>
      <c r="E454" s="13" t="s">
        <v>21</v>
      </c>
      <c r="F454" s="13">
        <v>5</v>
      </c>
      <c r="G454" s="242">
        <v>950</v>
      </c>
      <c r="H454" s="240">
        <v>4750</v>
      </c>
      <c r="I454" s="201"/>
    </row>
    <row r="455" spans="2:9">
      <c r="B455" s="130">
        <v>45763</v>
      </c>
      <c r="C455" s="24" t="s">
        <v>203</v>
      </c>
      <c r="D455" s="24" t="s">
        <v>157</v>
      </c>
      <c r="E455" s="13" t="s">
        <v>206</v>
      </c>
      <c r="F455" s="13">
        <v>1</v>
      </c>
      <c r="G455" s="242">
        <v>1100</v>
      </c>
      <c r="H455" s="240">
        <v>1100</v>
      </c>
      <c r="I455" s="201"/>
    </row>
    <row r="456" spans="2:9">
      <c r="B456" s="130">
        <v>45763</v>
      </c>
      <c r="C456" s="24" t="s">
        <v>235</v>
      </c>
      <c r="D456" s="24" t="s">
        <v>157</v>
      </c>
      <c r="E456" s="13" t="s">
        <v>136</v>
      </c>
      <c r="F456" s="13">
        <v>4</v>
      </c>
      <c r="G456" s="242">
        <v>600</v>
      </c>
      <c r="H456" s="240">
        <v>2400</v>
      </c>
      <c r="I456" s="201"/>
    </row>
    <row r="457" spans="2:9">
      <c r="B457" s="130">
        <v>45763</v>
      </c>
      <c r="C457" s="24" t="s">
        <v>235</v>
      </c>
      <c r="D457" s="24" t="s">
        <v>133</v>
      </c>
      <c r="E457" s="13" t="s">
        <v>136</v>
      </c>
      <c r="F457" s="13">
        <v>1</v>
      </c>
      <c r="G457" s="242">
        <v>1200</v>
      </c>
      <c r="H457" s="240">
        <v>1200</v>
      </c>
      <c r="I457" s="201"/>
    </row>
    <row r="458" spans="2:9">
      <c r="B458" s="130">
        <v>45763</v>
      </c>
      <c r="C458" s="24" t="s">
        <v>217</v>
      </c>
      <c r="D458" s="24" t="s">
        <v>143</v>
      </c>
      <c r="E458" s="13" t="s">
        <v>21</v>
      </c>
      <c r="F458" s="13">
        <v>1</v>
      </c>
      <c r="G458" s="242">
        <v>1800</v>
      </c>
      <c r="H458" s="240">
        <v>1800</v>
      </c>
      <c r="I458" s="12"/>
    </row>
    <row r="459" spans="2:9">
      <c r="B459" s="130">
        <v>45764</v>
      </c>
      <c r="C459" s="24" t="s">
        <v>111</v>
      </c>
      <c r="D459" s="24" t="s">
        <v>143</v>
      </c>
      <c r="E459" s="13" t="s">
        <v>136</v>
      </c>
      <c r="F459" s="13">
        <v>1</v>
      </c>
      <c r="G459" s="242">
        <v>1200</v>
      </c>
      <c r="H459" s="240">
        <v>1200</v>
      </c>
      <c r="I459" s="12"/>
    </row>
    <row r="460" spans="2:9">
      <c r="B460" s="130">
        <v>45764</v>
      </c>
      <c r="C460" s="24" t="s">
        <v>111</v>
      </c>
      <c r="D460" s="24" t="s">
        <v>143</v>
      </c>
      <c r="E460" s="13" t="s">
        <v>162</v>
      </c>
      <c r="F460" s="13">
        <v>1</v>
      </c>
      <c r="G460" s="242">
        <v>2000</v>
      </c>
      <c r="H460" s="240">
        <v>2000</v>
      </c>
      <c r="I460" s="12"/>
    </row>
    <row r="461" spans="2:9">
      <c r="B461" s="130">
        <v>45764</v>
      </c>
      <c r="C461" s="24" t="s">
        <v>186</v>
      </c>
      <c r="D461" s="24" t="s">
        <v>133</v>
      </c>
      <c r="E461" s="13" t="s">
        <v>21</v>
      </c>
      <c r="F461" s="13">
        <v>1</v>
      </c>
      <c r="G461" s="242">
        <v>1800</v>
      </c>
      <c r="H461" s="240">
        <v>1800</v>
      </c>
      <c r="I461" s="201"/>
    </row>
    <row r="462" spans="2:9">
      <c r="B462" s="130">
        <v>45764</v>
      </c>
      <c r="C462" s="24" t="s">
        <v>186</v>
      </c>
      <c r="D462" s="24" t="s">
        <v>143</v>
      </c>
      <c r="E462" s="13" t="s">
        <v>206</v>
      </c>
      <c r="F462" s="13">
        <v>1</v>
      </c>
      <c r="G462" s="242">
        <v>2200</v>
      </c>
      <c r="H462" s="240">
        <v>2200</v>
      </c>
      <c r="I462" s="201"/>
    </row>
    <row r="463" spans="2:9">
      <c r="B463" s="130">
        <v>45764</v>
      </c>
      <c r="C463" s="24" t="s">
        <v>215</v>
      </c>
      <c r="D463" s="24" t="s">
        <v>157</v>
      </c>
      <c r="E463" s="13" t="s">
        <v>21</v>
      </c>
      <c r="F463" s="13">
        <v>10</v>
      </c>
      <c r="G463" s="242">
        <v>950</v>
      </c>
      <c r="H463" s="240">
        <v>9500</v>
      </c>
      <c r="I463" s="201"/>
    </row>
    <row r="464" spans="2:9">
      <c r="B464" s="130">
        <v>45764</v>
      </c>
      <c r="C464" s="24" t="s">
        <v>215</v>
      </c>
      <c r="D464" s="24" t="s">
        <v>157</v>
      </c>
      <c r="E464" s="13" t="s">
        <v>136</v>
      </c>
      <c r="F464" s="13">
        <v>6</v>
      </c>
      <c r="G464" s="242">
        <v>600</v>
      </c>
      <c r="H464" s="240">
        <v>3600</v>
      </c>
      <c r="I464" s="201"/>
    </row>
    <row r="465" spans="2:9">
      <c r="B465" s="130">
        <v>45764</v>
      </c>
      <c r="C465" s="24" t="s">
        <v>273</v>
      </c>
      <c r="D465" s="24" t="s">
        <v>133</v>
      </c>
      <c r="E465" s="13" t="s">
        <v>21</v>
      </c>
      <c r="F465" s="13">
        <v>2</v>
      </c>
      <c r="G465" s="242">
        <v>1800</v>
      </c>
      <c r="H465" s="240">
        <v>3600</v>
      </c>
      <c r="I465" s="201"/>
    </row>
    <row r="466" spans="2:9">
      <c r="B466" s="130">
        <v>45764</v>
      </c>
      <c r="C466" s="24" t="s">
        <v>273</v>
      </c>
      <c r="D466" s="24" t="s">
        <v>133</v>
      </c>
      <c r="E466" s="13" t="s">
        <v>206</v>
      </c>
      <c r="F466" s="13">
        <v>2</v>
      </c>
      <c r="G466" s="242">
        <v>2200</v>
      </c>
      <c r="H466" s="240">
        <v>4400</v>
      </c>
      <c r="I466" s="201"/>
    </row>
    <row r="467" spans="2:9">
      <c r="B467" s="130">
        <v>45764</v>
      </c>
      <c r="C467" s="24" t="s">
        <v>273</v>
      </c>
      <c r="D467" s="24" t="s">
        <v>133</v>
      </c>
      <c r="E467" s="13" t="s">
        <v>158</v>
      </c>
      <c r="F467" s="13">
        <v>2</v>
      </c>
      <c r="G467" s="242">
        <v>2200</v>
      </c>
      <c r="H467" s="240">
        <v>4400</v>
      </c>
      <c r="I467" s="201"/>
    </row>
    <row r="468" spans="2:9">
      <c r="B468" s="130">
        <v>45764</v>
      </c>
      <c r="C468" s="24" t="s">
        <v>274</v>
      </c>
      <c r="D468" s="24" t="s">
        <v>157</v>
      </c>
      <c r="E468" s="13" t="s">
        <v>136</v>
      </c>
      <c r="F468" s="13">
        <v>1</v>
      </c>
      <c r="G468" s="242">
        <v>600</v>
      </c>
      <c r="H468" s="240">
        <v>600</v>
      </c>
      <c r="I468" s="201"/>
    </row>
    <row r="469" spans="2:9">
      <c r="B469" s="130">
        <v>45764</v>
      </c>
      <c r="C469" s="24" t="s">
        <v>274</v>
      </c>
      <c r="D469" s="24" t="s">
        <v>143</v>
      </c>
      <c r="E469" s="13" t="s">
        <v>21</v>
      </c>
      <c r="F469" s="13">
        <v>2</v>
      </c>
      <c r="G469" s="242">
        <v>1800</v>
      </c>
      <c r="H469" s="240">
        <v>3600</v>
      </c>
      <c r="I469" s="201"/>
    </row>
    <row r="470" spans="2:9">
      <c r="B470" s="130">
        <v>45764</v>
      </c>
      <c r="C470" s="24" t="s">
        <v>274</v>
      </c>
      <c r="D470" s="24" t="s">
        <v>157</v>
      </c>
      <c r="E470" s="13" t="s">
        <v>206</v>
      </c>
      <c r="F470" s="13">
        <v>1</v>
      </c>
      <c r="G470" s="242">
        <v>1100</v>
      </c>
      <c r="H470" s="240">
        <v>1100</v>
      </c>
      <c r="I470" s="201"/>
    </row>
    <row r="471" spans="2:9">
      <c r="B471" s="130">
        <v>45764</v>
      </c>
      <c r="C471" s="24" t="s">
        <v>274</v>
      </c>
      <c r="D471" s="24" t="s">
        <v>157</v>
      </c>
      <c r="E471" s="13" t="s">
        <v>158</v>
      </c>
      <c r="F471" s="13">
        <v>1</v>
      </c>
      <c r="G471" s="242">
        <v>1100</v>
      </c>
      <c r="H471" s="240">
        <v>1100</v>
      </c>
      <c r="I471" s="201"/>
    </row>
    <row r="472" spans="2:9">
      <c r="B472" s="130">
        <v>45766</v>
      </c>
      <c r="C472" s="24" t="s">
        <v>156</v>
      </c>
      <c r="D472" s="24" t="s">
        <v>157</v>
      </c>
      <c r="E472" s="13" t="s">
        <v>136</v>
      </c>
      <c r="F472" s="13">
        <v>3</v>
      </c>
      <c r="G472" s="242">
        <v>600</v>
      </c>
      <c r="H472" s="240">
        <v>1800</v>
      </c>
      <c r="I472" s="201"/>
    </row>
    <row r="473" spans="2:9">
      <c r="B473" s="130">
        <v>45766</v>
      </c>
      <c r="C473" s="24" t="s">
        <v>156</v>
      </c>
      <c r="D473" s="24" t="s">
        <v>157</v>
      </c>
      <c r="E473" s="13" t="s">
        <v>21</v>
      </c>
      <c r="F473" s="13">
        <v>2</v>
      </c>
      <c r="G473" s="242">
        <v>950</v>
      </c>
      <c r="H473" s="240">
        <v>1900</v>
      </c>
      <c r="I473" s="201"/>
    </row>
    <row r="474" spans="2:9">
      <c r="B474" s="130">
        <v>45766</v>
      </c>
      <c r="C474" s="24" t="s">
        <v>214</v>
      </c>
      <c r="D474" s="24" t="s">
        <v>157</v>
      </c>
      <c r="E474" s="13" t="s">
        <v>136</v>
      </c>
      <c r="F474" s="13">
        <v>10</v>
      </c>
      <c r="G474" s="242">
        <v>600</v>
      </c>
      <c r="H474" s="240">
        <v>6000</v>
      </c>
      <c r="I474" s="201"/>
    </row>
    <row r="475" spans="2:9">
      <c r="B475" s="130">
        <v>45766</v>
      </c>
      <c r="C475" s="24" t="s">
        <v>214</v>
      </c>
      <c r="D475" s="24" t="s">
        <v>157</v>
      </c>
      <c r="E475" s="13" t="s">
        <v>21</v>
      </c>
      <c r="F475" s="13">
        <v>4</v>
      </c>
      <c r="G475" s="242">
        <v>950</v>
      </c>
      <c r="H475" s="240">
        <v>3800</v>
      </c>
      <c r="I475" s="201"/>
    </row>
    <row r="476" spans="2:9">
      <c r="B476" s="130">
        <v>45766</v>
      </c>
      <c r="C476" s="24" t="s">
        <v>214</v>
      </c>
      <c r="D476" s="24" t="s">
        <v>157</v>
      </c>
      <c r="E476" s="13" t="s">
        <v>158</v>
      </c>
      <c r="F476" s="13">
        <v>4</v>
      </c>
      <c r="G476" s="242">
        <v>1100</v>
      </c>
      <c r="H476" s="240">
        <v>4400</v>
      </c>
      <c r="I476" s="201"/>
    </row>
    <row r="477" spans="2:9">
      <c r="B477" s="130">
        <v>45766</v>
      </c>
      <c r="C477" s="24" t="s">
        <v>275</v>
      </c>
      <c r="D477" s="24" t="s">
        <v>143</v>
      </c>
      <c r="E477" s="13" t="s">
        <v>136</v>
      </c>
      <c r="F477" s="13">
        <v>30</v>
      </c>
      <c r="G477" s="242">
        <v>1200</v>
      </c>
      <c r="H477" s="240">
        <v>36000</v>
      </c>
      <c r="I477" s="201"/>
    </row>
    <row r="478" spans="2:9">
      <c r="B478" s="130">
        <v>45767</v>
      </c>
      <c r="C478" s="24" t="s">
        <v>161</v>
      </c>
      <c r="D478" s="24" t="s">
        <v>133</v>
      </c>
      <c r="E478" s="13" t="s">
        <v>206</v>
      </c>
      <c r="F478" s="13">
        <v>4</v>
      </c>
      <c r="G478" s="242">
        <v>2200</v>
      </c>
      <c r="H478" s="240">
        <v>8800</v>
      </c>
      <c r="I478" s="201"/>
    </row>
    <row r="479" spans="2:9">
      <c r="B479" s="130">
        <v>45767</v>
      </c>
      <c r="C479" s="24" t="s">
        <v>161</v>
      </c>
      <c r="D479" s="24" t="s">
        <v>133</v>
      </c>
      <c r="E479" s="13" t="s">
        <v>158</v>
      </c>
      <c r="F479" s="13">
        <v>4</v>
      </c>
      <c r="G479" s="242">
        <v>2200</v>
      </c>
      <c r="H479" s="240">
        <v>8800</v>
      </c>
      <c r="I479" s="201"/>
    </row>
    <row r="480" spans="2:9">
      <c r="B480" s="130">
        <v>45767</v>
      </c>
      <c r="C480" s="24" t="s">
        <v>161</v>
      </c>
      <c r="D480" s="24" t="s">
        <v>143</v>
      </c>
      <c r="E480" s="13" t="s">
        <v>21</v>
      </c>
      <c r="F480" s="13">
        <v>4</v>
      </c>
      <c r="G480" s="242">
        <v>1800</v>
      </c>
      <c r="H480" s="240">
        <v>7200</v>
      </c>
      <c r="I480" s="201"/>
    </row>
    <row r="481" spans="2:9">
      <c r="B481" s="130">
        <v>45768</v>
      </c>
      <c r="C481" s="24" t="s">
        <v>240</v>
      </c>
      <c r="D481" s="24" t="s">
        <v>157</v>
      </c>
      <c r="E481" s="13" t="s">
        <v>21</v>
      </c>
      <c r="F481" s="13">
        <v>2</v>
      </c>
      <c r="G481" s="242">
        <v>950</v>
      </c>
      <c r="H481" s="240">
        <v>1900</v>
      </c>
      <c r="I481" s="201"/>
    </row>
    <row r="482" spans="2:9">
      <c r="B482" s="130">
        <v>45768</v>
      </c>
      <c r="C482" s="24" t="s">
        <v>240</v>
      </c>
      <c r="D482" s="24" t="s">
        <v>157</v>
      </c>
      <c r="E482" s="13" t="s">
        <v>136</v>
      </c>
      <c r="F482" s="13">
        <v>4</v>
      </c>
      <c r="G482" s="242">
        <v>600</v>
      </c>
      <c r="H482" s="240">
        <v>2400</v>
      </c>
      <c r="I482" s="201"/>
    </row>
    <row r="483" spans="2:9">
      <c r="B483" s="130">
        <v>45768</v>
      </c>
      <c r="C483" s="24" t="s">
        <v>240</v>
      </c>
      <c r="D483" s="24" t="s">
        <v>147</v>
      </c>
      <c r="E483" s="13" t="s">
        <v>136</v>
      </c>
      <c r="F483" s="13">
        <v>3</v>
      </c>
      <c r="G483" s="242">
        <v>600</v>
      </c>
      <c r="H483" s="240">
        <v>1800</v>
      </c>
      <c r="I483" s="201"/>
    </row>
    <row r="484" spans="2:9">
      <c r="B484" s="130">
        <v>45769</v>
      </c>
      <c r="C484" s="24" t="s">
        <v>276</v>
      </c>
      <c r="D484" s="24" t="s">
        <v>157</v>
      </c>
      <c r="E484" s="13" t="s">
        <v>136</v>
      </c>
      <c r="F484" s="13">
        <v>3</v>
      </c>
      <c r="G484" s="242">
        <v>600</v>
      </c>
      <c r="H484" s="240">
        <v>1800</v>
      </c>
      <c r="I484" s="201"/>
    </row>
    <row r="485" spans="2:9">
      <c r="B485" s="130">
        <v>45769</v>
      </c>
      <c r="C485" s="24" t="s">
        <v>276</v>
      </c>
      <c r="D485" s="24" t="s">
        <v>157</v>
      </c>
      <c r="E485" s="13" t="s">
        <v>21</v>
      </c>
      <c r="F485" s="13">
        <v>2</v>
      </c>
      <c r="G485" s="242">
        <v>950</v>
      </c>
      <c r="H485" s="240">
        <v>1900</v>
      </c>
      <c r="I485" s="201"/>
    </row>
    <row r="486" spans="2:9">
      <c r="B486" s="130">
        <v>45769</v>
      </c>
      <c r="C486" s="24" t="s">
        <v>276</v>
      </c>
      <c r="D486" s="24" t="s">
        <v>157</v>
      </c>
      <c r="E486" s="13" t="s">
        <v>206</v>
      </c>
      <c r="F486" s="13">
        <v>3</v>
      </c>
      <c r="G486" s="242">
        <v>1100</v>
      </c>
      <c r="H486" s="240">
        <v>3300</v>
      </c>
      <c r="I486" s="201"/>
    </row>
    <row r="487" spans="2:9">
      <c r="B487" s="130">
        <v>45770</v>
      </c>
      <c r="C487" s="24" t="s">
        <v>264</v>
      </c>
      <c r="D487" s="24" t="s">
        <v>133</v>
      </c>
      <c r="E487" s="13" t="s">
        <v>21</v>
      </c>
      <c r="F487" s="13">
        <v>3</v>
      </c>
      <c r="G487" s="242">
        <v>1800</v>
      </c>
      <c r="H487" s="240">
        <v>5400</v>
      </c>
      <c r="I487" s="201"/>
    </row>
    <row r="488" spans="2:9">
      <c r="B488" s="130">
        <v>45770</v>
      </c>
      <c r="C488" s="24" t="s">
        <v>111</v>
      </c>
      <c r="D488" s="24" t="s">
        <v>143</v>
      </c>
      <c r="E488" s="13" t="s">
        <v>136</v>
      </c>
      <c r="F488" s="13">
        <v>3</v>
      </c>
      <c r="G488" s="242">
        <v>1200</v>
      </c>
      <c r="H488" s="240">
        <v>3600</v>
      </c>
      <c r="I488" s="201"/>
    </row>
    <row r="489" spans="2:9">
      <c r="B489" s="130">
        <v>45770</v>
      </c>
      <c r="C489" s="24" t="s">
        <v>111</v>
      </c>
      <c r="D489" s="24" t="s">
        <v>143</v>
      </c>
      <c r="E489" s="13" t="s">
        <v>158</v>
      </c>
      <c r="F489" s="13">
        <v>2</v>
      </c>
      <c r="G489" s="242">
        <v>2200</v>
      </c>
      <c r="H489" s="240">
        <v>4400</v>
      </c>
      <c r="I489" s="201"/>
    </row>
    <row r="490" spans="2:9">
      <c r="B490" s="130">
        <v>45770</v>
      </c>
      <c r="C490" s="24" t="s">
        <v>230</v>
      </c>
      <c r="D490" s="24" t="s">
        <v>157</v>
      </c>
      <c r="E490" s="13" t="s">
        <v>158</v>
      </c>
      <c r="F490" s="13">
        <v>2</v>
      </c>
      <c r="G490" s="242">
        <v>1100</v>
      </c>
      <c r="H490" s="240">
        <v>2200</v>
      </c>
      <c r="I490" s="201"/>
    </row>
    <row r="491" spans="2:9">
      <c r="B491" s="130">
        <v>45770</v>
      </c>
      <c r="C491" s="24" t="s">
        <v>230</v>
      </c>
      <c r="D491" s="24" t="s">
        <v>143</v>
      </c>
      <c r="E491" s="13" t="s">
        <v>21</v>
      </c>
      <c r="F491" s="13">
        <v>2</v>
      </c>
      <c r="G491" s="242">
        <v>1800</v>
      </c>
      <c r="H491" s="240">
        <v>3600</v>
      </c>
      <c r="I491" s="267"/>
    </row>
    <row r="492" spans="2:9">
      <c r="B492" s="130">
        <v>45770</v>
      </c>
      <c r="C492" s="24" t="s">
        <v>230</v>
      </c>
      <c r="D492" s="24" t="s">
        <v>157</v>
      </c>
      <c r="E492" s="13" t="s">
        <v>21</v>
      </c>
      <c r="F492" s="13">
        <v>5</v>
      </c>
      <c r="G492" s="242">
        <v>950</v>
      </c>
      <c r="H492" s="240">
        <v>4750</v>
      </c>
      <c r="I492" s="267"/>
    </row>
    <row r="493" spans="2:9">
      <c r="B493" s="130">
        <v>45771</v>
      </c>
      <c r="C493" s="24" t="s">
        <v>259</v>
      </c>
      <c r="D493" s="24" t="s">
        <v>133</v>
      </c>
      <c r="E493" s="13" t="s">
        <v>136</v>
      </c>
      <c r="F493" s="13">
        <v>3</v>
      </c>
      <c r="G493" s="242">
        <v>11000</v>
      </c>
      <c r="H493" s="271">
        <v>33000</v>
      </c>
      <c r="I493" s="267"/>
    </row>
    <row r="494" spans="2:9">
      <c r="B494" s="130">
        <v>45771</v>
      </c>
      <c r="C494" s="24" t="s">
        <v>259</v>
      </c>
      <c r="D494" s="24" t="s">
        <v>133</v>
      </c>
      <c r="E494" s="13" t="s">
        <v>21</v>
      </c>
      <c r="F494" s="13">
        <v>2</v>
      </c>
      <c r="G494" s="242">
        <v>16000</v>
      </c>
      <c r="H494" s="271">
        <v>32000</v>
      </c>
      <c r="I494" s="267"/>
    </row>
    <row r="495" spans="2:9">
      <c r="B495" s="130">
        <v>45771</v>
      </c>
      <c r="C495" s="24" t="s">
        <v>215</v>
      </c>
      <c r="D495" s="24" t="s">
        <v>157</v>
      </c>
      <c r="E495" s="13" t="s">
        <v>21</v>
      </c>
      <c r="F495" s="13">
        <v>12</v>
      </c>
      <c r="G495" s="242">
        <v>950</v>
      </c>
      <c r="H495" s="240">
        <v>11400</v>
      </c>
      <c r="I495" s="267"/>
    </row>
    <row r="496" spans="2:9">
      <c r="B496" s="130">
        <v>45772</v>
      </c>
      <c r="C496" s="24" t="s">
        <v>235</v>
      </c>
      <c r="D496" s="24" t="s">
        <v>157</v>
      </c>
      <c r="E496" s="13" t="s">
        <v>21</v>
      </c>
      <c r="F496" s="13">
        <v>20</v>
      </c>
      <c r="G496" s="242">
        <v>950</v>
      </c>
      <c r="H496" s="240">
        <v>19000</v>
      </c>
      <c r="I496" s="267"/>
    </row>
    <row r="497" spans="2:9">
      <c r="B497" s="130">
        <v>45772</v>
      </c>
      <c r="C497" s="24" t="s">
        <v>235</v>
      </c>
      <c r="D497" s="24" t="s">
        <v>147</v>
      </c>
      <c r="E497" s="13" t="s">
        <v>136</v>
      </c>
      <c r="F497" s="13">
        <v>20</v>
      </c>
      <c r="G497" s="242">
        <v>600</v>
      </c>
      <c r="H497" s="240">
        <v>12000</v>
      </c>
      <c r="I497" s="267"/>
    </row>
    <row r="498" spans="2:9">
      <c r="B498" s="130">
        <v>45772</v>
      </c>
      <c r="C498" s="24" t="s">
        <v>190</v>
      </c>
      <c r="D498" s="24" t="s">
        <v>157</v>
      </c>
      <c r="E498" s="13" t="s">
        <v>21</v>
      </c>
      <c r="F498" s="13">
        <v>4</v>
      </c>
      <c r="G498" s="242">
        <v>950</v>
      </c>
      <c r="H498" s="240">
        <v>3800</v>
      </c>
      <c r="I498" s="267"/>
    </row>
    <row r="499" spans="2:9">
      <c r="B499" s="130">
        <v>45773</v>
      </c>
      <c r="C499" s="24" t="s">
        <v>210</v>
      </c>
      <c r="D499" s="24" t="s">
        <v>157</v>
      </c>
      <c r="E499" s="13" t="s">
        <v>136</v>
      </c>
      <c r="F499" s="13">
        <v>3</v>
      </c>
      <c r="G499" s="242">
        <v>600</v>
      </c>
      <c r="H499" s="240">
        <v>1800</v>
      </c>
      <c r="I499" s="267"/>
    </row>
    <row r="500" spans="2:9">
      <c r="B500" s="130">
        <v>45776</v>
      </c>
      <c r="C500" s="24" t="s">
        <v>111</v>
      </c>
      <c r="D500" s="24" t="s">
        <v>143</v>
      </c>
      <c r="E500" s="13" t="s">
        <v>136</v>
      </c>
      <c r="F500" s="13">
        <v>4</v>
      </c>
      <c r="G500" s="242">
        <v>1200</v>
      </c>
      <c r="H500" s="240">
        <v>4800</v>
      </c>
      <c r="I500" s="267"/>
    </row>
    <row r="501" spans="2:9">
      <c r="B501" s="130">
        <v>45776</v>
      </c>
      <c r="C501" s="24" t="s">
        <v>111</v>
      </c>
      <c r="D501" s="24" t="s">
        <v>143</v>
      </c>
      <c r="E501" s="13" t="s">
        <v>158</v>
      </c>
      <c r="F501" s="13">
        <v>2</v>
      </c>
      <c r="G501" s="242">
        <v>2200</v>
      </c>
      <c r="H501" s="240">
        <v>4400</v>
      </c>
      <c r="I501" s="267"/>
    </row>
    <row r="502" spans="2:9">
      <c r="B502" s="130">
        <v>45807</v>
      </c>
      <c r="C502" s="24" t="s">
        <v>186</v>
      </c>
      <c r="D502" s="24" t="s">
        <v>143</v>
      </c>
      <c r="E502" s="13" t="s">
        <v>21</v>
      </c>
      <c r="F502" s="13">
        <v>1</v>
      </c>
      <c r="G502" s="242">
        <v>1800</v>
      </c>
      <c r="H502" s="240">
        <v>1800</v>
      </c>
      <c r="I502" s="267"/>
    </row>
    <row r="503" spans="2:9">
      <c r="B503" s="130">
        <v>45807</v>
      </c>
      <c r="C503" s="24" t="s">
        <v>186</v>
      </c>
      <c r="D503" s="24" t="s">
        <v>143</v>
      </c>
      <c r="E503" s="13" t="s">
        <v>21</v>
      </c>
      <c r="F503" s="13">
        <v>1</v>
      </c>
      <c r="G503" s="242">
        <v>2200</v>
      </c>
      <c r="H503" s="240">
        <v>2200</v>
      </c>
      <c r="I503" s="267"/>
    </row>
    <row r="504" spans="2:9">
      <c r="B504" s="130">
        <v>45778</v>
      </c>
      <c r="C504" s="24" t="s">
        <v>275</v>
      </c>
      <c r="D504" s="24" t="s">
        <v>133</v>
      </c>
      <c r="E504" s="13" t="s">
        <v>136</v>
      </c>
      <c r="F504" s="13">
        <v>30</v>
      </c>
      <c r="G504" s="242">
        <v>1200</v>
      </c>
      <c r="H504" s="240">
        <v>36000</v>
      </c>
      <c r="I504" s="267"/>
    </row>
    <row r="505" spans="2:9">
      <c r="B505" s="130">
        <v>45778</v>
      </c>
      <c r="C505" s="24" t="s">
        <v>277</v>
      </c>
      <c r="D505" s="24" t="s">
        <v>157</v>
      </c>
      <c r="E505" s="13" t="s">
        <v>136</v>
      </c>
      <c r="F505" s="13">
        <v>1</v>
      </c>
      <c r="G505" s="242">
        <v>600</v>
      </c>
      <c r="H505" s="240">
        <v>600</v>
      </c>
      <c r="I505" s="267"/>
    </row>
    <row r="506" spans="2:9">
      <c r="B506" s="130">
        <v>45778</v>
      </c>
      <c r="C506" s="24" t="s">
        <v>277</v>
      </c>
      <c r="D506" s="24" t="s">
        <v>143</v>
      </c>
      <c r="E506" s="13" t="s">
        <v>21</v>
      </c>
      <c r="F506" s="13">
        <v>1</v>
      </c>
      <c r="G506" s="242">
        <v>1800</v>
      </c>
      <c r="H506" s="240">
        <v>1800</v>
      </c>
      <c r="I506" s="267"/>
    </row>
    <row r="507" spans="2:9">
      <c r="B507" s="130">
        <v>45778</v>
      </c>
      <c r="C507" s="24" t="s">
        <v>277</v>
      </c>
      <c r="D507" s="24" t="s">
        <v>157</v>
      </c>
      <c r="E507" s="13" t="s">
        <v>158</v>
      </c>
      <c r="F507" s="13">
        <v>1</v>
      </c>
      <c r="G507" s="242">
        <v>2200</v>
      </c>
      <c r="H507" s="240">
        <v>2200</v>
      </c>
      <c r="I507" s="267"/>
    </row>
    <row r="508" spans="2:9">
      <c r="B508" s="130">
        <v>45778</v>
      </c>
      <c r="C508" s="24" t="s">
        <v>277</v>
      </c>
      <c r="D508" s="24" t="s">
        <v>157</v>
      </c>
      <c r="E508" s="13" t="s">
        <v>206</v>
      </c>
      <c r="F508" s="13">
        <v>1</v>
      </c>
      <c r="G508" s="242">
        <v>2200</v>
      </c>
      <c r="H508" s="240">
        <v>2200</v>
      </c>
      <c r="I508" s="267"/>
    </row>
    <row r="509" spans="2:9">
      <c r="B509" s="130">
        <v>45778</v>
      </c>
      <c r="C509" s="24" t="s">
        <v>277</v>
      </c>
      <c r="D509" s="24" t="s">
        <v>157</v>
      </c>
      <c r="E509" s="13" t="s">
        <v>162</v>
      </c>
      <c r="F509" s="13">
        <v>1</v>
      </c>
      <c r="G509" s="242">
        <v>2000</v>
      </c>
      <c r="H509" s="240">
        <v>2000</v>
      </c>
      <c r="I509" s="267"/>
    </row>
    <row r="510" spans="2:9">
      <c r="B510" s="130">
        <v>45779</v>
      </c>
      <c r="C510" s="24" t="s">
        <v>252</v>
      </c>
      <c r="D510" s="24" t="s">
        <v>143</v>
      </c>
      <c r="E510" s="13" t="s">
        <v>21</v>
      </c>
      <c r="F510" s="13">
        <v>6</v>
      </c>
      <c r="G510" s="242">
        <v>1800</v>
      </c>
      <c r="H510" s="240">
        <v>10800</v>
      </c>
      <c r="I510" s="267"/>
    </row>
    <row r="511" spans="2:9">
      <c r="B511" s="130">
        <v>45779</v>
      </c>
      <c r="C511" s="24" t="s">
        <v>252</v>
      </c>
      <c r="D511" s="24" t="s">
        <v>133</v>
      </c>
      <c r="E511" s="13" t="s">
        <v>162</v>
      </c>
      <c r="F511" s="13">
        <v>6</v>
      </c>
      <c r="G511" s="242">
        <v>2000</v>
      </c>
      <c r="H511" s="240">
        <v>12000</v>
      </c>
      <c r="I511" s="267"/>
    </row>
    <row r="512" spans="2:9">
      <c r="B512" s="130">
        <v>45779</v>
      </c>
      <c r="C512" s="24" t="s">
        <v>230</v>
      </c>
      <c r="D512" s="24" t="s">
        <v>157</v>
      </c>
      <c r="E512" s="13" t="s">
        <v>21</v>
      </c>
      <c r="F512" s="13">
        <v>4</v>
      </c>
      <c r="G512" s="242">
        <v>950</v>
      </c>
      <c r="H512" s="240">
        <v>3800</v>
      </c>
      <c r="I512" s="267"/>
    </row>
    <row r="513" spans="2:9">
      <c r="B513" s="130">
        <v>45779</v>
      </c>
      <c r="C513" s="24" t="s">
        <v>230</v>
      </c>
      <c r="D513" s="24" t="s">
        <v>157</v>
      </c>
      <c r="E513" s="13" t="s">
        <v>158</v>
      </c>
      <c r="F513" s="13">
        <v>5</v>
      </c>
      <c r="G513" s="242">
        <v>1100</v>
      </c>
      <c r="H513" s="240">
        <v>5500</v>
      </c>
      <c r="I513" s="267"/>
    </row>
    <row r="514" spans="2:9">
      <c r="B514" s="130">
        <v>45779</v>
      </c>
      <c r="C514" s="24" t="s">
        <v>230</v>
      </c>
      <c r="D514" s="24" t="s">
        <v>143</v>
      </c>
      <c r="E514" s="13" t="s">
        <v>158</v>
      </c>
      <c r="F514" s="13">
        <v>1</v>
      </c>
      <c r="G514" s="242">
        <v>2200</v>
      </c>
      <c r="H514" s="240">
        <v>2200</v>
      </c>
      <c r="I514" s="267"/>
    </row>
    <row r="515" spans="2:9">
      <c r="B515" s="130">
        <v>45780</v>
      </c>
      <c r="C515" s="24" t="s">
        <v>246</v>
      </c>
      <c r="D515" s="24" t="s">
        <v>157</v>
      </c>
      <c r="E515" s="13" t="s">
        <v>21</v>
      </c>
      <c r="F515" s="13">
        <v>10</v>
      </c>
      <c r="G515" s="242">
        <v>950</v>
      </c>
      <c r="H515" s="240">
        <v>9500</v>
      </c>
      <c r="I515" s="267"/>
    </row>
    <row r="516" spans="2:9">
      <c r="B516" s="130">
        <v>45780</v>
      </c>
      <c r="C516" s="24" t="s">
        <v>278</v>
      </c>
      <c r="D516" s="24" t="s">
        <v>143</v>
      </c>
      <c r="E516" s="13" t="s">
        <v>21</v>
      </c>
      <c r="F516" s="13">
        <v>4</v>
      </c>
      <c r="G516" s="242">
        <v>1800</v>
      </c>
      <c r="H516" s="240">
        <v>7200</v>
      </c>
      <c r="I516" s="267"/>
    </row>
    <row r="517" spans="2:9">
      <c r="B517" s="130">
        <v>45780</v>
      </c>
      <c r="C517" s="24" t="s">
        <v>278</v>
      </c>
      <c r="D517" s="24" t="s">
        <v>143</v>
      </c>
      <c r="E517" s="13" t="s">
        <v>158</v>
      </c>
      <c r="F517" s="13">
        <v>1</v>
      </c>
      <c r="G517" s="242">
        <v>2200</v>
      </c>
      <c r="H517" s="240">
        <v>2200</v>
      </c>
      <c r="I517" s="267"/>
    </row>
    <row r="518" spans="2:9">
      <c r="B518" s="130">
        <v>45780</v>
      </c>
      <c r="C518" s="24" t="s">
        <v>271</v>
      </c>
      <c r="D518" s="24" t="s">
        <v>143</v>
      </c>
      <c r="E518" s="13" t="s">
        <v>136</v>
      </c>
      <c r="F518" s="13">
        <v>70</v>
      </c>
      <c r="G518" s="242">
        <v>1200</v>
      </c>
      <c r="H518" s="240">
        <v>84000</v>
      </c>
      <c r="I518" s="267"/>
    </row>
    <row r="519" spans="2:9">
      <c r="B519" s="130">
        <v>45780</v>
      </c>
      <c r="C519" s="24" t="s">
        <v>279</v>
      </c>
      <c r="D519" s="24" t="s">
        <v>157</v>
      </c>
      <c r="E519" s="13" t="s">
        <v>21</v>
      </c>
      <c r="F519" s="13">
        <v>2</v>
      </c>
      <c r="G519" s="242">
        <v>950</v>
      </c>
      <c r="H519" s="240">
        <v>1900</v>
      </c>
      <c r="I519" s="267"/>
    </row>
    <row r="520" spans="2:9">
      <c r="B520" s="130">
        <v>45780</v>
      </c>
      <c r="C520" s="24" t="s">
        <v>280</v>
      </c>
      <c r="D520" s="24" t="s">
        <v>157</v>
      </c>
      <c r="E520" s="13" t="s">
        <v>206</v>
      </c>
      <c r="F520" s="13">
        <v>4</v>
      </c>
      <c r="G520" s="242">
        <v>1100</v>
      </c>
      <c r="H520" s="240">
        <v>4400</v>
      </c>
      <c r="I520" s="267"/>
    </row>
    <row r="521" spans="2:9">
      <c r="B521" s="130">
        <v>45780</v>
      </c>
      <c r="C521" s="24" t="s">
        <v>280</v>
      </c>
      <c r="D521" s="24" t="s">
        <v>157</v>
      </c>
      <c r="E521" s="13" t="s">
        <v>21</v>
      </c>
      <c r="F521" s="13">
        <v>4</v>
      </c>
      <c r="G521" s="242">
        <v>950</v>
      </c>
      <c r="H521" s="240">
        <v>3800</v>
      </c>
      <c r="I521" s="267"/>
    </row>
    <row r="522" spans="2:9">
      <c r="B522" s="130">
        <v>45780</v>
      </c>
      <c r="C522" s="24" t="s">
        <v>281</v>
      </c>
      <c r="D522" s="24" t="s">
        <v>143</v>
      </c>
      <c r="E522" s="13" t="s">
        <v>136</v>
      </c>
      <c r="F522" s="13">
        <v>1</v>
      </c>
      <c r="G522" s="242">
        <v>1200</v>
      </c>
      <c r="H522" s="240">
        <v>1200</v>
      </c>
      <c r="I522" s="267"/>
    </row>
    <row r="523" spans="2:9">
      <c r="B523" s="130">
        <v>45780</v>
      </c>
      <c r="C523" s="24" t="s">
        <v>281</v>
      </c>
      <c r="D523" s="24" t="s">
        <v>157</v>
      </c>
      <c r="E523" s="13" t="s">
        <v>136</v>
      </c>
      <c r="F523" s="13">
        <v>1</v>
      </c>
      <c r="G523" s="242">
        <v>600</v>
      </c>
      <c r="H523" s="240">
        <v>600</v>
      </c>
      <c r="I523" s="267"/>
    </row>
    <row r="524" spans="2:9">
      <c r="B524" s="130">
        <v>45780</v>
      </c>
      <c r="C524" s="24" t="s">
        <v>281</v>
      </c>
      <c r="D524" s="24" t="s">
        <v>157</v>
      </c>
      <c r="E524" s="13" t="s">
        <v>158</v>
      </c>
      <c r="F524" s="13">
        <v>2</v>
      </c>
      <c r="G524" s="242">
        <v>1100</v>
      </c>
      <c r="H524" s="240">
        <v>2200</v>
      </c>
      <c r="I524" s="267"/>
    </row>
    <row r="525" spans="2:9">
      <c r="B525" s="130">
        <v>45780</v>
      </c>
      <c r="C525" s="24" t="s">
        <v>281</v>
      </c>
      <c r="D525" s="24" t="s">
        <v>157</v>
      </c>
      <c r="E525" s="13" t="s">
        <v>21</v>
      </c>
      <c r="F525" s="13">
        <v>2</v>
      </c>
      <c r="G525" s="242">
        <v>950</v>
      </c>
      <c r="H525" s="240">
        <v>1900</v>
      </c>
      <c r="I525" s="267"/>
    </row>
    <row r="526" spans="2:9">
      <c r="B526" s="130">
        <v>45780</v>
      </c>
      <c r="C526" s="24" t="s">
        <v>277</v>
      </c>
      <c r="D526" s="24" t="s">
        <v>157</v>
      </c>
      <c r="E526" s="13" t="s">
        <v>21</v>
      </c>
      <c r="F526" s="13">
        <v>3</v>
      </c>
      <c r="G526" s="242">
        <v>950</v>
      </c>
      <c r="H526" s="240">
        <v>2850</v>
      </c>
      <c r="I526" s="267"/>
    </row>
    <row r="527" spans="2:9">
      <c r="B527" s="130">
        <v>45780</v>
      </c>
      <c r="C527" s="24" t="s">
        <v>277</v>
      </c>
      <c r="D527" s="24" t="s">
        <v>157</v>
      </c>
      <c r="E527" s="13" t="s">
        <v>206</v>
      </c>
      <c r="F527" s="13">
        <v>5</v>
      </c>
      <c r="G527" s="242">
        <v>1100</v>
      </c>
      <c r="H527" s="240">
        <v>5500</v>
      </c>
      <c r="I527" s="267"/>
    </row>
    <row r="528" spans="2:9">
      <c r="B528" s="130">
        <v>45780</v>
      </c>
      <c r="C528" s="24" t="s">
        <v>277</v>
      </c>
      <c r="D528" s="24" t="s">
        <v>157</v>
      </c>
      <c r="E528" s="13" t="s">
        <v>158</v>
      </c>
      <c r="F528" s="13">
        <v>3</v>
      </c>
      <c r="G528" s="242">
        <v>1100</v>
      </c>
      <c r="H528" s="240">
        <v>3300</v>
      </c>
      <c r="I528" s="267"/>
    </row>
    <row r="529" spans="2:9">
      <c r="B529" s="130">
        <v>45780</v>
      </c>
      <c r="C529" s="24" t="s">
        <v>277</v>
      </c>
      <c r="D529" s="24" t="s">
        <v>157</v>
      </c>
      <c r="E529" s="13" t="s">
        <v>136</v>
      </c>
      <c r="F529" s="13">
        <v>4</v>
      </c>
      <c r="G529" s="242">
        <v>600</v>
      </c>
      <c r="H529" s="240">
        <v>2400</v>
      </c>
      <c r="I529" s="267"/>
    </row>
    <row r="530" spans="2:9">
      <c r="B530" s="130">
        <v>45780</v>
      </c>
      <c r="C530" s="24" t="s">
        <v>277</v>
      </c>
      <c r="D530" s="24" t="s">
        <v>157</v>
      </c>
      <c r="E530" s="13" t="s">
        <v>162</v>
      </c>
      <c r="F530" s="13">
        <v>2</v>
      </c>
      <c r="G530" s="242">
        <v>1000</v>
      </c>
      <c r="H530" s="240">
        <v>2000</v>
      </c>
      <c r="I530" s="267"/>
    </row>
    <row r="531" spans="2:9">
      <c r="B531" s="130">
        <v>45780</v>
      </c>
      <c r="C531" s="24" t="s">
        <v>198</v>
      </c>
      <c r="D531" s="24" t="s">
        <v>157</v>
      </c>
      <c r="E531" s="13" t="s">
        <v>136</v>
      </c>
      <c r="F531" s="13">
        <v>10</v>
      </c>
      <c r="G531" s="242">
        <v>600</v>
      </c>
      <c r="H531" s="240">
        <v>6000</v>
      </c>
      <c r="I531" s="267"/>
    </row>
    <row r="532" spans="2:9">
      <c r="B532" s="130">
        <v>45780</v>
      </c>
      <c r="C532" s="24" t="s">
        <v>198</v>
      </c>
      <c r="D532" s="24" t="s">
        <v>157</v>
      </c>
      <c r="E532" s="13" t="s">
        <v>21</v>
      </c>
      <c r="F532" s="13">
        <v>5</v>
      </c>
      <c r="G532" s="242">
        <v>950</v>
      </c>
      <c r="H532" s="240">
        <v>4750</v>
      </c>
      <c r="I532" s="267"/>
    </row>
    <row r="533" spans="2:9">
      <c r="B533" s="130">
        <v>45780</v>
      </c>
      <c r="C533" s="24" t="s">
        <v>32</v>
      </c>
      <c r="D533" s="24" t="s">
        <v>157</v>
      </c>
      <c r="E533" s="13" t="s">
        <v>206</v>
      </c>
      <c r="F533" s="13">
        <v>3</v>
      </c>
      <c r="G533" s="242">
        <v>1100</v>
      </c>
      <c r="H533" s="240">
        <v>3300</v>
      </c>
      <c r="I533" s="20"/>
    </row>
    <row r="534" spans="2:9">
      <c r="B534" s="130">
        <v>45780</v>
      </c>
      <c r="C534" s="24" t="s">
        <v>32</v>
      </c>
      <c r="D534" s="24" t="s">
        <v>157</v>
      </c>
      <c r="E534" s="13" t="s">
        <v>158</v>
      </c>
      <c r="F534" s="13">
        <v>3</v>
      </c>
      <c r="G534" s="242">
        <v>1100</v>
      </c>
      <c r="H534" s="240">
        <v>3300</v>
      </c>
      <c r="I534" s="20"/>
    </row>
    <row r="535" spans="2:9">
      <c r="B535" s="130">
        <v>45781</v>
      </c>
      <c r="C535" s="24" t="s">
        <v>179</v>
      </c>
      <c r="D535" s="24" t="s">
        <v>157</v>
      </c>
      <c r="E535" s="13" t="s">
        <v>21</v>
      </c>
      <c r="F535" s="13">
        <v>15</v>
      </c>
      <c r="G535" s="242">
        <v>950</v>
      </c>
      <c r="H535" s="240">
        <v>14250</v>
      </c>
      <c r="I535" s="267"/>
    </row>
    <row r="536" spans="2:9">
      <c r="B536" s="130">
        <v>45781</v>
      </c>
      <c r="C536" s="24" t="s">
        <v>179</v>
      </c>
      <c r="D536" s="24" t="s">
        <v>157</v>
      </c>
      <c r="E536" s="13" t="s">
        <v>158</v>
      </c>
      <c r="F536" s="13">
        <v>5</v>
      </c>
      <c r="G536" s="242">
        <v>1100</v>
      </c>
      <c r="H536" s="240">
        <v>5500</v>
      </c>
      <c r="I536" s="267"/>
    </row>
    <row r="537" spans="2:9">
      <c r="B537" s="130">
        <v>45781</v>
      </c>
      <c r="C537" s="24" t="s">
        <v>179</v>
      </c>
      <c r="D537" s="24" t="s">
        <v>157</v>
      </c>
      <c r="E537" s="13" t="s">
        <v>206</v>
      </c>
      <c r="F537" s="13">
        <v>5</v>
      </c>
      <c r="G537" s="242">
        <v>1100</v>
      </c>
      <c r="H537" s="240">
        <v>5500</v>
      </c>
      <c r="I537" s="267"/>
    </row>
    <row r="538" spans="2:9">
      <c r="B538" s="130">
        <v>45782</v>
      </c>
      <c r="C538" s="24" t="s">
        <v>210</v>
      </c>
      <c r="D538" s="24" t="s">
        <v>143</v>
      </c>
      <c r="E538" s="13" t="s">
        <v>21</v>
      </c>
      <c r="F538" s="13">
        <v>6</v>
      </c>
      <c r="G538" s="242">
        <v>1800</v>
      </c>
      <c r="H538" s="240">
        <v>10800</v>
      </c>
      <c r="I538" s="267"/>
    </row>
    <row r="539" spans="2:9">
      <c r="B539" s="130">
        <v>45782</v>
      </c>
      <c r="C539" s="24" t="s">
        <v>282</v>
      </c>
      <c r="D539" s="24" t="s">
        <v>143</v>
      </c>
      <c r="E539" s="13" t="s">
        <v>21</v>
      </c>
      <c r="F539" s="13">
        <v>1</v>
      </c>
      <c r="G539" s="242">
        <v>1800</v>
      </c>
      <c r="H539" s="240">
        <v>1800</v>
      </c>
      <c r="I539" s="267"/>
    </row>
    <row r="540" spans="2:9">
      <c r="B540" s="130">
        <v>45782</v>
      </c>
      <c r="C540" s="24" t="s">
        <v>282</v>
      </c>
      <c r="D540" s="24" t="s">
        <v>157</v>
      </c>
      <c r="E540" s="13" t="s">
        <v>206</v>
      </c>
      <c r="F540" s="13">
        <v>2</v>
      </c>
      <c r="G540" s="242">
        <v>1100</v>
      </c>
      <c r="H540" s="240">
        <v>2200</v>
      </c>
      <c r="I540" s="267"/>
    </row>
    <row r="541" spans="2:9">
      <c r="B541" s="130">
        <v>45782</v>
      </c>
      <c r="C541" s="24" t="s">
        <v>282</v>
      </c>
      <c r="D541" s="24" t="s">
        <v>157</v>
      </c>
      <c r="E541" s="13" t="s">
        <v>158</v>
      </c>
      <c r="F541" s="13">
        <v>2</v>
      </c>
      <c r="G541" s="242">
        <v>1100</v>
      </c>
      <c r="H541" s="240">
        <v>2200</v>
      </c>
      <c r="I541" s="267"/>
    </row>
    <row r="542" spans="2:9">
      <c r="B542" s="130">
        <v>45782</v>
      </c>
      <c r="C542" s="24" t="s">
        <v>217</v>
      </c>
      <c r="D542" s="24" t="s">
        <v>143</v>
      </c>
      <c r="E542" s="13" t="s">
        <v>21</v>
      </c>
      <c r="F542" s="13">
        <v>4</v>
      </c>
      <c r="G542" s="242">
        <v>1800</v>
      </c>
      <c r="H542" s="240">
        <v>7200</v>
      </c>
      <c r="I542" s="267"/>
    </row>
    <row r="543" spans="2:9">
      <c r="B543" s="130">
        <v>45782</v>
      </c>
      <c r="C543" s="24" t="s">
        <v>283</v>
      </c>
      <c r="D543" s="24" t="s">
        <v>157</v>
      </c>
      <c r="E543" s="13" t="s">
        <v>21</v>
      </c>
      <c r="F543" s="13">
        <v>4</v>
      </c>
      <c r="G543" s="242">
        <v>950</v>
      </c>
      <c r="H543" s="240">
        <v>3800</v>
      </c>
      <c r="I543" s="267"/>
    </row>
    <row r="544" spans="2:9">
      <c r="B544" s="130">
        <v>45782</v>
      </c>
      <c r="C544" s="24" t="s">
        <v>283</v>
      </c>
      <c r="D544" s="24" t="s">
        <v>157</v>
      </c>
      <c r="E544" s="13" t="s">
        <v>136</v>
      </c>
      <c r="F544" s="13">
        <v>4</v>
      </c>
      <c r="G544" s="242">
        <v>600</v>
      </c>
      <c r="H544" s="240">
        <v>2400</v>
      </c>
      <c r="I544" s="267"/>
    </row>
    <row r="545" spans="2:9">
      <c r="B545" s="130">
        <v>45782</v>
      </c>
      <c r="C545" s="24" t="s">
        <v>283</v>
      </c>
      <c r="D545" s="24" t="s">
        <v>157</v>
      </c>
      <c r="E545" s="13" t="s">
        <v>158</v>
      </c>
      <c r="F545" s="13">
        <v>1</v>
      </c>
      <c r="G545" s="242">
        <v>1100</v>
      </c>
      <c r="H545" s="240">
        <v>1100</v>
      </c>
      <c r="I545" s="267"/>
    </row>
    <row r="546" spans="2:9">
      <c r="B546" s="130">
        <v>45782</v>
      </c>
      <c r="C546" s="24" t="s">
        <v>283</v>
      </c>
      <c r="D546" s="24" t="s">
        <v>157</v>
      </c>
      <c r="E546" s="13" t="s">
        <v>206</v>
      </c>
      <c r="F546" s="13">
        <v>1</v>
      </c>
      <c r="G546" s="242">
        <v>1100</v>
      </c>
      <c r="H546" s="240">
        <v>1100</v>
      </c>
      <c r="I546" s="267"/>
    </row>
    <row r="547" spans="2:9">
      <c r="B547" s="130">
        <v>45782</v>
      </c>
      <c r="C547" s="24" t="s">
        <v>284</v>
      </c>
      <c r="D547" s="24" t="s">
        <v>143</v>
      </c>
      <c r="E547" s="13" t="s">
        <v>21</v>
      </c>
      <c r="F547" s="13">
        <v>2</v>
      </c>
      <c r="G547" s="242">
        <v>1800</v>
      </c>
      <c r="H547" s="240">
        <v>3600</v>
      </c>
      <c r="I547" s="267"/>
    </row>
    <row r="548" spans="2:9">
      <c r="B548" s="130">
        <v>45782</v>
      </c>
      <c r="C548" s="24" t="s">
        <v>284</v>
      </c>
      <c r="D548" s="24" t="s">
        <v>143</v>
      </c>
      <c r="E548" s="13" t="s">
        <v>136</v>
      </c>
      <c r="F548" s="13">
        <v>1</v>
      </c>
      <c r="G548" s="242">
        <v>1200</v>
      </c>
      <c r="H548" s="240">
        <v>1200</v>
      </c>
      <c r="I548" s="267"/>
    </row>
    <row r="549" spans="2:9">
      <c r="B549" s="130">
        <v>45782</v>
      </c>
      <c r="C549" s="24" t="s">
        <v>284</v>
      </c>
      <c r="D549" s="24" t="s">
        <v>143</v>
      </c>
      <c r="E549" s="13" t="s">
        <v>162</v>
      </c>
      <c r="F549" s="13">
        <v>1</v>
      </c>
      <c r="G549" s="242">
        <v>2000</v>
      </c>
      <c r="H549" s="240">
        <v>2200</v>
      </c>
      <c r="I549" s="267"/>
    </row>
    <row r="550" spans="2:9">
      <c r="B550" s="130">
        <v>45783</v>
      </c>
      <c r="C550" s="24" t="s">
        <v>111</v>
      </c>
      <c r="D550" s="24" t="s">
        <v>143</v>
      </c>
      <c r="E550" s="13" t="s">
        <v>136</v>
      </c>
      <c r="F550" s="13">
        <v>3</v>
      </c>
      <c r="G550" s="242">
        <v>2000</v>
      </c>
      <c r="H550" s="240">
        <v>6000</v>
      </c>
      <c r="I550" s="267"/>
    </row>
    <row r="551" spans="2:9">
      <c r="B551" s="130">
        <v>45783</v>
      </c>
      <c r="C551" s="24" t="s">
        <v>190</v>
      </c>
      <c r="D551" s="24" t="s">
        <v>157</v>
      </c>
      <c r="E551" s="13" t="s">
        <v>21</v>
      </c>
      <c r="F551" s="13">
        <v>3</v>
      </c>
      <c r="G551" s="242">
        <v>950</v>
      </c>
      <c r="H551" s="240">
        <v>2850</v>
      </c>
      <c r="I551" s="267"/>
    </row>
    <row r="552" spans="2:9">
      <c r="B552" s="130">
        <v>45783</v>
      </c>
      <c r="C552" s="24" t="s">
        <v>190</v>
      </c>
      <c r="D552" s="24" t="s">
        <v>157</v>
      </c>
      <c r="E552" s="13" t="s">
        <v>136</v>
      </c>
      <c r="F552" s="13">
        <v>1</v>
      </c>
      <c r="G552" s="242">
        <v>600</v>
      </c>
      <c r="H552" s="240">
        <v>600</v>
      </c>
      <c r="I552" s="267"/>
    </row>
    <row r="553" spans="2:9">
      <c r="B553" s="130">
        <v>45784</v>
      </c>
      <c r="C553" s="24" t="s">
        <v>285</v>
      </c>
      <c r="D553" s="24" t="s">
        <v>143</v>
      </c>
      <c r="E553" s="13" t="s">
        <v>162</v>
      </c>
      <c r="F553" s="13">
        <v>3</v>
      </c>
      <c r="G553" s="242">
        <v>2000</v>
      </c>
      <c r="H553" s="240">
        <v>6000</v>
      </c>
      <c r="I553" s="267"/>
    </row>
    <row r="554" spans="2:9">
      <c r="B554" s="130">
        <v>45784</v>
      </c>
      <c r="C554" s="24" t="s">
        <v>285</v>
      </c>
      <c r="D554" s="24" t="s">
        <v>157</v>
      </c>
      <c r="E554" s="13" t="s">
        <v>21</v>
      </c>
      <c r="F554" s="13">
        <v>3</v>
      </c>
      <c r="G554" s="242">
        <v>950</v>
      </c>
      <c r="H554" s="240">
        <f>F554*G554</f>
        <v>2850</v>
      </c>
      <c r="I554" s="267"/>
    </row>
    <row r="555" spans="2:9">
      <c r="B555" s="130">
        <v>45785</v>
      </c>
      <c r="C555" s="24" t="s">
        <v>278</v>
      </c>
      <c r="D555" s="24" t="s">
        <v>143</v>
      </c>
      <c r="E555" s="13" t="s">
        <v>21</v>
      </c>
      <c r="F555" s="13">
        <v>5</v>
      </c>
      <c r="G555" s="242">
        <v>1800</v>
      </c>
      <c r="H555" s="240">
        <v>9000</v>
      </c>
      <c r="I555" s="267"/>
    </row>
    <row r="556" spans="2:9">
      <c r="B556" s="130">
        <v>45785</v>
      </c>
      <c r="C556" s="24" t="s">
        <v>278</v>
      </c>
      <c r="D556" s="24" t="s">
        <v>143</v>
      </c>
      <c r="E556" s="13" t="s">
        <v>158</v>
      </c>
      <c r="F556" s="13">
        <v>5</v>
      </c>
      <c r="G556" s="242">
        <v>2200</v>
      </c>
      <c r="H556" s="240">
        <v>11000</v>
      </c>
      <c r="I556" s="267"/>
    </row>
    <row r="557" spans="2:9">
      <c r="B557" s="130">
        <v>45785</v>
      </c>
      <c r="C557" s="24" t="s">
        <v>215</v>
      </c>
      <c r="D557" s="24" t="s">
        <v>157</v>
      </c>
      <c r="E557" s="13" t="s">
        <v>21</v>
      </c>
      <c r="F557" s="13">
        <v>11</v>
      </c>
      <c r="G557" s="242">
        <v>950</v>
      </c>
      <c r="H557" s="240">
        <v>10450</v>
      </c>
      <c r="I557" s="267"/>
    </row>
    <row r="558" spans="2:9">
      <c r="B558" s="130">
        <v>45785</v>
      </c>
      <c r="C558" s="24" t="s">
        <v>98</v>
      </c>
      <c r="D558" s="24" t="s">
        <v>157</v>
      </c>
      <c r="E558" s="13" t="s">
        <v>158</v>
      </c>
      <c r="F558" s="13">
        <v>3</v>
      </c>
      <c r="G558" s="242">
        <v>1100</v>
      </c>
      <c r="H558" s="240">
        <v>3300</v>
      </c>
      <c r="I558" s="267"/>
    </row>
    <row r="559" spans="2:9">
      <c r="B559" s="130">
        <v>45785</v>
      </c>
      <c r="C559" s="24" t="s">
        <v>98</v>
      </c>
      <c r="D559" s="24" t="s">
        <v>157</v>
      </c>
      <c r="E559" s="13" t="s">
        <v>21</v>
      </c>
      <c r="F559" s="13">
        <v>3</v>
      </c>
      <c r="G559" s="242">
        <v>950</v>
      </c>
      <c r="H559" s="240">
        <v>2850</v>
      </c>
      <c r="I559" s="267"/>
    </row>
    <row r="560" spans="2:9">
      <c r="B560" s="130">
        <v>45785</v>
      </c>
      <c r="C560" s="24" t="s">
        <v>230</v>
      </c>
      <c r="D560" s="24" t="s">
        <v>143</v>
      </c>
      <c r="E560" s="13" t="s">
        <v>158</v>
      </c>
      <c r="F560" s="13">
        <v>4</v>
      </c>
      <c r="G560" s="242">
        <v>2200</v>
      </c>
      <c r="H560" s="240">
        <v>8800</v>
      </c>
      <c r="I560" s="267"/>
    </row>
    <row r="561" spans="2:9">
      <c r="B561" s="130">
        <v>45785</v>
      </c>
      <c r="C561" s="24" t="s">
        <v>230</v>
      </c>
      <c r="D561" s="24" t="s">
        <v>147</v>
      </c>
      <c r="E561" s="13" t="s">
        <v>158</v>
      </c>
      <c r="F561" s="13">
        <v>2</v>
      </c>
      <c r="G561" s="242">
        <v>1100</v>
      </c>
      <c r="H561" s="240">
        <v>2200</v>
      </c>
      <c r="I561" s="267"/>
    </row>
    <row r="562" spans="2:9">
      <c r="B562" s="130">
        <v>45785</v>
      </c>
      <c r="C562" s="24" t="s">
        <v>230</v>
      </c>
      <c r="D562" s="24" t="s">
        <v>157</v>
      </c>
      <c r="E562" s="13" t="s">
        <v>21</v>
      </c>
      <c r="F562" s="13">
        <v>2</v>
      </c>
      <c r="G562" s="242">
        <v>950</v>
      </c>
      <c r="H562" s="240">
        <v>1900</v>
      </c>
      <c r="I562" s="267"/>
    </row>
    <row r="563" spans="2:9">
      <c r="B563" s="130">
        <v>45785</v>
      </c>
      <c r="C563" s="24" t="s">
        <v>230</v>
      </c>
      <c r="D563" s="24" t="s">
        <v>143</v>
      </c>
      <c r="E563" s="13" t="s">
        <v>21</v>
      </c>
      <c r="F563" s="13">
        <v>1</v>
      </c>
      <c r="G563" s="242">
        <v>1800</v>
      </c>
      <c r="H563" s="240">
        <v>1800</v>
      </c>
      <c r="I563" s="267"/>
    </row>
    <row r="564" spans="2:9">
      <c r="B564" s="130">
        <v>45785</v>
      </c>
      <c r="C564" s="24" t="s">
        <v>194</v>
      </c>
      <c r="D564" s="24" t="s">
        <v>157</v>
      </c>
      <c r="E564" s="13" t="s">
        <v>136</v>
      </c>
      <c r="F564" s="13">
        <v>25</v>
      </c>
      <c r="G564" s="242">
        <v>600</v>
      </c>
      <c r="H564" s="240">
        <v>15000</v>
      </c>
      <c r="I564" s="267"/>
    </row>
    <row r="565" spans="2:9">
      <c r="B565" s="130">
        <v>45785</v>
      </c>
      <c r="C565" s="24" t="s">
        <v>194</v>
      </c>
      <c r="D565" s="24" t="s">
        <v>157</v>
      </c>
      <c r="E565" s="13" t="s">
        <v>21</v>
      </c>
      <c r="F565" s="13">
        <v>10</v>
      </c>
      <c r="G565" s="242">
        <v>950</v>
      </c>
      <c r="H565" s="240">
        <v>9500</v>
      </c>
      <c r="I565" s="267"/>
    </row>
    <row r="566" spans="2:9">
      <c r="B566" s="130">
        <v>45786</v>
      </c>
      <c r="C566" s="24" t="s">
        <v>191</v>
      </c>
      <c r="D566" s="24" t="s">
        <v>143</v>
      </c>
      <c r="E566" s="13" t="s">
        <v>21</v>
      </c>
      <c r="F566" s="13">
        <v>1</v>
      </c>
      <c r="G566" s="242">
        <v>1800</v>
      </c>
      <c r="H566" s="240">
        <v>1800</v>
      </c>
      <c r="I566" s="20"/>
    </row>
    <row r="567" spans="2:9">
      <c r="B567" s="130">
        <v>45787</v>
      </c>
      <c r="C567" s="24" t="s">
        <v>275</v>
      </c>
      <c r="D567" s="24" t="s">
        <v>133</v>
      </c>
      <c r="E567" s="13" t="s">
        <v>21</v>
      </c>
      <c r="F567" s="13">
        <v>30</v>
      </c>
      <c r="G567" s="242">
        <v>600</v>
      </c>
      <c r="H567" s="240">
        <v>18000</v>
      </c>
      <c r="I567" s="267"/>
    </row>
    <row r="568" spans="2:9">
      <c r="B568" s="130">
        <v>45787</v>
      </c>
      <c r="C568" s="24" t="s">
        <v>286</v>
      </c>
      <c r="D568" s="24" t="s">
        <v>157</v>
      </c>
      <c r="E568" s="13" t="s">
        <v>21</v>
      </c>
      <c r="F568" s="13">
        <v>1</v>
      </c>
      <c r="G568" s="242">
        <v>950</v>
      </c>
      <c r="H568" s="240">
        <v>950</v>
      </c>
      <c r="I568" s="267"/>
    </row>
    <row r="569" spans="2:9">
      <c r="B569" s="130">
        <v>45787</v>
      </c>
      <c r="C569" s="24" t="s">
        <v>286</v>
      </c>
      <c r="D569" s="24" t="s">
        <v>157</v>
      </c>
      <c r="E569" s="13" t="s">
        <v>206</v>
      </c>
      <c r="F569" s="13">
        <v>1</v>
      </c>
      <c r="G569" s="242">
        <v>1100</v>
      </c>
      <c r="H569" s="240">
        <v>1100</v>
      </c>
      <c r="I569" s="267"/>
    </row>
    <row r="570" spans="2:9">
      <c r="B570" s="130">
        <v>45787</v>
      </c>
      <c r="C570" s="24" t="s">
        <v>286</v>
      </c>
      <c r="D570" s="24" t="s">
        <v>157</v>
      </c>
      <c r="E570" s="13" t="s">
        <v>136</v>
      </c>
      <c r="F570" s="13">
        <v>1</v>
      </c>
      <c r="G570" s="242">
        <v>600</v>
      </c>
      <c r="H570" s="240">
        <v>600</v>
      </c>
      <c r="I570" s="267"/>
    </row>
    <row r="571" spans="2:9">
      <c r="B571" s="130">
        <v>45787</v>
      </c>
      <c r="C571" s="24" t="s">
        <v>286</v>
      </c>
      <c r="D571" s="24" t="s">
        <v>157</v>
      </c>
      <c r="E571" s="13" t="s">
        <v>158</v>
      </c>
      <c r="F571" s="13">
        <v>1</v>
      </c>
      <c r="G571" s="242">
        <v>1100</v>
      </c>
      <c r="H571" s="240">
        <v>1100</v>
      </c>
      <c r="I571" s="267"/>
    </row>
    <row r="572" spans="2:9">
      <c r="B572" s="130">
        <v>45787</v>
      </c>
      <c r="C572" s="24" t="s">
        <v>286</v>
      </c>
      <c r="D572" s="24" t="s">
        <v>157</v>
      </c>
      <c r="E572" s="13" t="s">
        <v>21</v>
      </c>
      <c r="F572" s="13">
        <v>1</v>
      </c>
      <c r="G572" s="242">
        <v>1000</v>
      </c>
      <c r="H572" s="240">
        <v>1000</v>
      </c>
      <c r="I572" s="267"/>
    </row>
    <row r="573" spans="2:9">
      <c r="B573" s="130">
        <v>45770</v>
      </c>
      <c r="C573" s="24" t="s">
        <v>287</v>
      </c>
      <c r="D573" s="24" t="s">
        <v>157</v>
      </c>
      <c r="E573" s="13" t="s">
        <v>162</v>
      </c>
      <c r="F573" s="13">
        <v>10</v>
      </c>
      <c r="G573" s="242">
        <v>1000</v>
      </c>
      <c r="H573" s="240">
        <v>10000</v>
      </c>
      <c r="I573" s="267"/>
    </row>
    <row r="574" spans="2:9">
      <c r="B574" s="130">
        <v>45770</v>
      </c>
      <c r="C574" s="24" t="s">
        <v>287</v>
      </c>
      <c r="D574" s="24" t="s">
        <v>157</v>
      </c>
      <c r="E574" s="13" t="s">
        <v>21</v>
      </c>
      <c r="F574" s="13">
        <v>10</v>
      </c>
      <c r="G574" s="242">
        <v>950</v>
      </c>
      <c r="H574" s="240">
        <v>9500</v>
      </c>
      <c r="I574" s="267"/>
    </row>
    <row r="575" spans="2:9">
      <c r="B575" s="130">
        <v>45770</v>
      </c>
      <c r="C575" s="24" t="s">
        <v>287</v>
      </c>
      <c r="D575" s="24" t="s">
        <v>157</v>
      </c>
      <c r="E575" s="13" t="s">
        <v>136</v>
      </c>
      <c r="F575" s="13">
        <v>10</v>
      </c>
      <c r="G575" s="242">
        <v>600</v>
      </c>
      <c r="H575" s="240">
        <v>6000</v>
      </c>
      <c r="I575" s="267"/>
    </row>
    <row r="576" spans="2:9">
      <c r="B576" s="130">
        <v>45770</v>
      </c>
      <c r="C576" s="24" t="s">
        <v>287</v>
      </c>
      <c r="D576" s="24" t="s">
        <v>157</v>
      </c>
      <c r="E576" s="13" t="s">
        <v>158</v>
      </c>
      <c r="F576" s="13">
        <v>1</v>
      </c>
      <c r="G576" s="242">
        <v>1100</v>
      </c>
      <c r="H576" s="240">
        <v>1100</v>
      </c>
      <c r="I576" s="267"/>
    </row>
    <row r="577" spans="2:10">
      <c r="B577" s="130">
        <v>45788</v>
      </c>
      <c r="C577" s="24" t="s">
        <v>186</v>
      </c>
      <c r="D577" s="24" t="s">
        <v>157</v>
      </c>
      <c r="E577" s="13" t="s">
        <v>21</v>
      </c>
      <c r="F577" s="13">
        <v>10</v>
      </c>
      <c r="G577" s="242">
        <v>950</v>
      </c>
      <c r="H577" s="240">
        <v>950</v>
      </c>
      <c r="I577" s="267"/>
    </row>
    <row r="578" spans="2:10">
      <c r="B578" s="130">
        <v>45788</v>
      </c>
      <c r="C578" s="24" t="s">
        <v>186</v>
      </c>
      <c r="D578" s="24" t="s">
        <v>143</v>
      </c>
      <c r="E578" s="13" t="s">
        <v>206</v>
      </c>
      <c r="F578" s="13">
        <v>1</v>
      </c>
      <c r="G578" s="242">
        <v>2200</v>
      </c>
      <c r="H578" s="240">
        <v>2200</v>
      </c>
      <c r="I578" s="267"/>
    </row>
    <row r="579" spans="2:10">
      <c r="B579" s="130">
        <v>45788</v>
      </c>
      <c r="C579" s="24" t="s">
        <v>186</v>
      </c>
      <c r="D579" s="24" t="s">
        <v>143</v>
      </c>
      <c r="E579" s="13" t="s">
        <v>158</v>
      </c>
      <c r="F579" s="13">
        <v>1</v>
      </c>
      <c r="G579" s="242">
        <v>2200</v>
      </c>
      <c r="H579" s="240">
        <v>2200</v>
      </c>
      <c r="I579" s="267"/>
    </row>
    <row r="580" spans="2:10">
      <c r="B580" s="130">
        <v>45788</v>
      </c>
      <c r="C580" s="24" t="s">
        <v>32</v>
      </c>
      <c r="D580" s="24" t="s">
        <v>143</v>
      </c>
      <c r="E580" s="13" t="s">
        <v>158</v>
      </c>
      <c r="F580" s="13">
        <v>1</v>
      </c>
      <c r="G580" s="242">
        <v>2200</v>
      </c>
      <c r="H580" s="240">
        <v>2200</v>
      </c>
      <c r="I580" s="20"/>
    </row>
    <row r="581" spans="2:10">
      <c r="B581" s="130">
        <v>45788</v>
      </c>
      <c r="C581" s="24" t="s">
        <v>32</v>
      </c>
      <c r="D581" s="24" t="s">
        <v>157</v>
      </c>
      <c r="E581" s="13" t="s">
        <v>158</v>
      </c>
      <c r="F581" s="13">
        <v>2</v>
      </c>
      <c r="G581" s="242">
        <v>1100</v>
      </c>
      <c r="H581" s="240">
        <v>2200</v>
      </c>
      <c r="I581" s="20"/>
    </row>
    <row r="582" spans="2:10">
      <c r="B582" s="130">
        <v>45788</v>
      </c>
      <c r="C582" s="24" t="s">
        <v>32</v>
      </c>
      <c r="D582" s="24" t="s">
        <v>157</v>
      </c>
      <c r="E582" s="13" t="s">
        <v>206</v>
      </c>
      <c r="F582" s="13">
        <v>2</v>
      </c>
      <c r="G582" s="242">
        <v>1100</v>
      </c>
      <c r="H582" s="240">
        <v>2200</v>
      </c>
      <c r="I582" s="20"/>
    </row>
    <row r="583" spans="2:10">
      <c r="B583" s="130">
        <v>45788</v>
      </c>
      <c r="C583" s="24" t="s">
        <v>288</v>
      </c>
      <c r="D583" s="24" t="s">
        <v>143</v>
      </c>
      <c r="E583" s="13" t="s">
        <v>206</v>
      </c>
      <c r="F583" s="13">
        <v>1</v>
      </c>
      <c r="G583" s="242">
        <v>2200</v>
      </c>
      <c r="H583" s="240">
        <v>2200</v>
      </c>
      <c r="I583" s="267"/>
    </row>
    <row r="584" spans="2:10">
      <c r="B584" s="130">
        <v>45788</v>
      </c>
      <c r="C584" s="24" t="s">
        <v>288</v>
      </c>
      <c r="D584" s="24" t="s">
        <v>133</v>
      </c>
      <c r="E584" s="13" t="s">
        <v>158</v>
      </c>
      <c r="F584" s="13">
        <v>1</v>
      </c>
      <c r="G584" s="242">
        <v>2200</v>
      </c>
      <c r="H584" s="240">
        <v>2200</v>
      </c>
      <c r="I584" s="267"/>
    </row>
    <row r="585" spans="2:10">
      <c r="B585" s="130">
        <v>45788</v>
      </c>
      <c r="C585" s="24" t="s">
        <v>111</v>
      </c>
      <c r="D585" s="24" t="s">
        <v>143</v>
      </c>
      <c r="E585" s="13" t="s">
        <v>158</v>
      </c>
      <c r="F585" s="13">
        <v>2</v>
      </c>
      <c r="G585" s="242">
        <v>2200</v>
      </c>
      <c r="H585" s="240">
        <v>4400</v>
      </c>
      <c r="I585" s="267"/>
    </row>
    <row r="586" spans="2:10">
      <c r="B586" s="130">
        <v>45788</v>
      </c>
      <c r="C586" s="24" t="s">
        <v>111</v>
      </c>
      <c r="D586" s="24" t="s">
        <v>143</v>
      </c>
      <c r="E586" s="13" t="s">
        <v>136</v>
      </c>
      <c r="F586" s="13">
        <v>1</v>
      </c>
      <c r="G586" s="242">
        <v>1200</v>
      </c>
      <c r="H586" s="240">
        <v>1200</v>
      </c>
      <c r="I586" s="267"/>
    </row>
    <row r="587" spans="2:10">
      <c r="B587" s="130">
        <v>45789</v>
      </c>
      <c r="C587" s="24" t="s">
        <v>225</v>
      </c>
      <c r="D587" s="24" t="s">
        <v>143</v>
      </c>
      <c r="E587" s="13" t="s">
        <v>158</v>
      </c>
      <c r="F587" s="13">
        <v>5</v>
      </c>
      <c r="G587" s="242">
        <v>2200</v>
      </c>
      <c r="H587" s="240">
        <v>11000</v>
      </c>
      <c r="I587" s="267"/>
    </row>
    <row r="588" spans="2:10">
      <c r="B588" s="130">
        <v>45789</v>
      </c>
      <c r="C588" s="24" t="s">
        <v>225</v>
      </c>
      <c r="D588" s="24" t="s">
        <v>143</v>
      </c>
      <c r="E588" s="13" t="s">
        <v>206</v>
      </c>
      <c r="F588" s="13">
        <v>5</v>
      </c>
      <c r="G588" s="242">
        <v>2200</v>
      </c>
      <c r="H588" s="240">
        <v>11000</v>
      </c>
      <c r="I588" s="267"/>
    </row>
    <row r="589" spans="2:10">
      <c r="B589" s="130">
        <v>45790</v>
      </c>
      <c r="C589" s="24" t="s">
        <v>289</v>
      </c>
      <c r="D589" s="24" t="s">
        <v>157</v>
      </c>
      <c r="E589" s="13" t="s">
        <v>136</v>
      </c>
      <c r="F589" s="13">
        <v>3</v>
      </c>
      <c r="G589" s="242">
        <v>600</v>
      </c>
      <c r="H589" s="240">
        <v>1800</v>
      </c>
      <c r="I589" s="267"/>
      <c r="J589" s="252"/>
    </row>
    <row r="590" spans="2:10">
      <c r="B590" s="130">
        <v>45790</v>
      </c>
      <c r="C590" s="24" t="s">
        <v>264</v>
      </c>
      <c r="D590" s="24" t="s">
        <v>143</v>
      </c>
      <c r="E590" s="13" t="s">
        <v>21</v>
      </c>
      <c r="F590" s="13">
        <v>2</v>
      </c>
      <c r="G590" s="242">
        <v>1800</v>
      </c>
      <c r="H590" s="240">
        <v>3600</v>
      </c>
      <c r="I590" s="267"/>
      <c r="J590" s="270"/>
    </row>
    <row r="591" spans="2:10">
      <c r="B591" s="130">
        <v>45791</v>
      </c>
      <c r="C591" s="24" t="s">
        <v>111</v>
      </c>
      <c r="D591" s="24" t="s">
        <v>143</v>
      </c>
      <c r="E591" s="13" t="s">
        <v>158</v>
      </c>
      <c r="F591" s="13">
        <v>2</v>
      </c>
      <c r="G591" s="242">
        <v>2200</v>
      </c>
      <c r="H591" s="240">
        <v>4400</v>
      </c>
      <c r="I591" s="267"/>
      <c r="J591" s="270"/>
    </row>
    <row r="592" spans="2:10">
      <c r="B592" s="130">
        <v>45791</v>
      </c>
      <c r="C592" s="24" t="s">
        <v>224</v>
      </c>
      <c r="D592" s="24" t="s">
        <v>157</v>
      </c>
      <c r="E592" s="13" t="s">
        <v>206</v>
      </c>
      <c r="F592" s="13">
        <v>6</v>
      </c>
      <c r="G592" s="242">
        <v>1100</v>
      </c>
      <c r="H592" s="240">
        <v>6600</v>
      </c>
      <c r="I592" s="267"/>
      <c r="J592" s="270"/>
    </row>
    <row r="593" spans="2:9">
      <c r="B593" s="130">
        <v>45791</v>
      </c>
      <c r="C593" s="24" t="s">
        <v>224</v>
      </c>
      <c r="D593" s="24" t="s">
        <v>157</v>
      </c>
      <c r="E593" s="13" t="s">
        <v>21</v>
      </c>
      <c r="F593" s="13">
        <v>6</v>
      </c>
      <c r="G593" s="242">
        <v>950</v>
      </c>
      <c r="H593" s="240">
        <v>5700</v>
      </c>
      <c r="I593" s="267"/>
    </row>
    <row r="594" spans="2:9">
      <c r="B594" s="130">
        <v>45791</v>
      </c>
      <c r="C594" s="24" t="s">
        <v>224</v>
      </c>
      <c r="D594" s="24" t="s">
        <v>157</v>
      </c>
      <c r="E594" s="13" t="s">
        <v>158</v>
      </c>
      <c r="F594" s="13">
        <v>6</v>
      </c>
      <c r="G594" s="242">
        <v>1100</v>
      </c>
      <c r="H594" s="240">
        <v>6600</v>
      </c>
      <c r="I594" s="267"/>
    </row>
    <row r="595" spans="2:9">
      <c r="B595" s="130">
        <v>45791</v>
      </c>
      <c r="C595" s="24" t="s">
        <v>224</v>
      </c>
      <c r="D595" s="24" t="s">
        <v>157</v>
      </c>
      <c r="E595" s="13" t="s">
        <v>136</v>
      </c>
      <c r="F595" s="13">
        <v>6</v>
      </c>
      <c r="G595" s="242">
        <v>600</v>
      </c>
      <c r="H595" s="240">
        <v>3600</v>
      </c>
      <c r="I595" s="267"/>
    </row>
    <row r="596" spans="2:9">
      <c r="B596" s="130">
        <v>45791</v>
      </c>
      <c r="C596" s="24" t="s">
        <v>224</v>
      </c>
      <c r="D596" s="24" t="s">
        <v>157</v>
      </c>
      <c r="E596" s="13" t="s">
        <v>162</v>
      </c>
      <c r="F596" s="13">
        <v>4</v>
      </c>
      <c r="G596" s="242">
        <v>1000</v>
      </c>
      <c r="H596" s="240">
        <v>4000</v>
      </c>
      <c r="I596" s="267"/>
    </row>
    <row r="597" spans="2:9">
      <c r="B597" s="130">
        <v>45791</v>
      </c>
      <c r="C597" s="24" t="s">
        <v>217</v>
      </c>
      <c r="D597" s="24" t="s">
        <v>143</v>
      </c>
      <c r="E597" s="13" t="s">
        <v>21</v>
      </c>
      <c r="F597" s="13">
        <v>1</v>
      </c>
      <c r="G597" s="242">
        <v>1800</v>
      </c>
      <c r="H597" s="240">
        <v>1800</v>
      </c>
      <c r="I597" s="267"/>
    </row>
    <row r="598" spans="2:9">
      <c r="B598" s="130">
        <v>45791</v>
      </c>
      <c r="C598" s="24" t="s">
        <v>191</v>
      </c>
      <c r="D598" s="24" t="s">
        <v>143</v>
      </c>
      <c r="E598" s="13" t="s">
        <v>158</v>
      </c>
      <c r="F598" s="13">
        <v>1</v>
      </c>
      <c r="G598" s="242">
        <v>2200</v>
      </c>
      <c r="H598" s="240">
        <v>2200</v>
      </c>
      <c r="I598" s="20"/>
    </row>
    <row r="599" spans="2:9">
      <c r="B599" s="130">
        <v>45791</v>
      </c>
      <c r="C599" s="24" t="s">
        <v>13</v>
      </c>
      <c r="D599" s="24" t="s">
        <v>157</v>
      </c>
      <c r="E599" s="13" t="s">
        <v>136</v>
      </c>
      <c r="F599" s="13">
        <v>2</v>
      </c>
      <c r="G599" s="242">
        <v>1200</v>
      </c>
      <c r="H599" s="240">
        <v>2400</v>
      </c>
      <c r="I599" s="268"/>
    </row>
    <row r="600" spans="2:9">
      <c r="B600" s="130">
        <v>45791</v>
      </c>
      <c r="C600" s="24" t="s">
        <v>13</v>
      </c>
      <c r="D600" s="24" t="s">
        <v>157</v>
      </c>
      <c r="E600" s="13" t="s">
        <v>21</v>
      </c>
      <c r="F600" s="13">
        <v>4</v>
      </c>
      <c r="G600" s="242">
        <v>950</v>
      </c>
      <c r="H600" s="240">
        <v>3800</v>
      </c>
      <c r="I600" s="268"/>
    </row>
    <row r="601" spans="2:9">
      <c r="B601" s="130">
        <v>45792</v>
      </c>
      <c r="C601" s="24" t="s">
        <v>82</v>
      </c>
      <c r="D601" s="24" t="s">
        <v>143</v>
      </c>
      <c r="E601" s="13" t="s">
        <v>158</v>
      </c>
      <c r="F601" s="13">
        <v>2</v>
      </c>
      <c r="G601" s="242">
        <v>2200</v>
      </c>
      <c r="H601" s="240">
        <v>4400</v>
      </c>
      <c r="I601" s="267"/>
    </row>
    <row r="602" spans="2:9">
      <c r="B602" s="130">
        <v>45792</v>
      </c>
      <c r="C602" s="24" t="s">
        <v>82</v>
      </c>
      <c r="D602" s="24" t="s">
        <v>143</v>
      </c>
      <c r="E602" s="13" t="s">
        <v>206</v>
      </c>
      <c r="F602" s="13">
        <v>2</v>
      </c>
      <c r="G602" s="242">
        <v>2200</v>
      </c>
      <c r="H602" s="240">
        <v>4400</v>
      </c>
      <c r="I602" s="267"/>
    </row>
    <row r="603" spans="2:9">
      <c r="B603" s="130">
        <v>45792</v>
      </c>
      <c r="C603" s="24" t="s">
        <v>82</v>
      </c>
      <c r="D603" s="24" t="s">
        <v>143</v>
      </c>
      <c r="E603" s="13" t="s">
        <v>21</v>
      </c>
      <c r="F603" s="13">
        <v>2</v>
      </c>
      <c r="G603" s="242">
        <v>1800</v>
      </c>
      <c r="H603" s="240">
        <v>3600</v>
      </c>
      <c r="I603" s="267"/>
    </row>
    <row r="604" spans="2:9">
      <c r="B604" s="130">
        <v>45792</v>
      </c>
      <c r="C604" s="24" t="s">
        <v>215</v>
      </c>
      <c r="D604" s="24" t="s">
        <v>157</v>
      </c>
      <c r="E604" s="13" t="s">
        <v>21</v>
      </c>
      <c r="F604" s="13">
        <v>8</v>
      </c>
      <c r="G604" s="242">
        <v>950</v>
      </c>
      <c r="H604" s="240">
        <v>7600</v>
      </c>
      <c r="I604" s="267"/>
    </row>
    <row r="605" spans="2:9">
      <c r="B605" s="130">
        <v>45792</v>
      </c>
      <c r="C605" s="24" t="s">
        <v>290</v>
      </c>
      <c r="D605" s="24" t="s">
        <v>157</v>
      </c>
      <c r="E605" s="13" t="s">
        <v>21</v>
      </c>
      <c r="F605" s="13">
        <v>10</v>
      </c>
      <c r="G605" s="242">
        <v>950</v>
      </c>
      <c r="H605" s="240">
        <v>9500</v>
      </c>
      <c r="I605" s="267"/>
    </row>
    <row r="606" spans="2:9">
      <c r="B606" s="130">
        <v>45792</v>
      </c>
      <c r="C606" s="24" t="s">
        <v>277</v>
      </c>
      <c r="D606" s="24" t="s">
        <v>157</v>
      </c>
      <c r="E606" s="13" t="s">
        <v>21</v>
      </c>
      <c r="F606" s="13">
        <v>2</v>
      </c>
      <c r="G606" s="242">
        <v>950</v>
      </c>
      <c r="H606" s="240">
        <v>1900</v>
      </c>
      <c r="I606" s="267"/>
    </row>
    <row r="607" spans="2:9">
      <c r="B607" s="130">
        <v>45792</v>
      </c>
      <c r="C607" s="24" t="s">
        <v>277</v>
      </c>
      <c r="D607" s="24" t="s">
        <v>157</v>
      </c>
      <c r="E607" s="13" t="s">
        <v>158</v>
      </c>
      <c r="F607" s="13">
        <v>2</v>
      </c>
      <c r="G607" s="242">
        <v>1100</v>
      </c>
      <c r="H607" s="240">
        <v>2200</v>
      </c>
      <c r="I607" s="267"/>
    </row>
    <row r="608" spans="2:9">
      <c r="B608" s="130">
        <v>45792</v>
      </c>
      <c r="C608" s="24" t="s">
        <v>277</v>
      </c>
      <c r="D608" s="24" t="s">
        <v>157</v>
      </c>
      <c r="E608" s="13" t="s">
        <v>206</v>
      </c>
      <c r="F608" s="13">
        <v>2</v>
      </c>
      <c r="G608" s="242">
        <v>1100</v>
      </c>
      <c r="H608" s="240">
        <v>2200</v>
      </c>
      <c r="I608" s="267"/>
    </row>
    <row r="609" spans="2:9">
      <c r="B609" s="130">
        <v>45792</v>
      </c>
      <c r="C609" s="24" t="s">
        <v>277</v>
      </c>
      <c r="D609" s="24" t="s">
        <v>157</v>
      </c>
      <c r="E609" s="13" t="s">
        <v>136</v>
      </c>
      <c r="F609" s="13">
        <v>2</v>
      </c>
      <c r="G609" s="242">
        <v>600</v>
      </c>
      <c r="H609" s="240">
        <v>1200</v>
      </c>
      <c r="I609" s="267"/>
    </row>
    <row r="610" spans="2:9">
      <c r="B610" s="130">
        <v>45792</v>
      </c>
      <c r="C610" s="24" t="s">
        <v>277</v>
      </c>
      <c r="D610" s="24" t="s">
        <v>157</v>
      </c>
      <c r="E610" s="13" t="s">
        <v>162</v>
      </c>
      <c r="F610" s="13">
        <v>2</v>
      </c>
      <c r="G610" s="242">
        <v>1000</v>
      </c>
      <c r="H610" s="240">
        <v>2000</v>
      </c>
      <c r="I610" s="267"/>
    </row>
    <row r="611" spans="2:9">
      <c r="B611" s="130">
        <v>45792</v>
      </c>
      <c r="C611" s="24" t="s">
        <v>291</v>
      </c>
      <c r="D611" s="24" t="s">
        <v>157</v>
      </c>
      <c r="E611" s="13" t="s">
        <v>136</v>
      </c>
      <c r="F611" s="13">
        <v>7</v>
      </c>
      <c r="G611" s="242">
        <v>600</v>
      </c>
      <c r="H611" s="240">
        <v>4200</v>
      </c>
      <c r="I611" s="267"/>
    </row>
    <row r="612" spans="2:9">
      <c r="B612" s="130">
        <v>45792</v>
      </c>
      <c r="C612" s="24" t="s">
        <v>291</v>
      </c>
      <c r="D612" s="24" t="s">
        <v>157</v>
      </c>
      <c r="E612" s="13" t="s">
        <v>21</v>
      </c>
      <c r="F612" s="13">
        <v>2</v>
      </c>
      <c r="G612" s="242">
        <v>950</v>
      </c>
      <c r="H612" s="240">
        <v>1900</v>
      </c>
      <c r="I612" s="267"/>
    </row>
    <row r="613" spans="2:9">
      <c r="B613" s="130">
        <v>45792</v>
      </c>
      <c r="C613" s="24" t="s">
        <v>291</v>
      </c>
      <c r="D613" s="24" t="s">
        <v>157</v>
      </c>
      <c r="E613" s="13" t="s">
        <v>158</v>
      </c>
      <c r="F613" s="13">
        <v>2</v>
      </c>
      <c r="G613" s="242">
        <v>1100</v>
      </c>
      <c r="H613" s="240">
        <v>2200</v>
      </c>
      <c r="I613" s="267"/>
    </row>
    <row r="614" spans="2:9">
      <c r="B614" s="130">
        <v>45792</v>
      </c>
      <c r="C614" s="24" t="s">
        <v>292</v>
      </c>
      <c r="D614" s="24" t="s">
        <v>157</v>
      </c>
      <c r="E614" s="13" t="s">
        <v>206</v>
      </c>
      <c r="F614" s="13">
        <v>1</v>
      </c>
      <c r="G614" s="242">
        <v>1100</v>
      </c>
      <c r="H614" s="240">
        <v>1100</v>
      </c>
      <c r="I614" s="267"/>
    </row>
    <row r="615" spans="2:9">
      <c r="B615" s="130">
        <v>45792</v>
      </c>
      <c r="C615" s="24" t="s">
        <v>292</v>
      </c>
      <c r="D615" s="24" t="s">
        <v>157</v>
      </c>
      <c r="E615" s="13" t="s">
        <v>158</v>
      </c>
      <c r="F615" s="13">
        <v>1</v>
      </c>
      <c r="G615" s="242">
        <v>1100</v>
      </c>
      <c r="H615" s="240">
        <v>1100</v>
      </c>
      <c r="I615" s="267"/>
    </row>
    <row r="616" spans="2:9">
      <c r="B616" s="130">
        <v>45792</v>
      </c>
      <c r="C616" s="24" t="s">
        <v>292</v>
      </c>
      <c r="D616" s="24" t="s">
        <v>157</v>
      </c>
      <c r="E616" s="13" t="s">
        <v>21</v>
      </c>
      <c r="F616" s="13">
        <v>1</v>
      </c>
      <c r="G616" s="242">
        <v>950</v>
      </c>
      <c r="H616" s="240">
        <v>950</v>
      </c>
      <c r="I616" s="267"/>
    </row>
    <row r="617" spans="2:9">
      <c r="B617" s="130">
        <v>45792</v>
      </c>
      <c r="C617" s="24" t="s">
        <v>292</v>
      </c>
      <c r="D617" s="24" t="s">
        <v>157</v>
      </c>
      <c r="E617" s="13" t="s">
        <v>162</v>
      </c>
      <c r="F617" s="13">
        <v>2</v>
      </c>
      <c r="G617" s="242">
        <v>1000</v>
      </c>
      <c r="H617" s="240">
        <v>2000</v>
      </c>
      <c r="I617" s="267"/>
    </row>
    <row r="618" spans="2:9">
      <c r="B618" s="130">
        <v>45792</v>
      </c>
      <c r="C618" s="24" t="s">
        <v>292</v>
      </c>
      <c r="D618" s="24" t="s">
        <v>157</v>
      </c>
      <c r="E618" s="13" t="s">
        <v>136</v>
      </c>
      <c r="F618" s="13">
        <v>4</v>
      </c>
      <c r="G618" s="242">
        <v>600</v>
      </c>
      <c r="H618" s="240">
        <v>2400</v>
      </c>
      <c r="I618" s="267"/>
    </row>
    <row r="619" spans="2:9">
      <c r="B619" s="130">
        <v>45792</v>
      </c>
      <c r="C619" s="24" t="s">
        <v>293</v>
      </c>
      <c r="D619" s="24" t="s">
        <v>157</v>
      </c>
      <c r="E619" s="13" t="s">
        <v>21</v>
      </c>
      <c r="F619" s="13">
        <v>2</v>
      </c>
      <c r="G619" s="242">
        <v>950</v>
      </c>
      <c r="H619" s="240">
        <v>1900</v>
      </c>
      <c r="I619" s="267"/>
    </row>
    <row r="620" spans="2:9">
      <c r="B620" s="130">
        <v>45792</v>
      </c>
      <c r="C620" s="24" t="s">
        <v>293</v>
      </c>
      <c r="D620" s="24" t="s">
        <v>157</v>
      </c>
      <c r="E620" s="13" t="s">
        <v>206</v>
      </c>
      <c r="F620" s="13">
        <v>2</v>
      </c>
      <c r="G620" s="242">
        <v>1100</v>
      </c>
      <c r="H620" s="240">
        <v>2200</v>
      </c>
      <c r="I620" s="267"/>
    </row>
    <row r="621" spans="2:9">
      <c r="B621" s="130">
        <v>45792</v>
      </c>
      <c r="C621" s="24" t="s">
        <v>293</v>
      </c>
      <c r="D621" s="24" t="s">
        <v>157</v>
      </c>
      <c r="E621" s="13" t="s">
        <v>158</v>
      </c>
      <c r="F621" s="13">
        <v>2</v>
      </c>
      <c r="G621" s="242">
        <v>1100</v>
      </c>
      <c r="H621" s="240">
        <v>2200</v>
      </c>
      <c r="I621" s="267"/>
    </row>
    <row r="622" spans="2:9">
      <c r="B622" s="130">
        <v>45792</v>
      </c>
      <c r="C622" s="24" t="s">
        <v>293</v>
      </c>
      <c r="D622" s="24" t="s">
        <v>157</v>
      </c>
      <c r="E622" s="13" t="s">
        <v>136</v>
      </c>
      <c r="F622" s="13">
        <v>2</v>
      </c>
      <c r="G622" s="242">
        <v>600</v>
      </c>
      <c r="H622" s="240">
        <v>1200</v>
      </c>
      <c r="I622" s="267"/>
    </row>
    <row r="623" spans="2:9">
      <c r="B623" s="130">
        <v>45792</v>
      </c>
      <c r="C623" s="24" t="s">
        <v>293</v>
      </c>
      <c r="D623" s="24" t="s">
        <v>157</v>
      </c>
      <c r="E623" s="13" t="s">
        <v>162</v>
      </c>
      <c r="F623" s="13">
        <v>2</v>
      </c>
      <c r="G623" s="242">
        <v>1000</v>
      </c>
      <c r="H623" s="240">
        <v>2000</v>
      </c>
      <c r="I623" s="267"/>
    </row>
    <row r="624" spans="2:9">
      <c r="B624" s="130">
        <v>45793</v>
      </c>
      <c r="C624" s="24" t="s">
        <v>190</v>
      </c>
      <c r="D624" s="24" t="s">
        <v>157</v>
      </c>
      <c r="E624" s="13" t="s">
        <v>21</v>
      </c>
      <c r="F624" s="13">
        <v>4</v>
      </c>
      <c r="G624" s="242">
        <v>950</v>
      </c>
      <c r="H624" s="240">
        <v>3800</v>
      </c>
      <c r="I624" s="267"/>
    </row>
    <row r="625" spans="2:9">
      <c r="B625" s="130">
        <v>45793</v>
      </c>
      <c r="C625" s="24" t="s">
        <v>294</v>
      </c>
      <c r="D625" s="24" t="s">
        <v>133</v>
      </c>
      <c r="E625" s="13" t="s">
        <v>136</v>
      </c>
      <c r="F625" s="13">
        <v>4</v>
      </c>
      <c r="G625" s="242">
        <v>600</v>
      </c>
      <c r="H625" s="240">
        <v>2400</v>
      </c>
      <c r="I625" s="267"/>
    </row>
    <row r="626" spans="2:9">
      <c r="B626" s="130">
        <v>45793</v>
      </c>
      <c r="C626" s="24" t="s">
        <v>294</v>
      </c>
      <c r="D626" s="24" t="s">
        <v>143</v>
      </c>
      <c r="E626" s="13" t="s">
        <v>21</v>
      </c>
      <c r="F626" s="13">
        <v>4</v>
      </c>
      <c r="G626" s="242">
        <v>950</v>
      </c>
      <c r="H626" s="240">
        <v>3800</v>
      </c>
      <c r="I626" s="267"/>
    </row>
    <row r="627" spans="2:9">
      <c r="B627" s="130">
        <v>45793</v>
      </c>
      <c r="C627" s="24" t="s">
        <v>295</v>
      </c>
      <c r="D627" s="24" t="s">
        <v>157</v>
      </c>
      <c r="E627" s="13" t="s">
        <v>21</v>
      </c>
      <c r="F627" s="13">
        <v>3</v>
      </c>
      <c r="G627" s="242">
        <v>950</v>
      </c>
      <c r="H627" s="240">
        <v>2850</v>
      </c>
      <c r="I627" s="267"/>
    </row>
    <row r="628" spans="2:9">
      <c r="B628" s="130">
        <v>45793</v>
      </c>
      <c r="C628" s="24" t="s">
        <v>295</v>
      </c>
      <c r="D628" s="24" t="s">
        <v>157</v>
      </c>
      <c r="E628" s="13" t="s">
        <v>206</v>
      </c>
      <c r="F628" s="13">
        <v>5</v>
      </c>
      <c r="G628" s="242">
        <v>1100</v>
      </c>
      <c r="H628" s="240">
        <v>5500</v>
      </c>
      <c r="I628" s="267"/>
    </row>
    <row r="629" spans="2:9">
      <c r="B629" s="130">
        <v>45793</v>
      </c>
      <c r="C629" s="24" t="s">
        <v>295</v>
      </c>
      <c r="D629" s="24" t="s">
        <v>157</v>
      </c>
      <c r="E629" s="13" t="s">
        <v>158</v>
      </c>
      <c r="F629" s="13">
        <v>5</v>
      </c>
      <c r="G629" s="242">
        <v>1100</v>
      </c>
      <c r="H629" s="240">
        <v>5500</v>
      </c>
      <c r="I629" s="267"/>
    </row>
    <row r="630" spans="2:9">
      <c r="B630" s="130">
        <v>45793</v>
      </c>
      <c r="C630" s="24" t="s">
        <v>295</v>
      </c>
      <c r="D630" s="24" t="s">
        <v>157</v>
      </c>
      <c r="E630" s="13" t="s">
        <v>136</v>
      </c>
      <c r="F630" s="13">
        <v>6</v>
      </c>
      <c r="G630" s="242">
        <v>600</v>
      </c>
      <c r="H630" s="240">
        <v>3600</v>
      </c>
      <c r="I630" s="267"/>
    </row>
    <row r="631" spans="2:9">
      <c r="B631" s="130">
        <v>45793</v>
      </c>
      <c r="C631" s="24" t="s">
        <v>296</v>
      </c>
      <c r="D631" s="24" t="s">
        <v>143</v>
      </c>
      <c r="E631" s="13" t="s">
        <v>21</v>
      </c>
      <c r="F631" s="13">
        <v>1</v>
      </c>
      <c r="G631" s="242">
        <v>1800</v>
      </c>
      <c r="H631" s="240">
        <v>1800</v>
      </c>
      <c r="I631" s="267"/>
    </row>
    <row r="632" spans="2:9">
      <c r="B632" s="130">
        <v>45793</v>
      </c>
      <c r="C632" s="24" t="s">
        <v>296</v>
      </c>
      <c r="D632" s="24" t="s">
        <v>143</v>
      </c>
      <c r="E632" s="13" t="s">
        <v>136</v>
      </c>
      <c r="F632" s="13">
        <v>1</v>
      </c>
      <c r="G632" s="242">
        <v>1200</v>
      </c>
      <c r="H632" s="240">
        <v>1200</v>
      </c>
      <c r="I632" s="267"/>
    </row>
    <row r="633" spans="2:9">
      <c r="B633" s="130">
        <v>45793</v>
      </c>
      <c r="C633" s="24" t="s">
        <v>296</v>
      </c>
      <c r="D633" s="24" t="s">
        <v>143</v>
      </c>
      <c r="E633" s="13" t="s">
        <v>162</v>
      </c>
      <c r="F633" s="13">
        <v>1</v>
      </c>
      <c r="G633" s="242">
        <v>2000</v>
      </c>
      <c r="H633" s="240">
        <v>2000</v>
      </c>
      <c r="I633" s="267"/>
    </row>
    <row r="634" spans="2:9">
      <c r="B634" s="130">
        <v>45794</v>
      </c>
      <c r="C634" s="24" t="s">
        <v>297</v>
      </c>
      <c r="D634" s="24" t="s">
        <v>157</v>
      </c>
      <c r="E634" s="13" t="s">
        <v>136</v>
      </c>
      <c r="F634" s="13">
        <v>10</v>
      </c>
      <c r="G634" s="242">
        <v>600</v>
      </c>
      <c r="H634" s="240">
        <v>6000</v>
      </c>
      <c r="I634" s="267"/>
    </row>
    <row r="635" spans="2:9">
      <c r="B635" s="130">
        <v>45794</v>
      </c>
      <c r="C635" s="24" t="s">
        <v>298</v>
      </c>
      <c r="D635" s="24" t="s">
        <v>157</v>
      </c>
      <c r="E635" s="13" t="s">
        <v>21</v>
      </c>
      <c r="F635" s="13">
        <v>2</v>
      </c>
      <c r="G635" s="242">
        <v>950</v>
      </c>
      <c r="H635" s="240">
        <v>1900</v>
      </c>
      <c r="I635" s="267"/>
    </row>
    <row r="636" spans="2:9">
      <c r="B636" s="130">
        <v>45794</v>
      </c>
      <c r="C636" s="24" t="s">
        <v>298</v>
      </c>
      <c r="D636" s="24" t="s">
        <v>157</v>
      </c>
      <c r="E636" s="13" t="s">
        <v>158</v>
      </c>
      <c r="F636" s="13">
        <v>2</v>
      </c>
      <c r="G636" s="242">
        <v>1100</v>
      </c>
      <c r="H636" s="240">
        <v>2200</v>
      </c>
      <c r="I636" s="267"/>
    </row>
    <row r="637" spans="2:9">
      <c r="B637" s="130">
        <v>45794</v>
      </c>
      <c r="C637" s="24" t="s">
        <v>299</v>
      </c>
      <c r="D637" s="24" t="s">
        <v>143</v>
      </c>
      <c r="E637" s="13" t="s">
        <v>21</v>
      </c>
      <c r="F637" s="13">
        <v>1</v>
      </c>
      <c r="G637" s="242">
        <v>1800</v>
      </c>
      <c r="H637" s="240">
        <v>1800</v>
      </c>
      <c r="I637" s="267"/>
    </row>
    <row r="638" spans="2:9">
      <c r="B638" s="130">
        <v>45794</v>
      </c>
      <c r="C638" s="24" t="s">
        <v>299</v>
      </c>
      <c r="D638" s="24" t="s">
        <v>157</v>
      </c>
      <c r="E638" s="13" t="s">
        <v>158</v>
      </c>
      <c r="F638" s="13">
        <v>2</v>
      </c>
      <c r="G638" s="242">
        <v>1100</v>
      </c>
      <c r="H638" s="240">
        <v>2200</v>
      </c>
      <c r="I638" s="267"/>
    </row>
    <row r="639" spans="2:9">
      <c r="B639" s="130">
        <v>45794</v>
      </c>
      <c r="C639" s="24" t="s">
        <v>299</v>
      </c>
      <c r="D639" s="24" t="s">
        <v>157</v>
      </c>
      <c r="E639" s="13" t="s">
        <v>162</v>
      </c>
      <c r="F639" s="13">
        <v>1</v>
      </c>
      <c r="G639" s="242">
        <v>1000</v>
      </c>
      <c r="H639" s="240">
        <v>1000</v>
      </c>
      <c r="I639" s="267"/>
    </row>
    <row r="640" spans="2:9">
      <c r="B640" s="130">
        <v>45794</v>
      </c>
      <c r="C640" s="24" t="s">
        <v>299</v>
      </c>
      <c r="D640" s="24" t="s">
        <v>157</v>
      </c>
      <c r="E640" s="13" t="s">
        <v>136</v>
      </c>
      <c r="F640" s="13">
        <v>1</v>
      </c>
      <c r="G640" s="242">
        <v>600</v>
      </c>
      <c r="H640" s="240">
        <v>600</v>
      </c>
      <c r="I640" s="267"/>
    </row>
    <row r="641" spans="2:9">
      <c r="B641" s="130">
        <v>45794</v>
      </c>
      <c r="C641" s="24" t="s">
        <v>208</v>
      </c>
      <c r="D641" s="24" t="s">
        <v>133</v>
      </c>
      <c r="E641" s="13" t="s">
        <v>21</v>
      </c>
      <c r="F641" s="13">
        <v>4</v>
      </c>
      <c r="G641" s="242">
        <v>1800</v>
      </c>
      <c r="H641" s="240">
        <v>7200</v>
      </c>
      <c r="I641" s="267"/>
    </row>
    <row r="642" spans="2:9">
      <c r="B642" s="130">
        <v>45794</v>
      </c>
      <c r="C642" s="24" t="s">
        <v>208</v>
      </c>
      <c r="D642" s="24" t="s">
        <v>143</v>
      </c>
      <c r="E642" s="13" t="s">
        <v>136</v>
      </c>
      <c r="F642" s="13">
        <v>4</v>
      </c>
      <c r="G642" s="242">
        <v>1200</v>
      </c>
      <c r="H642" s="240">
        <v>4800</v>
      </c>
      <c r="I642" s="267"/>
    </row>
    <row r="643" spans="2:9">
      <c r="B643" s="130">
        <v>45794</v>
      </c>
      <c r="C643" s="24" t="s">
        <v>208</v>
      </c>
      <c r="D643" s="24" t="s">
        <v>143</v>
      </c>
      <c r="E643" s="13" t="s">
        <v>206</v>
      </c>
      <c r="F643" s="13">
        <v>4</v>
      </c>
      <c r="G643" s="242">
        <v>2200</v>
      </c>
      <c r="H643" s="240">
        <v>8800</v>
      </c>
      <c r="I643" s="267"/>
    </row>
    <row r="644" spans="2:9">
      <c r="B644" s="130">
        <v>45794</v>
      </c>
      <c r="C644" s="24" t="s">
        <v>208</v>
      </c>
      <c r="D644" s="24" t="s">
        <v>143</v>
      </c>
      <c r="E644" s="13" t="s">
        <v>158</v>
      </c>
      <c r="F644" s="13">
        <v>4</v>
      </c>
      <c r="G644" s="242">
        <v>2200</v>
      </c>
      <c r="H644" s="240">
        <v>8800</v>
      </c>
      <c r="I644" s="267"/>
    </row>
    <row r="645" spans="2:9">
      <c r="B645" s="130">
        <v>45794</v>
      </c>
      <c r="C645" s="24" t="s">
        <v>208</v>
      </c>
      <c r="D645" s="24" t="s">
        <v>143</v>
      </c>
      <c r="E645" s="13" t="s">
        <v>162</v>
      </c>
      <c r="F645" s="13">
        <v>4</v>
      </c>
      <c r="G645" s="242">
        <v>2000</v>
      </c>
      <c r="H645" s="240">
        <v>8000</v>
      </c>
      <c r="I645" s="267"/>
    </row>
    <row r="646" spans="2:9">
      <c r="B646" s="130">
        <v>45794</v>
      </c>
      <c r="C646" s="24" t="s">
        <v>296</v>
      </c>
      <c r="D646" s="24" t="s">
        <v>143</v>
      </c>
      <c r="E646" s="13" t="s">
        <v>21</v>
      </c>
      <c r="F646" s="13">
        <v>4</v>
      </c>
      <c r="G646" s="242">
        <v>1800</v>
      </c>
      <c r="H646" s="240">
        <v>7200</v>
      </c>
      <c r="I646" s="267"/>
    </row>
    <row r="647" spans="2:9">
      <c r="B647" s="130">
        <v>45794</v>
      </c>
      <c r="C647" s="24" t="s">
        <v>296</v>
      </c>
      <c r="D647" s="24" t="s">
        <v>133</v>
      </c>
      <c r="E647" s="13" t="s">
        <v>162</v>
      </c>
      <c r="F647" s="13">
        <v>3</v>
      </c>
      <c r="G647" s="242">
        <v>2000</v>
      </c>
      <c r="H647" s="240">
        <v>6000</v>
      </c>
      <c r="I647" s="267"/>
    </row>
    <row r="648" spans="2:9">
      <c r="B648" s="130">
        <v>45794</v>
      </c>
      <c r="C648" s="24" t="s">
        <v>290</v>
      </c>
      <c r="D648" s="24" t="s">
        <v>157</v>
      </c>
      <c r="E648" s="13" t="s">
        <v>158</v>
      </c>
      <c r="F648" s="13">
        <v>5</v>
      </c>
      <c r="G648" s="242">
        <v>1100</v>
      </c>
      <c r="H648" s="240">
        <v>5500</v>
      </c>
      <c r="I648" s="267"/>
    </row>
    <row r="649" spans="2:9">
      <c r="B649" s="130">
        <v>45794</v>
      </c>
      <c r="C649" s="24" t="s">
        <v>290</v>
      </c>
      <c r="D649" s="24" t="s">
        <v>157</v>
      </c>
      <c r="E649" s="13" t="s">
        <v>206</v>
      </c>
      <c r="F649" s="13">
        <v>3</v>
      </c>
      <c r="G649" s="242">
        <v>1100</v>
      </c>
      <c r="H649" s="240">
        <v>3300</v>
      </c>
      <c r="I649" s="267"/>
    </row>
    <row r="650" spans="2:9">
      <c r="B650" s="130">
        <v>45794</v>
      </c>
      <c r="C650" s="24" t="s">
        <v>290</v>
      </c>
      <c r="D650" s="24" t="s">
        <v>157</v>
      </c>
      <c r="E650" s="13" t="s">
        <v>21</v>
      </c>
      <c r="F650" s="13">
        <v>7</v>
      </c>
      <c r="G650" s="242">
        <v>950</v>
      </c>
      <c r="H650" s="240">
        <v>6650</v>
      </c>
      <c r="I650" s="267"/>
    </row>
    <row r="651" spans="2:9">
      <c r="B651" s="130">
        <v>45794</v>
      </c>
      <c r="C651" s="24" t="s">
        <v>300</v>
      </c>
      <c r="D651" s="24" t="s">
        <v>143</v>
      </c>
      <c r="E651" s="13" t="s">
        <v>158</v>
      </c>
      <c r="F651" s="13">
        <v>1</v>
      </c>
      <c r="G651" s="242">
        <v>2200</v>
      </c>
      <c r="H651" s="240">
        <v>2200</v>
      </c>
      <c r="I651" s="267"/>
    </row>
    <row r="652" spans="2:9">
      <c r="B652" s="130">
        <v>45794</v>
      </c>
      <c r="C652" s="24" t="s">
        <v>300</v>
      </c>
      <c r="D652" s="24" t="s">
        <v>143</v>
      </c>
      <c r="E652" s="13" t="s">
        <v>21</v>
      </c>
      <c r="F652" s="13">
        <v>3</v>
      </c>
      <c r="G652" s="242">
        <v>1800</v>
      </c>
      <c r="H652" s="240">
        <v>5400</v>
      </c>
      <c r="I652" s="267"/>
    </row>
    <row r="653" spans="2:9">
      <c r="B653" s="130">
        <v>45794</v>
      </c>
      <c r="C653" s="24" t="s">
        <v>300</v>
      </c>
      <c r="D653" s="24" t="s">
        <v>143</v>
      </c>
      <c r="E653" s="13" t="s">
        <v>136</v>
      </c>
      <c r="F653" s="13">
        <v>1</v>
      </c>
      <c r="G653" s="242">
        <v>1200</v>
      </c>
      <c r="H653" s="240">
        <v>1200</v>
      </c>
      <c r="I653" s="267"/>
    </row>
    <row r="654" spans="2:9">
      <c r="B654" s="130">
        <v>45794</v>
      </c>
      <c r="C654" s="24" t="s">
        <v>300</v>
      </c>
      <c r="D654" s="24" t="s">
        <v>143</v>
      </c>
      <c r="E654" s="13" t="s">
        <v>162</v>
      </c>
      <c r="F654" s="13">
        <v>1</v>
      </c>
      <c r="G654" s="242">
        <v>2000</v>
      </c>
      <c r="H654" s="240">
        <f>F654*G654</f>
        <v>2000</v>
      </c>
      <c r="I654" s="267"/>
    </row>
    <row r="655" spans="2:9">
      <c r="B655" s="130">
        <v>45794</v>
      </c>
      <c r="C655" s="24" t="s">
        <v>300</v>
      </c>
      <c r="D655" s="24" t="s">
        <v>143</v>
      </c>
      <c r="E655" s="13" t="s">
        <v>206</v>
      </c>
      <c r="F655" s="13">
        <v>1</v>
      </c>
      <c r="G655" s="242">
        <v>2200</v>
      </c>
      <c r="H655" s="240">
        <f>F655*G655</f>
        <v>2200</v>
      </c>
      <c r="I655" s="267"/>
    </row>
    <row r="656" spans="2:9">
      <c r="B656" s="130">
        <v>45795</v>
      </c>
      <c r="C656" s="24" t="s">
        <v>301</v>
      </c>
      <c r="D656" s="24" t="s">
        <v>157</v>
      </c>
      <c r="E656" s="13" t="s">
        <v>21</v>
      </c>
      <c r="F656" s="13">
        <v>3</v>
      </c>
      <c r="G656" s="242">
        <v>950</v>
      </c>
      <c r="H656" s="240">
        <f>F656*G656</f>
        <v>2850</v>
      </c>
      <c r="I656" s="267"/>
    </row>
    <row r="657" spans="2:9">
      <c r="B657" s="130">
        <v>45795</v>
      </c>
      <c r="C657" s="24" t="s">
        <v>301</v>
      </c>
      <c r="D657" s="24" t="s">
        <v>157</v>
      </c>
      <c r="E657" s="13" t="s">
        <v>206</v>
      </c>
      <c r="F657" s="13">
        <v>3</v>
      </c>
      <c r="G657" s="242">
        <v>1100</v>
      </c>
      <c r="H657" s="240">
        <f>F657*G657</f>
        <v>3300</v>
      </c>
      <c r="I657" s="267"/>
    </row>
    <row r="658" spans="2:9">
      <c r="B658" s="130">
        <v>45795</v>
      </c>
      <c r="C658" s="24" t="s">
        <v>301</v>
      </c>
      <c r="D658" s="24" t="s">
        <v>157</v>
      </c>
      <c r="E658" s="13" t="s">
        <v>158</v>
      </c>
      <c r="F658" s="13">
        <v>3</v>
      </c>
      <c r="G658" s="242">
        <v>1100</v>
      </c>
      <c r="H658" s="240">
        <f>F658*G658</f>
        <v>3300</v>
      </c>
      <c r="I658" s="267"/>
    </row>
    <row r="659" spans="2:9">
      <c r="B659" s="130">
        <v>45795</v>
      </c>
      <c r="C659" s="24" t="s">
        <v>301</v>
      </c>
      <c r="D659" s="24" t="s">
        <v>157</v>
      </c>
      <c r="E659" s="13" t="s">
        <v>136</v>
      </c>
      <c r="F659" s="13">
        <v>3</v>
      </c>
      <c r="G659" s="242">
        <v>600</v>
      </c>
      <c r="H659" s="240">
        <f>F659*G659</f>
        <v>1800</v>
      </c>
      <c r="I659" s="267"/>
    </row>
    <row r="660" spans="2:9">
      <c r="B660" s="130">
        <v>45799</v>
      </c>
      <c r="C660" s="24" t="s">
        <v>290</v>
      </c>
      <c r="D660" s="24" t="s">
        <v>157</v>
      </c>
      <c r="E660" s="13" t="s">
        <v>158</v>
      </c>
      <c r="F660" s="13">
        <v>7</v>
      </c>
      <c r="G660" s="242">
        <v>1100</v>
      </c>
      <c r="H660" s="240">
        <f>F660*G660</f>
        <v>7700</v>
      </c>
      <c r="I660" s="267"/>
    </row>
    <row r="661" spans="2:9">
      <c r="B661" s="130">
        <v>45799</v>
      </c>
      <c r="C661" s="24" t="s">
        <v>290</v>
      </c>
      <c r="D661" s="24" t="s">
        <v>157</v>
      </c>
      <c r="E661" s="13" t="s">
        <v>206</v>
      </c>
      <c r="F661" s="13">
        <v>3</v>
      </c>
      <c r="G661" s="242">
        <v>1100</v>
      </c>
      <c r="H661" s="240">
        <f>F661*G661</f>
        <v>3300</v>
      </c>
      <c r="I661" s="267"/>
    </row>
    <row r="662" spans="2:9">
      <c r="B662" s="130">
        <v>45799</v>
      </c>
      <c r="C662" s="24" t="s">
        <v>290</v>
      </c>
      <c r="D662" s="24" t="s">
        <v>157</v>
      </c>
      <c r="E662" s="13" t="s">
        <v>21</v>
      </c>
      <c r="F662" s="13">
        <v>15</v>
      </c>
      <c r="G662" s="242">
        <v>950</v>
      </c>
      <c r="H662" s="240">
        <f>F662*G662</f>
        <v>14250</v>
      </c>
      <c r="I662" s="267"/>
    </row>
    <row r="663" spans="2:9">
      <c r="B663" s="130">
        <v>45801</v>
      </c>
      <c r="C663" s="24" t="s">
        <v>302</v>
      </c>
      <c r="D663" s="24" t="s">
        <v>143</v>
      </c>
      <c r="E663" s="13" t="s">
        <v>21</v>
      </c>
      <c r="F663" s="13">
        <v>1</v>
      </c>
      <c r="G663" s="242">
        <v>2200</v>
      </c>
      <c r="H663" s="240">
        <f>F663*G663</f>
        <v>2200</v>
      </c>
      <c r="I663" s="267"/>
    </row>
    <row r="664" spans="2:9">
      <c r="B664" s="130">
        <v>45801</v>
      </c>
      <c r="C664" s="24" t="s">
        <v>302</v>
      </c>
      <c r="D664" s="24" t="s">
        <v>143</v>
      </c>
      <c r="E664" s="13" t="s">
        <v>136</v>
      </c>
      <c r="F664" s="13">
        <v>1</v>
      </c>
      <c r="G664" s="242">
        <v>1200</v>
      </c>
      <c r="H664" s="240">
        <f>F664*G664</f>
        <v>1200</v>
      </c>
      <c r="I664" s="267"/>
    </row>
    <row r="665" spans="2:9">
      <c r="B665" s="130">
        <v>45801</v>
      </c>
      <c r="C665" s="24" t="s">
        <v>302</v>
      </c>
      <c r="D665" s="24" t="s">
        <v>143</v>
      </c>
      <c r="E665" s="13" t="s">
        <v>158</v>
      </c>
      <c r="F665" s="13">
        <v>1</v>
      </c>
      <c r="G665" s="242">
        <v>2200</v>
      </c>
      <c r="H665" s="240">
        <f>F665*G665</f>
        <v>2200</v>
      </c>
      <c r="I665" s="267"/>
    </row>
    <row r="666" spans="2:9">
      <c r="B666" s="130">
        <v>45801</v>
      </c>
      <c r="C666" s="24" t="s">
        <v>303</v>
      </c>
      <c r="D666" s="24" t="s">
        <v>157</v>
      </c>
      <c r="E666" s="13" t="s">
        <v>21</v>
      </c>
      <c r="F666" s="13">
        <v>7</v>
      </c>
      <c r="G666" s="242">
        <v>950</v>
      </c>
      <c r="H666" s="240">
        <f>F666*G666</f>
        <v>6650</v>
      </c>
      <c r="I666" s="267"/>
    </row>
    <row r="667" spans="2:9">
      <c r="B667" s="130">
        <v>45801</v>
      </c>
      <c r="C667" s="24" t="s">
        <v>303</v>
      </c>
      <c r="D667" s="24" t="s">
        <v>157</v>
      </c>
      <c r="E667" s="13" t="s">
        <v>136</v>
      </c>
      <c r="F667" s="13">
        <v>1</v>
      </c>
      <c r="G667" s="242">
        <v>600</v>
      </c>
      <c r="H667" s="240">
        <f>F667*G667</f>
        <v>600</v>
      </c>
      <c r="I667" s="267"/>
    </row>
    <row r="668" spans="2:9">
      <c r="B668" s="130">
        <v>45801</v>
      </c>
      <c r="C668" s="24" t="s">
        <v>304</v>
      </c>
      <c r="D668" s="24" t="s">
        <v>157</v>
      </c>
      <c r="E668" s="13" t="s">
        <v>21</v>
      </c>
      <c r="F668" s="13">
        <v>10</v>
      </c>
      <c r="G668" s="242">
        <v>950</v>
      </c>
      <c r="H668" s="240">
        <f>F668*G668</f>
        <v>9500</v>
      </c>
      <c r="I668" s="267"/>
    </row>
    <row r="669" spans="2:9">
      <c r="B669" s="130">
        <v>45801</v>
      </c>
      <c r="C669" s="24" t="s">
        <v>304</v>
      </c>
      <c r="D669" s="24" t="s">
        <v>157</v>
      </c>
      <c r="E669" s="13" t="s">
        <v>136</v>
      </c>
      <c r="F669" s="13">
        <v>5</v>
      </c>
      <c r="G669" s="242">
        <v>600</v>
      </c>
      <c r="H669" s="240">
        <f>F669*G669</f>
        <v>3000</v>
      </c>
      <c r="I669" s="267"/>
    </row>
    <row r="670" spans="2:9">
      <c r="B670" s="130">
        <v>45801</v>
      </c>
      <c r="C670" s="24" t="s">
        <v>305</v>
      </c>
      <c r="D670" s="24" t="s">
        <v>157</v>
      </c>
      <c r="E670" s="13" t="s">
        <v>21</v>
      </c>
      <c r="F670" s="13">
        <v>2</v>
      </c>
      <c r="G670" s="242">
        <v>950</v>
      </c>
      <c r="H670" s="240">
        <f>F670*G670</f>
        <v>1900</v>
      </c>
      <c r="I670" s="267"/>
    </row>
    <row r="671" spans="2:9">
      <c r="B671" s="130">
        <v>45801</v>
      </c>
      <c r="C671" s="24" t="s">
        <v>305</v>
      </c>
      <c r="D671" s="24" t="s">
        <v>157</v>
      </c>
      <c r="E671" s="13" t="s">
        <v>162</v>
      </c>
      <c r="F671" s="13">
        <v>2</v>
      </c>
      <c r="G671" s="242">
        <v>1000</v>
      </c>
      <c r="H671" s="240">
        <f>F671*G671</f>
        <v>2000</v>
      </c>
      <c r="I671" s="267"/>
    </row>
    <row r="672" spans="2:9">
      <c r="B672" s="130">
        <v>45801</v>
      </c>
      <c r="C672" s="24" t="s">
        <v>306</v>
      </c>
      <c r="D672" s="24" t="s">
        <v>157</v>
      </c>
      <c r="E672" s="13" t="s">
        <v>21</v>
      </c>
      <c r="F672" s="13">
        <v>2</v>
      </c>
      <c r="G672" s="242">
        <v>950</v>
      </c>
      <c r="H672" s="240">
        <f>F672*G672</f>
        <v>1900</v>
      </c>
      <c r="I672" s="267"/>
    </row>
    <row r="673" spans="2:9">
      <c r="B673" s="130">
        <v>45801</v>
      </c>
      <c r="C673" s="24" t="s">
        <v>306</v>
      </c>
      <c r="D673" s="24" t="s">
        <v>157</v>
      </c>
      <c r="E673" s="13" t="s">
        <v>206</v>
      </c>
      <c r="F673" s="13">
        <v>1</v>
      </c>
      <c r="G673" s="242">
        <v>1100</v>
      </c>
      <c r="H673" s="240">
        <f>F673*G673</f>
        <v>1100</v>
      </c>
      <c r="I673" s="267"/>
    </row>
    <row r="674" spans="2:9">
      <c r="B674" s="130">
        <v>45801</v>
      </c>
      <c r="C674" s="24" t="s">
        <v>306</v>
      </c>
      <c r="D674" s="24" t="s">
        <v>157</v>
      </c>
      <c r="E674" s="13" t="s">
        <v>158</v>
      </c>
      <c r="F674" s="13">
        <v>1</v>
      </c>
      <c r="G674" s="242">
        <v>1100</v>
      </c>
      <c r="H674" s="240">
        <f>F674*G674</f>
        <v>1100</v>
      </c>
      <c r="I674" s="267"/>
    </row>
    <row r="675" spans="2:9">
      <c r="B675" s="130">
        <v>45801</v>
      </c>
      <c r="C675" s="24" t="s">
        <v>306</v>
      </c>
      <c r="D675" s="24" t="s">
        <v>157</v>
      </c>
      <c r="E675" s="13" t="s">
        <v>136</v>
      </c>
      <c r="F675" s="13">
        <v>2</v>
      </c>
      <c r="G675" s="242">
        <v>600</v>
      </c>
      <c r="H675" s="240">
        <f>F675*G675</f>
        <v>1200</v>
      </c>
      <c r="I675" s="267"/>
    </row>
    <row r="676" spans="2:9">
      <c r="B676" s="130">
        <v>45801</v>
      </c>
      <c r="C676" s="24" t="s">
        <v>306</v>
      </c>
      <c r="D676" s="24" t="s">
        <v>157</v>
      </c>
      <c r="E676" s="13" t="s">
        <v>162</v>
      </c>
      <c r="F676" s="13">
        <v>2</v>
      </c>
      <c r="G676" s="242">
        <v>1000</v>
      </c>
      <c r="H676" s="240">
        <f>F676*G676</f>
        <v>2000</v>
      </c>
      <c r="I676" s="267"/>
    </row>
    <row r="677" spans="2:9">
      <c r="B677" s="130">
        <v>45801</v>
      </c>
      <c r="C677" s="24" t="s">
        <v>307</v>
      </c>
      <c r="D677" s="24" t="s">
        <v>143</v>
      </c>
      <c r="E677" s="13" t="s">
        <v>158</v>
      </c>
      <c r="F677" s="13">
        <v>2</v>
      </c>
      <c r="G677" s="242">
        <v>2200</v>
      </c>
      <c r="H677" s="240">
        <f>F677*G677</f>
        <v>4400</v>
      </c>
      <c r="I677" s="267"/>
    </row>
    <row r="678" spans="2:9">
      <c r="B678" s="130">
        <v>45801</v>
      </c>
      <c r="C678" s="24" t="s">
        <v>307</v>
      </c>
      <c r="D678" s="24" t="s">
        <v>143</v>
      </c>
      <c r="E678" s="13" t="s">
        <v>21</v>
      </c>
      <c r="F678" s="13">
        <v>2</v>
      </c>
      <c r="G678" s="242">
        <v>1800</v>
      </c>
      <c r="H678" s="240">
        <f>F678*G678</f>
        <v>3600</v>
      </c>
      <c r="I678" s="267"/>
    </row>
    <row r="679" spans="2:9">
      <c r="B679" s="130">
        <v>45801</v>
      </c>
      <c r="C679" s="24" t="s">
        <v>307</v>
      </c>
      <c r="D679" s="24" t="s">
        <v>143</v>
      </c>
      <c r="E679" s="13" t="s">
        <v>206</v>
      </c>
      <c r="F679" s="13">
        <v>2</v>
      </c>
      <c r="G679" s="242">
        <v>2200</v>
      </c>
      <c r="H679" s="240">
        <f>F679*G679</f>
        <v>4400</v>
      </c>
      <c r="I679" s="267"/>
    </row>
    <row r="680" spans="2:9">
      <c r="B680" s="130">
        <v>45801</v>
      </c>
      <c r="C680" s="24" t="s">
        <v>300</v>
      </c>
      <c r="D680" s="24" t="s">
        <v>143</v>
      </c>
      <c r="E680" s="13" t="s">
        <v>158</v>
      </c>
      <c r="F680" s="13">
        <v>1</v>
      </c>
      <c r="G680" s="242">
        <v>2200</v>
      </c>
      <c r="H680" s="240">
        <f>F680*G680</f>
        <v>2200</v>
      </c>
      <c r="I680" s="267"/>
    </row>
    <row r="681" spans="2:9">
      <c r="B681" s="130">
        <v>45801</v>
      </c>
      <c r="C681" s="24" t="s">
        <v>300</v>
      </c>
      <c r="D681" s="24" t="s">
        <v>143</v>
      </c>
      <c r="E681" s="13" t="s">
        <v>21</v>
      </c>
      <c r="F681" s="13">
        <v>3</v>
      </c>
      <c r="G681" s="242">
        <v>1800</v>
      </c>
      <c r="H681" s="240">
        <f>F681*G681</f>
        <v>5400</v>
      </c>
      <c r="I681" s="267"/>
    </row>
    <row r="682" spans="2:9">
      <c r="B682" s="130">
        <v>45801</v>
      </c>
      <c r="C682" s="24" t="s">
        <v>300</v>
      </c>
      <c r="D682" s="24" t="s">
        <v>143</v>
      </c>
      <c r="E682" s="13" t="s">
        <v>136</v>
      </c>
      <c r="F682" s="13">
        <v>1</v>
      </c>
      <c r="G682" s="242">
        <v>1200</v>
      </c>
      <c r="H682" s="240">
        <f>F682*G682</f>
        <v>1200</v>
      </c>
      <c r="I682" s="267"/>
    </row>
    <row r="683" spans="2:9">
      <c r="B683" s="130">
        <v>45801</v>
      </c>
      <c r="C683" s="24" t="s">
        <v>300</v>
      </c>
      <c r="D683" s="24" t="s">
        <v>143</v>
      </c>
      <c r="E683" s="13" t="s">
        <v>162</v>
      </c>
      <c r="F683" s="13">
        <v>1</v>
      </c>
      <c r="G683" s="242">
        <v>2000</v>
      </c>
      <c r="H683" s="240">
        <f>F683*G683</f>
        <v>2000</v>
      </c>
      <c r="I683" s="267"/>
    </row>
    <row r="684" spans="2:9">
      <c r="B684" s="130">
        <v>45801</v>
      </c>
      <c r="C684" s="24" t="s">
        <v>300</v>
      </c>
      <c r="D684" s="24" t="s">
        <v>143</v>
      </c>
      <c r="E684" s="13" t="s">
        <v>206</v>
      </c>
      <c r="F684" s="13">
        <v>1</v>
      </c>
      <c r="G684" s="242">
        <v>2200</v>
      </c>
      <c r="H684" s="240">
        <f>F684*G684</f>
        <v>2200</v>
      </c>
      <c r="I684" s="267"/>
    </row>
    <row r="685" spans="2:9">
      <c r="B685" s="130">
        <v>45801</v>
      </c>
      <c r="C685" s="24" t="s">
        <v>177</v>
      </c>
      <c r="D685" s="24" t="s">
        <v>143</v>
      </c>
      <c r="E685" s="13" t="s">
        <v>136</v>
      </c>
      <c r="F685" s="13">
        <v>2</v>
      </c>
      <c r="G685" s="242">
        <v>1200</v>
      </c>
      <c r="H685" s="240">
        <f>F685*G685</f>
        <v>2400</v>
      </c>
      <c r="I685" s="267"/>
    </row>
    <row r="686" spans="2:9">
      <c r="B686" s="130">
        <v>45801</v>
      </c>
      <c r="C686" s="24" t="s">
        <v>177</v>
      </c>
      <c r="D686" s="24" t="s">
        <v>157</v>
      </c>
      <c r="E686" s="13" t="s">
        <v>158</v>
      </c>
      <c r="F686" s="13">
        <v>2</v>
      </c>
      <c r="G686" s="242">
        <v>2200</v>
      </c>
      <c r="H686" s="240">
        <f>F686*G686</f>
        <v>4400</v>
      </c>
      <c r="I686" s="267"/>
    </row>
    <row r="687" spans="2:9">
      <c r="B687" s="130">
        <v>45801</v>
      </c>
      <c r="C687" s="24" t="s">
        <v>177</v>
      </c>
      <c r="D687" s="24" t="s">
        <v>157</v>
      </c>
      <c r="E687" s="13" t="s">
        <v>21</v>
      </c>
      <c r="F687" s="13">
        <v>1</v>
      </c>
      <c r="G687" s="242">
        <v>1800</v>
      </c>
      <c r="H687" s="240">
        <f>F687*G687</f>
        <v>1800</v>
      </c>
      <c r="I687" s="267"/>
    </row>
    <row r="688" spans="2:9">
      <c r="B688" s="130">
        <v>45793</v>
      </c>
      <c r="C688" s="24" t="s">
        <v>186</v>
      </c>
      <c r="D688" s="24" t="s">
        <v>143</v>
      </c>
      <c r="E688" s="13" t="s">
        <v>21</v>
      </c>
      <c r="F688" s="13">
        <v>2</v>
      </c>
      <c r="G688" s="242">
        <v>1800</v>
      </c>
      <c r="H688" s="240">
        <f>F688*G688</f>
        <v>3600</v>
      </c>
      <c r="I688" s="267"/>
    </row>
    <row r="689" spans="2:9">
      <c r="B689" s="130">
        <v>45798</v>
      </c>
      <c r="C689" s="24" t="s">
        <v>32</v>
      </c>
      <c r="D689" s="24" t="s">
        <v>157</v>
      </c>
      <c r="E689" s="13" t="s">
        <v>158</v>
      </c>
      <c r="F689" s="13">
        <v>5</v>
      </c>
      <c r="G689" s="242">
        <v>1100</v>
      </c>
      <c r="H689" s="240">
        <f>F689*G689</f>
        <v>5500</v>
      </c>
      <c r="I689" s="267"/>
    </row>
    <row r="690" spans="2:9">
      <c r="B690" s="130">
        <v>45798</v>
      </c>
      <c r="C690" s="24" t="s">
        <v>32</v>
      </c>
      <c r="D690" s="24" t="s">
        <v>157</v>
      </c>
      <c r="E690" s="13" t="s">
        <v>206</v>
      </c>
      <c r="F690" s="13">
        <v>4</v>
      </c>
      <c r="G690" s="242">
        <v>1100</v>
      </c>
      <c r="H690" s="240">
        <f>F690*G690</f>
        <v>4400</v>
      </c>
      <c r="I690" s="267"/>
    </row>
    <row r="691" spans="2:9">
      <c r="B691" s="130">
        <v>45798</v>
      </c>
      <c r="C691" s="24" t="s">
        <v>32</v>
      </c>
      <c r="D691" s="24" t="s">
        <v>143</v>
      </c>
      <c r="E691" s="13" t="s">
        <v>21</v>
      </c>
      <c r="F691" s="13">
        <v>1</v>
      </c>
      <c r="G691" s="242">
        <v>950</v>
      </c>
      <c r="H691" s="240">
        <f>F691*G691</f>
        <v>950</v>
      </c>
      <c r="I691" s="267"/>
    </row>
    <row r="692" spans="2:9">
      <c r="B692" s="130">
        <v>45798</v>
      </c>
      <c r="C692" s="24" t="s">
        <v>111</v>
      </c>
      <c r="D692" s="24" t="s">
        <v>143</v>
      </c>
      <c r="E692" s="13" t="s">
        <v>206</v>
      </c>
      <c r="F692" s="13">
        <v>1</v>
      </c>
      <c r="G692" s="242">
        <v>2200</v>
      </c>
      <c r="H692" s="240">
        <f>F692*G692</f>
        <v>2200</v>
      </c>
      <c r="I692" s="20"/>
    </row>
    <row r="693" spans="2:9">
      <c r="B693" s="130">
        <v>45798</v>
      </c>
      <c r="C693" s="24" t="s">
        <v>111</v>
      </c>
      <c r="D693" s="24" t="s">
        <v>143</v>
      </c>
      <c r="E693" s="13" t="s">
        <v>158</v>
      </c>
      <c r="F693" s="13">
        <v>1</v>
      </c>
      <c r="G693" s="242">
        <v>2200</v>
      </c>
      <c r="H693" s="240">
        <f>F693*G693</f>
        <v>2200</v>
      </c>
      <c r="I693" s="20"/>
    </row>
    <row r="694" spans="2:9">
      <c r="B694" s="130">
        <v>45793</v>
      </c>
      <c r="C694" s="24" t="s">
        <v>186</v>
      </c>
      <c r="D694" s="24" t="s">
        <v>143</v>
      </c>
      <c r="E694" s="13" t="s">
        <v>206</v>
      </c>
      <c r="F694" s="13">
        <v>1</v>
      </c>
      <c r="G694" s="242">
        <v>2200</v>
      </c>
      <c r="H694" s="240">
        <f>F694*G694</f>
        <v>2200</v>
      </c>
      <c r="I694" s="267"/>
    </row>
    <row r="695" spans="2:9">
      <c r="B695" s="130">
        <v>45793</v>
      </c>
      <c r="C695" s="24" t="s">
        <v>186</v>
      </c>
      <c r="D695" s="24" t="s">
        <v>143</v>
      </c>
      <c r="E695" s="13" t="s">
        <v>21</v>
      </c>
      <c r="F695" s="13">
        <v>1</v>
      </c>
      <c r="G695" s="242">
        <v>1800</v>
      </c>
      <c r="H695" s="240">
        <f>F695*G695</f>
        <v>1800</v>
      </c>
      <c r="I695" s="267"/>
    </row>
    <row r="696" spans="2:9">
      <c r="B696" s="130">
        <v>45798</v>
      </c>
      <c r="C696" s="24" t="s">
        <v>217</v>
      </c>
      <c r="D696" s="24" t="s">
        <v>143</v>
      </c>
      <c r="E696" s="13" t="s">
        <v>21</v>
      </c>
      <c r="F696" s="13">
        <v>1</v>
      </c>
      <c r="G696" s="242">
        <v>1800</v>
      </c>
      <c r="H696" s="240">
        <f>F696*G696</f>
        <v>1800</v>
      </c>
      <c r="I696" s="267"/>
    </row>
    <row r="697" spans="2:9">
      <c r="B697" s="130">
        <v>45802</v>
      </c>
      <c r="C697" s="24" t="s">
        <v>217</v>
      </c>
      <c r="D697" s="24" t="s">
        <v>143</v>
      </c>
      <c r="E697" s="13" t="s">
        <v>21</v>
      </c>
      <c r="F697" s="13">
        <v>2</v>
      </c>
      <c r="G697" s="242">
        <v>1800</v>
      </c>
      <c r="H697" s="240">
        <v>3600</v>
      </c>
      <c r="I697" s="267"/>
    </row>
    <row r="698" spans="2:9">
      <c r="B698" s="130">
        <v>45803</v>
      </c>
      <c r="C698" s="24" t="s">
        <v>308</v>
      </c>
      <c r="D698" s="24" t="s">
        <v>143</v>
      </c>
      <c r="E698" s="13" t="s">
        <v>21</v>
      </c>
      <c r="F698" s="13">
        <v>2</v>
      </c>
      <c r="G698" s="242">
        <v>1800</v>
      </c>
      <c r="H698" s="240">
        <v>3600</v>
      </c>
      <c r="I698" s="267"/>
    </row>
    <row r="699" spans="2:9">
      <c r="B699" s="130">
        <v>45803</v>
      </c>
      <c r="C699" s="24" t="s">
        <v>309</v>
      </c>
      <c r="D699" s="24" t="s">
        <v>143</v>
      </c>
      <c r="E699" s="13" t="s">
        <v>21</v>
      </c>
      <c r="F699" s="13">
        <v>2</v>
      </c>
      <c r="G699" s="242">
        <v>1800</v>
      </c>
      <c r="H699" s="240">
        <v>3600</v>
      </c>
      <c r="I699" s="267"/>
    </row>
    <row r="700" spans="2:9">
      <c r="B700" s="130">
        <v>45803</v>
      </c>
      <c r="C700" s="24" t="s">
        <v>309</v>
      </c>
      <c r="D700" s="24" t="s">
        <v>157</v>
      </c>
      <c r="E700" s="13" t="s">
        <v>158</v>
      </c>
      <c r="F700" s="13">
        <v>1</v>
      </c>
      <c r="G700" s="242">
        <v>1100</v>
      </c>
      <c r="H700" s="240">
        <v>1100</v>
      </c>
      <c r="I700" s="267"/>
    </row>
    <row r="701" spans="2:9">
      <c r="B701" s="130">
        <v>45803</v>
      </c>
      <c r="C701" s="24" t="s">
        <v>309</v>
      </c>
      <c r="D701" s="24" t="s">
        <v>157</v>
      </c>
      <c r="E701" s="13" t="s">
        <v>206</v>
      </c>
      <c r="F701" s="13">
        <v>1</v>
      </c>
      <c r="G701" s="242">
        <v>1100</v>
      </c>
      <c r="H701" s="240">
        <v>1100</v>
      </c>
      <c r="I701" s="267"/>
    </row>
    <row r="702" spans="2:9">
      <c r="B702" s="130">
        <v>45803</v>
      </c>
      <c r="C702" s="24" t="s">
        <v>309</v>
      </c>
      <c r="D702" s="24" t="s">
        <v>143</v>
      </c>
      <c r="E702" s="13" t="s">
        <v>136</v>
      </c>
      <c r="F702" s="13">
        <v>2</v>
      </c>
      <c r="G702" s="242">
        <v>1200</v>
      </c>
      <c r="H702" s="240">
        <v>2400</v>
      </c>
      <c r="I702" s="267"/>
    </row>
    <row r="703" spans="2:9">
      <c r="B703" s="130">
        <v>45803</v>
      </c>
      <c r="C703" s="24" t="s">
        <v>309</v>
      </c>
      <c r="D703" s="24" t="s">
        <v>157</v>
      </c>
      <c r="E703" s="13" t="s">
        <v>162</v>
      </c>
      <c r="F703" s="13">
        <v>2</v>
      </c>
      <c r="G703" s="242">
        <v>2000</v>
      </c>
      <c r="H703" s="240">
        <v>4000</v>
      </c>
      <c r="I703" s="267"/>
    </row>
    <row r="704" spans="2:9">
      <c r="B704" s="130">
        <v>45804</v>
      </c>
      <c r="C704" s="24" t="s">
        <v>310</v>
      </c>
      <c r="D704" s="24" t="s">
        <v>143</v>
      </c>
      <c r="E704" s="13" t="s">
        <v>21</v>
      </c>
      <c r="F704" s="13">
        <v>4</v>
      </c>
      <c r="G704" s="242">
        <v>1800</v>
      </c>
      <c r="H704" s="240">
        <v>7200</v>
      </c>
      <c r="I704" s="267"/>
    </row>
    <row r="705" spans="2:9">
      <c r="B705" s="130">
        <v>45804</v>
      </c>
      <c r="C705" s="24" t="s">
        <v>310</v>
      </c>
      <c r="D705" s="24" t="s">
        <v>143</v>
      </c>
      <c r="E705" s="13" t="s">
        <v>206</v>
      </c>
      <c r="F705" s="13">
        <v>4</v>
      </c>
      <c r="G705" s="242">
        <v>2200</v>
      </c>
      <c r="H705" s="240">
        <v>8800</v>
      </c>
      <c r="I705" s="267"/>
    </row>
    <row r="706" spans="2:9">
      <c r="B706" s="130">
        <v>45804</v>
      </c>
      <c r="C706" s="24" t="s">
        <v>310</v>
      </c>
      <c r="D706" s="24" t="s">
        <v>143</v>
      </c>
      <c r="E706" s="13" t="s">
        <v>136</v>
      </c>
      <c r="F706" s="13">
        <v>8</v>
      </c>
      <c r="G706" s="242">
        <v>1200</v>
      </c>
      <c r="H706" s="240">
        <v>9600</v>
      </c>
      <c r="I706" s="267"/>
    </row>
    <row r="707" spans="2:9">
      <c r="B707" s="130">
        <v>45805</v>
      </c>
      <c r="C707" s="24" t="s">
        <v>191</v>
      </c>
      <c r="D707" s="24" t="s">
        <v>143</v>
      </c>
      <c r="E707" s="13" t="s">
        <v>158</v>
      </c>
      <c r="F707" s="13">
        <v>1</v>
      </c>
      <c r="G707" s="242">
        <v>2200</v>
      </c>
      <c r="H707" s="240">
        <v>2200</v>
      </c>
      <c r="I707" s="267"/>
    </row>
    <row r="708" spans="2:9">
      <c r="B708" s="130">
        <v>45805</v>
      </c>
      <c r="C708" s="24" t="s">
        <v>311</v>
      </c>
      <c r="D708" s="24" t="s">
        <v>157</v>
      </c>
      <c r="E708" s="13" t="s">
        <v>21</v>
      </c>
      <c r="F708" s="13">
        <v>2</v>
      </c>
      <c r="G708" s="242">
        <v>950</v>
      </c>
      <c r="H708" s="240">
        <v>1900</v>
      </c>
      <c r="I708" s="267"/>
    </row>
    <row r="709" spans="2:9">
      <c r="B709" s="130">
        <v>45805</v>
      </c>
      <c r="C709" s="24" t="s">
        <v>311</v>
      </c>
      <c r="D709" s="24" t="s">
        <v>157</v>
      </c>
      <c r="E709" s="13" t="s">
        <v>158</v>
      </c>
      <c r="F709" s="13">
        <v>2</v>
      </c>
      <c r="G709" s="242">
        <v>1100</v>
      </c>
      <c r="H709" s="240">
        <v>2200</v>
      </c>
      <c r="I709" s="267"/>
    </row>
    <row r="710" spans="2:9">
      <c r="B710" s="130">
        <v>45805</v>
      </c>
      <c r="C710" s="24" t="s">
        <v>311</v>
      </c>
      <c r="D710" s="24" t="s">
        <v>157</v>
      </c>
      <c r="E710" s="13" t="s">
        <v>206</v>
      </c>
      <c r="F710" s="13">
        <v>2</v>
      </c>
      <c r="G710" s="242">
        <v>1100</v>
      </c>
      <c r="H710" s="240">
        <v>2200</v>
      </c>
      <c r="I710" s="267"/>
    </row>
    <row r="711" spans="2:9">
      <c r="B711" s="130">
        <v>45805</v>
      </c>
      <c r="C711" s="24" t="s">
        <v>311</v>
      </c>
      <c r="D711" s="24" t="s">
        <v>157</v>
      </c>
      <c r="E711" s="13" t="s">
        <v>136</v>
      </c>
      <c r="F711" s="13">
        <v>2</v>
      </c>
      <c r="G711" s="242">
        <v>600</v>
      </c>
      <c r="H711" s="240">
        <v>1200</v>
      </c>
      <c r="I711" s="267"/>
    </row>
    <row r="712" spans="2:9">
      <c r="B712" s="130">
        <v>45805</v>
      </c>
      <c r="C712" s="24" t="s">
        <v>194</v>
      </c>
      <c r="D712" s="24" t="s">
        <v>157</v>
      </c>
      <c r="E712" s="13" t="s">
        <v>136</v>
      </c>
      <c r="F712" s="13">
        <v>20</v>
      </c>
      <c r="G712" s="242">
        <v>600</v>
      </c>
      <c r="H712" s="240">
        <v>12000</v>
      </c>
      <c r="I712" s="267"/>
    </row>
    <row r="713" spans="2:9">
      <c r="B713" s="130">
        <v>45805</v>
      </c>
      <c r="C713" s="24" t="s">
        <v>194</v>
      </c>
      <c r="D713" s="24" t="s">
        <v>157</v>
      </c>
      <c r="E713" s="13" t="s">
        <v>21</v>
      </c>
      <c r="F713" s="13">
        <v>10</v>
      </c>
      <c r="G713" s="242">
        <v>950</v>
      </c>
      <c r="H713" s="240">
        <v>9500</v>
      </c>
      <c r="I713" s="267"/>
    </row>
    <row r="714" spans="2:9">
      <c r="B714" s="130">
        <v>45807</v>
      </c>
      <c r="C714" s="24" t="s">
        <v>188</v>
      </c>
      <c r="D714" s="24" t="s">
        <v>143</v>
      </c>
      <c r="E714" s="13" t="s">
        <v>136</v>
      </c>
      <c r="F714" s="13">
        <v>30</v>
      </c>
      <c r="G714" s="242">
        <v>1200</v>
      </c>
      <c r="H714" s="240">
        <v>36000</v>
      </c>
      <c r="I714" s="267"/>
    </row>
    <row r="715" spans="2:9">
      <c r="B715" s="130">
        <v>45807</v>
      </c>
      <c r="C715" s="24" t="s">
        <v>188</v>
      </c>
      <c r="D715" s="24" t="s">
        <v>143</v>
      </c>
      <c r="E715" s="13" t="s">
        <v>21</v>
      </c>
      <c r="F715" s="13">
        <v>10</v>
      </c>
      <c r="G715" s="242">
        <v>1800</v>
      </c>
      <c r="H715" s="240">
        <v>18000</v>
      </c>
      <c r="I715" s="267"/>
    </row>
    <row r="716" spans="2:9">
      <c r="B716" s="130">
        <v>45807</v>
      </c>
      <c r="C716" s="24" t="s">
        <v>303</v>
      </c>
      <c r="D716" s="24" t="s">
        <v>157</v>
      </c>
      <c r="E716" s="13" t="s">
        <v>21</v>
      </c>
      <c r="F716" s="13">
        <v>3</v>
      </c>
      <c r="G716" s="242">
        <v>950</v>
      </c>
      <c r="H716" s="240">
        <v>2850</v>
      </c>
      <c r="I716" s="267"/>
    </row>
    <row r="717" spans="2:9">
      <c r="B717" s="130">
        <v>45807</v>
      </c>
      <c r="C717" s="24" t="s">
        <v>217</v>
      </c>
      <c r="D717" s="24" t="s">
        <v>143</v>
      </c>
      <c r="E717" s="13" t="s">
        <v>21</v>
      </c>
      <c r="F717" s="13">
        <v>1</v>
      </c>
      <c r="G717" s="242">
        <v>1800</v>
      </c>
      <c r="H717" s="240">
        <v>1800</v>
      </c>
      <c r="I717" s="267"/>
    </row>
    <row r="718" spans="2:9">
      <c r="B718" s="130">
        <v>45807</v>
      </c>
      <c r="C718" s="24" t="s">
        <v>32</v>
      </c>
      <c r="D718" s="24" t="s">
        <v>157</v>
      </c>
      <c r="E718" s="13" t="s">
        <v>158</v>
      </c>
      <c r="F718" s="13">
        <v>1</v>
      </c>
      <c r="G718" s="242">
        <v>1100</v>
      </c>
      <c r="H718" s="240">
        <v>1100</v>
      </c>
      <c r="I718" s="20"/>
    </row>
    <row r="719" spans="2:9">
      <c r="B719" s="130">
        <v>45807</v>
      </c>
      <c r="C719" s="24" t="s">
        <v>111</v>
      </c>
      <c r="D719" s="24" t="s">
        <v>143</v>
      </c>
      <c r="E719" s="13" t="s">
        <v>21</v>
      </c>
      <c r="F719" s="13">
        <v>2</v>
      </c>
      <c r="G719" s="242">
        <v>1800</v>
      </c>
      <c r="H719" s="240">
        <v>3600</v>
      </c>
      <c r="I719" s="20"/>
    </row>
    <row r="720" spans="2:9">
      <c r="B720" s="130">
        <v>45807</v>
      </c>
      <c r="C720" s="24" t="s">
        <v>111</v>
      </c>
      <c r="D720" s="24" t="s">
        <v>143</v>
      </c>
      <c r="E720" s="13" t="s">
        <v>158</v>
      </c>
      <c r="F720" s="13">
        <v>2</v>
      </c>
      <c r="G720" s="242">
        <v>2200</v>
      </c>
      <c r="H720" s="240">
        <v>4400</v>
      </c>
      <c r="I720" s="20"/>
    </row>
    <row r="721" spans="2:9">
      <c r="B721" s="130">
        <v>45807</v>
      </c>
      <c r="C721" s="24" t="s">
        <v>111</v>
      </c>
      <c r="D721" s="24" t="s">
        <v>143</v>
      </c>
      <c r="E721" s="13" t="s">
        <v>136</v>
      </c>
      <c r="F721" s="13">
        <v>2</v>
      </c>
      <c r="G721" s="242">
        <v>1800</v>
      </c>
      <c r="H721" s="240">
        <v>3600</v>
      </c>
      <c r="I721" s="20"/>
    </row>
    <row r="722" spans="2:9">
      <c r="B722" s="130">
        <v>45807</v>
      </c>
      <c r="C722" s="24" t="s">
        <v>111</v>
      </c>
      <c r="D722" s="24" t="s">
        <v>143</v>
      </c>
      <c r="E722" s="13" t="s">
        <v>206</v>
      </c>
      <c r="F722" s="13">
        <v>2</v>
      </c>
      <c r="G722" s="242">
        <v>2200</v>
      </c>
      <c r="H722" s="240">
        <v>4400</v>
      </c>
      <c r="I722" s="20"/>
    </row>
    <row r="723" spans="2:9">
      <c r="B723" s="130">
        <v>45807</v>
      </c>
      <c r="C723" s="24" t="s">
        <v>257</v>
      </c>
      <c r="D723" s="24" t="s">
        <v>157</v>
      </c>
      <c r="E723" s="13" t="s">
        <v>158</v>
      </c>
      <c r="F723" s="13">
        <v>7</v>
      </c>
      <c r="G723" s="242">
        <v>1100</v>
      </c>
      <c r="H723" s="240">
        <v>7700</v>
      </c>
      <c r="I723" s="267"/>
    </row>
    <row r="724" spans="2:9">
      <c r="B724" s="130">
        <v>45807</v>
      </c>
      <c r="C724" s="24" t="s">
        <v>257</v>
      </c>
      <c r="D724" s="24" t="s">
        <v>157</v>
      </c>
      <c r="E724" s="13" t="s">
        <v>162</v>
      </c>
      <c r="F724" s="13">
        <v>5</v>
      </c>
      <c r="G724" s="242">
        <v>1000</v>
      </c>
      <c r="H724" s="240">
        <v>5000</v>
      </c>
      <c r="I724" s="267"/>
    </row>
    <row r="725" spans="2:9">
      <c r="B725" s="130">
        <v>45807</v>
      </c>
      <c r="C725" s="24" t="s">
        <v>257</v>
      </c>
      <c r="D725" s="24" t="s">
        <v>157</v>
      </c>
      <c r="E725" s="13" t="s">
        <v>21</v>
      </c>
      <c r="F725" s="13">
        <v>1</v>
      </c>
      <c r="G725" s="242">
        <v>950</v>
      </c>
      <c r="H725" s="240">
        <v>950</v>
      </c>
      <c r="I725" s="267"/>
    </row>
    <row r="726" spans="2:9">
      <c r="B726" s="130">
        <v>45807</v>
      </c>
      <c r="C726" s="24" t="s">
        <v>257</v>
      </c>
      <c r="D726" s="24" t="s">
        <v>157</v>
      </c>
      <c r="E726" s="13" t="s">
        <v>206</v>
      </c>
      <c r="F726" s="13">
        <v>2</v>
      </c>
      <c r="G726" s="242">
        <v>1100</v>
      </c>
      <c r="H726" s="240">
        <v>2200</v>
      </c>
      <c r="I726" s="267"/>
    </row>
    <row r="727" spans="2:9">
      <c r="B727" s="130">
        <v>45805</v>
      </c>
      <c r="C727" s="24" t="s">
        <v>312</v>
      </c>
      <c r="D727" s="24" t="s">
        <v>157</v>
      </c>
      <c r="E727" s="13" t="s">
        <v>21</v>
      </c>
      <c r="F727" s="13">
        <v>3</v>
      </c>
      <c r="G727" s="242">
        <v>950</v>
      </c>
      <c r="H727" s="240">
        <v>2850</v>
      </c>
      <c r="I727" s="267"/>
    </row>
    <row r="728" spans="2:9">
      <c r="B728" s="130">
        <v>45805</v>
      </c>
      <c r="C728" s="24" t="s">
        <v>312</v>
      </c>
      <c r="D728" s="24" t="s">
        <v>157</v>
      </c>
      <c r="E728" s="13" t="s">
        <v>206</v>
      </c>
      <c r="F728" s="13">
        <v>1</v>
      </c>
      <c r="G728" s="242">
        <v>1100</v>
      </c>
      <c r="H728" s="240">
        <v>1100</v>
      </c>
      <c r="I728" s="267"/>
    </row>
    <row r="729" spans="2:9">
      <c r="B729" s="130">
        <v>45805</v>
      </c>
      <c r="C729" s="24" t="s">
        <v>312</v>
      </c>
      <c r="D729" s="24" t="s">
        <v>157</v>
      </c>
      <c r="E729" s="13" t="s">
        <v>158</v>
      </c>
      <c r="F729" s="13">
        <v>1</v>
      </c>
      <c r="G729" s="242">
        <v>1100</v>
      </c>
      <c r="H729" s="240">
        <v>1100</v>
      </c>
      <c r="I729" s="267"/>
    </row>
    <row r="730" spans="2:9">
      <c r="B730" s="130">
        <v>45805</v>
      </c>
      <c r="C730" s="24" t="s">
        <v>312</v>
      </c>
      <c r="D730" s="24" t="s">
        <v>157</v>
      </c>
      <c r="E730" s="13" t="s">
        <v>136</v>
      </c>
      <c r="F730" s="13">
        <v>3</v>
      </c>
      <c r="G730" s="242">
        <v>600</v>
      </c>
      <c r="H730" s="240">
        <v>1800</v>
      </c>
      <c r="I730" s="267"/>
    </row>
    <row r="731" spans="2:9">
      <c r="B731" s="130">
        <v>45805</v>
      </c>
      <c r="C731" s="24" t="s">
        <v>303</v>
      </c>
      <c r="D731" s="24" t="s">
        <v>157</v>
      </c>
      <c r="E731" s="13" t="s">
        <v>21</v>
      </c>
      <c r="F731" s="13">
        <v>12</v>
      </c>
      <c r="G731" s="242">
        <v>950</v>
      </c>
      <c r="H731" s="240">
        <v>11400</v>
      </c>
      <c r="I731" s="267"/>
    </row>
    <row r="732" spans="2:9">
      <c r="B732" s="130">
        <v>45805</v>
      </c>
      <c r="C732" s="24" t="s">
        <v>303</v>
      </c>
      <c r="D732" s="24" t="s">
        <v>143</v>
      </c>
      <c r="E732" s="13" t="s">
        <v>21</v>
      </c>
      <c r="F732" s="13">
        <v>1</v>
      </c>
      <c r="G732" s="242">
        <v>1800</v>
      </c>
      <c r="H732" s="240">
        <v>1800</v>
      </c>
      <c r="I732" s="267"/>
    </row>
    <row r="733" spans="2:9">
      <c r="B733" s="130">
        <v>45808</v>
      </c>
      <c r="C733" s="24" t="s">
        <v>313</v>
      </c>
      <c r="D733" s="24" t="s">
        <v>143</v>
      </c>
      <c r="E733" s="13" t="s">
        <v>21</v>
      </c>
      <c r="F733" s="13">
        <v>4</v>
      </c>
      <c r="G733" s="242">
        <v>1800</v>
      </c>
      <c r="H733" s="240">
        <v>7200</v>
      </c>
      <c r="I733" s="267"/>
    </row>
    <row r="734" spans="2:9">
      <c r="B734" s="130">
        <v>45808</v>
      </c>
      <c r="C734" s="24" t="s">
        <v>313</v>
      </c>
      <c r="D734" s="24" t="s">
        <v>143</v>
      </c>
      <c r="E734" s="13" t="s">
        <v>206</v>
      </c>
      <c r="F734" s="13">
        <v>2</v>
      </c>
      <c r="G734" s="242">
        <v>2200</v>
      </c>
      <c r="H734" s="240">
        <v>4400</v>
      </c>
      <c r="I734" s="267"/>
    </row>
    <row r="735" spans="2:9">
      <c r="B735" s="130">
        <v>45808</v>
      </c>
      <c r="C735" s="24" t="s">
        <v>313</v>
      </c>
      <c r="D735" s="24" t="s">
        <v>143</v>
      </c>
      <c r="E735" s="13" t="s">
        <v>162</v>
      </c>
      <c r="F735" s="13">
        <v>2</v>
      </c>
      <c r="G735" s="242">
        <v>2000</v>
      </c>
      <c r="H735" s="240">
        <v>2000</v>
      </c>
      <c r="I735" s="267"/>
    </row>
    <row r="736" spans="2:9">
      <c r="B736" s="130">
        <v>45808</v>
      </c>
      <c r="C736" s="24" t="s">
        <v>313</v>
      </c>
      <c r="D736" s="24" t="s">
        <v>143</v>
      </c>
      <c r="E736" s="13" t="s">
        <v>136</v>
      </c>
      <c r="F736" s="13">
        <v>2</v>
      </c>
      <c r="G736" s="242">
        <v>1200</v>
      </c>
      <c r="H736" s="240">
        <v>1200</v>
      </c>
      <c r="I736" s="267"/>
    </row>
    <row r="737" spans="2:9">
      <c r="B737" s="130">
        <v>45808</v>
      </c>
      <c r="C737" s="24" t="s">
        <v>311</v>
      </c>
      <c r="D737" s="24" t="s">
        <v>143</v>
      </c>
      <c r="E737" s="13" t="s">
        <v>136</v>
      </c>
      <c r="F737" s="13">
        <v>10</v>
      </c>
      <c r="G737" s="242">
        <v>1200</v>
      </c>
      <c r="H737" s="240">
        <v>12000</v>
      </c>
      <c r="I737" s="267"/>
    </row>
    <row r="738" spans="2:9">
      <c r="B738" s="130">
        <v>45808</v>
      </c>
      <c r="C738" s="24" t="s">
        <v>249</v>
      </c>
      <c r="D738" s="24" t="s">
        <v>157</v>
      </c>
      <c r="E738" s="13" t="s">
        <v>158</v>
      </c>
      <c r="F738" s="13">
        <v>4</v>
      </c>
      <c r="G738" s="242">
        <v>1100</v>
      </c>
      <c r="H738" s="240">
        <v>4400</v>
      </c>
      <c r="I738" s="267"/>
    </row>
    <row r="739" spans="2:9">
      <c r="B739" s="130">
        <v>45808</v>
      </c>
      <c r="C739" s="24" t="s">
        <v>249</v>
      </c>
      <c r="D739" s="24" t="s">
        <v>157</v>
      </c>
      <c r="E739" s="13" t="s">
        <v>206</v>
      </c>
      <c r="F739" s="13">
        <v>4</v>
      </c>
      <c r="G739" s="242">
        <v>1100</v>
      </c>
      <c r="H739" s="240">
        <v>4400</v>
      </c>
      <c r="I739" s="267"/>
    </row>
    <row r="740" spans="2:9">
      <c r="B740" s="130">
        <v>45810</v>
      </c>
      <c r="C740" s="24" t="s">
        <v>249</v>
      </c>
      <c r="D740" s="24" t="s">
        <v>157</v>
      </c>
      <c r="E740" s="13" t="s">
        <v>136</v>
      </c>
      <c r="F740" s="13">
        <v>6</v>
      </c>
      <c r="G740" s="242">
        <v>600</v>
      </c>
      <c r="H740" s="240">
        <v>3600</v>
      </c>
      <c r="I740" s="267"/>
    </row>
    <row r="741" spans="2:9">
      <c r="B741" s="130">
        <v>45810</v>
      </c>
      <c r="C741" s="24" t="s">
        <v>314</v>
      </c>
      <c r="D741" s="24" t="s">
        <v>157</v>
      </c>
      <c r="E741" s="13" t="s">
        <v>136</v>
      </c>
      <c r="F741" s="13">
        <v>5</v>
      </c>
      <c r="G741" s="242">
        <v>600</v>
      </c>
      <c r="H741" s="240">
        <v>3000</v>
      </c>
      <c r="I741" s="267"/>
    </row>
    <row r="742" spans="2:9">
      <c r="B742" s="130">
        <v>45810</v>
      </c>
      <c r="C742" s="24" t="s">
        <v>315</v>
      </c>
      <c r="D742" s="24" t="s">
        <v>157</v>
      </c>
      <c r="E742" s="13" t="s">
        <v>21</v>
      </c>
      <c r="F742" s="13">
        <v>15</v>
      </c>
      <c r="G742" s="242">
        <v>950</v>
      </c>
      <c r="H742" s="240">
        <v>14250</v>
      </c>
      <c r="I742" s="267"/>
    </row>
    <row r="743" spans="2:9">
      <c r="B743" s="130">
        <v>45810</v>
      </c>
      <c r="C743" s="24" t="s">
        <v>315</v>
      </c>
      <c r="D743" s="24" t="s">
        <v>157</v>
      </c>
      <c r="E743" s="13" t="s">
        <v>136</v>
      </c>
      <c r="F743" s="13">
        <v>15</v>
      </c>
      <c r="G743" s="242">
        <v>600</v>
      </c>
      <c r="H743" s="240">
        <v>9000</v>
      </c>
      <c r="I743" s="267"/>
    </row>
    <row r="744" spans="2:9">
      <c r="B744" s="130">
        <v>45810</v>
      </c>
      <c r="C744" s="24" t="s">
        <v>315</v>
      </c>
      <c r="D744" s="24" t="s">
        <v>157</v>
      </c>
      <c r="E744" s="13" t="s">
        <v>162</v>
      </c>
      <c r="F744" s="13">
        <v>2</v>
      </c>
      <c r="G744" s="242">
        <v>1000</v>
      </c>
      <c r="H744" s="240">
        <v>2000</v>
      </c>
      <c r="I744" s="267"/>
    </row>
    <row r="745" spans="2:9">
      <c r="B745" s="130">
        <v>45810</v>
      </c>
      <c r="C745" s="24" t="s">
        <v>303</v>
      </c>
      <c r="D745" s="24" t="s">
        <v>157</v>
      </c>
      <c r="E745" s="13" t="s">
        <v>21</v>
      </c>
      <c r="F745" s="13">
        <v>6</v>
      </c>
      <c r="G745" s="242">
        <v>600</v>
      </c>
      <c r="H745" s="240">
        <v>3600</v>
      </c>
      <c r="I745" s="267"/>
    </row>
    <row r="746" spans="2:9">
      <c r="B746" s="130">
        <v>45808</v>
      </c>
      <c r="C746" s="24" t="s">
        <v>211</v>
      </c>
      <c r="D746" s="24" t="s">
        <v>157</v>
      </c>
      <c r="E746" s="13" t="s">
        <v>21</v>
      </c>
      <c r="F746" s="13">
        <v>15</v>
      </c>
      <c r="G746" s="242">
        <v>950</v>
      </c>
      <c r="H746" s="240">
        <v>14250</v>
      </c>
      <c r="I746" s="267"/>
    </row>
    <row r="747" spans="2:9">
      <c r="B747" s="130">
        <v>45808</v>
      </c>
      <c r="C747" s="24" t="s">
        <v>211</v>
      </c>
      <c r="D747" s="24" t="s">
        <v>157</v>
      </c>
      <c r="E747" s="13" t="s">
        <v>136</v>
      </c>
      <c r="F747" s="13">
        <v>10</v>
      </c>
      <c r="G747" s="242">
        <v>600</v>
      </c>
      <c r="H747" s="240">
        <v>6000</v>
      </c>
      <c r="I747" s="267"/>
    </row>
    <row r="748" spans="2:9">
      <c r="B748" s="130">
        <v>45808</v>
      </c>
      <c r="C748" s="24" t="s">
        <v>211</v>
      </c>
      <c r="D748" s="24" t="s">
        <v>157</v>
      </c>
      <c r="E748" s="13" t="s">
        <v>158</v>
      </c>
      <c r="F748" s="13">
        <v>5</v>
      </c>
      <c r="G748" s="242">
        <v>1100</v>
      </c>
      <c r="H748" s="240">
        <v>5500</v>
      </c>
      <c r="I748" s="267"/>
    </row>
    <row r="749" spans="2:9">
      <c r="B749" s="130">
        <v>45810</v>
      </c>
      <c r="C749" s="24" t="s">
        <v>316</v>
      </c>
      <c r="D749" s="24" t="s">
        <v>157</v>
      </c>
      <c r="E749" s="272" t="s">
        <v>162</v>
      </c>
      <c r="F749" s="13">
        <v>6</v>
      </c>
      <c r="G749" s="242">
        <v>1000</v>
      </c>
      <c r="H749" s="240">
        <v>6000</v>
      </c>
      <c r="I749" s="267"/>
    </row>
    <row r="750" spans="2:9">
      <c r="B750" s="130">
        <v>45810</v>
      </c>
      <c r="C750" s="24" t="s">
        <v>316</v>
      </c>
      <c r="D750" s="24" t="s">
        <v>157</v>
      </c>
      <c r="E750" s="13" t="s">
        <v>21</v>
      </c>
      <c r="F750" s="13">
        <v>6</v>
      </c>
      <c r="G750" s="242">
        <v>950</v>
      </c>
      <c r="H750" s="240">
        <v>5700</v>
      </c>
      <c r="I750" s="267"/>
    </row>
    <row r="751" spans="2:9">
      <c r="B751" s="130">
        <v>45810</v>
      </c>
      <c r="C751" s="24" t="s">
        <v>316</v>
      </c>
      <c r="D751" s="24" t="s">
        <v>157</v>
      </c>
      <c r="E751" s="13" t="s">
        <v>136</v>
      </c>
      <c r="F751" s="13">
        <v>10</v>
      </c>
      <c r="G751" s="242">
        <v>600</v>
      </c>
      <c r="H751" s="240">
        <v>6000</v>
      </c>
      <c r="I751" s="267"/>
    </row>
    <row r="752" spans="2:9">
      <c r="B752" s="130">
        <v>45810</v>
      </c>
      <c r="C752" s="24" t="s">
        <v>306</v>
      </c>
      <c r="D752" s="24" t="s">
        <v>157</v>
      </c>
      <c r="E752" s="13" t="s">
        <v>21</v>
      </c>
      <c r="F752" s="13">
        <v>6</v>
      </c>
      <c r="G752" s="242">
        <v>950</v>
      </c>
      <c r="H752" s="240">
        <v>5700</v>
      </c>
      <c r="I752" s="267"/>
    </row>
    <row r="753" spans="2:9">
      <c r="B753" s="130">
        <v>45810</v>
      </c>
      <c r="C753" s="24" t="s">
        <v>306</v>
      </c>
      <c r="D753" s="24" t="s">
        <v>157</v>
      </c>
      <c r="E753" s="13" t="s">
        <v>136</v>
      </c>
      <c r="F753" s="13">
        <v>12</v>
      </c>
      <c r="G753" s="242">
        <v>600</v>
      </c>
      <c r="H753" s="240">
        <v>7200</v>
      </c>
      <c r="I753" s="267"/>
    </row>
    <row r="754" spans="2:9">
      <c r="B754" s="130">
        <v>45810</v>
      </c>
      <c r="C754" s="24" t="s">
        <v>306</v>
      </c>
      <c r="D754" s="24" t="s">
        <v>157</v>
      </c>
      <c r="E754" s="13" t="s">
        <v>162</v>
      </c>
      <c r="F754" s="13">
        <v>12</v>
      </c>
      <c r="G754" s="242">
        <v>1000</v>
      </c>
      <c r="H754" s="240">
        <v>12000</v>
      </c>
      <c r="I754" s="267"/>
    </row>
    <row r="755" spans="2:9">
      <c r="B755" s="130">
        <v>45810</v>
      </c>
      <c r="C755" s="24" t="s">
        <v>284</v>
      </c>
      <c r="D755" s="24" t="s">
        <v>143</v>
      </c>
      <c r="E755" s="13" t="s">
        <v>21</v>
      </c>
      <c r="F755" s="13">
        <v>10</v>
      </c>
      <c r="G755" s="242">
        <v>1800</v>
      </c>
      <c r="H755" s="240">
        <v>18000</v>
      </c>
      <c r="I755" s="267"/>
    </row>
    <row r="756" spans="2:9">
      <c r="B756" s="130">
        <v>45810</v>
      </c>
      <c r="C756" s="24" t="s">
        <v>284</v>
      </c>
      <c r="D756" s="24" t="s">
        <v>143</v>
      </c>
      <c r="E756" s="13" t="s">
        <v>136</v>
      </c>
      <c r="F756" s="13">
        <v>7</v>
      </c>
      <c r="G756" s="242">
        <v>1200</v>
      </c>
      <c r="H756" s="240">
        <v>8400</v>
      </c>
      <c r="I756" s="267"/>
    </row>
    <row r="757" spans="2:9">
      <c r="B757" s="130">
        <v>45810</v>
      </c>
      <c r="C757" s="24" t="s">
        <v>284</v>
      </c>
      <c r="D757" s="24" t="s">
        <v>143</v>
      </c>
      <c r="E757" s="13" t="s">
        <v>162</v>
      </c>
      <c r="F757" s="13">
        <v>3</v>
      </c>
      <c r="G757" s="242">
        <v>2000</v>
      </c>
      <c r="H757" s="240">
        <v>6000</v>
      </c>
      <c r="I757" s="267"/>
    </row>
    <row r="758" spans="2:9">
      <c r="B758" s="130">
        <v>45810</v>
      </c>
      <c r="C758" s="24" t="s">
        <v>317</v>
      </c>
      <c r="D758" s="24" t="s">
        <v>157</v>
      </c>
      <c r="E758" s="13" t="s">
        <v>136</v>
      </c>
      <c r="F758" s="13">
        <v>15</v>
      </c>
      <c r="G758" s="242">
        <v>600</v>
      </c>
      <c r="H758" s="240">
        <v>9000</v>
      </c>
      <c r="I758" s="267"/>
    </row>
    <row r="759" spans="2:9">
      <c r="B759" s="130">
        <v>45811</v>
      </c>
      <c r="C759" s="24" t="s">
        <v>63</v>
      </c>
      <c r="D759" s="24" t="s">
        <v>157</v>
      </c>
      <c r="E759" s="13" t="s">
        <v>206</v>
      </c>
      <c r="F759" s="13">
        <v>10</v>
      </c>
      <c r="G759" s="242">
        <v>1100</v>
      </c>
      <c r="H759" s="240">
        <v>11000</v>
      </c>
      <c r="I759" s="267"/>
    </row>
    <row r="760" spans="2:9">
      <c r="B760" s="130">
        <v>45811</v>
      </c>
      <c r="C760" s="24" t="s">
        <v>63</v>
      </c>
      <c r="D760" s="24" t="s">
        <v>157</v>
      </c>
      <c r="E760" s="13" t="s">
        <v>162</v>
      </c>
      <c r="F760" s="13">
        <v>15</v>
      </c>
      <c r="G760" s="242">
        <v>1000</v>
      </c>
      <c r="H760" s="240">
        <v>15000</v>
      </c>
      <c r="I760" s="267"/>
    </row>
    <row r="761" spans="2:9">
      <c r="B761" s="130">
        <v>45811</v>
      </c>
      <c r="C761" s="24" t="s">
        <v>318</v>
      </c>
      <c r="D761" s="24" t="s">
        <v>157</v>
      </c>
      <c r="E761" s="13" t="s">
        <v>21</v>
      </c>
      <c r="F761" s="13">
        <v>3</v>
      </c>
      <c r="G761" s="242">
        <v>950</v>
      </c>
      <c r="H761" s="240">
        <v>2850</v>
      </c>
      <c r="I761" s="267"/>
    </row>
    <row r="762" spans="2:9">
      <c r="B762" s="130">
        <v>45811</v>
      </c>
      <c r="C762" s="24" t="s">
        <v>318</v>
      </c>
      <c r="D762" s="24" t="s">
        <v>157</v>
      </c>
      <c r="E762" s="13" t="s">
        <v>136</v>
      </c>
      <c r="F762" s="13">
        <v>12</v>
      </c>
      <c r="G762" s="242">
        <v>600</v>
      </c>
      <c r="H762" s="240">
        <v>7200</v>
      </c>
      <c r="I762" s="267"/>
    </row>
    <row r="763" spans="2:9">
      <c r="B763" s="130">
        <v>45811</v>
      </c>
      <c r="C763" s="24" t="s">
        <v>318</v>
      </c>
      <c r="D763" s="24" t="s">
        <v>157</v>
      </c>
      <c r="E763" s="13" t="s">
        <v>162</v>
      </c>
      <c r="F763" s="13">
        <v>4</v>
      </c>
      <c r="G763" s="242">
        <v>1000</v>
      </c>
      <c r="H763" s="240">
        <v>4000</v>
      </c>
      <c r="I763" s="267"/>
    </row>
    <row r="764" spans="2:9">
      <c r="B764" s="130">
        <v>45812</v>
      </c>
      <c r="C764" s="24" t="s">
        <v>319</v>
      </c>
      <c r="D764" s="24" t="s">
        <v>157</v>
      </c>
      <c r="E764" s="13" t="s">
        <v>21</v>
      </c>
      <c r="F764" s="13">
        <v>15</v>
      </c>
      <c r="G764" s="242">
        <v>950</v>
      </c>
      <c r="H764" s="240">
        <v>14250</v>
      </c>
      <c r="I764" s="267"/>
    </row>
    <row r="765" spans="2:9">
      <c r="B765" s="130">
        <v>45812</v>
      </c>
      <c r="C765" s="24" t="s">
        <v>319</v>
      </c>
      <c r="D765" s="24" t="s">
        <v>157</v>
      </c>
      <c r="E765" s="13" t="s">
        <v>158</v>
      </c>
      <c r="F765" s="13">
        <v>10</v>
      </c>
      <c r="G765" s="242">
        <v>1100</v>
      </c>
      <c r="H765" s="240">
        <v>11000</v>
      </c>
      <c r="I765" s="267"/>
    </row>
    <row r="766" spans="2:9">
      <c r="B766" s="130">
        <v>45812</v>
      </c>
      <c r="C766" s="24" t="s">
        <v>319</v>
      </c>
      <c r="D766" s="24" t="s">
        <v>157</v>
      </c>
      <c r="E766" s="13" t="s">
        <v>162</v>
      </c>
      <c r="F766" s="13">
        <v>15</v>
      </c>
      <c r="G766" s="242">
        <v>1000</v>
      </c>
      <c r="H766" s="240">
        <v>15000</v>
      </c>
      <c r="I766" s="267"/>
    </row>
    <row r="767" spans="2:9">
      <c r="B767" s="130">
        <v>45812</v>
      </c>
      <c r="C767" s="24" t="s">
        <v>320</v>
      </c>
      <c r="D767" s="24" t="s">
        <v>157</v>
      </c>
      <c r="E767" s="13" t="s">
        <v>21</v>
      </c>
      <c r="F767" s="13">
        <v>5</v>
      </c>
      <c r="G767" s="242">
        <v>950</v>
      </c>
      <c r="H767" s="240">
        <v>4750</v>
      </c>
      <c r="I767" s="267"/>
    </row>
    <row r="768" spans="2:9">
      <c r="B768" s="130">
        <v>45812</v>
      </c>
      <c r="C768" s="24" t="s">
        <v>320</v>
      </c>
      <c r="D768" s="24" t="s">
        <v>157</v>
      </c>
      <c r="E768" s="13" t="s">
        <v>158</v>
      </c>
      <c r="F768" s="13">
        <v>5</v>
      </c>
      <c r="G768" s="242">
        <v>1100</v>
      </c>
      <c r="H768" s="240">
        <v>5500</v>
      </c>
      <c r="I768" s="267"/>
    </row>
    <row r="769" spans="2:9">
      <c r="B769" s="130">
        <v>45812</v>
      </c>
      <c r="C769" s="24" t="s">
        <v>320</v>
      </c>
      <c r="D769" s="24" t="s">
        <v>157</v>
      </c>
      <c r="E769" s="13" t="s">
        <v>162</v>
      </c>
      <c r="F769" s="13">
        <v>5</v>
      </c>
      <c r="G769" s="242">
        <v>1000</v>
      </c>
      <c r="H769" s="240">
        <v>5000</v>
      </c>
      <c r="I769" s="267"/>
    </row>
    <row r="770" spans="2:9">
      <c r="B770" s="130">
        <v>45812</v>
      </c>
      <c r="C770" s="24" t="s">
        <v>320</v>
      </c>
      <c r="D770" s="24" t="s">
        <v>157</v>
      </c>
      <c r="E770" s="13" t="s">
        <v>206</v>
      </c>
      <c r="F770" s="13">
        <v>5</v>
      </c>
      <c r="G770" s="242">
        <v>1100</v>
      </c>
      <c r="H770" s="240">
        <v>5500</v>
      </c>
      <c r="I770" s="267"/>
    </row>
    <row r="771" spans="2:9">
      <c r="B771" s="130">
        <v>45812</v>
      </c>
      <c r="C771" s="24" t="s">
        <v>320</v>
      </c>
      <c r="D771" s="24" t="s">
        <v>157</v>
      </c>
      <c r="E771" s="13" t="s">
        <v>136</v>
      </c>
      <c r="F771" s="13">
        <v>5</v>
      </c>
      <c r="G771" s="242">
        <v>600</v>
      </c>
      <c r="H771" s="240">
        <v>3000</v>
      </c>
      <c r="I771" s="267"/>
    </row>
    <row r="772" spans="2:9">
      <c r="B772" s="130">
        <v>45812</v>
      </c>
      <c r="C772" s="24" t="s">
        <v>321</v>
      </c>
      <c r="D772" s="24" t="s">
        <v>157</v>
      </c>
      <c r="E772" s="13" t="s">
        <v>21</v>
      </c>
      <c r="F772" s="13">
        <v>10</v>
      </c>
      <c r="G772" s="242">
        <v>950</v>
      </c>
      <c r="H772" s="240">
        <v>9500</v>
      </c>
      <c r="I772" s="267"/>
    </row>
    <row r="773" spans="2:9">
      <c r="B773" s="130">
        <v>45812</v>
      </c>
      <c r="C773" s="24" t="s">
        <v>321</v>
      </c>
      <c r="D773" s="24" t="s">
        <v>157</v>
      </c>
      <c r="E773" s="13" t="s">
        <v>162</v>
      </c>
      <c r="F773" s="13">
        <v>10</v>
      </c>
      <c r="G773" s="242">
        <v>1000</v>
      </c>
      <c r="H773" s="240">
        <v>10000</v>
      </c>
      <c r="I773" s="267"/>
    </row>
    <row r="774" spans="2:9">
      <c r="B774" s="130">
        <v>45812</v>
      </c>
      <c r="C774" s="24" t="s">
        <v>192</v>
      </c>
      <c r="D774" s="24" t="s">
        <v>157</v>
      </c>
      <c r="E774" s="13" t="s">
        <v>21</v>
      </c>
      <c r="F774" s="13">
        <v>11</v>
      </c>
      <c r="G774" s="242">
        <v>950</v>
      </c>
      <c r="H774" s="240">
        <v>10450</v>
      </c>
      <c r="I774" s="267"/>
    </row>
    <row r="775" spans="2:9">
      <c r="B775" s="130">
        <v>45812</v>
      </c>
      <c r="C775" s="24" t="s">
        <v>192</v>
      </c>
      <c r="D775" s="24" t="s">
        <v>157</v>
      </c>
      <c r="E775" s="13" t="s">
        <v>136</v>
      </c>
      <c r="F775" s="13">
        <v>10</v>
      </c>
      <c r="G775" s="242">
        <v>600</v>
      </c>
      <c r="H775" s="240">
        <v>6000</v>
      </c>
      <c r="I775" s="267"/>
    </row>
    <row r="776" spans="2:9">
      <c r="B776" s="130">
        <v>45813</v>
      </c>
      <c r="C776" s="24" t="s">
        <v>270</v>
      </c>
      <c r="D776" s="24" t="s">
        <v>143</v>
      </c>
      <c r="E776" s="13" t="s">
        <v>21</v>
      </c>
      <c r="F776" s="13">
        <v>5</v>
      </c>
      <c r="G776" s="242">
        <v>1800</v>
      </c>
      <c r="H776" s="240">
        <v>9000</v>
      </c>
      <c r="I776" s="267"/>
    </row>
    <row r="777" spans="2:9">
      <c r="B777" s="130">
        <v>45813</v>
      </c>
      <c r="C777" s="24" t="s">
        <v>270</v>
      </c>
      <c r="D777" s="24" t="s">
        <v>157</v>
      </c>
      <c r="E777" s="13" t="s">
        <v>136</v>
      </c>
      <c r="F777" s="13">
        <v>3</v>
      </c>
      <c r="G777" s="242">
        <v>600</v>
      </c>
      <c r="H777" s="240">
        <v>1800</v>
      </c>
      <c r="I777" s="267"/>
    </row>
    <row r="778" spans="2:9">
      <c r="B778" s="130">
        <v>45813</v>
      </c>
      <c r="C778" s="24" t="s">
        <v>322</v>
      </c>
      <c r="D778" s="24" t="s">
        <v>157</v>
      </c>
      <c r="E778" s="13" t="s">
        <v>21</v>
      </c>
      <c r="F778" s="13">
        <v>10</v>
      </c>
      <c r="G778" s="242">
        <v>950</v>
      </c>
      <c r="H778" s="240">
        <v>9500</v>
      </c>
      <c r="I778" s="267"/>
    </row>
    <row r="779" spans="2:9">
      <c r="B779" s="130">
        <v>45813</v>
      </c>
      <c r="C779" s="24" t="s">
        <v>322</v>
      </c>
      <c r="D779" s="24" t="s">
        <v>157</v>
      </c>
      <c r="E779" s="13" t="s">
        <v>136</v>
      </c>
      <c r="F779" s="13">
        <v>10</v>
      </c>
      <c r="G779" s="242">
        <v>600</v>
      </c>
      <c r="H779" s="240">
        <v>6000</v>
      </c>
      <c r="I779" s="267"/>
    </row>
    <row r="780" spans="2:9">
      <c r="B780" s="130">
        <v>45809</v>
      </c>
      <c r="C780" s="24" t="s">
        <v>118</v>
      </c>
      <c r="D780" s="24" t="s">
        <v>157</v>
      </c>
      <c r="E780" s="13" t="s">
        <v>136</v>
      </c>
      <c r="F780" s="13">
        <v>12</v>
      </c>
      <c r="G780" s="242">
        <v>600</v>
      </c>
      <c r="H780" s="240">
        <v>7200</v>
      </c>
      <c r="I780" s="267"/>
    </row>
    <row r="781" spans="2:9">
      <c r="B781" s="130">
        <v>45809</v>
      </c>
      <c r="C781" s="24" t="s">
        <v>118</v>
      </c>
      <c r="D781" s="24" t="s">
        <v>157</v>
      </c>
      <c r="E781" s="13" t="s">
        <v>21</v>
      </c>
      <c r="F781" s="13">
        <v>12</v>
      </c>
      <c r="G781" s="242">
        <v>950</v>
      </c>
      <c r="H781" s="240">
        <v>11400</v>
      </c>
      <c r="I781" s="267"/>
    </row>
    <row r="782" spans="2:9">
      <c r="B782" s="130">
        <v>45810</v>
      </c>
      <c r="C782" s="24" t="s">
        <v>323</v>
      </c>
      <c r="D782" s="24" t="s">
        <v>143</v>
      </c>
      <c r="E782" s="13" t="s">
        <v>158</v>
      </c>
      <c r="F782" s="13">
        <v>2</v>
      </c>
      <c r="G782" s="242">
        <v>2200</v>
      </c>
      <c r="H782" s="240">
        <v>4400</v>
      </c>
      <c r="I782" s="267"/>
    </row>
    <row r="783" spans="2:9">
      <c r="B783" s="130">
        <v>45810</v>
      </c>
      <c r="C783" s="24" t="s">
        <v>323</v>
      </c>
      <c r="D783" s="24" t="s">
        <v>157</v>
      </c>
      <c r="E783" s="13" t="s">
        <v>21</v>
      </c>
      <c r="F783" s="13">
        <v>2</v>
      </c>
      <c r="G783" s="242">
        <v>950</v>
      </c>
      <c r="H783" s="240">
        <v>1900</v>
      </c>
      <c r="I783" s="267"/>
    </row>
    <row r="784" spans="2:9">
      <c r="B784" s="130">
        <v>45810</v>
      </c>
      <c r="C784" s="24" t="s">
        <v>323</v>
      </c>
      <c r="D784" s="24" t="s">
        <v>157</v>
      </c>
      <c r="E784" s="13" t="s">
        <v>206</v>
      </c>
      <c r="F784" s="13">
        <v>2</v>
      </c>
      <c r="G784" s="242">
        <v>1100</v>
      </c>
      <c r="H784" s="240">
        <v>2200</v>
      </c>
      <c r="I784" s="267"/>
    </row>
    <row r="785" spans="2:9">
      <c r="B785" s="130">
        <v>45810</v>
      </c>
      <c r="C785" s="24" t="s">
        <v>317</v>
      </c>
      <c r="D785" s="24" t="s">
        <v>143</v>
      </c>
      <c r="E785" s="13" t="s">
        <v>21</v>
      </c>
      <c r="F785" s="13">
        <v>3</v>
      </c>
      <c r="G785" s="242">
        <v>1800</v>
      </c>
      <c r="H785" s="240">
        <v>5400</v>
      </c>
      <c r="I785" s="267"/>
    </row>
    <row r="786" spans="2:9">
      <c r="B786" s="130">
        <v>45811</v>
      </c>
      <c r="C786" s="24" t="s">
        <v>324</v>
      </c>
      <c r="D786" s="24" t="s">
        <v>143</v>
      </c>
      <c r="E786" s="13" t="s">
        <v>21</v>
      </c>
      <c r="F786" s="13">
        <v>10</v>
      </c>
      <c r="G786" s="242">
        <v>1800</v>
      </c>
      <c r="H786" s="240">
        <v>18000</v>
      </c>
      <c r="I786" s="267"/>
    </row>
    <row r="787" spans="2:9">
      <c r="B787" s="130">
        <v>45811</v>
      </c>
      <c r="C787" s="24" t="s">
        <v>325</v>
      </c>
      <c r="D787" s="24" t="s">
        <v>143</v>
      </c>
      <c r="E787" s="13" t="s">
        <v>21</v>
      </c>
      <c r="F787" s="13">
        <v>2</v>
      </c>
      <c r="G787" s="242">
        <v>1800</v>
      </c>
      <c r="H787" s="240">
        <v>3600</v>
      </c>
      <c r="I787" s="267"/>
    </row>
    <row r="788" spans="2:9">
      <c r="B788" s="130">
        <v>45811</v>
      </c>
      <c r="C788" s="24" t="s">
        <v>325</v>
      </c>
      <c r="D788" s="24" t="s">
        <v>143</v>
      </c>
      <c r="E788" s="13" t="s">
        <v>136</v>
      </c>
      <c r="F788" s="13">
        <v>1</v>
      </c>
      <c r="G788" s="242">
        <v>1200</v>
      </c>
      <c r="H788" s="240">
        <v>1200</v>
      </c>
      <c r="I788" s="267"/>
    </row>
    <row r="789" spans="2:9">
      <c r="B789" s="130">
        <v>45811</v>
      </c>
      <c r="C789" s="24" t="s">
        <v>326</v>
      </c>
      <c r="D789" s="24"/>
      <c r="E789" s="13" t="s">
        <v>21</v>
      </c>
      <c r="F789" s="13">
        <v>5</v>
      </c>
      <c r="G789" s="242"/>
      <c r="H789" s="240"/>
      <c r="I789" s="267"/>
    </row>
    <row r="790" spans="2:9">
      <c r="B790" s="130">
        <v>45811</v>
      </c>
      <c r="C790" s="24" t="s">
        <v>326</v>
      </c>
      <c r="D790" s="24"/>
      <c r="E790" s="13" t="s">
        <v>136</v>
      </c>
      <c r="F790" s="13">
        <v>5</v>
      </c>
      <c r="G790" s="242"/>
      <c r="H790" s="240"/>
      <c r="I790" s="267"/>
    </row>
    <row r="791" spans="2:9">
      <c r="B791" s="130">
        <v>45811</v>
      </c>
      <c r="C791" s="24" t="s">
        <v>326</v>
      </c>
      <c r="D791" s="24"/>
      <c r="E791" s="13" t="s">
        <v>158</v>
      </c>
      <c r="F791" s="13">
        <v>2</v>
      </c>
      <c r="G791" s="242"/>
      <c r="H791" s="240"/>
      <c r="I791" s="267"/>
    </row>
    <row r="792" spans="2:9">
      <c r="B792" s="130">
        <v>45812</v>
      </c>
      <c r="C792" s="24" t="s">
        <v>327</v>
      </c>
      <c r="D792" s="24" t="s">
        <v>157</v>
      </c>
      <c r="E792" s="13" t="s">
        <v>158</v>
      </c>
      <c r="F792" s="13">
        <v>1</v>
      </c>
      <c r="G792" s="242">
        <v>1100</v>
      </c>
      <c r="H792" s="240">
        <v>1100</v>
      </c>
      <c r="I792" s="267"/>
    </row>
    <row r="793" spans="2:9">
      <c r="B793" s="130">
        <v>45812</v>
      </c>
      <c r="C793" s="24" t="s">
        <v>327</v>
      </c>
      <c r="D793" s="24" t="s">
        <v>157</v>
      </c>
      <c r="E793" s="13" t="s">
        <v>136</v>
      </c>
      <c r="F793" s="13">
        <v>1</v>
      </c>
      <c r="G793" s="242">
        <v>600</v>
      </c>
      <c r="H793" s="240">
        <v>600</v>
      </c>
      <c r="I793" s="267"/>
    </row>
    <row r="794" spans="2:9">
      <c r="B794" s="130">
        <v>45812</v>
      </c>
      <c r="C794" s="24" t="s">
        <v>328</v>
      </c>
      <c r="D794" s="24" t="s">
        <v>143</v>
      </c>
      <c r="E794" s="13" t="s">
        <v>21</v>
      </c>
      <c r="F794" s="13">
        <v>1</v>
      </c>
      <c r="G794" s="242">
        <v>1800</v>
      </c>
      <c r="H794" s="240">
        <v>1800</v>
      </c>
      <c r="I794" s="267"/>
    </row>
    <row r="795" spans="2:9">
      <c r="B795" s="130">
        <v>45812</v>
      </c>
      <c r="C795" s="24" t="s">
        <v>328</v>
      </c>
      <c r="D795" s="24" t="s">
        <v>157</v>
      </c>
      <c r="E795" s="13" t="s">
        <v>21</v>
      </c>
      <c r="F795" s="13">
        <v>1</v>
      </c>
      <c r="G795" s="242">
        <v>600</v>
      </c>
      <c r="H795" s="240">
        <v>600</v>
      </c>
      <c r="I795" s="267"/>
    </row>
    <row r="796" spans="2:9">
      <c r="B796" s="130">
        <v>45812</v>
      </c>
      <c r="C796" s="24" t="s">
        <v>329</v>
      </c>
      <c r="D796" s="24" t="s">
        <v>157</v>
      </c>
      <c r="E796" s="13" t="s">
        <v>206</v>
      </c>
      <c r="F796" s="13">
        <v>1</v>
      </c>
      <c r="G796" s="242">
        <v>1100</v>
      </c>
      <c r="H796" s="240">
        <v>1100</v>
      </c>
      <c r="I796" s="267"/>
    </row>
    <row r="797" spans="2:9">
      <c r="B797" s="130">
        <v>45812</v>
      </c>
      <c r="C797" s="24" t="s">
        <v>329</v>
      </c>
      <c r="D797" s="24" t="s">
        <v>157</v>
      </c>
      <c r="E797" s="13" t="s">
        <v>21</v>
      </c>
      <c r="F797" s="13">
        <v>1</v>
      </c>
      <c r="G797" s="242">
        <v>950</v>
      </c>
      <c r="H797" s="240">
        <v>950</v>
      </c>
      <c r="I797" s="267"/>
    </row>
    <row r="798" spans="2:9">
      <c r="B798" s="130">
        <v>45812</v>
      </c>
      <c r="C798" s="24" t="s">
        <v>329</v>
      </c>
      <c r="D798" s="24" t="s">
        <v>157</v>
      </c>
      <c r="E798" s="13" t="s">
        <v>136</v>
      </c>
      <c r="F798" s="13">
        <v>1</v>
      </c>
      <c r="G798" s="242">
        <v>600</v>
      </c>
      <c r="H798" s="240">
        <v>600</v>
      </c>
      <c r="I798" s="267"/>
    </row>
    <row r="799" spans="2:9">
      <c r="B799" s="130">
        <v>45812</v>
      </c>
      <c r="C799" s="24" t="s">
        <v>304</v>
      </c>
      <c r="D799" s="24" t="s">
        <v>157</v>
      </c>
      <c r="E799" s="13" t="s">
        <v>21</v>
      </c>
      <c r="F799" s="13">
        <v>10</v>
      </c>
      <c r="G799" s="242">
        <v>950</v>
      </c>
      <c r="H799" s="240" t="s">
        <v>330</v>
      </c>
      <c r="I799" s="267"/>
    </row>
    <row r="800" spans="2:9">
      <c r="B800" s="130">
        <v>45812</v>
      </c>
      <c r="C800" s="24" t="s">
        <v>331</v>
      </c>
      <c r="D800" s="24" t="s">
        <v>143</v>
      </c>
      <c r="E800" s="13" t="s">
        <v>21</v>
      </c>
      <c r="F800" s="13">
        <v>1</v>
      </c>
      <c r="G800" s="242">
        <v>1800</v>
      </c>
      <c r="H800" s="240">
        <v>1800</v>
      </c>
      <c r="I800" s="267"/>
    </row>
    <row r="801" spans="2:9">
      <c r="B801" s="130">
        <v>45812</v>
      </c>
      <c r="C801" s="24" t="s">
        <v>331</v>
      </c>
      <c r="D801" s="24" t="s">
        <v>143</v>
      </c>
      <c r="E801" s="13" t="s">
        <v>158</v>
      </c>
      <c r="F801" s="13">
        <v>1</v>
      </c>
      <c r="G801" s="242">
        <v>2200</v>
      </c>
      <c r="H801" s="240">
        <v>2200</v>
      </c>
      <c r="I801" s="267"/>
    </row>
    <row r="802" spans="2:9">
      <c r="B802" s="130">
        <v>45812</v>
      </c>
      <c r="C802" s="24" t="s">
        <v>331</v>
      </c>
      <c r="D802" s="24" t="s">
        <v>143</v>
      </c>
      <c r="E802" s="13" t="s">
        <v>206</v>
      </c>
      <c r="F802" s="13">
        <v>1</v>
      </c>
      <c r="G802" s="242">
        <v>2200</v>
      </c>
      <c r="H802" s="240">
        <v>2200</v>
      </c>
      <c r="I802" s="267"/>
    </row>
    <row r="803" spans="2:9">
      <c r="B803" s="130">
        <v>45812</v>
      </c>
      <c r="C803" s="24" t="s">
        <v>331</v>
      </c>
      <c r="D803" s="24" t="s">
        <v>143</v>
      </c>
      <c r="E803" s="13" t="s">
        <v>136</v>
      </c>
      <c r="F803" s="13">
        <v>1</v>
      </c>
      <c r="G803" s="242">
        <v>1200</v>
      </c>
      <c r="H803" s="240">
        <v>1200</v>
      </c>
      <c r="I803" s="267"/>
    </row>
    <row r="804" spans="2:9">
      <c r="B804" s="130">
        <v>45812</v>
      </c>
      <c r="C804" s="24" t="s">
        <v>331</v>
      </c>
      <c r="D804" s="24" t="s">
        <v>143</v>
      </c>
      <c r="E804" s="13" t="s">
        <v>162</v>
      </c>
      <c r="F804" s="13">
        <v>1</v>
      </c>
      <c r="G804" s="242">
        <v>2000</v>
      </c>
      <c r="H804" s="240">
        <v>2000</v>
      </c>
      <c r="I804" s="267"/>
    </row>
    <row r="805" spans="2:9">
      <c r="B805" s="130">
        <v>45812</v>
      </c>
      <c r="C805" s="24" t="s">
        <v>196</v>
      </c>
      <c r="D805" s="24" t="s">
        <v>157</v>
      </c>
      <c r="E805" s="13" t="s">
        <v>136</v>
      </c>
      <c r="F805" s="13">
        <v>20</v>
      </c>
      <c r="G805" s="242">
        <v>600</v>
      </c>
      <c r="H805" s="240">
        <v>12000</v>
      </c>
      <c r="I805" s="267"/>
    </row>
    <row r="806" spans="2:9">
      <c r="B806" s="130">
        <v>45812</v>
      </c>
      <c r="C806" s="24" t="s">
        <v>196</v>
      </c>
      <c r="D806" s="24" t="s">
        <v>157</v>
      </c>
      <c r="E806" s="13" t="s">
        <v>21</v>
      </c>
      <c r="F806" s="13">
        <v>30</v>
      </c>
      <c r="G806" s="242">
        <v>950</v>
      </c>
      <c r="H806" s="240">
        <v>28500</v>
      </c>
      <c r="I806" s="267"/>
    </row>
    <row r="807" spans="2:9">
      <c r="B807" s="130">
        <v>45812</v>
      </c>
      <c r="C807" s="24" t="s">
        <v>332</v>
      </c>
      <c r="D807" s="24" t="s">
        <v>143</v>
      </c>
      <c r="E807" s="13" t="s">
        <v>162</v>
      </c>
      <c r="F807" s="13">
        <v>2</v>
      </c>
      <c r="G807" s="242">
        <v>2000</v>
      </c>
      <c r="H807" s="240">
        <v>4000</v>
      </c>
      <c r="I807" s="267"/>
    </row>
    <row r="808" spans="2:9">
      <c r="B808" s="130">
        <v>45812</v>
      </c>
      <c r="C808" s="24" t="s">
        <v>332</v>
      </c>
      <c r="D808" s="24" t="s">
        <v>157</v>
      </c>
      <c r="E808" s="13" t="s">
        <v>136</v>
      </c>
      <c r="F808" s="13">
        <v>5</v>
      </c>
      <c r="G808" s="242">
        <v>600</v>
      </c>
      <c r="H808" s="240">
        <v>3000</v>
      </c>
      <c r="I808" s="267"/>
    </row>
    <row r="809" spans="2:9">
      <c r="B809" s="130">
        <v>45812</v>
      </c>
      <c r="C809" s="24" t="s">
        <v>186</v>
      </c>
      <c r="D809" s="24" t="s">
        <v>143</v>
      </c>
      <c r="E809" s="13" t="s">
        <v>21</v>
      </c>
      <c r="F809" s="13">
        <v>2</v>
      </c>
      <c r="G809" s="242">
        <v>1800</v>
      </c>
      <c r="H809" s="240">
        <v>3600</v>
      </c>
      <c r="I809" s="267"/>
    </row>
    <row r="810" spans="2:9">
      <c r="B810" s="130">
        <v>45812</v>
      </c>
      <c r="C810" s="24" t="s">
        <v>186</v>
      </c>
      <c r="D810" s="24" t="s">
        <v>157</v>
      </c>
      <c r="E810" s="13" t="s">
        <v>21</v>
      </c>
      <c r="F810" s="13">
        <v>2</v>
      </c>
      <c r="G810" s="242">
        <v>950</v>
      </c>
      <c r="H810" s="240">
        <v>1900</v>
      </c>
      <c r="I810" s="267"/>
    </row>
    <row r="811" spans="2:9">
      <c r="B811" s="130">
        <v>45813</v>
      </c>
      <c r="C811" s="24" t="s">
        <v>333</v>
      </c>
      <c r="D811" s="24" t="s">
        <v>157</v>
      </c>
      <c r="E811" s="13" t="s">
        <v>21</v>
      </c>
      <c r="F811" s="13">
        <v>4</v>
      </c>
      <c r="G811" s="242">
        <v>950</v>
      </c>
      <c r="H811" s="240">
        <v>3800</v>
      </c>
      <c r="I811" s="267"/>
    </row>
    <row r="812" spans="2:9">
      <c r="B812" s="130">
        <v>45813</v>
      </c>
      <c r="C812" s="24" t="s">
        <v>333</v>
      </c>
      <c r="D812" s="24" t="s">
        <v>157</v>
      </c>
      <c r="E812" s="13" t="s">
        <v>158</v>
      </c>
      <c r="F812" s="13">
        <v>2</v>
      </c>
      <c r="G812" s="242">
        <v>1100</v>
      </c>
      <c r="H812" s="240">
        <v>2200</v>
      </c>
      <c r="I812" s="267"/>
    </row>
    <row r="813" spans="2:9">
      <c r="B813" s="130">
        <v>45813</v>
      </c>
      <c r="C813" s="24" t="s">
        <v>333</v>
      </c>
      <c r="D813" s="24" t="s">
        <v>157</v>
      </c>
      <c r="E813" s="13" t="s">
        <v>136</v>
      </c>
      <c r="F813" s="13">
        <v>12</v>
      </c>
      <c r="G813" s="242">
        <v>600</v>
      </c>
      <c r="H813" s="240" t="s">
        <v>334</v>
      </c>
      <c r="I813" s="267"/>
    </row>
    <row r="814" spans="2:9">
      <c r="B814" s="130">
        <v>45813</v>
      </c>
      <c r="C814" s="24" t="s">
        <v>318</v>
      </c>
      <c r="D814" s="24" t="s">
        <v>157</v>
      </c>
      <c r="E814" s="13" t="s">
        <v>136</v>
      </c>
      <c r="F814" s="13">
        <v>12</v>
      </c>
      <c r="G814" s="242">
        <v>600</v>
      </c>
      <c r="H814" s="240">
        <v>7200</v>
      </c>
      <c r="I814" s="267"/>
    </row>
    <row r="815" spans="2:9">
      <c r="B815" s="130">
        <v>45813</v>
      </c>
      <c r="C815" s="24" t="s">
        <v>318</v>
      </c>
      <c r="D815" s="24" t="s">
        <v>157</v>
      </c>
      <c r="E815" s="13" t="s">
        <v>162</v>
      </c>
      <c r="F815" s="13">
        <v>7</v>
      </c>
      <c r="G815" s="242">
        <v>1000</v>
      </c>
      <c r="H815" s="240" t="s">
        <v>335</v>
      </c>
      <c r="I815" s="267"/>
    </row>
    <row r="816" spans="2:9">
      <c r="B816" s="130">
        <v>45813</v>
      </c>
      <c r="C816" s="24" t="s">
        <v>336</v>
      </c>
      <c r="D816" s="24" t="s">
        <v>157</v>
      </c>
      <c r="E816" s="13" t="s">
        <v>158</v>
      </c>
      <c r="F816" s="13">
        <v>10</v>
      </c>
      <c r="G816" s="242">
        <v>1100</v>
      </c>
      <c r="H816" s="240">
        <v>11000</v>
      </c>
      <c r="I816" s="267"/>
    </row>
    <row r="817" spans="2:9">
      <c r="B817" s="130">
        <v>45813</v>
      </c>
      <c r="C817" s="24" t="s">
        <v>336</v>
      </c>
      <c r="D817" s="24" t="s">
        <v>157</v>
      </c>
      <c r="E817" s="13" t="s">
        <v>21</v>
      </c>
      <c r="F817" s="13">
        <v>5</v>
      </c>
      <c r="G817" s="242">
        <v>950</v>
      </c>
      <c r="H817" s="240">
        <v>4750</v>
      </c>
      <c r="I817" s="267"/>
    </row>
    <row r="818" spans="2:9">
      <c r="B818" s="130">
        <v>45813</v>
      </c>
      <c r="C818" s="24" t="s">
        <v>337</v>
      </c>
      <c r="D818" s="24" t="s">
        <v>157</v>
      </c>
      <c r="E818" s="13" t="s">
        <v>21</v>
      </c>
      <c r="F818" s="13">
        <v>2</v>
      </c>
      <c r="G818" s="242">
        <v>950</v>
      </c>
      <c r="H818" s="240">
        <v>1900</v>
      </c>
      <c r="I818" s="267"/>
    </row>
    <row r="819" spans="2:9">
      <c r="B819" s="130">
        <v>45813</v>
      </c>
      <c r="C819" s="24" t="s">
        <v>337</v>
      </c>
      <c r="D819" s="24" t="s">
        <v>157</v>
      </c>
      <c r="E819" s="13" t="s">
        <v>206</v>
      </c>
      <c r="F819" s="13">
        <v>2</v>
      </c>
      <c r="G819" s="242">
        <v>1100</v>
      </c>
      <c r="H819" s="240">
        <v>2200</v>
      </c>
      <c r="I819" s="267"/>
    </row>
    <row r="820" spans="2:9">
      <c r="B820" s="130">
        <v>45813</v>
      </c>
      <c r="C820" s="24" t="s">
        <v>337</v>
      </c>
      <c r="D820" s="24" t="s">
        <v>157</v>
      </c>
      <c r="E820" s="13" t="s">
        <v>136</v>
      </c>
      <c r="F820" s="13">
        <v>2</v>
      </c>
      <c r="G820" s="242">
        <v>600</v>
      </c>
      <c r="H820" s="240">
        <v>1200</v>
      </c>
      <c r="I820" s="267"/>
    </row>
    <row r="821" spans="2:9">
      <c r="B821" s="130">
        <v>45813</v>
      </c>
      <c r="C821" s="24" t="s">
        <v>337</v>
      </c>
      <c r="D821" s="24" t="s">
        <v>157</v>
      </c>
      <c r="E821" s="13" t="s">
        <v>158</v>
      </c>
      <c r="F821" s="13">
        <v>2</v>
      </c>
      <c r="G821" s="242">
        <v>1100</v>
      </c>
      <c r="H821" s="240">
        <v>2200</v>
      </c>
      <c r="I821" s="267"/>
    </row>
    <row r="822" spans="2:9">
      <c r="B822" s="130">
        <v>45813</v>
      </c>
      <c r="C822" s="24" t="s">
        <v>337</v>
      </c>
      <c r="D822" s="24" t="s">
        <v>157</v>
      </c>
      <c r="E822" s="13" t="s">
        <v>162</v>
      </c>
      <c r="F822" s="13">
        <v>2</v>
      </c>
      <c r="G822" s="242">
        <v>1000</v>
      </c>
      <c r="H822" s="240">
        <v>2000</v>
      </c>
      <c r="I822" s="267"/>
    </row>
    <row r="823" spans="2:9">
      <c r="B823" s="130">
        <v>45814</v>
      </c>
      <c r="C823" s="24" t="s">
        <v>318</v>
      </c>
      <c r="D823" s="24" t="s">
        <v>157</v>
      </c>
      <c r="E823" s="13" t="s">
        <v>158</v>
      </c>
      <c r="F823" s="13">
        <v>3</v>
      </c>
      <c r="G823" s="242">
        <v>1100</v>
      </c>
      <c r="H823" s="240">
        <v>3300</v>
      </c>
      <c r="I823" s="267"/>
    </row>
    <row r="824" spans="2:9">
      <c r="B824" s="130">
        <v>45814</v>
      </c>
      <c r="C824" s="24" t="s">
        <v>318</v>
      </c>
      <c r="D824" s="24" t="s">
        <v>157</v>
      </c>
      <c r="E824" s="13" t="s">
        <v>206</v>
      </c>
      <c r="F824" s="13">
        <v>3</v>
      </c>
      <c r="G824" s="242">
        <v>1100</v>
      </c>
      <c r="H824" s="240">
        <v>3300</v>
      </c>
      <c r="I824" s="267"/>
    </row>
    <row r="825" spans="2:9">
      <c r="B825" s="130">
        <v>45814</v>
      </c>
      <c r="C825" s="24" t="s">
        <v>338</v>
      </c>
      <c r="D825" s="24" t="s">
        <v>157</v>
      </c>
      <c r="E825" s="13" t="s">
        <v>162</v>
      </c>
      <c r="F825" s="13">
        <v>6</v>
      </c>
      <c r="G825" s="242">
        <v>1000</v>
      </c>
      <c r="H825" s="240" t="s">
        <v>339</v>
      </c>
      <c r="I825" s="267"/>
    </row>
    <row r="826" spans="2:9">
      <c r="B826" s="130">
        <v>45814</v>
      </c>
      <c r="C826" s="24" t="s">
        <v>340</v>
      </c>
      <c r="D826" s="24" t="s">
        <v>157</v>
      </c>
      <c r="E826" s="13" t="s">
        <v>21</v>
      </c>
      <c r="F826" s="13">
        <v>10</v>
      </c>
      <c r="G826" s="242">
        <v>950</v>
      </c>
      <c r="H826" s="240">
        <v>9500</v>
      </c>
      <c r="I826" s="267"/>
    </row>
    <row r="827" spans="2:9">
      <c r="B827" s="130">
        <v>45814</v>
      </c>
      <c r="C827" s="24" t="s">
        <v>340</v>
      </c>
      <c r="D827" s="24" t="s">
        <v>157</v>
      </c>
      <c r="E827" s="13" t="s">
        <v>136</v>
      </c>
      <c r="F827" s="13">
        <v>20</v>
      </c>
      <c r="G827" s="242">
        <v>600</v>
      </c>
      <c r="H827" s="240" t="s">
        <v>341</v>
      </c>
      <c r="I827" s="267"/>
    </row>
    <row r="828" spans="2:9">
      <c r="B828" s="130">
        <v>45814</v>
      </c>
      <c r="C828" s="24" t="s">
        <v>326</v>
      </c>
      <c r="D828" s="24" t="s">
        <v>157</v>
      </c>
      <c r="E828" s="13" t="s">
        <v>136</v>
      </c>
      <c r="F828" s="13">
        <v>15</v>
      </c>
      <c r="G828" s="242">
        <v>600</v>
      </c>
      <c r="H828" s="240">
        <v>9000</v>
      </c>
      <c r="I828" s="267"/>
    </row>
    <row r="829" spans="2:9">
      <c r="B829" s="130">
        <v>45814</v>
      </c>
      <c r="C829" s="24" t="s">
        <v>326</v>
      </c>
      <c r="D829" s="24" t="s">
        <v>157</v>
      </c>
      <c r="E829" s="13" t="s">
        <v>21</v>
      </c>
      <c r="F829" s="13">
        <v>15</v>
      </c>
      <c r="G829" s="242">
        <v>950</v>
      </c>
      <c r="H829" s="240">
        <v>14250</v>
      </c>
      <c r="I829" s="267"/>
    </row>
    <row r="830" spans="2:9">
      <c r="B830" s="130">
        <v>45814</v>
      </c>
      <c r="C830" s="24" t="s">
        <v>326</v>
      </c>
      <c r="D830" s="24" t="s">
        <v>143</v>
      </c>
      <c r="E830" s="13" t="s">
        <v>162</v>
      </c>
      <c r="F830" s="13">
        <v>2</v>
      </c>
      <c r="G830" s="242">
        <v>1200</v>
      </c>
      <c r="H830" s="240" t="s">
        <v>342</v>
      </c>
      <c r="I830" s="267"/>
    </row>
    <row r="831" spans="2:9">
      <c r="B831" s="130">
        <v>45814</v>
      </c>
      <c r="C831" s="24" t="s">
        <v>343</v>
      </c>
      <c r="D831" s="24" t="s">
        <v>157</v>
      </c>
      <c r="E831" s="13" t="s">
        <v>136</v>
      </c>
      <c r="F831" s="13">
        <v>2</v>
      </c>
      <c r="G831" s="242">
        <v>600</v>
      </c>
      <c r="H831" s="240" t="s">
        <v>344</v>
      </c>
      <c r="I831" s="267"/>
    </row>
    <row r="832" spans="2:9">
      <c r="B832" s="130">
        <v>45814</v>
      </c>
      <c r="C832" s="24" t="s">
        <v>345</v>
      </c>
      <c r="D832" s="24" t="s">
        <v>157</v>
      </c>
      <c r="E832" s="13" t="s">
        <v>158</v>
      </c>
      <c r="F832" s="13">
        <v>2</v>
      </c>
      <c r="G832" s="242">
        <v>1100</v>
      </c>
      <c r="H832" s="240">
        <v>2200</v>
      </c>
      <c r="I832" s="267"/>
    </row>
    <row r="833" spans="2:9">
      <c r="B833" s="130">
        <v>45814</v>
      </c>
      <c r="C833" s="24" t="s">
        <v>345</v>
      </c>
      <c r="D833" s="24" t="s">
        <v>157</v>
      </c>
      <c r="E833" s="13" t="s">
        <v>206</v>
      </c>
      <c r="F833" s="13">
        <v>5</v>
      </c>
      <c r="G833" s="242">
        <v>1100</v>
      </c>
      <c r="H833" s="240">
        <v>5500</v>
      </c>
      <c r="I833" s="267"/>
    </row>
    <row r="834" spans="2:9">
      <c r="B834" s="130">
        <v>45814</v>
      </c>
      <c r="C834" s="24" t="s">
        <v>345</v>
      </c>
      <c r="D834" s="24" t="s">
        <v>143</v>
      </c>
      <c r="E834" s="13" t="s">
        <v>136</v>
      </c>
      <c r="F834" s="13">
        <v>5</v>
      </c>
      <c r="G834" s="242">
        <v>1200</v>
      </c>
      <c r="H834" s="240">
        <v>6000</v>
      </c>
      <c r="I834" s="267"/>
    </row>
    <row r="835" spans="2:9">
      <c r="B835" s="130">
        <v>45814</v>
      </c>
      <c r="C835" s="24" t="s">
        <v>345</v>
      </c>
      <c r="D835" s="24" t="s">
        <v>143</v>
      </c>
      <c r="E835" s="13" t="s">
        <v>21</v>
      </c>
      <c r="F835" s="13">
        <v>5</v>
      </c>
      <c r="G835" s="242">
        <v>1800</v>
      </c>
      <c r="H835" s="240" t="s">
        <v>346</v>
      </c>
      <c r="I835" s="267"/>
    </row>
    <row r="836" spans="2:9">
      <c r="B836" s="130">
        <v>45815</v>
      </c>
      <c r="C836" s="24" t="s">
        <v>337</v>
      </c>
      <c r="D836" s="24" t="s">
        <v>157</v>
      </c>
      <c r="E836" s="13" t="s">
        <v>21</v>
      </c>
      <c r="F836" s="13">
        <v>7</v>
      </c>
      <c r="G836" s="242">
        <v>950</v>
      </c>
      <c r="H836" s="240">
        <v>6650</v>
      </c>
      <c r="I836" s="267"/>
    </row>
    <row r="837" spans="2:9">
      <c r="B837" s="130">
        <v>45815</v>
      </c>
      <c r="C837" s="24" t="s">
        <v>337</v>
      </c>
      <c r="D837" s="24" t="s">
        <v>157</v>
      </c>
      <c r="E837" s="13" t="s">
        <v>136</v>
      </c>
      <c r="F837" s="13">
        <v>7</v>
      </c>
      <c r="G837" s="242">
        <v>600</v>
      </c>
      <c r="H837" s="240" t="s">
        <v>347</v>
      </c>
      <c r="I837" s="267"/>
    </row>
    <row r="838" spans="2:9">
      <c r="B838" s="130">
        <v>45816</v>
      </c>
      <c r="C838" s="24" t="s">
        <v>348</v>
      </c>
      <c r="D838" s="24" t="s">
        <v>157</v>
      </c>
      <c r="E838" s="13" t="s">
        <v>158</v>
      </c>
      <c r="F838" s="13">
        <v>5</v>
      </c>
      <c r="G838" s="242">
        <v>1100</v>
      </c>
      <c r="H838" s="240">
        <v>5500</v>
      </c>
      <c r="I838" s="267"/>
    </row>
    <row r="839" spans="2:9">
      <c r="B839" s="130">
        <v>45816</v>
      </c>
      <c r="C839" s="24" t="s">
        <v>348</v>
      </c>
      <c r="D839" s="24" t="s">
        <v>157</v>
      </c>
      <c r="E839" s="13" t="s">
        <v>206</v>
      </c>
      <c r="F839" s="13">
        <v>5</v>
      </c>
      <c r="G839" s="242">
        <v>1100</v>
      </c>
      <c r="H839" s="240">
        <v>5500</v>
      </c>
      <c r="I839" s="267"/>
    </row>
    <row r="840" spans="2:9">
      <c r="B840" s="130">
        <v>45816</v>
      </c>
      <c r="C840" s="24" t="s">
        <v>348</v>
      </c>
      <c r="D840" s="24" t="s">
        <v>157</v>
      </c>
      <c r="E840" s="13" t="s">
        <v>136</v>
      </c>
      <c r="F840" s="13">
        <v>10</v>
      </c>
      <c r="G840" s="242">
        <v>600</v>
      </c>
      <c r="H840" s="240">
        <v>6000</v>
      </c>
      <c r="I840" s="267"/>
    </row>
    <row r="841" spans="2:9">
      <c r="B841" s="130">
        <v>45817</v>
      </c>
      <c r="C841" s="24" t="s">
        <v>282</v>
      </c>
      <c r="D841" s="24" t="s">
        <v>157</v>
      </c>
      <c r="E841" s="13" t="s">
        <v>158</v>
      </c>
      <c r="F841" s="13">
        <v>5</v>
      </c>
      <c r="G841" s="242">
        <v>1100</v>
      </c>
      <c r="H841" s="240">
        <v>5500</v>
      </c>
      <c r="I841" s="267"/>
    </row>
    <row r="842" spans="2:9">
      <c r="B842" s="130">
        <v>45817</v>
      </c>
      <c r="C842" s="24" t="s">
        <v>282</v>
      </c>
      <c r="D842" s="24" t="s">
        <v>157</v>
      </c>
      <c r="E842" s="13" t="s">
        <v>206</v>
      </c>
      <c r="F842" s="13">
        <v>5</v>
      </c>
      <c r="G842" s="242">
        <v>1100</v>
      </c>
      <c r="H842" s="240">
        <v>5500</v>
      </c>
      <c r="I842" s="267"/>
    </row>
    <row r="843" spans="2:9">
      <c r="B843" s="130">
        <v>45817</v>
      </c>
      <c r="C843" s="24" t="s">
        <v>282</v>
      </c>
      <c r="D843" s="24" t="s">
        <v>157</v>
      </c>
      <c r="E843" s="13" t="s">
        <v>21</v>
      </c>
      <c r="F843" s="13">
        <v>5</v>
      </c>
      <c r="G843" s="242">
        <v>950</v>
      </c>
      <c r="H843" s="240" t="s">
        <v>349</v>
      </c>
      <c r="I843" s="267"/>
    </row>
    <row r="844" spans="2:9">
      <c r="B844" s="130">
        <v>45819</v>
      </c>
      <c r="C844" s="24" t="s">
        <v>350</v>
      </c>
      <c r="D844" s="24" t="s">
        <v>157</v>
      </c>
      <c r="E844" s="13" t="s">
        <v>21</v>
      </c>
      <c r="F844" s="13">
        <v>5</v>
      </c>
      <c r="G844" s="242">
        <v>950</v>
      </c>
      <c r="H844" s="240">
        <v>4750</v>
      </c>
      <c r="I844" s="267"/>
    </row>
    <row r="845" spans="2:9">
      <c r="B845" s="130">
        <v>45819</v>
      </c>
      <c r="C845" s="24" t="s">
        <v>350</v>
      </c>
      <c r="D845" s="24" t="s">
        <v>157</v>
      </c>
      <c r="E845" s="13" t="s">
        <v>136</v>
      </c>
      <c r="F845" s="13">
        <v>5</v>
      </c>
      <c r="G845" s="242">
        <v>600</v>
      </c>
      <c r="H845" s="240">
        <v>3000</v>
      </c>
      <c r="I845" s="267"/>
    </row>
    <row r="846" spans="2:9">
      <c r="B846" s="130">
        <v>45819</v>
      </c>
      <c r="C846" s="24" t="s">
        <v>282</v>
      </c>
      <c r="D846" s="24" t="s">
        <v>143</v>
      </c>
      <c r="E846" s="13" t="s">
        <v>206</v>
      </c>
      <c r="F846" s="13">
        <v>6</v>
      </c>
      <c r="G846" s="242">
        <v>2200</v>
      </c>
      <c r="H846" s="240">
        <v>13200</v>
      </c>
      <c r="I846" s="267"/>
    </row>
    <row r="847" spans="2:9">
      <c r="B847" s="130">
        <v>45819</v>
      </c>
      <c r="C847" s="24" t="s">
        <v>282</v>
      </c>
      <c r="D847" s="24" t="s">
        <v>157</v>
      </c>
      <c r="E847" s="13" t="s">
        <v>206</v>
      </c>
      <c r="F847" s="13">
        <v>10</v>
      </c>
      <c r="G847" s="242">
        <v>1100</v>
      </c>
      <c r="H847" s="240">
        <v>11000</v>
      </c>
      <c r="I847" s="267"/>
    </row>
    <row r="848" spans="2:9">
      <c r="B848" s="130">
        <v>45819</v>
      </c>
      <c r="C848" s="24" t="s">
        <v>282</v>
      </c>
      <c r="D848" s="24" t="s">
        <v>157</v>
      </c>
      <c r="E848" s="13" t="s">
        <v>158</v>
      </c>
      <c r="F848" s="13">
        <v>8</v>
      </c>
      <c r="G848" s="242">
        <v>1100</v>
      </c>
      <c r="H848" s="240">
        <v>8800</v>
      </c>
      <c r="I848" s="267"/>
    </row>
    <row r="849" spans="2:9">
      <c r="B849" s="130">
        <v>45819</v>
      </c>
      <c r="C849" s="24" t="s">
        <v>282</v>
      </c>
      <c r="D849" s="24" t="s">
        <v>157</v>
      </c>
      <c r="E849" s="13" t="s">
        <v>21</v>
      </c>
      <c r="F849" s="13">
        <v>9</v>
      </c>
      <c r="G849" s="242">
        <v>950</v>
      </c>
      <c r="H849" s="240">
        <v>8550</v>
      </c>
      <c r="I849" s="267"/>
    </row>
    <row r="850" spans="2:9">
      <c r="B850" s="130">
        <v>45810</v>
      </c>
      <c r="C850" s="24" t="s">
        <v>351</v>
      </c>
      <c r="D850" s="24" t="s">
        <v>157</v>
      </c>
      <c r="E850" s="13" t="s">
        <v>136</v>
      </c>
      <c r="F850" s="13">
        <v>3</v>
      </c>
      <c r="G850" s="242">
        <v>600</v>
      </c>
      <c r="H850" s="240" t="s">
        <v>352</v>
      </c>
      <c r="I850" s="267"/>
    </row>
    <row r="851" spans="2:9">
      <c r="B851" s="130">
        <v>45810</v>
      </c>
      <c r="C851" s="24" t="s">
        <v>351</v>
      </c>
      <c r="D851" s="24" t="s">
        <v>157</v>
      </c>
      <c r="E851" s="13" t="s">
        <v>21</v>
      </c>
      <c r="F851" s="13">
        <v>3</v>
      </c>
      <c r="G851" s="242">
        <v>950</v>
      </c>
      <c r="H851" s="240">
        <v>2850</v>
      </c>
      <c r="I851" s="267"/>
    </row>
    <row r="852" spans="2:9">
      <c r="B852" s="130">
        <v>45811</v>
      </c>
      <c r="C852" s="24" t="s">
        <v>278</v>
      </c>
      <c r="D852" s="24" t="s">
        <v>157</v>
      </c>
      <c r="E852" s="13" t="s">
        <v>158</v>
      </c>
      <c r="F852" s="13">
        <v>5</v>
      </c>
      <c r="G852" s="242">
        <v>1100</v>
      </c>
      <c r="H852" s="240" t="s">
        <v>353</v>
      </c>
      <c r="I852" s="267"/>
    </row>
    <row r="853" spans="2:9">
      <c r="B853" s="130">
        <v>45811</v>
      </c>
      <c r="C853" s="24" t="s">
        <v>278</v>
      </c>
      <c r="D853" s="24" t="s">
        <v>143</v>
      </c>
      <c r="E853" s="13" t="s">
        <v>21</v>
      </c>
      <c r="F853" s="13">
        <v>3</v>
      </c>
      <c r="G853" s="242">
        <v>950</v>
      </c>
      <c r="H853" s="240">
        <v>2850</v>
      </c>
      <c r="I853" s="267"/>
    </row>
    <row r="854" spans="2:9">
      <c r="B854" s="130">
        <v>45811</v>
      </c>
      <c r="C854" s="24" t="s">
        <v>109</v>
      </c>
      <c r="D854" s="24" t="s">
        <v>143</v>
      </c>
      <c r="E854" s="13" t="s">
        <v>21</v>
      </c>
      <c r="F854" s="13">
        <v>1</v>
      </c>
      <c r="G854" s="242">
        <v>950</v>
      </c>
      <c r="H854" s="240">
        <v>950</v>
      </c>
      <c r="I854" s="20"/>
    </row>
    <row r="855" spans="2:9">
      <c r="B855" s="130">
        <v>45811</v>
      </c>
      <c r="C855" s="24" t="s">
        <v>30</v>
      </c>
      <c r="D855" s="24" t="s">
        <v>143</v>
      </c>
      <c r="E855" s="13" t="s">
        <v>21</v>
      </c>
      <c r="F855" s="13">
        <v>1</v>
      </c>
      <c r="G855" s="242">
        <v>2200</v>
      </c>
      <c r="H855" s="240">
        <v>2200</v>
      </c>
      <c r="I855" s="20"/>
    </row>
    <row r="856" spans="2:9">
      <c r="B856" s="130">
        <v>45812</v>
      </c>
      <c r="C856" s="24" t="s">
        <v>215</v>
      </c>
      <c r="D856" s="24" t="s">
        <v>157</v>
      </c>
      <c r="E856" s="13" t="s">
        <v>21</v>
      </c>
      <c r="F856" s="13">
        <v>14</v>
      </c>
      <c r="G856" s="242">
        <v>950</v>
      </c>
      <c r="H856" s="240">
        <v>13300</v>
      </c>
      <c r="I856" s="267"/>
    </row>
    <row r="857" spans="2:9">
      <c r="B857" s="130">
        <v>45812</v>
      </c>
      <c r="C857" s="24" t="s">
        <v>215</v>
      </c>
      <c r="D857" s="24" t="s">
        <v>157</v>
      </c>
      <c r="E857" s="13" t="s">
        <v>136</v>
      </c>
      <c r="F857" s="13">
        <v>8</v>
      </c>
      <c r="G857" s="242">
        <v>600</v>
      </c>
      <c r="H857" s="240" t="s">
        <v>354</v>
      </c>
      <c r="I857" s="267"/>
    </row>
    <row r="858" spans="2:9">
      <c r="B858" s="130">
        <v>45812</v>
      </c>
      <c r="C858" s="24" t="s">
        <v>188</v>
      </c>
      <c r="D858" s="24" t="s">
        <v>143</v>
      </c>
      <c r="E858" s="13" t="s">
        <v>21</v>
      </c>
      <c r="F858" s="13">
        <v>15</v>
      </c>
      <c r="G858" s="242">
        <v>1800</v>
      </c>
      <c r="H858" s="240">
        <v>27000</v>
      </c>
      <c r="I858" s="267"/>
    </row>
    <row r="859" spans="2:9">
      <c r="B859" s="130">
        <v>45812</v>
      </c>
      <c r="C859" s="24" t="s">
        <v>111</v>
      </c>
      <c r="D859" s="24" t="s">
        <v>143</v>
      </c>
      <c r="E859" s="13" t="s">
        <v>206</v>
      </c>
      <c r="F859" s="13">
        <v>2</v>
      </c>
      <c r="G859" s="242">
        <v>2200</v>
      </c>
      <c r="H859" s="240">
        <v>4400</v>
      </c>
      <c r="I859" s="20"/>
    </row>
    <row r="860" spans="2:9">
      <c r="B860" s="130">
        <v>45812</v>
      </c>
      <c r="C860" s="24" t="s">
        <v>111</v>
      </c>
      <c r="D860" s="24" t="s">
        <v>143</v>
      </c>
      <c r="E860" s="13" t="s">
        <v>21</v>
      </c>
      <c r="F860" s="13">
        <v>2</v>
      </c>
      <c r="G860" s="242">
        <v>2200</v>
      </c>
      <c r="H860" s="240">
        <v>4400</v>
      </c>
      <c r="I860" s="20"/>
    </row>
    <row r="861" spans="2:9">
      <c r="B861" s="130">
        <v>45812</v>
      </c>
      <c r="C861" s="24" t="s">
        <v>111</v>
      </c>
      <c r="D861" s="24" t="s">
        <v>143</v>
      </c>
      <c r="E861" s="13" t="s">
        <v>158</v>
      </c>
      <c r="F861" s="13">
        <v>1</v>
      </c>
      <c r="G861" s="242">
        <v>2200</v>
      </c>
      <c r="H861" s="240">
        <v>2200</v>
      </c>
      <c r="I861" s="20"/>
    </row>
    <row r="862" spans="2:9">
      <c r="B862" s="130">
        <v>45812</v>
      </c>
      <c r="C862" s="24" t="s">
        <v>191</v>
      </c>
      <c r="D862" s="24" t="s">
        <v>143</v>
      </c>
      <c r="E862" s="13" t="s">
        <v>136</v>
      </c>
      <c r="F862" s="13">
        <v>1</v>
      </c>
      <c r="G862" s="242">
        <v>1800</v>
      </c>
      <c r="H862" s="240">
        <v>1800</v>
      </c>
      <c r="I862" s="267"/>
    </row>
    <row r="863" spans="2:9">
      <c r="B863" s="130">
        <v>45812</v>
      </c>
      <c r="C863" s="24" t="s">
        <v>191</v>
      </c>
      <c r="D863" s="24" t="s">
        <v>143</v>
      </c>
      <c r="E863" s="13" t="s">
        <v>158</v>
      </c>
      <c r="F863" s="13">
        <v>1</v>
      </c>
      <c r="G863" s="242">
        <v>2200</v>
      </c>
      <c r="H863" s="240">
        <v>2200</v>
      </c>
      <c r="I863" s="267"/>
    </row>
    <row r="864" spans="2:9">
      <c r="B864" s="130">
        <v>45814</v>
      </c>
      <c r="C864" s="24" t="s">
        <v>187</v>
      </c>
      <c r="D864" s="24" t="s">
        <v>143</v>
      </c>
      <c r="E864" s="13" t="s">
        <v>136</v>
      </c>
      <c r="F864" s="13">
        <v>10</v>
      </c>
      <c r="G864" s="242">
        <v>1800</v>
      </c>
      <c r="H864" s="240">
        <v>18000</v>
      </c>
      <c r="I864" s="267"/>
    </row>
    <row r="865" spans="2:9">
      <c r="B865" s="130">
        <v>45814</v>
      </c>
      <c r="C865" s="24" t="s">
        <v>187</v>
      </c>
      <c r="D865" s="24" t="s">
        <v>157</v>
      </c>
      <c r="E865" s="13" t="s">
        <v>136</v>
      </c>
      <c r="F865" s="13">
        <v>3</v>
      </c>
      <c r="G865" s="242">
        <v>600</v>
      </c>
      <c r="H865" s="240">
        <v>1800</v>
      </c>
      <c r="I865" s="267"/>
    </row>
    <row r="866" spans="2:9">
      <c r="B866" s="130">
        <v>45814</v>
      </c>
      <c r="C866" s="24" t="s">
        <v>187</v>
      </c>
      <c r="D866" s="24" t="s">
        <v>143</v>
      </c>
      <c r="E866" s="13" t="s">
        <v>158</v>
      </c>
      <c r="F866" s="13">
        <v>6</v>
      </c>
      <c r="G866" s="242">
        <v>2200</v>
      </c>
      <c r="H866" s="240">
        <v>13200</v>
      </c>
      <c r="I866" s="267"/>
    </row>
    <row r="867" spans="2:9">
      <c r="B867" s="130">
        <v>45817</v>
      </c>
      <c r="C867" s="24" t="s">
        <v>236</v>
      </c>
      <c r="D867" s="24" t="s">
        <v>157</v>
      </c>
      <c r="E867" s="13" t="s">
        <v>136</v>
      </c>
      <c r="F867" s="13">
        <v>13</v>
      </c>
      <c r="G867" s="242">
        <v>600</v>
      </c>
      <c r="H867" s="240">
        <v>7800</v>
      </c>
      <c r="I867" s="267"/>
    </row>
    <row r="868" spans="2:9">
      <c r="B868" s="130">
        <v>45817</v>
      </c>
      <c r="C868" s="24" t="s">
        <v>217</v>
      </c>
      <c r="D868" s="24" t="s">
        <v>143</v>
      </c>
      <c r="E868" s="13" t="s">
        <v>21</v>
      </c>
      <c r="F868" s="13">
        <v>4</v>
      </c>
      <c r="G868" s="242">
        <v>1800</v>
      </c>
      <c r="H868" s="240">
        <v>7200</v>
      </c>
      <c r="I868" s="267"/>
    </row>
    <row r="869" spans="2:9">
      <c r="B869" s="130">
        <v>45817</v>
      </c>
      <c r="C869" s="24" t="s">
        <v>351</v>
      </c>
      <c r="D869" s="24" t="s">
        <v>143</v>
      </c>
      <c r="E869" s="13" t="s">
        <v>21</v>
      </c>
      <c r="F869" s="13">
        <v>10</v>
      </c>
      <c r="G869" s="242">
        <v>1800</v>
      </c>
      <c r="H869" s="240">
        <v>18000</v>
      </c>
      <c r="I869" s="267"/>
    </row>
    <row r="870" spans="2:9">
      <c r="B870" s="130">
        <v>45820</v>
      </c>
      <c r="C870" s="24" t="s">
        <v>188</v>
      </c>
      <c r="D870" s="24" t="s">
        <v>143</v>
      </c>
      <c r="E870" s="13" t="s">
        <v>136</v>
      </c>
      <c r="F870" s="13">
        <v>20</v>
      </c>
      <c r="G870" s="242">
        <v>1200</v>
      </c>
      <c r="H870" s="240" t="s">
        <v>355</v>
      </c>
      <c r="I870" s="267"/>
    </row>
    <row r="871" spans="2:9">
      <c r="B871" s="130">
        <v>45820</v>
      </c>
      <c r="C871" s="24" t="s">
        <v>188</v>
      </c>
      <c r="D871" s="24" t="s">
        <v>143</v>
      </c>
      <c r="E871" s="13" t="s">
        <v>21</v>
      </c>
      <c r="F871" s="13">
        <v>10</v>
      </c>
      <c r="G871" s="242">
        <v>1800</v>
      </c>
      <c r="H871" s="240">
        <v>18000</v>
      </c>
      <c r="I871" s="267"/>
    </row>
    <row r="872" spans="2:9">
      <c r="B872" s="130">
        <v>45820</v>
      </c>
      <c r="C872" s="24" t="s">
        <v>356</v>
      </c>
      <c r="D872" s="24" t="s">
        <v>157</v>
      </c>
      <c r="E872" s="13" t="s">
        <v>136</v>
      </c>
      <c r="F872" s="13">
        <v>5</v>
      </c>
      <c r="G872" s="242">
        <v>600</v>
      </c>
      <c r="H872" s="240">
        <v>3000</v>
      </c>
      <c r="I872" s="267"/>
    </row>
    <row r="873" spans="2:9">
      <c r="B873" s="130">
        <v>45820</v>
      </c>
      <c r="C873" s="24" t="s">
        <v>111</v>
      </c>
      <c r="D873" s="24" t="s">
        <v>143</v>
      </c>
      <c r="E873" s="13" t="s">
        <v>21</v>
      </c>
      <c r="F873" s="13">
        <v>2</v>
      </c>
      <c r="G873" s="242">
        <v>1800</v>
      </c>
      <c r="H873" s="240">
        <v>3600</v>
      </c>
      <c r="I873" s="20"/>
    </row>
    <row r="874" spans="2:9">
      <c r="B874" s="130">
        <v>45820</v>
      </c>
      <c r="C874" s="24" t="s">
        <v>111</v>
      </c>
      <c r="D874" s="24" t="s">
        <v>143</v>
      </c>
      <c r="E874" s="13" t="s">
        <v>158</v>
      </c>
      <c r="F874" s="13">
        <v>2</v>
      </c>
      <c r="G874" s="242">
        <v>2200</v>
      </c>
      <c r="H874" s="240">
        <v>4400</v>
      </c>
      <c r="I874" s="20"/>
    </row>
    <row r="875" spans="2:9">
      <c r="B875" s="130">
        <v>45820</v>
      </c>
      <c r="C875" s="24" t="s">
        <v>111</v>
      </c>
      <c r="D875" s="24" t="s">
        <v>143</v>
      </c>
      <c r="E875" s="13" t="s">
        <v>136</v>
      </c>
      <c r="F875" s="13">
        <v>2</v>
      </c>
      <c r="G875" s="242">
        <v>1200</v>
      </c>
      <c r="H875" s="240">
        <v>2400</v>
      </c>
      <c r="I875" s="20"/>
    </row>
    <row r="876" spans="2:9">
      <c r="B876" s="130">
        <v>45820</v>
      </c>
      <c r="C876" s="24" t="s">
        <v>111</v>
      </c>
      <c r="D876" s="24" t="s">
        <v>143</v>
      </c>
      <c r="E876" s="13" t="s">
        <v>206</v>
      </c>
      <c r="F876" s="13">
        <v>2</v>
      </c>
      <c r="G876" s="242">
        <v>2200</v>
      </c>
      <c r="H876" s="240">
        <v>4400</v>
      </c>
      <c r="I876" s="20"/>
    </row>
    <row r="877" spans="2:9">
      <c r="B877" s="130">
        <v>45820</v>
      </c>
      <c r="C877" s="24" t="s">
        <v>357</v>
      </c>
      <c r="D877" s="24" t="s">
        <v>157</v>
      </c>
      <c r="E877" s="13" t="s">
        <v>21</v>
      </c>
      <c r="F877" s="13">
        <v>2</v>
      </c>
      <c r="G877" s="242">
        <v>950</v>
      </c>
      <c r="H877" s="240">
        <v>1900</v>
      </c>
      <c r="I877" s="267"/>
    </row>
    <row r="878" spans="2:9">
      <c r="B878" s="130">
        <v>45820</v>
      </c>
      <c r="C878" s="24" t="s">
        <v>357</v>
      </c>
      <c r="D878" s="24" t="s">
        <v>157</v>
      </c>
      <c r="E878" s="13" t="s">
        <v>158</v>
      </c>
      <c r="F878" s="13">
        <v>1</v>
      </c>
      <c r="G878" s="242">
        <v>1100</v>
      </c>
      <c r="H878" s="240">
        <v>1100</v>
      </c>
      <c r="I878" s="267"/>
    </row>
    <row r="879" spans="2:9">
      <c r="B879" s="273">
        <v>45820</v>
      </c>
      <c r="C879" s="24" t="s">
        <v>357</v>
      </c>
      <c r="D879" s="24" t="s">
        <v>157</v>
      </c>
      <c r="E879" s="13" t="s">
        <v>206</v>
      </c>
      <c r="F879" s="13">
        <v>1</v>
      </c>
      <c r="G879" s="242">
        <v>1100</v>
      </c>
      <c r="H879" s="240">
        <v>1100</v>
      </c>
      <c r="I879" s="267"/>
    </row>
    <row r="880" spans="2:9">
      <c r="B880" s="130">
        <v>45820</v>
      </c>
      <c r="C880" s="24" t="s">
        <v>357</v>
      </c>
      <c r="D880" s="24" t="s">
        <v>157</v>
      </c>
      <c r="E880" s="13" t="s">
        <v>136</v>
      </c>
      <c r="F880" s="13">
        <v>1</v>
      </c>
      <c r="G880" s="242">
        <v>600</v>
      </c>
      <c r="H880" s="240">
        <v>600</v>
      </c>
      <c r="I880" s="267"/>
    </row>
    <row r="881" spans="2:9">
      <c r="B881" s="130">
        <v>45820</v>
      </c>
      <c r="C881" s="24" t="s">
        <v>358</v>
      </c>
      <c r="D881" s="24" t="s">
        <v>143</v>
      </c>
      <c r="E881" s="13" t="s">
        <v>158</v>
      </c>
      <c r="F881" s="13">
        <v>1</v>
      </c>
      <c r="G881" s="242">
        <v>2200</v>
      </c>
      <c r="H881" s="240">
        <v>2200</v>
      </c>
      <c r="I881" s="267"/>
    </row>
    <row r="882" spans="2:9">
      <c r="B882" s="130">
        <v>45820</v>
      </c>
      <c r="C882" s="24" t="s">
        <v>358</v>
      </c>
      <c r="D882" s="24" t="s">
        <v>143</v>
      </c>
      <c r="E882" s="13" t="s">
        <v>206</v>
      </c>
      <c r="F882" s="13">
        <v>1</v>
      </c>
      <c r="G882" s="242">
        <v>2200</v>
      </c>
      <c r="H882" s="240">
        <v>2200</v>
      </c>
      <c r="I882" s="267"/>
    </row>
    <row r="883" spans="2:9">
      <c r="B883" s="130">
        <v>45820</v>
      </c>
      <c r="C883" s="24" t="s">
        <v>358</v>
      </c>
      <c r="D883" s="24" t="s">
        <v>143</v>
      </c>
      <c r="E883" s="13" t="s">
        <v>21</v>
      </c>
      <c r="F883" s="13">
        <v>1</v>
      </c>
      <c r="G883" s="242">
        <v>1800</v>
      </c>
      <c r="H883" s="240">
        <v>1800</v>
      </c>
      <c r="I883" s="267"/>
    </row>
    <row r="884" spans="2:9">
      <c r="B884" s="130">
        <v>45820</v>
      </c>
      <c r="C884" s="24" t="s">
        <v>358</v>
      </c>
      <c r="D884" s="24" t="s">
        <v>143</v>
      </c>
      <c r="E884" s="13" t="s">
        <v>162</v>
      </c>
      <c r="F884" s="13">
        <v>1</v>
      </c>
      <c r="G884" s="242">
        <v>1200</v>
      </c>
      <c r="H884" s="240">
        <v>1200</v>
      </c>
      <c r="I884" s="267"/>
    </row>
    <row r="885" spans="2:9">
      <c r="B885" s="130">
        <v>45821</v>
      </c>
      <c r="C885" s="24" t="s">
        <v>278</v>
      </c>
      <c r="D885" s="24" t="s">
        <v>143</v>
      </c>
      <c r="E885" s="13" t="s">
        <v>21</v>
      </c>
      <c r="F885" s="13">
        <v>6</v>
      </c>
      <c r="G885" s="242">
        <v>1800</v>
      </c>
      <c r="H885" s="240">
        <v>10800</v>
      </c>
      <c r="I885" s="267"/>
    </row>
    <row r="886" spans="2:9">
      <c r="B886" s="130">
        <v>45821</v>
      </c>
      <c r="C886" s="24" t="s">
        <v>278</v>
      </c>
      <c r="D886" s="24" t="s">
        <v>143</v>
      </c>
      <c r="E886" s="13" t="s">
        <v>158</v>
      </c>
      <c r="F886" s="13">
        <v>4</v>
      </c>
      <c r="G886" s="242">
        <v>2200</v>
      </c>
      <c r="H886" s="240">
        <v>8800</v>
      </c>
      <c r="I886" s="267"/>
    </row>
    <row r="887" spans="2:9">
      <c r="B887" s="130">
        <v>45821</v>
      </c>
      <c r="C887" s="24" t="s">
        <v>191</v>
      </c>
      <c r="D887" s="24" t="s">
        <v>143</v>
      </c>
      <c r="E887" s="13" t="s">
        <v>158</v>
      </c>
      <c r="F887" s="13">
        <v>1</v>
      </c>
      <c r="G887" s="242">
        <v>2200</v>
      </c>
      <c r="H887" s="240">
        <v>2200</v>
      </c>
      <c r="I887" s="267"/>
    </row>
    <row r="888" spans="2:9">
      <c r="B888" s="130">
        <v>45821</v>
      </c>
      <c r="C888" s="24" t="s">
        <v>191</v>
      </c>
      <c r="D888" s="24" t="s">
        <v>143</v>
      </c>
      <c r="E888" s="13" t="s">
        <v>162</v>
      </c>
      <c r="F888" s="13">
        <v>1</v>
      </c>
      <c r="G888" s="242">
        <v>2200</v>
      </c>
      <c r="H888" s="240">
        <v>2200</v>
      </c>
      <c r="I888" s="267"/>
    </row>
    <row r="889" spans="2:9">
      <c r="B889" s="130">
        <v>45821</v>
      </c>
      <c r="C889" s="24" t="s">
        <v>359</v>
      </c>
      <c r="D889" s="24" t="s">
        <v>157</v>
      </c>
      <c r="E889" s="13" t="s">
        <v>21</v>
      </c>
      <c r="F889" s="13">
        <v>6</v>
      </c>
      <c r="G889" s="242">
        <v>950</v>
      </c>
      <c r="H889" s="240">
        <v>5700</v>
      </c>
      <c r="I889" s="267"/>
    </row>
    <row r="890" spans="2:9">
      <c r="B890" s="130">
        <v>45821</v>
      </c>
      <c r="C890" s="24" t="s">
        <v>359</v>
      </c>
      <c r="D890" s="24" t="s">
        <v>157</v>
      </c>
      <c r="E890" s="13" t="s">
        <v>136</v>
      </c>
      <c r="F890" s="13">
        <v>6</v>
      </c>
      <c r="G890" s="242">
        <v>600</v>
      </c>
      <c r="H890" s="240">
        <v>3600</v>
      </c>
      <c r="I890" s="267"/>
    </row>
    <row r="891" spans="2:9">
      <c r="B891" s="130">
        <v>45821</v>
      </c>
      <c r="C891" s="24" t="s">
        <v>360</v>
      </c>
      <c r="D891" s="24" t="s">
        <v>157</v>
      </c>
      <c r="E891" s="13" t="s">
        <v>21</v>
      </c>
      <c r="F891" s="13">
        <v>1</v>
      </c>
      <c r="G891" s="242">
        <v>950</v>
      </c>
      <c r="H891" s="240">
        <v>950</v>
      </c>
      <c r="I891" s="267"/>
    </row>
    <row r="892" spans="2:9">
      <c r="B892" s="130">
        <v>45821</v>
      </c>
      <c r="C892" s="24" t="s">
        <v>360</v>
      </c>
      <c r="D892" s="24" t="s">
        <v>157</v>
      </c>
      <c r="E892" s="13" t="s">
        <v>158</v>
      </c>
      <c r="F892" s="13">
        <v>1</v>
      </c>
      <c r="G892" s="242">
        <v>1100</v>
      </c>
      <c r="H892" s="240">
        <v>1100</v>
      </c>
      <c r="I892" s="267"/>
    </row>
    <row r="893" spans="2:9">
      <c r="B893" s="130">
        <v>45821</v>
      </c>
      <c r="C893" s="24" t="s">
        <v>360</v>
      </c>
      <c r="D893" s="24" t="s">
        <v>157</v>
      </c>
      <c r="E893" s="13" t="s">
        <v>21</v>
      </c>
      <c r="F893" s="13">
        <v>1</v>
      </c>
      <c r="G893" s="242">
        <v>950</v>
      </c>
      <c r="H893" s="240">
        <v>950</v>
      </c>
      <c r="I893" s="267"/>
    </row>
    <row r="894" spans="2:9">
      <c r="B894" s="130">
        <v>45821</v>
      </c>
      <c r="C894" s="24" t="s">
        <v>360</v>
      </c>
      <c r="D894" s="24" t="s">
        <v>157</v>
      </c>
      <c r="E894" s="13" t="s">
        <v>136</v>
      </c>
      <c r="F894" s="13">
        <v>1</v>
      </c>
      <c r="G894" s="242">
        <v>600</v>
      </c>
      <c r="H894" s="240">
        <v>600</v>
      </c>
      <c r="I894" s="267"/>
    </row>
    <row r="895" spans="2:9">
      <c r="B895" s="130">
        <v>45821</v>
      </c>
      <c r="C895" s="24" t="s">
        <v>361</v>
      </c>
      <c r="D895" s="24" t="s">
        <v>157</v>
      </c>
      <c r="E895" s="13" t="s">
        <v>21</v>
      </c>
      <c r="F895" s="13">
        <v>2</v>
      </c>
      <c r="G895" s="242">
        <v>950</v>
      </c>
      <c r="H895" s="240">
        <v>1900</v>
      </c>
      <c r="I895" s="267"/>
    </row>
    <row r="896" spans="2:9">
      <c r="B896" s="130">
        <v>45821</v>
      </c>
      <c r="C896" s="24" t="s">
        <v>361</v>
      </c>
      <c r="D896" s="24" t="s">
        <v>157</v>
      </c>
      <c r="E896" s="13" t="s">
        <v>136</v>
      </c>
      <c r="F896" s="13">
        <v>2</v>
      </c>
      <c r="G896" s="242">
        <v>600</v>
      </c>
      <c r="H896" s="240">
        <v>1200</v>
      </c>
      <c r="I896" s="267"/>
    </row>
    <row r="897" spans="2:9">
      <c r="B897" s="130">
        <v>45821</v>
      </c>
      <c r="C897" s="24" t="s">
        <v>361</v>
      </c>
      <c r="D897" s="24" t="s">
        <v>157</v>
      </c>
      <c r="E897" s="13" t="s">
        <v>158</v>
      </c>
      <c r="F897" s="13">
        <v>2</v>
      </c>
      <c r="G897" s="242">
        <v>1100</v>
      </c>
      <c r="H897" s="240">
        <v>2200</v>
      </c>
      <c r="I897" s="267"/>
    </row>
    <row r="898" spans="2:9">
      <c r="B898" s="130">
        <v>45821</v>
      </c>
      <c r="C898" s="24" t="s">
        <v>361</v>
      </c>
      <c r="D898" s="24" t="s">
        <v>157</v>
      </c>
      <c r="E898" s="13" t="s">
        <v>136</v>
      </c>
      <c r="F898" s="13">
        <v>2</v>
      </c>
      <c r="G898" s="242">
        <v>600</v>
      </c>
      <c r="H898" s="240">
        <v>1200</v>
      </c>
      <c r="I898" s="267"/>
    </row>
    <row r="899" spans="2:9">
      <c r="B899" s="130">
        <v>45822</v>
      </c>
      <c r="C899" s="24" t="s">
        <v>217</v>
      </c>
      <c r="D899" s="24" t="s">
        <v>143</v>
      </c>
      <c r="E899" s="13" t="s">
        <v>21</v>
      </c>
      <c r="F899" s="13">
        <v>1</v>
      </c>
      <c r="G899" s="242">
        <v>1800</v>
      </c>
      <c r="H899" s="240">
        <v>1800</v>
      </c>
      <c r="I899" s="20"/>
    </row>
    <row r="900" spans="2:9">
      <c r="B900" s="130">
        <v>45822</v>
      </c>
      <c r="C900" s="24" t="s">
        <v>217</v>
      </c>
      <c r="D900" s="24" t="s">
        <v>143</v>
      </c>
      <c r="E900" s="13" t="s">
        <v>162</v>
      </c>
      <c r="F900" s="13">
        <v>1</v>
      </c>
      <c r="G900" s="242">
        <v>2000</v>
      </c>
      <c r="H900" s="240">
        <v>2000</v>
      </c>
      <c r="I900" s="20"/>
    </row>
    <row r="901" spans="2:9">
      <c r="B901" s="130">
        <v>45822</v>
      </c>
      <c r="C901" s="24" t="s">
        <v>111</v>
      </c>
      <c r="D901" s="24" t="s">
        <v>157</v>
      </c>
      <c r="E901" s="13" t="s">
        <v>21</v>
      </c>
      <c r="F901" s="13">
        <v>3</v>
      </c>
      <c r="G901" s="242">
        <v>950</v>
      </c>
      <c r="H901" s="240">
        <v>2850</v>
      </c>
      <c r="I901" s="20"/>
    </row>
    <row r="902" spans="2:9">
      <c r="B902" s="130">
        <v>45822</v>
      </c>
      <c r="C902" s="24" t="s">
        <v>111</v>
      </c>
      <c r="D902" s="24" t="s">
        <v>157</v>
      </c>
      <c r="E902" s="13" t="s">
        <v>136</v>
      </c>
      <c r="F902" s="13">
        <v>3</v>
      </c>
      <c r="G902" s="242">
        <v>600</v>
      </c>
      <c r="H902" s="240">
        <v>1800</v>
      </c>
      <c r="I902" s="20"/>
    </row>
    <row r="903" spans="2:9">
      <c r="B903" s="130">
        <v>45822</v>
      </c>
      <c r="C903" s="24" t="s">
        <v>111</v>
      </c>
      <c r="D903" s="24" t="s">
        <v>157</v>
      </c>
      <c r="E903" s="13" t="s">
        <v>158</v>
      </c>
      <c r="F903" s="13">
        <v>2</v>
      </c>
      <c r="G903" s="242">
        <v>1100</v>
      </c>
      <c r="H903" s="240">
        <v>2200</v>
      </c>
      <c r="I903" s="20"/>
    </row>
    <row r="904" spans="2:9">
      <c r="B904" s="130">
        <v>45822</v>
      </c>
      <c r="C904" s="24" t="s">
        <v>362</v>
      </c>
      <c r="D904" s="24" t="s">
        <v>143</v>
      </c>
      <c r="E904" s="13" t="s">
        <v>21</v>
      </c>
      <c r="F904" s="13">
        <v>4</v>
      </c>
      <c r="G904" s="242">
        <v>1800</v>
      </c>
      <c r="H904" s="240">
        <v>7200</v>
      </c>
      <c r="I904" s="267"/>
    </row>
    <row r="905" spans="2:9">
      <c r="B905" s="130">
        <v>45822</v>
      </c>
      <c r="C905" s="24" t="s">
        <v>362</v>
      </c>
      <c r="D905" s="24" t="s">
        <v>143</v>
      </c>
      <c r="E905" s="13" t="s">
        <v>136</v>
      </c>
      <c r="F905" s="13">
        <v>2</v>
      </c>
      <c r="G905" s="242">
        <v>1200</v>
      </c>
      <c r="H905" s="240">
        <v>2400</v>
      </c>
      <c r="I905" s="267"/>
    </row>
    <row r="906" spans="2:9">
      <c r="B906" s="130">
        <v>45822</v>
      </c>
      <c r="C906" s="24" t="s">
        <v>362</v>
      </c>
      <c r="D906" s="24" t="s">
        <v>143</v>
      </c>
      <c r="E906" s="13" t="s">
        <v>158</v>
      </c>
      <c r="F906" s="13">
        <v>1</v>
      </c>
      <c r="G906" s="242">
        <v>2200</v>
      </c>
      <c r="H906" s="240">
        <v>2200</v>
      </c>
      <c r="I906" s="267"/>
    </row>
    <row r="907" spans="2:9">
      <c r="B907" s="130">
        <v>45822</v>
      </c>
      <c r="C907" s="24" t="s">
        <v>363</v>
      </c>
      <c r="D907" s="24" t="s">
        <v>157</v>
      </c>
      <c r="E907" s="13" t="s">
        <v>21</v>
      </c>
      <c r="F907" s="13">
        <v>3</v>
      </c>
      <c r="G907" s="242">
        <v>950</v>
      </c>
      <c r="H907" s="240">
        <v>2850</v>
      </c>
      <c r="I907" s="267"/>
    </row>
    <row r="908" spans="2:9">
      <c r="B908" s="130">
        <v>45822</v>
      </c>
      <c r="C908" s="24" t="s">
        <v>363</v>
      </c>
      <c r="D908" s="24" t="s">
        <v>157</v>
      </c>
      <c r="E908" s="13" t="s">
        <v>158</v>
      </c>
      <c r="F908" s="13">
        <v>3</v>
      </c>
      <c r="G908" s="242">
        <v>1100</v>
      </c>
      <c r="H908" s="240">
        <v>3300</v>
      </c>
      <c r="I908" s="267"/>
    </row>
    <row r="909" spans="2:9">
      <c r="B909" s="130">
        <v>45822</v>
      </c>
      <c r="C909" s="24" t="s">
        <v>364</v>
      </c>
      <c r="D909" s="24" t="s">
        <v>157</v>
      </c>
      <c r="E909" s="13" t="s">
        <v>21</v>
      </c>
      <c r="F909" s="13">
        <v>3</v>
      </c>
      <c r="G909" s="242">
        <v>1800</v>
      </c>
      <c r="H909" s="240">
        <v>5400</v>
      </c>
      <c r="I909" s="267"/>
    </row>
    <row r="910" spans="2:9">
      <c r="B910" s="130">
        <v>45822</v>
      </c>
      <c r="C910" s="24" t="s">
        <v>364</v>
      </c>
      <c r="D910" s="24" t="s">
        <v>157</v>
      </c>
      <c r="E910" s="13" t="s">
        <v>206</v>
      </c>
      <c r="F910" s="13">
        <v>3</v>
      </c>
      <c r="G910" s="242">
        <v>1100</v>
      </c>
      <c r="H910" s="240">
        <v>3300</v>
      </c>
      <c r="I910" s="267"/>
    </row>
    <row r="911" spans="2:9">
      <c r="B911" s="130">
        <v>45822</v>
      </c>
      <c r="C911" s="24" t="s">
        <v>364</v>
      </c>
      <c r="D911" s="24" t="s">
        <v>157</v>
      </c>
      <c r="E911" s="13" t="s">
        <v>158</v>
      </c>
      <c r="F911" s="13">
        <v>3</v>
      </c>
      <c r="G911" s="242">
        <v>1100</v>
      </c>
      <c r="H911" s="240">
        <v>3300</v>
      </c>
      <c r="I911" s="267"/>
    </row>
    <row r="912" spans="2:9">
      <c r="B912" s="130">
        <v>45822</v>
      </c>
      <c r="C912" s="24" t="s">
        <v>364</v>
      </c>
      <c r="D912" s="24" t="s">
        <v>157</v>
      </c>
      <c r="E912" s="13" t="s">
        <v>136</v>
      </c>
      <c r="F912" s="13">
        <v>2</v>
      </c>
      <c r="G912" s="242">
        <v>600</v>
      </c>
      <c r="H912" s="240">
        <v>1200</v>
      </c>
      <c r="I912" s="267"/>
    </row>
    <row r="913" spans="2:9">
      <c r="B913" s="130">
        <v>45822</v>
      </c>
      <c r="C913" s="24" t="s">
        <v>356</v>
      </c>
      <c r="D913" s="24" t="s">
        <v>157</v>
      </c>
      <c r="E913" s="13" t="s">
        <v>21</v>
      </c>
      <c r="F913" s="13">
        <v>5</v>
      </c>
      <c r="G913" s="242">
        <v>950</v>
      </c>
      <c r="H913" s="240">
        <v>4750</v>
      </c>
      <c r="I913" s="267"/>
    </row>
    <row r="914" spans="2:9">
      <c r="B914" s="130">
        <v>45822</v>
      </c>
      <c r="C914" s="24" t="s">
        <v>356</v>
      </c>
      <c r="D914" s="24" t="s">
        <v>157</v>
      </c>
      <c r="E914" s="13" t="s">
        <v>136</v>
      </c>
      <c r="F914" s="13">
        <v>10</v>
      </c>
      <c r="G914" s="242">
        <v>600</v>
      </c>
      <c r="H914" s="240">
        <v>6000</v>
      </c>
      <c r="I914" s="267"/>
    </row>
    <row r="915" spans="2:9">
      <c r="B915" s="130">
        <v>45822</v>
      </c>
      <c r="C915" s="24" t="s">
        <v>365</v>
      </c>
      <c r="D915" s="24" t="s">
        <v>157</v>
      </c>
      <c r="E915" s="13" t="s">
        <v>21</v>
      </c>
      <c r="F915" s="13">
        <v>3</v>
      </c>
      <c r="G915" s="242">
        <v>950</v>
      </c>
      <c r="H915" s="240">
        <v>2850</v>
      </c>
      <c r="I915" s="267"/>
    </row>
    <row r="916" spans="2:9">
      <c r="B916" s="130">
        <v>45822</v>
      </c>
      <c r="C916" s="24" t="s">
        <v>365</v>
      </c>
      <c r="D916" s="24" t="s">
        <v>157</v>
      </c>
      <c r="E916" s="13" t="s">
        <v>206</v>
      </c>
      <c r="F916" s="13">
        <v>3</v>
      </c>
      <c r="G916" s="242">
        <v>1100</v>
      </c>
      <c r="H916" s="240">
        <v>3300</v>
      </c>
      <c r="I916" s="267"/>
    </row>
    <row r="917" spans="2:9">
      <c r="B917" s="130">
        <v>45822</v>
      </c>
      <c r="C917" s="24" t="s">
        <v>365</v>
      </c>
      <c r="D917" s="24" t="s">
        <v>143</v>
      </c>
      <c r="E917" s="13" t="s">
        <v>162</v>
      </c>
      <c r="F917" s="13">
        <v>3</v>
      </c>
      <c r="G917" s="242">
        <v>1000</v>
      </c>
      <c r="H917" s="240">
        <v>3000</v>
      </c>
      <c r="I917" s="267"/>
    </row>
    <row r="918" spans="2:9">
      <c r="B918" s="130">
        <v>45822</v>
      </c>
      <c r="C918" s="24" t="s">
        <v>365</v>
      </c>
      <c r="D918" s="24" t="s">
        <v>143</v>
      </c>
      <c r="E918" s="13" t="s">
        <v>158</v>
      </c>
      <c r="F918" s="13">
        <v>2</v>
      </c>
      <c r="G918" s="242">
        <v>2200</v>
      </c>
      <c r="H918" s="240">
        <v>4400</v>
      </c>
      <c r="I918" s="267"/>
    </row>
    <row r="919" spans="2:9">
      <c r="B919" s="130">
        <v>45822</v>
      </c>
      <c r="C919" s="24" t="s">
        <v>366</v>
      </c>
      <c r="D919" s="24" t="s">
        <v>157</v>
      </c>
      <c r="E919" s="13" t="s">
        <v>158</v>
      </c>
      <c r="F919" s="13">
        <v>1</v>
      </c>
      <c r="G919" s="242">
        <v>1100</v>
      </c>
      <c r="H919" s="240">
        <v>1100</v>
      </c>
      <c r="I919" s="267"/>
    </row>
    <row r="920" spans="2:9">
      <c r="B920" s="130">
        <v>45822</v>
      </c>
      <c r="C920" s="24" t="s">
        <v>366</v>
      </c>
      <c r="D920" s="24" t="s">
        <v>157</v>
      </c>
      <c r="E920" s="13" t="s">
        <v>21</v>
      </c>
      <c r="F920" s="13">
        <v>1</v>
      </c>
      <c r="G920" s="242">
        <v>950</v>
      </c>
      <c r="H920" s="240">
        <v>950</v>
      </c>
      <c r="I920" s="267"/>
    </row>
    <row r="921" spans="2:9">
      <c r="B921" s="130">
        <v>45822</v>
      </c>
      <c r="C921" s="24" t="s">
        <v>366</v>
      </c>
      <c r="D921" s="24" t="s">
        <v>157</v>
      </c>
      <c r="E921" s="13" t="s">
        <v>162</v>
      </c>
      <c r="F921" s="13">
        <v>1</v>
      </c>
      <c r="G921" s="242">
        <v>1000</v>
      </c>
      <c r="H921" s="240">
        <v>1000</v>
      </c>
      <c r="I921" s="267"/>
    </row>
    <row r="922" spans="2:9">
      <c r="B922" s="130">
        <v>45822</v>
      </c>
      <c r="C922" s="24" t="s">
        <v>367</v>
      </c>
      <c r="D922" s="24" t="s">
        <v>143</v>
      </c>
      <c r="E922" s="13" t="s">
        <v>21</v>
      </c>
      <c r="F922" s="13">
        <v>1</v>
      </c>
      <c r="G922" s="242">
        <v>1800</v>
      </c>
      <c r="H922" s="240">
        <v>1800</v>
      </c>
      <c r="I922" s="267"/>
    </row>
    <row r="923" spans="2:9">
      <c r="B923" s="130">
        <v>45822</v>
      </c>
      <c r="C923" s="24" t="s">
        <v>367</v>
      </c>
      <c r="D923" s="24" t="s">
        <v>143</v>
      </c>
      <c r="E923" s="13" t="s">
        <v>158</v>
      </c>
      <c r="F923" s="13">
        <v>1</v>
      </c>
      <c r="G923" s="242">
        <v>2200</v>
      </c>
      <c r="H923" s="240">
        <v>2200</v>
      </c>
      <c r="I923" s="267"/>
    </row>
    <row r="924" spans="2:9">
      <c r="B924" s="130">
        <v>45822</v>
      </c>
      <c r="C924" s="24" t="s">
        <v>367</v>
      </c>
      <c r="D924" s="24" t="s">
        <v>143</v>
      </c>
      <c r="E924" s="13" t="s">
        <v>136</v>
      </c>
      <c r="F924" s="13">
        <v>1</v>
      </c>
      <c r="G924" s="242">
        <v>1200</v>
      </c>
      <c r="H924" s="240">
        <v>1200</v>
      </c>
      <c r="I924" s="267"/>
    </row>
    <row r="925" spans="2:9">
      <c r="B925" s="130">
        <v>45822</v>
      </c>
      <c r="C925" s="24" t="s">
        <v>367</v>
      </c>
      <c r="D925" s="24" t="s">
        <v>143</v>
      </c>
      <c r="E925" s="13" t="s">
        <v>162</v>
      </c>
      <c r="F925" s="13">
        <v>1</v>
      </c>
      <c r="G925" s="242">
        <v>2000</v>
      </c>
      <c r="H925" s="240">
        <v>2000</v>
      </c>
      <c r="I925" s="267"/>
    </row>
    <row r="926" spans="2:9">
      <c r="B926" s="130">
        <v>45822</v>
      </c>
      <c r="C926" s="24" t="s">
        <v>367</v>
      </c>
      <c r="D926" s="24" t="s">
        <v>143</v>
      </c>
      <c r="E926" s="13" t="s">
        <v>206</v>
      </c>
      <c r="F926" s="13">
        <v>1</v>
      </c>
      <c r="G926" s="242">
        <v>2200</v>
      </c>
      <c r="H926" s="240">
        <v>2200</v>
      </c>
      <c r="I926" s="267"/>
    </row>
    <row r="927" spans="2:9">
      <c r="B927" s="130">
        <v>45822</v>
      </c>
      <c r="C927" s="24" t="s">
        <v>296</v>
      </c>
      <c r="D927" s="24" t="s">
        <v>143</v>
      </c>
      <c r="E927" s="13" t="s">
        <v>206</v>
      </c>
      <c r="F927" s="13">
        <v>2</v>
      </c>
      <c r="G927" s="242">
        <v>2200</v>
      </c>
      <c r="H927" s="240">
        <v>2200</v>
      </c>
      <c r="I927" s="267"/>
    </row>
    <row r="928" spans="2:9">
      <c r="B928" s="130">
        <v>45822</v>
      </c>
      <c r="C928" s="24" t="s">
        <v>296</v>
      </c>
      <c r="D928" s="24" t="s">
        <v>143</v>
      </c>
      <c r="E928" s="13" t="s">
        <v>162</v>
      </c>
      <c r="F928" s="13">
        <v>1</v>
      </c>
      <c r="G928" s="242">
        <v>2000</v>
      </c>
      <c r="H928" s="240">
        <v>2000</v>
      </c>
      <c r="I928" s="267"/>
    </row>
    <row r="929" spans="2:9">
      <c r="B929" s="130">
        <v>45822</v>
      </c>
      <c r="C929" s="24" t="s">
        <v>368</v>
      </c>
      <c r="D929" s="24" t="s">
        <v>157</v>
      </c>
      <c r="E929" s="13" t="s">
        <v>21</v>
      </c>
      <c r="F929" s="13">
        <v>15</v>
      </c>
      <c r="G929" s="242">
        <v>950</v>
      </c>
      <c r="H929" s="240">
        <v>14250</v>
      </c>
      <c r="I929" s="267"/>
    </row>
    <row r="930" spans="2:9">
      <c r="B930" s="130">
        <v>45822</v>
      </c>
      <c r="C930" s="24" t="s">
        <v>368</v>
      </c>
      <c r="D930" s="24" t="s">
        <v>157</v>
      </c>
      <c r="E930" s="13" t="s">
        <v>136</v>
      </c>
      <c r="F930" s="13">
        <v>15</v>
      </c>
      <c r="G930" s="242">
        <v>600</v>
      </c>
      <c r="H930" s="240">
        <v>9000</v>
      </c>
      <c r="I930" s="267"/>
    </row>
    <row r="931" spans="2:9">
      <c r="B931" s="130">
        <v>45822</v>
      </c>
      <c r="C931" s="24" t="s">
        <v>360</v>
      </c>
      <c r="D931" s="24" t="s">
        <v>157</v>
      </c>
      <c r="E931" s="13" t="s">
        <v>21</v>
      </c>
      <c r="F931" s="13">
        <v>1</v>
      </c>
      <c r="G931" s="242">
        <v>950</v>
      </c>
      <c r="H931" s="240">
        <v>950</v>
      </c>
      <c r="I931" s="267"/>
    </row>
    <row r="932" spans="2:9">
      <c r="B932" s="130">
        <v>45822</v>
      </c>
      <c r="C932" s="24" t="s">
        <v>360</v>
      </c>
      <c r="D932" s="24" t="s">
        <v>157</v>
      </c>
      <c r="E932" s="13" t="s">
        <v>158</v>
      </c>
      <c r="F932" s="13">
        <v>1</v>
      </c>
      <c r="G932" s="242">
        <v>1100</v>
      </c>
      <c r="H932" s="240">
        <v>1100</v>
      </c>
      <c r="I932" s="267"/>
    </row>
    <row r="933" spans="2:9">
      <c r="B933" s="130">
        <v>45822</v>
      </c>
      <c r="C933" s="24" t="s">
        <v>360</v>
      </c>
      <c r="D933" s="24" t="s">
        <v>157</v>
      </c>
      <c r="E933" s="13" t="s">
        <v>21</v>
      </c>
      <c r="F933" s="13">
        <v>1</v>
      </c>
      <c r="G933" s="242">
        <v>950</v>
      </c>
      <c r="H933" s="240">
        <v>950</v>
      </c>
      <c r="I933" s="267"/>
    </row>
    <row r="934" spans="2:9">
      <c r="B934" s="130">
        <v>45822</v>
      </c>
      <c r="C934" s="24" t="s">
        <v>360</v>
      </c>
      <c r="D934" s="24" t="s">
        <v>157</v>
      </c>
      <c r="E934" s="13" t="s">
        <v>136</v>
      </c>
      <c r="F934" s="13">
        <v>1</v>
      </c>
      <c r="G934" s="242">
        <v>600</v>
      </c>
      <c r="H934" s="240">
        <v>600</v>
      </c>
      <c r="I934" s="267"/>
    </row>
    <row r="935" spans="2:9">
      <c r="B935" s="130">
        <v>45822</v>
      </c>
      <c r="C935" s="24" t="s">
        <v>360</v>
      </c>
      <c r="D935" s="24" t="s">
        <v>157</v>
      </c>
      <c r="E935" s="13" t="s">
        <v>162</v>
      </c>
      <c r="F935" s="13">
        <v>1</v>
      </c>
      <c r="G935" s="242">
        <v>1000</v>
      </c>
      <c r="H935" s="240">
        <v>1000</v>
      </c>
      <c r="I935" s="267"/>
    </row>
    <row r="936" spans="2:9">
      <c r="B936" s="130">
        <v>45823</v>
      </c>
      <c r="C936" s="24" t="s">
        <v>233</v>
      </c>
      <c r="D936" s="24" t="s">
        <v>157</v>
      </c>
      <c r="E936" s="13" t="s">
        <v>136</v>
      </c>
      <c r="F936" s="13">
        <v>5</v>
      </c>
      <c r="G936" s="242">
        <v>600</v>
      </c>
      <c r="H936" s="240">
        <v>3000</v>
      </c>
      <c r="I936" s="267"/>
    </row>
    <row r="937" spans="2:9">
      <c r="B937" s="130">
        <v>45823</v>
      </c>
      <c r="C937" s="24" t="s">
        <v>271</v>
      </c>
      <c r="D937" s="24" t="s">
        <v>143</v>
      </c>
      <c r="E937" s="13" t="s">
        <v>136</v>
      </c>
      <c r="F937" s="13">
        <v>50</v>
      </c>
      <c r="G937" s="242">
        <v>1200</v>
      </c>
      <c r="H937" s="240">
        <v>60000</v>
      </c>
      <c r="I937" s="267"/>
    </row>
    <row r="938" spans="2:9">
      <c r="B938" s="130">
        <v>45823</v>
      </c>
      <c r="C938" s="24" t="s">
        <v>369</v>
      </c>
      <c r="D938" s="24" t="s">
        <v>143</v>
      </c>
      <c r="E938" s="13" t="s">
        <v>162</v>
      </c>
      <c r="F938" s="13">
        <v>2</v>
      </c>
      <c r="G938" s="242">
        <v>2000</v>
      </c>
      <c r="H938" s="240">
        <v>4000</v>
      </c>
      <c r="I938" s="267"/>
    </row>
    <row r="939" spans="2:9">
      <c r="B939" s="130">
        <v>45823</v>
      </c>
      <c r="C939" s="24" t="s">
        <v>370</v>
      </c>
      <c r="D939" s="24" t="s">
        <v>143</v>
      </c>
      <c r="E939" s="13" t="s">
        <v>21</v>
      </c>
      <c r="F939" s="13">
        <v>4</v>
      </c>
      <c r="G939" s="242">
        <v>1800</v>
      </c>
      <c r="H939" s="240">
        <v>7200</v>
      </c>
      <c r="I939" s="267"/>
    </row>
    <row r="940" spans="2:9">
      <c r="B940" s="130">
        <v>45823</v>
      </c>
      <c r="C940" s="24" t="s">
        <v>270</v>
      </c>
      <c r="D940" s="24" t="s">
        <v>143</v>
      </c>
      <c r="E940" s="13" t="s">
        <v>136</v>
      </c>
      <c r="F940" s="13">
        <v>2</v>
      </c>
      <c r="G940" s="242">
        <v>1200</v>
      </c>
      <c r="H940" s="240">
        <v>2400</v>
      </c>
      <c r="I940" s="267"/>
    </row>
    <row r="941" spans="2:9">
      <c r="B941" s="130">
        <v>45823</v>
      </c>
      <c r="C941" s="24" t="s">
        <v>270</v>
      </c>
      <c r="D941" s="24" t="s">
        <v>143</v>
      </c>
      <c r="E941" s="13" t="s">
        <v>21</v>
      </c>
      <c r="F941" s="13">
        <v>2</v>
      </c>
      <c r="G941" s="242">
        <v>1800</v>
      </c>
      <c r="H941" s="240">
        <v>3600</v>
      </c>
      <c r="I941" s="267"/>
    </row>
    <row r="942" spans="2:9">
      <c r="B942" s="130">
        <v>45823</v>
      </c>
      <c r="C942" s="24" t="s">
        <v>351</v>
      </c>
      <c r="D942" s="24" t="s">
        <v>157</v>
      </c>
      <c r="E942" s="13" t="s">
        <v>21</v>
      </c>
      <c r="F942" s="13">
        <v>12</v>
      </c>
      <c r="G942" s="242">
        <v>950</v>
      </c>
      <c r="H942" s="240">
        <v>11400</v>
      </c>
      <c r="I942" s="267"/>
    </row>
    <row r="943" spans="2:9">
      <c r="B943" s="130">
        <v>45823</v>
      </c>
      <c r="C943" s="24" t="s">
        <v>358</v>
      </c>
      <c r="D943" s="24" t="s">
        <v>157</v>
      </c>
      <c r="E943" s="13" t="s">
        <v>206</v>
      </c>
      <c r="F943" s="13">
        <v>2</v>
      </c>
      <c r="G943" s="242">
        <v>1100</v>
      </c>
      <c r="H943" s="240">
        <v>2200</v>
      </c>
      <c r="I943" s="267"/>
    </row>
    <row r="944" spans="2:9">
      <c r="B944" s="130">
        <v>45823</v>
      </c>
      <c r="C944" s="24" t="s">
        <v>358</v>
      </c>
      <c r="D944" s="24" t="s">
        <v>157</v>
      </c>
      <c r="E944" s="13" t="s">
        <v>158</v>
      </c>
      <c r="F944" s="13">
        <v>1</v>
      </c>
      <c r="G944" s="242">
        <v>1100</v>
      </c>
      <c r="H944" s="240">
        <v>1100</v>
      </c>
      <c r="I944" s="267"/>
    </row>
    <row r="945" spans="2:9">
      <c r="B945" s="130">
        <v>45823</v>
      </c>
      <c r="C945" s="24" t="s">
        <v>358</v>
      </c>
      <c r="D945" s="24" t="s">
        <v>157</v>
      </c>
      <c r="E945" s="13" t="s">
        <v>136</v>
      </c>
      <c r="F945" s="13">
        <v>1</v>
      </c>
      <c r="G945" s="242">
        <v>600</v>
      </c>
      <c r="H945" s="240">
        <v>600</v>
      </c>
      <c r="I945" s="267"/>
    </row>
    <row r="946" spans="2:9">
      <c r="B946" s="130">
        <v>45832</v>
      </c>
      <c r="C946" s="24" t="s">
        <v>326</v>
      </c>
      <c r="D946" s="24" t="s">
        <v>157</v>
      </c>
      <c r="E946" s="13" t="s">
        <v>21</v>
      </c>
      <c r="F946" s="13">
        <v>4</v>
      </c>
      <c r="G946" s="242">
        <v>950</v>
      </c>
      <c r="H946" s="240">
        <v>3800</v>
      </c>
      <c r="I946" s="267"/>
    </row>
    <row r="947" spans="2:9">
      <c r="B947" s="130">
        <v>45832</v>
      </c>
      <c r="C947" s="24" t="s">
        <v>326</v>
      </c>
      <c r="D947" s="24" t="s">
        <v>157</v>
      </c>
      <c r="E947" s="13" t="s">
        <v>136</v>
      </c>
      <c r="F947" s="13">
        <v>12</v>
      </c>
      <c r="G947" s="242">
        <v>600</v>
      </c>
      <c r="H947" s="240">
        <v>7200</v>
      </c>
      <c r="I947" s="267"/>
    </row>
    <row r="948" spans="2:9">
      <c r="B948" s="130">
        <v>45825</v>
      </c>
      <c r="C948" s="24" t="s">
        <v>188</v>
      </c>
      <c r="D948" s="24" t="s">
        <v>143</v>
      </c>
      <c r="E948" s="13" t="s">
        <v>21</v>
      </c>
      <c r="F948" s="13">
        <v>15</v>
      </c>
      <c r="G948" s="242">
        <v>1600</v>
      </c>
      <c r="H948" s="240">
        <v>24000</v>
      </c>
      <c r="I948" s="267"/>
    </row>
    <row r="949" spans="2:9">
      <c r="B949" s="130">
        <v>45832</v>
      </c>
      <c r="C949" s="24" t="s">
        <v>369</v>
      </c>
      <c r="D949" s="24" t="s">
        <v>143</v>
      </c>
      <c r="E949" s="13" t="s">
        <v>158</v>
      </c>
      <c r="F949" s="13">
        <v>1</v>
      </c>
      <c r="G949" s="242">
        <v>2200</v>
      </c>
      <c r="H949" s="240">
        <v>2200</v>
      </c>
      <c r="I949" s="267"/>
    </row>
    <row r="950" spans="2:9">
      <c r="B950" s="130">
        <v>45832</v>
      </c>
      <c r="C950" s="24" t="s">
        <v>304</v>
      </c>
      <c r="D950" s="24" t="s">
        <v>157</v>
      </c>
      <c r="E950" s="13" t="s">
        <v>21</v>
      </c>
      <c r="F950" s="13">
        <v>10</v>
      </c>
      <c r="G950" s="242">
        <v>950</v>
      </c>
      <c r="H950" s="240">
        <v>9500</v>
      </c>
      <c r="I950" s="267"/>
    </row>
    <row r="951" spans="2:9">
      <c r="B951" s="130">
        <v>45832</v>
      </c>
      <c r="C951" s="24" t="s">
        <v>371</v>
      </c>
      <c r="D951" s="24" t="s">
        <v>143</v>
      </c>
      <c r="E951" s="13" t="s">
        <v>21</v>
      </c>
      <c r="F951" s="13">
        <v>1</v>
      </c>
      <c r="G951" s="242">
        <v>1800</v>
      </c>
      <c r="H951" s="240">
        <v>1800</v>
      </c>
      <c r="I951" s="267"/>
    </row>
    <row r="952" spans="2:9">
      <c r="B952" s="130">
        <v>45832</v>
      </c>
      <c r="C952" s="24" t="s">
        <v>371</v>
      </c>
      <c r="D952" s="24" t="s">
        <v>157</v>
      </c>
      <c r="E952" s="13" t="s">
        <v>21</v>
      </c>
      <c r="F952" s="13">
        <v>1</v>
      </c>
      <c r="G952" s="242">
        <v>950</v>
      </c>
      <c r="H952" s="240">
        <v>950</v>
      </c>
      <c r="I952" s="267"/>
    </row>
    <row r="953" spans="2:9">
      <c r="B953" s="130">
        <v>45832</v>
      </c>
      <c r="C953" s="24" t="s">
        <v>371</v>
      </c>
      <c r="D953" s="24" t="s">
        <v>157</v>
      </c>
      <c r="E953" s="13" t="s">
        <v>158</v>
      </c>
      <c r="F953" s="13">
        <v>1</v>
      </c>
      <c r="G953" s="242">
        <v>1100</v>
      </c>
      <c r="H953" s="240">
        <v>1100</v>
      </c>
      <c r="I953" s="267"/>
    </row>
    <row r="954" spans="2:9">
      <c r="B954" s="130">
        <v>45832</v>
      </c>
      <c r="C954" s="24" t="s">
        <v>371</v>
      </c>
      <c r="D954" s="24" t="s">
        <v>157</v>
      </c>
      <c r="E954" s="13" t="s">
        <v>206</v>
      </c>
      <c r="F954" s="13">
        <v>1</v>
      </c>
      <c r="G954" s="242">
        <v>1100</v>
      </c>
      <c r="H954" s="240">
        <v>1100</v>
      </c>
      <c r="I954" s="267"/>
    </row>
    <row r="955" spans="2:9">
      <c r="B955" s="130">
        <v>45827</v>
      </c>
      <c r="C955" s="24" t="s">
        <v>111</v>
      </c>
      <c r="D955" s="24" t="s">
        <v>143</v>
      </c>
      <c r="E955" s="13" t="s">
        <v>21</v>
      </c>
      <c r="F955" s="13">
        <v>2</v>
      </c>
      <c r="G955" s="242">
        <v>1800</v>
      </c>
      <c r="H955" s="240">
        <v>3600</v>
      </c>
      <c r="I955" s="267"/>
    </row>
    <row r="956" spans="2:9">
      <c r="B956" s="130">
        <v>45827</v>
      </c>
      <c r="C956" s="24" t="s">
        <v>111</v>
      </c>
      <c r="D956" s="24" t="s">
        <v>143</v>
      </c>
      <c r="E956" s="13" t="s">
        <v>206</v>
      </c>
      <c r="F956" s="13">
        <v>2</v>
      </c>
      <c r="G956" s="242">
        <v>2200</v>
      </c>
      <c r="H956" s="240">
        <v>4400</v>
      </c>
      <c r="I956" s="267"/>
    </row>
    <row r="957" spans="2:9">
      <c r="B957" s="130">
        <v>45827</v>
      </c>
      <c r="C957" s="24" t="s">
        <v>111</v>
      </c>
      <c r="D957" s="24" t="s">
        <v>143</v>
      </c>
      <c r="E957" s="13" t="s">
        <v>158</v>
      </c>
      <c r="F957" s="13">
        <v>2</v>
      </c>
      <c r="G957" s="242">
        <v>2200</v>
      </c>
      <c r="H957" s="240">
        <v>4400</v>
      </c>
      <c r="I957" s="267"/>
    </row>
    <row r="958" spans="2:9">
      <c r="B958" s="130">
        <v>45827</v>
      </c>
      <c r="C958" s="24" t="s">
        <v>111</v>
      </c>
      <c r="D958" s="24" t="s">
        <v>143</v>
      </c>
      <c r="E958" s="13" t="s">
        <v>136</v>
      </c>
      <c r="F958" s="13">
        <v>2</v>
      </c>
      <c r="G958" s="242">
        <v>1200</v>
      </c>
      <c r="H958" s="240">
        <v>2400</v>
      </c>
      <c r="I958" s="267"/>
    </row>
    <row r="959" spans="2:9">
      <c r="B959" s="130">
        <v>45827</v>
      </c>
      <c r="C959" s="24" t="s">
        <v>369</v>
      </c>
      <c r="D959" s="24" t="s">
        <v>157</v>
      </c>
      <c r="E959" s="13" t="s">
        <v>158</v>
      </c>
      <c r="F959" s="13">
        <v>2</v>
      </c>
      <c r="G959" s="242">
        <v>1100</v>
      </c>
      <c r="H959" s="240">
        <v>2200</v>
      </c>
      <c r="I959" s="267"/>
    </row>
    <row r="960" spans="2:9">
      <c r="B960" s="130">
        <v>45827</v>
      </c>
      <c r="C960" s="24" t="s">
        <v>305</v>
      </c>
      <c r="D960" s="24" t="s">
        <v>157</v>
      </c>
      <c r="E960" s="13" t="s">
        <v>21</v>
      </c>
      <c r="F960" s="13">
        <v>3</v>
      </c>
      <c r="G960" s="242">
        <v>950</v>
      </c>
      <c r="H960" s="240">
        <v>2850</v>
      </c>
      <c r="I960" s="267"/>
    </row>
    <row r="961" spans="2:9">
      <c r="B961" s="130">
        <v>45827</v>
      </c>
      <c r="C961" s="24" t="s">
        <v>305</v>
      </c>
      <c r="D961" s="24" t="s">
        <v>157</v>
      </c>
      <c r="E961" s="13" t="s">
        <v>162</v>
      </c>
      <c r="F961" s="13">
        <v>2</v>
      </c>
      <c r="G961" s="242">
        <v>1000</v>
      </c>
      <c r="H961" s="240">
        <v>2000</v>
      </c>
      <c r="I961" s="267"/>
    </row>
    <row r="962" spans="2:9">
      <c r="B962" s="130">
        <v>45827</v>
      </c>
      <c r="C962" s="24" t="s">
        <v>372</v>
      </c>
      <c r="D962" s="24" t="s">
        <v>143</v>
      </c>
      <c r="E962" s="13" t="s">
        <v>136</v>
      </c>
      <c r="F962" s="13">
        <v>2</v>
      </c>
      <c r="G962" s="242">
        <v>1200</v>
      </c>
      <c r="H962" s="240">
        <v>2400</v>
      </c>
      <c r="I962" s="267"/>
    </row>
    <row r="963" spans="2:9">
      <c r="B963" s="130">
        <v>45827</v>
      </c>
      <c r="C963" s="24" t="s">
        <v>372</v>
      </c>
      <c r="D963" s="24" t="s">
        <v>143</v>
      </c>
      <c r="E963" s="13" t="s">
        <v>21</v>
      </c>
      <c r="F963" s="13">
        <v>3</v>
      </c>
      <c r="G963" s="242">
        <v>1800</v>
      </c>
      <c r="H963" s="240">
        <v>5400</v>
      </c>
      <c r="I963" s="267"/>
    </row>
    <row r="964" spans="2:9">
      <c r="B964" s="130">
        <v>45827</v>
      </c>
      <c r="C964" s="24" t="s">
        <v>373</v>
      </c>
      <c r="D964" s="24" t="s">
        <v>143</v>
      </c>
      <c r="E964" s="13" t="s">
        <v>21</v>
      </c>
      <c r="F964" s="13">
        <v>2</v>
      </c>
      <c r="G964" s="242">
        <v>1800</v>
      </c>
      <c r="H964" s="240">
        <v>3600</v>
      </c>
      <c r="I964" s="267"/>
    </row>
    <row r="965" spans="2:9">
      <c r="B965" s="130">
        <v>45827</v>
      </c>
      <c r="C965" s="24" t="s">
        <v>373</v>
      </c>
      <c r="D965" s="24" t="s">
        <v>157</v>
      </c>
      <c r="E965" s="13" t="s">
        <v>206</v>
      </c>
      <c r="F965" s="13">
        <v>1</v>
      </c>
      <c r="G965" s="242">
        <v>1100</v>
      </c>
      <c r="H965" s="240">
        <v>1100</v>
      </c>
      <c r="I965" s="267"/>
    </row>
    <row r="966" spans="2:9">
      <c r="B966" s="130">
        <v>45827</v>
      </c>
      <c r="C966" s="24" t="s">
        <v>373</v>
      </c>
      <c r="D966" s="24" t="s">
        <v>157</v>
      </c>
      <c r="E966" s="13" t="s">
        <v>158</v>
      </c>
      <c r="F966" s="13">
        <v>1</v>
      </c>
      <c r="G966" s="242">
        <v>1100</v>
      </c>
      <c r="H966" s="240">
        <v>1100</v>
      </c>
      <c r="I966" s="267"/>
    </row>
    <row r="967" spans="2:9">
      <c r="B967" s="130">
        <v>45827</v>
      </c>
      <c r="C967" s="24" t="s">
        <v>373</v>
      </c>
      <c r="D967" s="24" t="s">
        <v>143</v>
      </c>
      <c r="E967" s="13" t="s">
        <v>136</v>
      </c>
      <c r="F967" s="13">
        <v>2</v>
      </c>
      <c r="G967" s="242">
        <v>1200</v>
      </c>
      <c r="H967" s="240">
        <v>2400</v>
      </c>
      <c r="I967" s="267"/>
    </row>
    <row r="968" spans="2:9">
      <c r="B968" s="130">
        <v>45827</v>
      </c>
      <c r="C968" s="24" t="s">
        <v>373</v>
      </c>
      <c r="D968" s="24" t="s">
        <v>157</v>
      </c>
      <c r="E968" s="13" t="s">
        <v>162</v>
      </c>
      <c r="F968" s="13">
        <v>1</v>
      </c>
      <c r="G968" s="242">
        <v>1000</v>
      </c>
      <c r="H968" s="240">
        <v>1000</v>
      </c>
      <c r="I968" s="267"/>
    </row>
    <row r="969" spans="2:9">
      <c r="B969" s="130">
        <v>45827</v>
      </c>
      <c r="C969" s="24" t="s">
        <v>304</v>
      </c>
      <c r="D969" s="24" t="s">
        <v>157</v>
      </c>
      <c r="E969" s="13" t="s">
        <v>21</v>
      </c>
      <c r="F969" s="13">
        <v>6</v>
      </c>
      <c r="G969" s="242">
        <v>950</v>
      </c>
      <c r="H969" s="240">
        <v>5700</v>
      </c>
      <c r="I969" s="267"/>
    </row>
    <row r="970" spans="2:9">
      <c r="B970" s="130">
        <v>45827</v>
      </c>
      <c r="C970" s="24" t="s">
        <v>374</v>
      </c>
      <c r="D970" s="24" t="s">
        <v>157</v>
      </c>
      <c r="E970" s="13" t="s">
        <v>21</v>
      </c>
      <c r="F970" s="13">
        <v>7</v>
      </c>
      <c r="G970" s="242">
        <v>950</v>
      </c>
      <c r="H970" s="240">
        <v>6650</v>
      </c>
      <c r="I970" s="267"/>
    </row>
    <row r="971" spans="2:9">
      <c r="B971" s="130">
        <v>45827</v>
      </c>
      <c r="C971" s="24" t="s">
        <v>374</v>
      </c>
      <c r="D971" s="24" t="s">
        <v>157</v>
      </c>
      <c r="E971" s="13" t="s">
        <v>158</v>
      </c>
      <c r="F971" s="13">
        <v>3</v>
      </c>
      <c r="G971" s="242">
        <v>1100</v>
      </c>
      <c r="H971" s="240">
        <v>3300</v>
      </c>
      <c r="I971" s="267"/>
    </row>
    <row r="972" spans="2:9">
      <c r="B972" s="130">
        <v>45827</v>
      </c>
      <c r="C972" s="24" t="s">
        <v>374</v>
      </c>
      <c r="D972" s="24" t="s">
        <v>143</v>
      </c>
      <c r="E972" s="13" t="s">
        <v>136</v>
      </c>
      <c r="F972" s="13">
        <v>10</v>
      </c>
      <c r="G972" s="242">
        <v>1200</v>
      </c>
      <c r="H972" s="240">
        <v>12000</v>
      </c>
      <c r="I972" s="267"/>
    </row>
    <row r="973" spans="2:9">
      <c r="B973" s="130">
        <v>45828</v>
      </c>
      <c r="C973" s="24" t="s">
        <v>360</v>
      </c>
      <c r="D973" s="24" t="s">
        <v>157</v>
      </c>
      <c r="E973" s="13" t="s">
        <v>21</v>
      </c>
      <c r="F973" s="13">
        <v>3</v>
      </c>
      <c r="G973" s="242">
        <v>950</v>
      </c>
      <c r="H973" s="240">
        <v>2850</v>
      </c>
      <c r="I973" s="267"/>
    </row>
    <row r="974" spans="2:9">
      <c r="B974" s="130">
        <v>45828</v>
      </c>
      <c r="C974" s="24" t="s">
        <v>360</v>
      </c>
      <c r="D974" s="24" t="s">
        <v>157</v>
      </c>
      <c r="E974" s="13" t="s">
        <v>158</v>
      </c>
      <c r="F974" s="13">
        <v>1</v>
      </c>
      <c r="G974" s="242">
        <v>1100</v>
      </c>
      <c r="H974" s="240">
        <v>2200</v>
      </c>
      <c r="I974" s="267"/>
    </row>
    <row r="975" spans="2:9">
      <c r="B975" s="130">
        <v>45828</v>
      </c>
      <c r="C975" s="24" t="s">
        <v>360</v>
      </c>
      <c r="D975" s="24" t="s">
        <v>157</v>
      </c>
      <c r="E975" s="13" t="s">
        <v>206</v>
      </c>
      <c r="F975" s="13">
        <v>1</v>
      </c>
      <c r="G975" s="242">
        <v>1100</v>
      </c>
      <c r="H975" s="240">
        <v>2200</v>
      </c>
      <c r="I975" s="267"/>
    </row>
    <row r="976" spans="2:9">
      <c r="B976" s="130">
        <v>45828</v>
      </c>
      <c r="C976" s="24" t="s">
        <v>323</v>
      </c>
      <c r="D976" s="24" t="s">
        <v>157</v>
      </c>
      <c r="E976" s="13" t="s">
        <v>21</v>
      </c>
      <c r="F976" s="13">
        <v>2</v>
      </c>
      <c r="G976" s="242">
        <v>950</v>
      </c>
      <c r="H976" s="240">
        <v>1900</v>
      </c>
      <c r="I976" s="267"/>
    </row>
    <row r="977" spans="2:9">
      <c r="B977" s="130">
        <v>45828</v>
      </c>
      <c r="C977" s="24" t="s">
        <v>323</v>
      </c>
      <c r="D977" s="24" t="s">
        <v>157</v>
      </c>
      <c r="E977" s="13" t="s">
        <v>158</v>
      </c>
      <c r="F977" s="13">
        <v>2</v>
      </c>
      <c r="G977" s="242">
        <v>1100</v>
      </c>
      <c r="H977" s="240">
        <v>2200</v>
      </c>
      <c r="I977" s="267"/>
    </row>
    <row r="978" spans="2:9">
      <c r="B978" s="130">
        <v>45828</v>
      </c>
      <c r="C978" s="24" t="s">
        <v>323</v>
      </c>
      <c r="D978" s="24" t="s">
        <v>157</v>
      </c>
      <c r="E978" s="13" t="s">
        <v>206</v>
      </c>
      <c r="F978" s="13">
        <v>2</v>
      </c>
      <c r="G978" s="242">
        <v>1100</v>
      </c>
      <c r="H978" s="240">
        <v>2200</v>
      </c>
      <c r="I978" s="267"/>
    </row>
    <row r="979" spans="2:9">
      <c r="B979" s="130">
        <v>45829</v>
      </c>
      <c r="C979" s="24" t="s">
        <v>368</v>
      </c>
      <c r="D979" s="24" t="s">
        <v>157</v>
      </c>
      <c r="E979" s="13" t="s">
        <v>136</v>
      </c>
      <c r="F979" s="13">
        <v>20</v>
      </c>
      <c r="G979" s="242">
        <v>600</v>
      </c>
      <c r="H979" s="240">
        <v>12000</v>
      </c>
      <c r="I979" s="267"/>
    </row>
    <row r="980" spans="2:9">
      <c r="B980" s="130">
        <v>45829</v>
      </c>
      <c r="C980" s="24" t="s">
        <v>375</v>
      </c>
      <c r="D980" s="24" t="s">
        <v>157</v>
      </c>
      <c r="E980" s="13" t="s">
        <v>206</v>
      </c>
      <c r="F980" s="13">
        <v>2</v>
      </c>
      <c r="G980" s="242">
        <v>1100</v>
      </c>
      <c r="H980" s="240">
        <v>2200</v>
      </c>
      <c r="I980" s="267"/>
    </row>
    <row r="981" spans="2:9">
      <c r="B981" s="130">
        <v>45829</v>
      </c>
      <c r="C981" s="24" t="s">
        <v>375</v>
      </c>
      <c r="D981" s="24" t="s">
        <v>157</v>
      </c>
      <c r="E981" s="13" t="s">
        <v>21</v>
      </c>
      <c r="F981" s="13">
        <v>2</v>
      </c>
      <c r="G981" s="242">
        <v>950</v>
      </c>
      <c r="H981" s="240">
        <v>1900</v>
      </c>
      <c r="I981" s="267"/>
    </row>
    <row r="982" spans="2:9">
      <c r="B982" s="130">
        <v>45829</v>
      </c>
      <c r="C982" s="24" t="s">
        <v>375</v>
      </c>
      <c r="D982" s="24" t="s">
        <v>157</v>
      </c>
      <c r="E982" s="13" t="s">
        <v>158</v>
      </c>
      <c r="F982" s="13">
        <v>2</v>
      </c>
      <c r="G982" s="242">
        <v>1100</v>
      </c>
      <c r="H982" s="240">
        <v>2200</v>
      </c>
      <c r="I982" s="267"/>
    </row>
    <row r="983" spans="2:9">
      <c r="B983" s="130">
        <v>45829</v>
      </c>
      <c r="C983" s="24" t="s">
        <v>375</v>
      </c>
      <c r="D983" s="24" t="s">
        <v>157</v>
      </c>
      <c r="E983" s="13" t="s">
        <v>136</v>
      </c>
      <c r="F983" s="13">
        <v>2</v>
      </c>
      <c r="G983" s="242">
        <v>600</v>
      </c>
      <c r="H983" s="240">
        <v>1200</v>
      </c>
      <c r="I983" s="267"/>
    </row>
    <row r="984" spans="2:9">
      <c r="B984" s="130">
        <v>45829</v>
      </c>
      <c r="C984" s="24" t="s">
        <v>376</v>
      </c>
      <c r="D984" s="24" t="s">
        <v>157</v>
      </c>
      <c r="E984" s="13" t="s">
        <v>206</v>
      </c>
      <c r="F984" s="13">
        <v>2</v>
      </c>
      <c r="G984" s="242">
        <v>1100</v>
      </c>
      <c r="H984" s="240">
        <v>2200</v>
      </c>
      <c r="I984" s="267"/>
    </row>
    <row r="985" spans="2:9">
      <c r="B985" s="130">
        <v>45829</v>
      </c>
      <c r="C985" s="24" t="s">
        <v>376</v>
      </c>
      <c r="D985" s="24" t="s">
        <v>157</v>
      </c>
      <c r="E985" s="13" t="s">
        <v>21</v>
      </c>
      <c r="F985" s="13">
        <v>2</v>
      </c>
      <c r="G985" s="242">
        <v>950</v>
      </c>
      <c r="H985" s="240">
        <v>1900</v>
      </c>
      <c r="I985" s="267"/>
    </row>
    <row r="986" spans="2:9">
      <c r="B986" s="130">
        <v>45829</v>
      </c>
      <c r="C986" s="24" t="s">
        <v>376</v>
      </c>
      <c r="D986" s="24" t="s">
        <v>157</v>
      </c>
      <c r="E986" s="13" t="s">
        <v>158</v>
      </c>
      <c r="F986" s="13">
        <v>2</v>
      </c>
      <c r="G986" s="242">
        <v>1100</v>
      </c>
      <c r="H986" s="240">
        <v>2200</v>
      </c>
      <c r="I986" s="267"/>
    </row>
    <row r="987" spans="2:9">
      <c r="B987" s="130">
        <v>45829</v>
      </c>
      <c r="C987" s="24" t="s">
        <v>376</v>
      </c>
      <c r="D987" s="24" t="s">
        <v>157</v>
      </c>
      <c r="E987" s="13" t="s">
        <v>136</v>
      </c>
      <c r="F987" s="13">
        <v>2</v>
      </c>
      <c r="G987" s="242">
        <v>600</v>
      </c>
      <c r="H987" s="240">
        <v>1200</v>
      </c>
      <c r="I987" s="267"/>
    </row>
    <row r="988" spans="2:9">
      <c r="B988" s="130">
        <v>45829</v>
      </c>
      <c r="C988" s="24" t="s">
        <v>369</v>
      </c>
      <c r="D988" s="24" t="s">
        <v>157</v>
      </c>
      <c r="E988" s="13" t="s">
        <v>158</v>
      </c>
      <c r="F988" s="13">
        <v>4</v>
      </c>
      <c r="G988" s="242">
        <v>1100</v>
      </c>
      <c r="H988" s="240">
        <v>4400</v>
      </c>
      <c r="I988" s="267"/>
    </row>
    <row r="989" spans="2:9">
      <c r="B989" s="130">
        <v>45829</v>
      </c>
      <c r="C989" s="24" t="s">
        <v>30</v>
      </c>
      <c r="D989" s="24" t="s">
        <v>157</v>
      </c>
      <c r="E989" s="13" t="s">
        <v>136</v>
      </c>
      <c r="F989" s="13">
        <v>75</v>
      </c>
      <c r="G989" s="242">
        <v>600</v>
      </c>
      <c r="H989" s="240">
        <v>45000</v>
      </c>
      <c r="I989" s="267"/>
    </row>
    <row r="990" spans="2:9">
      <c r="B990" s="130">
        <v>45829</v>
      </c>
      <c r="C990" s="24" t="s">
        <v>30</v>
      </c>
      <c r="D990" s="24" t="s">
        <v>157</v>
      </c>
      <c r="E990" s="13" t="s">
        <v>21</v>
      </c>
      <c r="F990" s="13">
        <v>50</v>
      </c>
      <c r="G990" s="242">
        <v>950</v>
      </c>
      <c r="H990" s="240" t="s">
        <v>377</v>
      </c>
      <c r="I990" s="267"/>
    </row>
    <row r="991" spans="2:9">
      <c r="B991" s="130">
        <v>45823</v>
      </c>
      <c r="C991" s="24" t="s">
        <v>368</v>
      </c>
      <c r="D991" s="24" t="s">
        <v>157</v>
      </c>
      <c r="E991" s="13" t="s">
        <v>21</v>
      </c>
      <c r="F991" s="13">
        <v>15</v>
      </c>
      <c r="G991" s="242">
        <v>950</v>
      </c>
      <c r="H991" s="240">
        <v>14250</v>
      </c>
      <c r="I991" s="267"/>
    </row>
    <row r="992" spans="2:9">
      <c r="B992" s="130">
        <v>45823</v>
      </c>
      <c r="C992" s="24" t="s">
        <v>368</v>
      </c>
      <c r="D992" s="24" t="s">
        <v>157</v>
      </c>
      <c r="E992" s="13" t="s">
        <v>136</v>
      </c>
      <c r="F992" s="13">
        <v>15</v>
      </c>
      <c r="G992" s="242">
        <v>600</v>
      </c>
      <c r="H992" s="240">
        <v>9000</v>
      </c>
      <c r="I992" s="267"/>
    </row>
    <row r="993" spans="2:9">
      <c r="B993" s="130">
        <v>45830</v>
      </c>
      <c r="C993" s="24" t="s">
        <v>322</v>
      </c>
      <c r="D993" s="24" t="s">
        <v>143</v>
      </c>
      <c r="E993" s="13" t="s">
        <v>136</v>
      </c>
      <c r="F993" s="13">
        <v>10</v>
      </c>
      <c r="G993" s="242">
        <v>1200</v>
      </c>
      <c r="H993" s="240">
        <v>12000</v>
      </c>
      <c r="I993" s="267"/>
    </row>
    <row r="994" spans="2:9">
      <c r="B994" s="130">
        <v>45830</v>
      </c>
      <c r="C994" s="24" t="s">
        <v>217</v>
      </c>
      <c r="D994" s="24" t="s">
        <v>143</v>
      </c>
      <c r="E994" s="13" t="s">
        <v>158</v>
      </c>
      <c r="F994" s="13">
        <v>1</v>
      </c>
      <c r="G994" s="242">
        <v>2200</v>
      </c>
      <c r="H994" s="240">
        <v>2200</v>
      </c>
      <c r="I994" s="267"/>
    </row>
    <row r="995" spans="2:9">
      <c r="B995" s="130">
        <v>45830</v>
      </c>
      <c r="C995" s="24" t="s">
        <v>378</v>
      </c>
      <c r="D995" s="24" t="s">
        <v>157</v>
      </c>
      <c r="E995" s="13" t="s">
        <v>21</v>
      </c>
      <c r="F995" s="13">
        <v>2</v>
      </c>
      <c r="G995" s="242">
        <v>950</v>
      </c>
      <c r="H995" s="240">
        <v>1900</v>
      </c>
      <c r="I995" s="267"/>
    </row>
    <row r="996" spans="2:9">
      <c r="B996" s="130">
        <v>45830</v>
      </c>
      <c r="C996" s="24" t="s">
        <v>378</v>
      </c>
      <c r="D996" s="24" t="s">
        <v>157</v>
      </c>
      <c r="E996" s="13" t="s">
        <v>206</v>
      </c>
      <c r="F996" s="13">
        <v>2</v>
      </c>
      <c r="G996" s="242">
        <v>1100</v>
      </c>
      <c r="H996" s="240">
        <v>2200</v>
      </c>
      <c r="I996" s="267"/>
    </row>
    <row r="997" spans="2:9">
      <c r="B997" s="130">
        <v>45830</v>
      </c>
      <c r="C997" s="24" t="s">
        <v>375</v>
      </c>
      <c r="D997" s="24" t="s">
        <v>157</v>
      </c>
      <c r="E997" s="13" t="s">
        <v>206</v>
      </c>
      <c r="F997" s="13">
        <v>3</v>
      </c>
      <c r="G997" s="242">
        <v>1100</v>
      </c>
      <c r="H997" s="240">
        <v>3300</v>
      </c>
      <c r="I997" s="267"/>
    </row>
    <row r="998" spans="2:9">
      <c r="B998" s="130">
        <v>45830</v>
      </c>
      <c r="C998" s="24" t="s">
        <v>375</v>
      </c>
      <c r="D998" s="24" t="s">
        <v>157</v>
      </c>
      <c r="E998" s="13" t="s">
        <v>158</v>
      </c>
      <c r="F998" s="13">
        <v>4</v>
      </c>
      <c r="G998" s="242">
        <v>1100</v>
      </c>
      <c r="H998" s="240">
        <v>4400</v>
      </c>
      <c r="I998" s="267"/>
    </row>
    <row r="999" spans="2:9">
      <c r="B999" s="130">
        <v>45830</v>
      </c>
      <c r="C999" s="24" t="s">
        <v>378</v>
      </c>
      <c r="D999" s="24" t="s">
        <v>143</v>
      </c>
      <c r="E999" s="13" t="s">
        <v>21</v>
      </c>
      <c r="F999" s="13">
        <v>3</v>
      </c>
      <c r="G999" s="242">
        <v>1800</v>
      </c>
      <c r="H999" s="240">
        <v>5400</v>
      </c>
      <c r="I999" s="267"/>
    </row>
    <row r="1000" spans="2:9">
      <c r="B1000" s="130">
        <v>45830</v>
      </c>
      <c r="C1000" s="24" t="s">
        <v>378</v>
      </c>
      <c r="D1000" s="24" t="s">
        <v>143</v>
      </c>
      <c r="E1000" s="13" t="s">
        <v>158</v>
      </c>
      <c r="F1000" s="13">
        <v>1</v>
      </c>
      <c r="G1000" s="242">
        <v>2200</v>
      </c>
      <c r="H1000" s="240">
        <v>2200</v>
      </c>
      <c r="I1000" s="267"/>
    </row>
    <row r="1001" spans="2:9">
      <c r="B1001" s="130">
        <v>45830</v>
      </c>
      <c r="C1001" s="24" t="s">
        <v>372</v>
      </c>
      <c r="D1001" s="24" t="s">
        <v>143</v>
      </c>
      <c r="E1001" s="13" t="s">
        <v>21</v>
      </c>
      <c r="F1001" s="13">
        <v>4</v>
      </c>
      <c r="G1001" s="242">
        <v>1800</v>
      </c>
      <c r="H1001" s="240">
        <v>7200</v>
      </c>
      <c r="I1001" s="267"/>
    </row>
    <row r="1002" spans="2:9">
      <c r="B1002" s="130">
        <v>45830</v>
      </c>
      <c r="C1002" s="24" t="s">
        <v>379</v>
      </c>
      <c r="D1002" s="24" t="s">
        <v>133</v>
      </c>
      <c r="E1002" s="13" t="s">
        <v>21</v>
      </c>
      <c r="F1002" s="13">
        <v>5</v>
      </c>
      <c r="G1002" s="242">
        <v>1800</v>
      </c>
      <c r="H1002" s="240">
        <v>9000</v>
      </c>
      <c r="I1002" s="267"/>
    </row>
    <row r="1003" spans="2:9">
      <c r="B1003" s="130">
        <v>45830</v>
      </c>
      <c r="C1003" s="24" t="s">
        <v>379</v>
      </c>
      <c r="D1003" s="24" t="s">
        <v>157</v>
      </c>
      <c r="E1003" s="13" t="s">
        <v>21</v>
      </c>
      <c r="F1003" s="13">
        <v>6</v>
      </c>
      <c r="G1003" s="242">
        <v>950</v>
      </c>
      <c r="H1003" s="240">
        <v>5700</v>
      </c>
      <c r="I1003" s="267"/>
    </row>
    <row r="1004" spans="2:9">
      <c r="B1004" s="130">
        <v>45830</v>
      </c>
      <c r="C1004" s="24" t="s">
        <v>380</v>
      </c>
      <c r="D1004" s="24" t="s">
        <v>157</v>
      </c>
      <c r="E1004" s="13" t="s">
        <v>21</v>
      </c>
      <c r="F1004" s="13">
        <v>15</v>
      </c>
      <c r="G1004" s="242">
        <v>950</v>
      </c>
      <c r="H1004" s="240">
        <v>14250</v>
      </c>
      <c r="I1004" s="267"/>
    </row>
    <row r="1005" spans="2:9">
      <c r="B1005" s="130">
        <v>45830</v>
      </c>
      <c r="C1005" s="24" t="s">
        <v>380</v>
      </c>
      <c r="D1005" s="24" t="s">
        <v>157</v>
      </c>
      <c r="E1005" s="13" t="s">
        <v>136</v>
      </c>
      <c r="F1005" s="13">
        <v>15</v>
      </c>
      <c r="G1005" s="242">
        <v>600</v>
      </c>
      <c r="H1005" s="240">
        <v>9000</v>
      </c>
      <c r="I1005" s="267"/>
    </row>
    <row r="1006" spans="2:9">
      <c r="B1006" s="130">
        <v>45830</v>
      </c>
      <c r="C1006" s="24" t="s">
        <v>380</v>
      </c>
      <c r="D1006" s="24" t="s">
        <v>157</v>
      </c>
      <c r="E1006" s="13" t="s">
        <v>162</v>
      </c>
      <c r="F1006" s="13">
        <v>10</v>
      </c>
      <c r="G1006" s="242">
        <v>1000</v>
      </c>
      <c r="H1006" s="240">
        <v>10000</v>
      </c>
      <c r="I1006" s="267"/>
    </row>
    <row r="1007" spans="2:9">
      <c r="B1007" s="130">
        <v>45830</v>
      </c>
      <c r="C1007" s="24" t="s">
        <v>32</v>
      </c>
      <c r="D1007" s="24" t="s">
        <v>133</v>
      </c>
      <c r="E1007" s="13" t="s">
        <v>158</v>
      </c>
      <c r="F1007" s="13">
        <v>1</v>
      </c>
      <c r="G1007" s="242">
        <v>2200</v>
      </c>
      <c r="H1007" s="240">
        <v>2200</v>
      </c>
      <c r="I1007" s="20"/>
    </row>
    <row r="1008" spans="2:9">
      <c r="B1008" s="130">
        <v>45830</v>
      </c>
      <c r="C1008" s="24" t="s">
        <v>32</v>
      </c>
      <c r="D1008" s="24" t="s">
        <v>143</v>
      </c>
      <c r="E1008" s="13" t="s">
        <v>206</v>
      </c>
      <c r="F1008" s="13">
        <v>1</v>
      </c>
      <c r="G1008" s="242">
        <v>2200</v>
      </c>
      <c r="H1008" s="240">
        <v>2200</v>
      </c>
      <c r="I1008" s="20"/>
    </row>
    <row r="1009" spans="2:9">
      <c r="B1009" s="130">
        <v>45830</v>
      </c>
      <c r="C1009" s="24" t="s">
        <v>32</v>
      </c>
      <c r="D1009" s="24" t="s">
        <v>143</v>
      </c>
      <c r="E1009" s="13" t="s">
        <v>136</v>
      </c>
      <c r="F1009" s="13">
        <v>2</v>
      </c>
      <c r="G1009" s="242">
        <v>1200</v>
      </c>
      <c r="H1009" s="240">
        <v>2400</v>
      </c>
      <c r="I1009" s="20"/>
    </row>
    <row r="1010" spans="2:9">
      <c r="B1010" s="130">
        <v>45830</v>
      </c>
      <c r="C1010" s="24" t="s">
        <v>188</v>
      </c>
      <c r="D1010" s="24" t="s">
        <v>143</v>
      </c>
      <c r="E1010" s="13" t="s">
        <v>136</v>
      </c>
      <c r="F1010" s="13">
        <v>30</v>
      </c>
      <c r="G1010" s="242">
        <v>1200</v>
      </c>
      <c r="H1010" s="240">
        <v>36000</v>
      </c>
      <c r="I1010" s="267"/>
    </row>
    <row r="1011" spans="2:9">
      <c r="B1011" s="130">
        <v>45830</v>
      </c>
      <c r="C1011" s="24" t="s">
        <v>381</v>
      </c>
      <c r="D1011" s="24" t="s">
        <v>133</v>
      </c>
      <c r="E1011" s="13" t="s">
        <v>158</v>
      </c>
      <c r="F1011" s="13">
        <v>1</v>
      </c>
      <c r="G1011" s="242">
        <v>2200</v>
      </c>
      <c r="H1011" s="240">
        <v>2200</v>
      </c>
      <c r="I1011" s="267"/>
    </row>
    <row r="1012" spans="2:9">
      <c r="B1012" s="130">
        <v>45830</v>
      </c>
      <c r="C1012" s="24" t="s">
        <v>381</v>
      </c>
      <c r="D1012" s="24" t="s">
        <v>143</v>
      </c>
      <c r="E1012" s="13" t="s">
        <v>206</v>
      </c>
      <c r="F1012" s="13">
        <v>1</v>
      </c>
      <c r="G1012" s="242">
        <v>2200</v>
      </c>
      <c r="H1012" s="240">
        <v>2200</v>
      </c>
      <c r="I1012" s="267"/>
    </row>
    <row r="1013" spans="2:9">
      <c r="B1013" s="130">
        <v>45830</v>
      </c>
      <c r="C1013" s="24" t="s">
        <v>381</v>
      </c>
      <c r="D1013" s="24" t="s">
        <v>143</v>
      </c>
      <c r="E1013" s="13" t="s">
        <v>21</v>
      </c>
      <c r="F1013" s="13">
        <v>1</v>
      </c>
      <c r="G1013" s="242">
        <v>1800</v>
      </c>
      <c r="H1013" s="240">
        <v>1800</v>
      </c>
      <c r="I1013" s="267"/>
    </row>
    <row r="1014" spans="2:9">
      <c r="B1014" s="130">
        <v>45830</v>
      </c>
      <c r="C1014" s="24" t="s">
        <v>381</v>
      </c>
      <c r="D1014" s="24" t="s">
        <v>143</v>
      </c>
      <c r="E1014" s="13" t="s">
        <v>162</v>
      </c>
      <c r="F1014" s="13">
        <v>1</v>
      </c>
      <c r="G1014" s="242">
        <v>2000</v>
      </c>
      <c r="H1014" s="240">
        <v>2000</v>
      </c>
      <c r="I1014" s="267"/>
    </row>
    <row r="1015" spans="2:9">
      <c r="B1015" s="130">
        <v>45830</v>
      </c>
      <c r="C1015" s="24" t="s">
        <v>382</v>
      </c>
      <c r="D1015" s="24" t="s">
        <v>143</v>
      </c>
      <c r="E1015" s="13" t="s">
        <v>21</v>
      </c>
      <c r="F1015" s="13">
        <v>5</v>
      </c>
      <c r="G1015" s="242">
        <v>1800</v>
      </c>
      <c r="H1015" s="240">
        <v>9000</v>
      </c>
      <c r="I1015" s="267"/>
    </row>
    <row r="1016" spans="2:9">
      <c r="B1016" s="130">
        <v>45831</v>
      </c>
      <c r="C1016" s="24" t="s">
        <v>188</v>
      </c>
      <c r="D1016" s="24" t="s">
        <v>143</v>
      </c>
      <c r="E1016" s="13" t="s">
        <v>136</v>
      </c>
      <c r="F1016" s="13">
        <v>30</v>
      </c>
      <c r="G1016" s="242">
        <v>1000</v>
      </c>
      <c r="H1016" s="240">
        <v>30000</v>
      </c>
      <c r="I1016" s="267"/>
    </row>
    <row r="1017" spans="2:9">
      <c r="B1017" s="130">
        <v>45830</v>
      </c>
      <c r="C1017" s="24" t="s">
        <v>383</v>
      </c>
      <c r="D1017" s="24" t="s">
        <v>157</v>
      </c>
      <c r="E1017" s="13" t="s">
        <v>21</v>
      </c>
      <c r="F1017" s="13">
        <v>3</v>
      </c>
      <c r="G1017" s="242">
        <v>950</v>
      </c>
      <c r="H1017" s="240">
        <v>2850</v>
      </c>
      <c r="I1017" s="267"/>
    </row>
    <row r="1018" spans="2:9">
      <c r="B1018" s="130">
        <v>45830</v>
      </c>
      <c r="C1018" s="24" t="s">
        <v>383</v>
      </c>
      <c r="D1018" s="24" t="s">
        <v>157</v>
      </c>
      <c r="E1018" s="13" t="s">
        <v>162</v>
      </c>
      <c r="F1018" s="13">
        <v>3</v>
      </c>
      <c r="G1018" s="242">
        <v>1000</v>
      </c>
      <c r="H1018" s="240">
        <v>3000</v>
      </c>
      <c r="I1018" s="267"/>
    </row>
    <row r="1019" spans="2:9">
      <c r="B1019" s="130">
        <v>45830</v>
      </c>
      <c r="C1019" s="24" t="s">
        <v>383</v>
      </c>
      <c r="D1019" s="24" t="s">
        <v>157</v>
      </c>
      <c r="E1019" s="13" t="s">
        <v>206</v>
      </c>
      <c r="F1019" s="13">
        <v>1</v>
      </c>
      <c r="G1019" s="242">
        <v>1100</v>
      </c>
      <c r="H1019" s="240">
        <v>1100</v>
      </c>
      <c r="I1019" s="267"/>
    </row>
    <row r="1020" spans="2:9">
      <c r="B1020" s="130">
        <v>45830</v>
      </c>
      <c r="C1020" s="24" t="s">
        <v>375</v>
      </c>
      <c r="D1020" s="24" t="s">
        <v>157</v>
      </c>
      <c r="E1020" s="13" t="s">
        <v>158</v>
      </c>
      <c r="F1020" s="13">
        <v>4</v>
      </c>
      <c r="G1020" s="242">
        <v>1100</v>
      </c>
      <c r="H1020" s="240">
        <v>4400</v>
      </c>
      <c r="I1020" s="267"/>
    </row>
    <row r="1021" spans="2:9">
      <c r="B1021" s="130">
        <v>45830</v>
      </c>
      <c r="C1021" s="24" t="s">
        <v>375</v>
      </c>
      <c r="D1021" s="24" t="s">
        <v>157</v>
      </c>
      <c r="E1021" s="13" t="s">
        <v>206</v>
      </c>
      <c r="F1021" s="13">
        <v>3</v>
      </c>
      <c r="G1021" s="242">
        <v>1100</v>
      </c>
      <c r="H1021" s="240">
        <v>3300</v>
      </c>
      <c r="I1021" s="267"/>
    </row>
    <row r="1022" spans="2:9">
      <c r="B1022" s="130">
        <v>45832</v>
      </c>
      <c r="C1022" s="24" t="s">
        <v>331</v>
      </c>
      <c r="D1022" s="24" t="s">
        <v>143</v>
      </c>
      <c r="E1022" s="13" t="s">
        <v>21</v>
      </c>
      <c r="F1022" s="13">
        <v>2</v>
      </c>
      <c r="G1022" s="242">
        <v>1800</v>
      </c>
      <c r="H1022" s="240">
        <v>3600</v>
      </c>
      <c r="I1022" s="267"/>
    </row>
    <row r="1023" spans="2:9">
      <c r="B1023" s="130">
        <v>45832</v>
      </c>
      <c r="C1023" s="24" t="s">
        <v>331</v>
      </c>
      <c r="D1023" s="24" t="s">
        <v>143</v>
      </c>
      <c r="E1023" s="13" t="s">
        <v>158</v>
      </c>
      <c r="F1023" s="13">
        <v>2</v>
      </c>
      <c r="G1023" s="242">
        <v>2200</v>
      </c>
      <c r="H1023" s="240">
        <v>4400</v>
      </c>
      <c r="I1023" s="267"/>
    </row>
    <row r="1024" spans="2:9">
      <c r="B1024" s="130">
        <v>45832</v>
      </c>
      <c r="C1024" s="24" t="s">
        <v>331</v>
      </c>
      <c r="D1024" s="24" t="s">
        <v>157</v>
      </c>
      <c r="E1024" s="13" t="s">
        <v>206</v>
      </c>
      <c r="F1024" s="13">
        <v>2</v>
      </c>
      <c r="G1024" s="242">
        <v>1100</v>
      </c>
      <c r="H1024" s="240">
        <v>2200</v>
      </c>
      <c r="I1024" s="267"/>
    </row>
    <row r="1025" spans="2:9">
      <c r="B1025" s="130">
        <v>45832</v>
      </c>
      <c r="C1025" s="24" t="s">
        <v>384</v>
      </c>
      <c r="D1025" s="24" t="s">
        <v>157</v>
      </c>
      <c r="E1025" s="13" t="s">
        <v>21</v>
      </c>
      <c r="F1025" s="13">
        <v>10</v>
      </c>
      <c r="G1025" s="242">
        <v>950</v>
      </c>
      <c r="H1025" s="240">
        <v>9500</v>
      </c>
      <c r="I1025" s="267"/>
    </row>
    <row r="1026" spans="2:9">
      <c r="B1026" s="130">
        <v>45832</v>
      </c>
      <c r="C1026" s="24" t="s">
        <v>384</v>
      </c>
      <c r="D1026" s="24" t="s">
        <v>157</v>
      </c>
      <c r="E1026" s="13" t="s">
        <v>136</v>
      </c>
      <c r="F1026" s="13">
        <v>5</v>
      </c>
      <c r="G1026" s="242">
        <v>600</v>
      </c>
      <c r="H1026" s="240">
        <v>3000</v>
      </c>
      <c r="I1026" s="267"/>
    </row>
    <row r="1027" spans="2:9">
      <c r="B1027" s="130">
        <v>45832</v>
      </c>
      <c r="C1027" s="24" t="s">
        <v>251</v>
      </c>
      <c r="D1027" s="24" t="s">
        <v>157</v>
      </c>
      <c r="E1027" s="13" t="s">
        <v>21</v>
      </c>
      <c r="F1027" s="13">
        <v>12</v>
      </c>
      <c r="G1027" s="242">
        <v>833</v>
      </c>
      <c r="H1027" s="240">
        <v>9996</v>
      </c>
      <c r="I1027" s="267"/>
    </row>
    <row r="1028" spans="2:9">
      <c r="B1028" s="130">
        <v>45832</v>
      </c>
      <c r="C1028" s="24" t="s">
        <v>251</v>
      </c>
      <c r="D1028" s="24" t="s">
        <v>157</v>
      </c>
      <c r="E1028" s="13" t="s">
        <v>162</v>
      </c>
      <c r="F1028" s="13">
        <v>12</v>
      </c>
      <c r="G1028" s="242">
        <v>916</v>
      </c>
      <c r="H1028" s="240">
        <v>10992</v>
      </c>
      <c r="I1028" s="267"/>
    </row>
    <row r="1029" spans="2:9">
      <c r="B1029" s="130">
        <v>45832</v>
      </c>
      <c r="C1029" s="24" t="s">
        <v>372</v>
      </c>
      <c r="D1029" s="24" t="s">
        <v>143</v>
      </c>
      <c r="E1029" s="13" t="s">
        <v>21</v>
      </c>
      <c r="F1029" s="13">
        <v>4</v>
      </c>
      <c r="G1029" s="242">
        <v>1800</v>
      </c>
      <c r="H1029" s="240">
        <v>7200</v>
      </c>
      <c r="I1029" s="267"/>
    </row>
    <row r="1030" spans="2:9">
      <c r="B1030" s="130">
        <v>45832</v>
      </c>
      <c r="C1030" s="24" t="s">
        <v>385</v>
      </c>
      <c r="D1030" s="24" t="s">
        <v>143</v>
      </c>
      <c r="E1030" s="13" t="s">
        <v>158</v>
      </c>
      <c r="F1030" s="13">
        <v>3</v>
      </c>
      <c r="G1030" s="242">
        <v>2200</v>
      </c>
      <c r="H1030" s="240">
        <v>6600</v>
      </c>
      <c r="I1030" s="267"/>
    </row>
    <row r="1031" spans="2:9">
      <c r="B1031" s="130">
        <v>45832</v>
      </c>
      <c r="C1031" s="24" t="s">
        <v>385</v>
      </c>
      <c r="D1031" s="24" t="s">
        <v>143</v>
      </c>
      <c r="E1031" s="13" t="s">
        <v>162</v>
      </c>
      <c r="F1031" s="13">
        <v>1</v>
      </c>
      <c r="G1031" s="242">
        <v>2000</v>
      </c>
      <c r="H1031" s="240">
        <v>2000</v>
      </c>
      <c r="I1031" s="267"/>
    </row>
    <row r="1032" spans="2:9">
      <c r="B1032" s="130">
        <v>45833</v>
      </c>
      <c r="C1032" s="24" t="s">
        <v>326</v>
      </c>
      <c r="D1032" s="24" t="s">
        <v>157</v>
      </c>
      <c r="E1032" s="13" t="s">
        <v>136</v>
      </c>
      <c r="F1032" s="13">
        <v>15</v>
      </c>
      <c r="G1032" s="242">
        <v>600</v>
      </c>
      <c r="H1032" s="240">
        <v>9000</v>
      </c>
      <c r="I1032" s="267"/>
    </row>
    <row r="1033" spans="2:9">
      <c r="B1033" s="130">
        <v>45833</v>
      </c>
      <c r="C1033" s="24" t="s">
        <v>326</v>
      </c>
      <c r="D1033" s="24" t="s">
        <v>157</v>
      </c>
      <c r="E1033" s="13" t="s">
        <v>206</v>
      </c>
      <c r="F1033" s="13">
        <v>2</v>
      </c>
      <c r="G1033" s="242">
        <v>1100</v>
      </c>
      <c r="H1033" s="240">
        <v>2200</v>
      </c>
      <c r="I1033" s="267"/>
    </row>
    <row r="1034" spans="2:9">
      <c r="B1034" s="130">
        <v>45833</v>
      </c>
      <c r="C1034" s="24" t="s">
        <v>386</v>
      </c>
      <c r="D1034" s="24" t="s">
        <v>157</v>
      </c>
      <c r="E1034" s="13" t="s">
        <v>136</v>
      </c>
      <c r="F1034" s="13">
        <v>3</v>
      </c>
      <c r="G1034" s="242">
        <v>600</v>
      </c>
      <c r="H1034" s="240">
        <v>2400</v>
      </c>
      <c r="I1034" s="267"/>
    </row>
    <row r="1035" spans="2:9">
      <c r="B1035" s="130">
        <v>45833</v>
      </c>
      <c r="C1035" s="24" t="s">
        <v>387</v>
      </c>
      <c r="D1035" s="24" t="s">
        <v>157</v>
      </c>
      <c r="E1035" s="13" t="s">
        <v>21</v>
      </c>
      <c r="F1035" s="13">
        <v>4</v>
      </c>
      <c r="G1035" s="242">
        <v>950</v>
      </c>
      <c r="H1035" s="240">
        <v>3800</v>
      </c>
      <c r="I1035" s="267"/>
    </row>
    <row r="1036" spans="2:9">
      <c r="B1036" s="130">
        <v>45833</v>
      </c>
      <c r="C1036" s="24" t="s">
        <v>387</v>
      </c>
      <c r="D1036" s="24" t="s">
        <v>157</v>
      </c>
      <c r="E1036" s="13" t="s">
        <v>206</v>
      </c>
      <c r="F1036" s="13">
        <v>2</v>
      </c>
      <c r="G1036" s="242">
        <v>1100</v>
      </c>
      <c r="H1036" s="240">
        <v>2200</v>
      </c>
      <c r="I1036" s="267"/>
    </row>
    <row r="1037" spans="2:9">
      <c r="B1037" s="130">
        <v>45833</v>
      </c>
      <c r="C1037" s="24" t="s">
        <v>387</v>
      </c>
      <c r="D1037" s="24" t="s">
        <v>157</v>
      </c>
      <c r="E1037" s="13" t="s">
        <v>158</v>
      </c>
      <c r="F1037" s="13">
        <v>2</v>
      </c>
      <c r="G1037" s="242">
        <v>1100</v>
      </c>
      <c r="H1037" s="240">
        <v>2200</v>
      </c>
      <c r="I1037" s="267"/>
    </row>
    <row r="1038" spans="2:9">
      <c r="B1038" s="130">
        <v>45833</v>
      </c>
      <c r="C1038" s="24" t="s">
        <v>387</v>
      </c>
      <c r="D1038" s="24" t="s">
        <v>157</v>
      </c>
      <c r="E1038" s="13" t="s">
        <v>136</v>
      </c>
      <c r="F1038" s="13">
        <v>2</v>
      </c>
      <c r="G1038" s="242">
        <v>600</v>
      </c>
      <c r="H1038" s="240">
        <v>1200</v>
      </c>
      <c r="I1038" s="267"/>
    </row>
    <row r="1039" spans="2:9">
      <c r="B1039" s="130">
        <v>45833</v>
      </c>
      <c r="C1039" s="24" t="s">
        <v>387</v>
      </c>
      <c r="D1039" s="24" t="s">
        <v>157</v>
      </c>
      <c r="E1039" s="13" t="s">
        <v>162</v>
      </c>
      <c r="F1039" s="13">
        <v>2</v>
      </c>
      <c r="G1039" s="242">
        <v>1000</v>
      </c>
      <c r="H1039" s="240">
        <v>2000</v>
      </c>
      <c r="I1039" s="267"/>
    </row>
    <row r="1040" spans="2:9">
      <c r="B1040" s="130">
        <v>45833</v>
      </c>
      <c r="C1040" s="24" t="s">
        <v>369</v>
      </c>
      <c r="D1040" s="24" t="s">
        <v>157</v>
      </c>
      <c r="E1040" s="13" t="s">
        <v>158</v>
      </c>
      <c r="F1040" s="13">
        <v>5</v>
      </c>
      <c r="G1040" s="242">
        <v>1100</v>
      </c>
      <c r="H1040" s="240">
        <v>5500</v>
      </c>
      <c r="I1040" s="267"/>
    </row>
    <row r="1041" spans="2:9">
      <c r="B1041" s="130">
        <v>45834</v>
      </c>
      <c r="C1041" s="24" t="s">
        <v>388</v>
      </c>
      <c r="D1041" s="24" t="s">
        <v>157</v>
      </c>
      <c r="E1041" s="13" t="s">
        <v>21</v>
      </c>
      <c r="F1041" s="13">
        <v>3</v>
      </c>
      <c r="G1041" s="242">
        <v>950</v>
      </c>
      <c r="H1041" s="240">
        <v>2850</v>
      </c>
      <c r="I1041" s="267"/>
    </row>
    <row r="1042" spans="2:9">
      <c r="B1042" s="130">
        <v>45834</v>
      </c>
      <c r="C1042" s="24" t="s">
        <v>388</v>
      </c>
      <c r="D1042" s="24" t="s">
        <v>157</v>
      </c>
      <c r="E1042" s="13" t="s">
        <v>206</v>
      </c>
      <c r="F1042" s="13">
        <v>3</v>
      </c>
      <c r="G1042" s="242">
        <v>1100</v>
      </c>
      <c r="H1042" s="240">
        <v>3300</v>
      </c>
      <c r="I1042" s="267"/>
    </row>
    <row r="1043" spans="2:9">
      <c r="B1043" s="130">
        <v>45834</v>
      </c>
      <c r="C1043" s="24" t="s">
        <v>388</v>
      </c>
      <c r="D1043" s="24" t="s">
        <v>157</v>
      </c>
      <c r="E1043" s="13" t="s">
        <v>158</v>
      </c>
      <c r="F1043" s="13">
        <v>3</v>
      </c>
      <c r="G1043" s="242">
        <v>1100</v>
      </c>
      <c r="H1043" s="240">
        <v>3300</v>
      </c>
      <c r="I1043" s="267"/>
    </row>
    <row r="1044" spans="2:9">
      <c r="B1044" s="130">
        <v>45834</v>
      </c>
      <c r="C1044" s="24" t="s">
        <v>388</v>
      </c>
      <c r="D1044" s="24" t="s">
        <v>157</v>
      </c>
      <c r="E1044" s="13" t="s">
        <v>136</v>
      </c>
      <c r="F1044" s="13">
        <v>3</v>
      </c>
      <c r="G1044" s="242">
        <v>600</v>
      </c>
      <c r="H1044" s="240">
        <v>2400</v>
      </c>
      <c r="I1044" s="267"/>
    </row>
    <row r="1045" spans="2:9">
      <c r="B1045" s="130">
        <v>45834</v>
      </c>
      <c r="C1045" s="24" t="s">
        <v>388</v>
      </c>
      <c r="D1045" s="24" t="s">
        <v>157</v>
      </c>
      <c r="E1045" s="13" t="s">
        <v>162</v>
      </c>
      <c r="F1045" s="13">
        <v>3</v>
      </c>
      <c r="G1045" s="242">
        <v>1000</v>
      </c>
      <c r="H1045" s="240">
        <v>3000</v>
      </c>
      <c r="I1045" s="267"/>
    </row>
    <row r="1046" spans="2:9">
      <c r="B1046" s="130">
        <v>45835</v>
      </c>
      <c r="C1046" s="24" t="s">
        <v>189</v>
      </c>
      <c r="D1046" s="24" t="s">
        <v>143</v>
      </c>
      <c r="E1046" s="13" t="s">
        <v>21</v>
      </c>
      <c r="F1046" s="13">
        <v>6</v>
      </c>
      <c r="G1046" s="242">
        <v>1800</v>
      </c>
      <c r="H1046" s="240">
        <v>10800</v>
      </c>
      <c r="I1046" s="267"/>
    </row>
    <row r="1047" spans="2:9">
      <c r="B1047" s="130">
        <v>45835</v>
      </c>
      <c r="C1047" s="24" t="s">
        <v>189</v>
      </c>
      <c r="D1047" s="24" t="s">
        <v>157</v>
      </c>
      <c r="E1047" s="13" t="s">
        <v>21</v>
      </c>
      <c r="F1047" s="13">
        <v>6</v>
      </c>
      <c r="G1047" s="242">
        <v>950</v>
      </c>
      <c r="H1047" s="240">
        <v>5700</v>
      </c>
      <c r="I1047" s="267"/>
    </row>
    <row r="1048" spans="2:9">
      <c r="B1048" s="130">
        <v>45835</v>
      </c>
      <c r="C1048" s="24" t="s">
        <v>189</v>
      </c>
      <c r="D1048" s="24" t="s">
        <v>157</v>
      </c>
      <c r="E1048" s="13" t="s">
        <v>136</v>
      </c>
      <c r="F1048" s="13">
        <v>5</v>
      </c>
      <c r="G1048" s="242">
        <v>600</v>
      </c>
      <c r="H1048" s="240">
        <v>3000</v>
      </c>
      <c r="I1048" s="267"/>
    </row>
    <row r="1049" spans="2:9">
      <c r="B1049" s="130">
        <v>45835</v>
      </c>
      <c r="C1049" s="24" t="s">
        <v>389</v>
      </c>
      <c r="D1049" s="24" t="s">
        <v>157</v>
      </c>
      <c r="E1049" s="13" t="s">
        <v>21</v>
      </c>
      <c r="F1049" s="13">
        <v>4</v>
      </c>
      <c r="G1049" s="242">
        <v>950</v>
      </c>
      <c r="H1049" s="240">
        <v>3800</v>
      </c>
      <c r="I1049" s="267"/>
    </row>
    <row r="1050" spans="2:9">
      <c r="B1050" s="130">
        <v>45835</v>
      </c>
      <c r="C1050" s="24" t="s">
        <v>389</v>
      </c>
      <c r="D1050" s="24" t="s">
        <v>133</v>
      </c>
      <c r="E1050" s="13" t="s">
        <v>158</v>
      </c>
      <c r="F1050" s="13">
        <v>1</v>
      </c>
      <c r="G1050" s="242">
        <v>2200</v>
      </c>
      <c r="H1050" s="240">
        <v>2200</v>
      </c>
      <c r="I1050" s="267"/>
    </row>
    <row r="1051" spans="2:9">
      <c r="B1051" s="130">
        <v>45835</v>
      </c>
      <c r="C1051" s="24" t="s">
        <v>389</v>
      </c>
      <c r="D1051" s="24" t="s">
        <v>143</v>
      </c>
      <c r="E1051" s="13" t="s">
        <v>206</v>
      </c>
      <c r="F1051" s="13">
        <v>1</v>
      </c>
      <c r="G1051" s="242">
        <v>2200</v>
      </c>
      <c r="H1051" s="240">
        <v>2200</v>
      </c>
      <c r="I1051" s="267"/>
    </row>
    <row r="1052" spans="2:9">
      <c r="B1052" s="130">
        <v>45835</v>
      </c>
      <c r="C1052" s="24" t="s">
        <v>389</v>
      </c>
      <c r="D1052" s="24" t="s">
        <v>157</v>
      </c>
      <c r="E1052" s="13" t="s">
        <v>136</v>
      </c>
      <c r="F1052" s="13">
        <v>1</v>
      </c>
      <c r="G1052" s="242">
        <v>600</v>
      </c>
      <c r="H1052" s="240">
        <v>600</v>
      </c>
      <c r="I1052" s="267"/>
    </row>
    <row r="1053" spans="2:9">
      <c r="B1053" s="130">
        <v>45835</v>
      </c>
      <c r="C1053" s="24" t="s">
        <v>389</v>
      </c>
      <c r="D1053" s="24" t="s">
        <v>157</v>
      </c>
      <c r="E1053" s="13" t="s">
        <v>162</v>
      </c>
      <c r="F1053" s="13">
        <v>1</v>
      </c>
      <c r="G1053" s="242">
        <v>1000</v>
      </c>
      <c r="H1053" s="240">
        <v>1000</v>
      </c>
      <c r="I1053" s="267"/>
    </row>
    <row r="1054" spans="2:9">
      <c r="B1054" s="130">
        <v>45835</v>
      </c>
      <c r="C1054" s="24" t="s">
        <v>323</v>
      </c>
      <c r="D1054" s="24" t="s">
        <v>157</v>
      </c>
      <c r="E1054" s="13" t="s">
        <v>21</v>
      </c>
      <c r="F1054" s="13">
        <v>10</v>
      </c>
      <c r="G1054" s="242">
        <v>950</v>
      </c>
      <c r="H1054" s="240">
        <v>9500</v>
      </c>
      <c r="I1054" s="267"/>
    </row>
    <row r="1055" spans="2:9">
      <c r="B1055" s="130">
        <v>45835</v>
      </c>
      <c r="C1055" s="24" t="s">
        <v>323</v>
      </c>
      <c r="D1055" s="24" t="s">
        <v>157</v>
      </c>
      <c r="E1055" s="13" t="s">
        <v>206</v>
      </c>
      <c r="F1055" s="13">
        <v>5</v>
      </c>
      <c r="G1055" s="242">
        <v>1100</v>
      </c>
      <c r="H1055" s="240">
        <v>5500</v>
      </c>
      <c r="I1055" s="267"/>
    </row>
    <row r="1056" spans="2:9">
      <c r="B1056" s="130">
        <v>45835</v>
      </c>
      <c r="C1056" s="24" t="s">
        <v>323</v>
      </c>
      <c r="D1056" s="24" t="s">
        <v>157</v>
      </c>
      <c r="E1056" s="13" t="s">
        <v>158</v>
      </c>
      <c r="F1056" s="13">
        <v>5</v>
      </c>
      <c r="G1056" s="242">
        <v>1100</v>
      </c>
      <c r="H1056" s="240">
        <v>5500</v>
      </c>
      <c r="I1056" s="267"/>
    </row>
    <row r="1057" spans="2:9">
      <c r="B1057" s="130">
        <v>45835</v>
      </c>
      <c r="C1057" s="24" t="s">
        <v>217</v>
      </c>
      <c r="D1057" s="24" t="s">
        <v>143</v>
      </c>
      <c r="E1057" s="13" t="s">
        <v>21</v>
      </c>
      <c r="F1057" s="13">
        <v>1</v>
      </c>
      <c r="G1057" s="242">
        <v>1800</v>
      </c>
      <c r="H1057" s="240">
        <v>1800</v>
      </c>
      <c r="I1057" s="20"/>
    </row>
    <row r="1058" spans="2:9">
      <c r="B1058" s="130">
        <v>45835</v>
      </c>
      <c r="C1058" s="24" t="s">
        <v>111</v>
      </c>
      <c r="D1058" s="24" t="s">
        <v>143</v>
      </c>
      <c r="E1058" s="13" t="s">
        <v>21</v>
      </c>
      <c r="F1058" s="13">
        <v>1</v>
      </c>
      <c r="G1058" s="242">
        <v>1800</v>
      </c>
      <c r="H1058" s="240">
        <v>1800</v>
      </c>
      <c r="I1058" s="20"/>
    </row>
    <row r="1059" spans="2:9">
      <c r="B1059" s="130">
        <v>45836</v>
      </c>
      <c r="C1059" s="24" t="s">
        <v>291</v>
      </c>
      <c r="D1059" s="24" t="s">
        <v>157</v>
      </c>
      <c r="E1059" s="13" t="s">
        <v>136</v>
      </c>
      <c r="F1059" s="13">
        <v>6</v>
      </c>
      <c r="G1059" s="242">
        <v>600</v>
      </c>
      <c r="H1059" s="240">
        <v>3600</v>
      </c>
      <c r="I1059" s="267"/>
    </row>
    <row r="1060" spans="2:9">
      <c r="B1060" s="130">
        <v>45836</v>
      </c>
      <c r="C1060" s="24" t="s">
        <v>291</v>
      </c>
      <c r="D1060" s="24" t="s">
        <v>157</v>
      </c>
      <c r="E1060" s="13" t="s">
        <v>21</v>
      </c>
      <c r="F1060" s="13">
        <v>2</v>
      </c>
      <c r="G1060" s="242">
        <v>950</v>
      </c>
      <c r="H1060" s="240">
        <v>1900</v>
      </c>
      <c r="I1060" s="267"/>
    </row>
    <row r="1061" spans="2:9">
      <c r="B1061" s="130">
        <v>45836</v>
      </c>
      <c r="C1061" s="24" t="s">
        <v>291</v>
      </c>
      <c r="D1061" s="24" t="s">
        <v>157</v>
      </c>
      <c r="E1061" s="13" t="s">
        <v>158</v>
      </c>
      <c r="F1061" s="13">
        <v>2</v>
      </c>
      <c r="G1061" s="242">
        <v>1100</v>
      </c>
      <c r="H1061" s="240">
        <v>2200</v>
      </c>
      <c r="I1061" s="267"/>
    </row>
    <row r="1062" spans="2:9">
      <c r="B1062" s="130">
        <v>45836</v>
      </c>
      <c r="C1062" s="24" t="s">
        <v>291</v>
      </c>
      <c r="D1062" s="24" t="s">
        <v>157</v>
      </c>
      <c r="E1062" s="13" t="s">
        <v>206</v>
      </c>
      <c r="F1062" s="13">
        <v>1</v>
      </c>
      <c r="G1062" s="242">
        <v>1100</v>
      </c>
      <c r="H1062" s="240">
        <v>1100</v>
      </c>
      <c r="I1062" s="267"/>
    </row>
    <row r="1063" spans="2:9">
      <c r="B1063" s="130">
        <v>45836</v>
      </c>
      <c r="C1063" s="24" t="s">
        <v>390</v>
      </c>
      <c r="D1063" s="24" t="s">
        <v>157</v>
      </c>
      <c r="E1063" s="13" t="s">
        <v>21</v>
      </c>
      <c r="F1063" s="13">
        <v>1</v>
      </c>
      <c r="G1063" s="242">
        <v>950</v>
      </c>
      <c r="H1063" s="240">
        <v>950</v>
      </c>
      <c r="I1063" s="267"/>
    </row>
    <row r="1064" spans="2:9">
      <c r="B1064" s="130">
        <v>45836</v>
      </c>
      <c r="C1064" s="24" t="s">
        <v>390</v>
      </c>
      <c r="D1064" s="24" t="s">
        <v>157</v>
      </c>
      <c r="E1064" s="13" t="s">
        <v>206</v>
      </c>
      <c r="F1064" s="13">
        <v>1</v>
      </c>
      <c r="G1064" s="242">
        <v>1100</v>
      </c>
      <c r="H1064" s="240">
        <v>1100</v>
      </c>
      <c r="I1064" s="267"/>
    </row>
    <row r="1065" spans="2:9">
      <c r="B1065" s="130">
        <v>45836</v>
      </c>
      <c r="C1065" s="24" t="s">
        <v>390</v>
      </c>
      <c r="D1065" s="24" t="s">
        <v>157</v>
      </c>
      <c r="E1065" s="13" t="s">
        <v>158</v>
      </c>
      <c r="F1065" s="13">
        <v>1</v>
      </c>
      <c r="G1065" s="242">
        <v>1100</v>
      </c>
      <c r="H1065" s="240">
        <v>1100</v>
      </c>
      <c r="I1065" s="267"/>
    </row>
    <row r="1066" spans="2:9">
      <c r="B1066" s="130">
        <v>45836</v>
      </c>
      <c r="C1066" s="24" t="s">
        <v>372</v>
      </c>
      <c r="D1066" s="24" t="s">
        <v>157</v>
      </c>
      <c r="E1066" s="13" t="s">
        <v>21</v>
      </c>
      <c r="F1066" s="13">
        <v>4</v>
      </c>
      <c r="G1066" s="242">
        <v>950</v>
      </c>
      <c r="H1066" s="240">
        <v>3800</v>
      </c>
      <c r="I1066" s="267"/>
    </row>
    <row r="1067" spans="2:9">
      <c r="B1067" s="130">
        <v>45836</v>
      </c>
      <c r="C1067" s="24" t="s">
        <v>360</v>
      </c>
      <c r="D1067" s="24" t="s">
        <v>157</v>
      </c>
      <c r="E1067" s="13" t="s">
        <v>21</v>
      </c>
      <c r="F1067" s="13">
        <v>3</v>
      </c>
      <c r="G1067" s="242">
        <v>950</v>
      </c>
      <c r="H1067" s="240">
        <v>2850</v>
      </c>
      <c r="I1067" s="267"/>
    </row>
    <row r="1068" spans="2:9">
      <c r="B1068" s="130">
        <v>45836</v>
      </c>
      <c r="C1068" s="24" t="s">
        <v>360</v>
      </c>
      <c r="D1068" s="24" t="s">
        <v>157</v>
      </c>
      <c r="E1068" s="13" t="s">
        <v>206</v>
      </c>
      <c r="F1068" s="13">
        <v>1</v>
      </c>
      <c r="G1068" s="242">
        <v>1100</v>
      </c>
      <c r="H1068" s="240">
        <v>1100</v>
      </c>
      <c r="I1068" s="267"/>
    </row>
    <row r="1069" spans="2:9">
      <c r="B1069" s="130">
        <v>45836</v>
      </c>
      <c r="C1069" s="24" t="s">
        <v>360</v>
      </c>
      <c r="D1069" s="24" t="s">
        <v>157</v>
      </c>
      <c r="E1069" s="13" t="s">
        <v>158</v>
      </c>
      <c r="F1069" s="13">
        <v>1</v>
      </c>
      <c r="G1069" s="242">
        <v>1100</v>
      </c>
      <c r="H1069" s="240">
        <v>1100</v>
      </c>
      <c r="I1069" s="267"/>
    </row>
    <row r="1070" spans="2:9">
      <c r="B1070" s="130">
        <v>45836</v>
      </c>
      <c r="C1070" s="24" t="s">
        <v>300</v>
      </c>
      <c r="D1070" s="24" t="s">
        <v>143</v>
      </c>
      <c r="E1070" s="13" t="s">
        <v>21</v>
      </c>
      <c r="F1070" s="13">
        <v>3</v>
      </c>
      <c r="G1070" s="242">
        <v>1800</v>
      </c>
      <c r="H1070" s="240">
        <v>5400</v>
      </c>
      <c r="I1070" s="267"/>
    </row>
    <row r="1071" spans="2:9">
      <c r="B1071" s="130">
        <v>45836</v>
      </c>
      <c r="C1071" s="24" t="s">
        <v>300</v>
      </c>
      <c r="D1071" s="24" t="s">
        <v>133</v>
      </c>
      <c r="E1071" s="13" t="s">
        <v>206</v>
      </c>
      <c r="F1071" s="13">
        <v>1</v>
      </c>
      <c r="G1071" s="242">
        <v>2200</v>
      </c>
      <c r="H1071" s="240">
        <v>2200</v>
      </c>
      <c r="I1071" s="267"/>
    </row>
    <row r="1072" spans="2:9">
      <c r="B1072" s="130">
        <v>45836</v>
      </c>
      <c r="C1072" s="24" t="s">
        <v>300</v>
      </c>
      <c r="D1072" s="24" t="s">
        <v>133</v>
      </c>
      <c r="E1072" s="13" t="s">
        <v>158</v>
      </c>
      <c r="F1072" s="13">
        <v>1</v>
      </c>
      <c r="G1072" s="242">
        <v>2200</v>
      </c>
      <c r="H1072" s="240">
        <v>2200</v>
      </c>
      <c r="I1072" s="267"/>
    </row>
    <row r="1073" spans="2:9">
      <c r="B1073" s="130">
        <v>45836</v>
      </c>
      <c r="C1073" s="24" t="s">
        <v>300</v>
      </c>
      <c r="D1073" s="24" t="s">
        <v>143</v>
      </c>
      <c r="E1073" s="13" t="s">
        <v>136</v>
      </c>
      <c r="F1073" s="13">
        <v>1</v>
      </c>
      <c r="G1073" s="242">
        <v>1200</v>
      </c>
      <c r="H1073" s="240">
        <v>1200</v>
      </c>
      <c r="I1073" s="267"/>
    </row>
    <row r="1074" spans="2:9">
      <c r="B1074" s="130">
        <v>45836</v>
      </c>
      <c r="C1074" s="24" t="s">
        <v>300</v>
      </c>
      <c r="D1074" s="24" t="s">
        <v>143</v>
      </c>
      <c r="E1074" s="13" t="s">
        <v>162</v>
      </c>
      <c r="F1074" s="13">
        <v>1</v>
      </c>
      <c r="G1074" s="242">
        <v>2000</v>
      </c>
      <c r="H1074" s="240">
        <v>2000</v>
      </c>
      <c r="I1074" s="267"/>
    </row>
    <row r="1075" spans="2:9">
      <c r="B1075" s="130">
        <v>45836</v>
      </c>
      <c r="C1075" s="24" t="s">
        <v>391</v>
      </c>
      <c r="D1075" s="24" t="s">
        <v>143</v>
      </c>
      <c r="E1075" s="13" t="s">
        <v>162</v>
      </c>
      <c r="F1075" s="13">
        <v>12</v>
      </c>
      <c r="G1075" s="242">
        <v>1800</v>
      </c>
      <c r="H1075" s="240">
        <v>21600</v>
      </c>
      <c r="I1075" s="267"/>
    </row>
    <row r="1076" spans="2:9">
      <c r="B1076" s="130">
        <v>45836</v>
      </c>
      <c r="C1076" s="24" t="s">
        <v>391</v>
      </c>
      <c r="D1076" s="24" t="s">
        <v>157</v>
      </c>
      <c r="E1076" s="13" t="s">
        <v>162</v>
      </c>
      <c r="F1076" s="13">
        <v>12</v>
      </c>
      <c r="G1076" s="242">
        <v>916</v>
      </c>
      <c r="H1076" s="240">
        <v>10992</v>
      </c>
      <c r="I1076" s="267"/>
    </row>
    <row r="1077" spans="2:9">
      <c r="B1077" s="130">
        <v>45836</v>
      </c>
      <c r="C1077" s="24" t="s">
        <v>180</v>
      </c>
      <c r="D1077" s="24" t="s">
        <v>157</v>
      </c>
      <c r="E1077" s="13" t="s">
        <v>21</v>
      </c>
      <c r="F1077" s="13">
        <v>15</v>
      </c>
      <c r="G1077" s="242">
        <v>950</v>
      </c>
      <c r="H1077" s="240">
        <v>14250</v>
      </c>
      <c r="I1077" s="267"/>
    </row>
    <row r="1078" spans="2:9">
      <c r="B1078" s="130">
        <v>45836</v>
      </c>
      <c r="C1078" s="24" t="s">
        <v>13</v>
      </c>
      <c r="D1078" s="24" t="s">
        <v>157</v>
      </c>
      <c r="E1078" s="13" t="s">
        <v>136</v>
      </c>
      <c r="F1078" s="13">
        <v>2</v>
      </c>
      <c r="G1078" s="242">
        <v>600</v>
      </c>
      <c r="H1078" s="240">
        <v>1200</v>
      </c>
      <c r="I1078" s="267"/>
    </row>
    <row r="1079" spans="2:9">
      <c r="B1079" s="130">
        <v>45837</v>
      </c>
      <c r="C1079" s="24" t="s">
        <v>392</v>
      </c>
      <c r="D1079" s="24" t="s">
        <v>157</v>
      </c>
      <c r="E1079" s="13" t="s">
        <v>158</v>
      </c>
      <c r="F1079" s="13">
        <v>4</v>
      </c>
      <c r="G1079" s="242">
        <v>1100</v>
      </c>
      <c r="H1079" s="240">
        <v>4400</v>
      </c>
      <c r="I1079" s="267"/>
    </row>
    <row r="1080" spans="2:9">
      <c r="B1080" s="130">
        <v>45837</v>
      </c>
      <c r="C1080" s="24" t="s">
        <v>392</v>
      </c>
      <c r="D1080" s="24" t="s">
        <v>147</v>
      </c>
      <c r="E1080" s="13" t="s">
        <v>162</v>
      </c>
      <c r="F1080" s="13">
        <v>2</v>
      </c>
      <c r="G1080" s="242">
        <v>1000</v>
      </c>
      <c r="H1080" s="240">
        <v>2000</v>
      </c>
      <c r="I1080" s="267"/>
    </row>
    <row r="1081" spans="2:9">
      <c r="B1081" s="130">
        <v>45837</v>
      </c>
      <c r="C1081" s="24" t="s">
        <v>372</v>
      </c>
      <c r="D1081" s="24" t="s">
        <v>157</v>
      </c>
      <c r="E1081" s="13" t="s">
        <v>21</v>
      </c>
      <c r="F1081" s="13">
        <v>3</v>
      </c>
      <c r="G1081" s="242">
        <v>950</v>
      </c>
      <c r="H1081" s="240">
        <v>2850</v>
      </c>
      <c r="I1081" s="267"/>
    </row>
    <row r="1082" spans="2:9">
      <c r="B1082" s="130">
        <v>45837</v>
      </c>
      <c r="C1082" s="24" t="s">
        <v>360</v>
      </c>
      <c r="D1082" s="24" t="s">
        <v>157</v>
      </c>
      <c r="E1082" s="13" t="s">
        <v>206</v>
      </c>
      <c r="F1082" s="13">
        <v>3</v>
      </c>
      <c r="G1082" s="242">
        <v>1100</v>
      </c>
      <c r="H1082" s="240">
        <v>3300</v>
      </c>
      <c r="I1082" s="267"/>
    </row>
    <row r="1083" spans="2:9">
      <c r="B1083" s="130">
        <v>45837</v>
      </c>
      <c r="C1083" s="24" t="s">
        <v>381</v>
      </c>
      <c r="D1083" s="24" t="s">
        <v>143</v>
      </c>
      <c r="E1083" s="13" t="s">
        <v>206</v>
      </c>
      <c r="F1083" s="13">
        <v>5</v>
      </c>
      <c r="G1083" s="242">
        <v>2200</v>
      </c>
      <c r="H1083" s="240">
        <v>11000</v>
      </c>
      <c r="I1083" s="267"/>
    </row>
    <row r="1084" spans="2:9">
      <c r="B1084" s="130">
        <v>45837</v>
      </c>
      <c r="C1084" s="24" t="s">
        <v>381</v>
      </c>
      <c r="D1084" s="24" t="s">
        <v>133</v>
      </c>
      <c r="E1084" s="13" t="s">
        <v>21</v>
      </c>
      <c r="F1084" s="13">
        <v>5</v>
      </c>
      <c r="G1084" s="242">
        <v>1800</v>
      </c>
      <c r="H1084" s="240">
        <v>9000</v>
      </c>
      <c r="I1084" s="267"/>
    </row>
    <row r="1085" spans="2:9">
      <c r="B1085" s="130">
        <v>45837</v>
      </c>
      <c r="C1085" s="24" t="s">
        <v>393</v>
      </c>
      <c r="D1085" s="24" t="s">
        <v>157</v>
      </c>
      <c r="E1085" s="13" t="s">
        <v>21</v>
      </c>
      <c r="F1085" s="13">
        <v>1</v>
      </c>
      <c r="G1085" s="242">
        <v>950</v>
      </c>
      <c r="H1085" s="240">
        <v>950</v>
      </c>
      <c r="I1085" s="267"/>
    </row>
    <row r="1086" spans="2:9">
      <c r="B1086" s="130">
        <v>45837</v>
      </c>
      <c r="C1086" s="24" t="s">
        <v>393</v>
      </c>
      <c r="D1086" s="24" t="s">
        <v>157</v>
      </c>
      <c r="E1086" s="13" t="s">
        <v>206</v>
      </c>
      <c r="F1086" s="13">
        <v>1</v>
      </c>
      <c r="G1086" s="242">
        <v>1100</v>
      </c>
      <c r="H1086" s="240">
        <v>1100</v>
      </c>
      <c r="I1086" s="267"/>
    </row>
    <row r="1087" spans="2:9">
      <c r="B1087" s="130">
        <v>45837</v>
      </c>
      <c r="C1087" s="24" t="s">
        <v>393</v>
      </c>
      <c r="D1087" s="24" t="s">
        <v>157</v>
      </c>
      <c r="E1087" s="13" t="s">
        <v>158</v>
      </c>
      <c r="F1087" s="13">
        <v>1</v>
      </c>
      <c r="G1087" s="242">
        <v>1100</v>
      </c>
      <c r="H1087" s="240">
        <v>1100</v>
      </c>
      <c r="I1087" s="267"/>
    </row>
    <row r="1088" spans="2:9">
      <c r="B1088" s="130">
        <v>45837</v>
      </c>
      <c r="C1088" s="24" t="s">
        <v>393</v>
      </c>
      <c r="D1088" s="24" t="s">
        <v>157</v>
      </c>
      <c r="E1088" s="13" t="s">
        <v>136</v>
      </c>
      <c r="F1088" s="13">
        <v>1</v>
      </c>
      <c r="G1088" s="242">
        <v>600</v>
      </c>
      <c r="H1088" s="240">
        <v>600</v>
      </c>
      <c r="I1088" s="267"/>
    </row>
    <row r="1089" spans="2:9">
      <c r="B1089" s="130">
        <v>45837</v>
      </c>
      <c r="C1089" s="24" t="s">
        <v>393</v>
      </c>
      <c r="D1089" s="24" t="s">
        <v>157</v>
      </c>
      <c r="E1089" s="13" t="s">
        <v>162</v>
      </c>
      <c r="F1089" s="13">
        <v>1</v>
      </c>
      <c r="G1089" s="242">
        <v>1000</v>
      </c>
      <c r="H1089" s="240">
        <v>1000</v>
      </c>
      <c r="I1089" s="267"/>
    </row>
    <row r="1090" spans="2:9">
      <c r="B1090" s="130">
        <v>45837</v>
      </c>
      <c r="C1090" s="24" t="s">
        <v>394</v>
      </c>
      <c r="D1090" s="24" t="s">
        <v>157</v>
      </c>
      <c r="E1090" s="13" t="s">
        <v>136</v>
      </c>
      <c r="F1090" s="13">
        <v>8</v>
      </c>
      <c r="G1090" s="242">
        <v>600</v>
      </c>
      <c r="H1090" s="240">
        <v>4800</v>
      </c>
      <c r="I1090" s="267"/>
    </row>
    <row r="1091" spans="2:9">
      <c r="B1091" s="130">
        <v>45837</v>
      </c>
      <c r="C1091" s="24" t="s">
        <v>387</v>
      </c>
      <c r="D1091" s="24" t="s">
        <v>157</v>
      </c>
      <c r="E1091" s="13" t="s">
        <v>21</v>
      </c>
      <c r="F1091" s="13">
        <v>10</v>
      </c>
      <c r="G1091" s="242">
        <v>950</v>
      </c>
      <c r="H1091" s="240">
        <v>9500</v>
      </c>
      <c r="I1091" s="267"/>
    </row>
    <row r="1092" spans="2:9">
      <c r="B1092" s="130">
        <v>45838</v>
      </c>
      <c r="C1092" s="24" t="s">
        <v>386</v>
      </c>
      <c r="D1092" s="24" t="s">
        <v>157</v>
      </c>
      <c r="E1092" s="13" t="s">
        <v>136</v>
      </c>
      <c r="F1092" s="13">
        <v>2</v>
      </c>
      <c r="G1092" s="242">
        <v>600</v>
      </c>
      <c r="H1092" s="240">
        <v>1200</v>
      </c>
      <c r="I1092" s="267"/>
    </row>
    <row r="1093" spans="2:9">
      <c r="B1093" s="130">
        <v>45838</v>
      </c>
      <c r="C1093" s="24" t="s">
        <v>386</v>
      </c>
      <c r="D1093" s="24" t="s">
        <v>157</v>
      </c>
      <c r="E1093" s="13" t="s">
        <v>162</v>
      </c>
      <c r="F1093" s="13">
        <v>2</v>
      </c>
      <c r="G1093" s="242">
        <v>1000</v>
      </c>
      <c r="H1093" s="240">
        <v>2000</v>
      </c>
      <c r="I1093" s="267"/>
    </row>
    <row r="1094" spans="2:9">
      <c r="B1094" s="130">
        <v>45838</v>
      </c>
      <c r="C1094" s="24" t="s">
        <v>386</v>
      </c>
      <c r="D1094" s="24" t="s">
        <v>157</v>
      </c>
      <c r="E1094" s="13" t="s">
        <v>21</v>
      </c>
      <c r="F1094" s="13">
        <v>1</v>
      </c>
      <c r="G1094" s="242">
        <v>950</v>
      </c>
      <c r="H1094" s="240">
        <v>950</v>
      </c>
      <c r="I1094" s="267"/>
    </row>
    <row r="1095" spans="2:9">
      <c r="B1095" s="130">
        <v>45838</v>
      </c>
      <c r="C1095" s="24" t="s">
        <v>386</v>
      </c>
      <c r="D1095" s="24" t="s">
        <v>157</v>
      </c>
      <c r="E1095" s="13" t="s">
        <v>158</v>
      </c>
      <c r="F1095" s="13">
        <v>1</v>
      </c>
      <c r="G1095" s="242">
        <v>1100</v>
      </c>
      <c r="H1095" s="240">
        <v>1100</v>
      </c>
      <c r="I1095" s="267"/>
    </row>
    <row r="1096" spans="2:9">
      <c r="B1096" s="130">
        <v>45838</v>
      </c>
      <c r="C1096" s="24" t="s">
        <v>387</v>
      </c>
      <c r="D1096" s="24" t="s">
        <v>157</v>
      </c>
      <c r="E1096" s="13" t="s">
        <v>21</v>
      </c>
      <c r="F1096" s="13">
        <v>10</v>
      </c>
      <c r="G1096" s="242">
        <v>950</v>
      </c>
      <c r="H1096" s="240">
        <v>9500</v>
      </c>
      <c r="I1096" s="267"/>
    </row>
    <row r="1097" spans="2:9">
      <c r="B1097" s="130">
        <v>45838</v>
      </c>
      <c r="C1097" s="24" t="s">
        <v>360</v>
      </c>
      <c r="D1097" s="24" t="s">
        <v>157</v>
      </c>
      <c r="E1097" s="13" t="s">
        <v>21</v>
      </c>
      <c r="F1097" s="13">
        <v>3</v>
      </c>
      <c r="G1097" s="242">
        <v>950</v>
      </c>
      <c r="H1097" s="274">
        <v>2850</v>
      </c>
      <c r="I1097" s="267"/>
    </row>
    <row r="1098" spans="2:9">
      <c r="B1098" s="130">
        <v>45838</v>
      </c>
      <c r="C1098" s="24" t="s">
        <v>360</v>
      </c>
      <c r="D1098" s="24" t="s">
        <v>157</v>
      </c>
      <c r="E1098" s="13" t="s">
        <v>206</v>
      </c>
      <c r="F1098" s="13">
        <v>1</v>
      </c>
      <c r="G1098" s="242">
        <v>1100</v>
      </c>
      <c r="H1098" s="240">
        <v>1100</v>
      </c>
      <c r="I1098" s="267"/>
    </row>
    <row r="1099" spans="2:9">
      <c r="B1099" s="130">
        <v>45838</v>
      </c>
      <c r="C1099" s="24" t="s">
        <v>360</v>
      </c>
      <c r="D1099" s="24" t="s">
        <v>157</v>
      </c>
      <c r="E1099" s="13" t="s">
        <v>158</v>
      </c>
      <c r="F1099" s="13">
        <v>1</v>
      </c>
      <c r="G1099" s="242">
        <v>1100</v>
      </c>
      <c r="H1099" s="240">
        <v>1100</v>
      </c>
      <c r="I1099" s="267"/>
    </row>
    <row r="1100" spans="2:9">
      <c r="B1100" s="130">
        <v>45838</v>
      </c>
      <c r="C1100" s="24" t="s">
        <v>389</v>
      </c>
      <c r="D1100" s="24" t="s">
        <v>157</v>
      </c>
      <c r="E1100" s="13" t="s">
        <v>21</v>
      </c>
      <c r="F1100" s="13">
        <v>12</v>
      </c>
      <c r="G1100" s="242">
        <v>950</v>
      </c>
      <c r="H1100" s="240">
        <v>11400</v>
      </c>
      <c r="I1100" s="267"/>
    </row>
    <row r="1101" spans="2:9">
      <c r="B1101" s="130">
        <v>45838</v>
      </c>
      <c r="C1101" s="24" t="s">
        <v>389</v>
      </c>
      <c r="D1101" s="24" t="s">
        <v>157</v>
      </c>
      <c r="E1101" s="13" t="s">
        <v>158</v>
      </c>
      <c r="F1101" s="13">
        <v>3</v>
      </c>
      <c r="G1101" s="242">
        <v>1100</v>
      </c>
      <c r="H1101" s="240">
        <v>3300</v>
      </c>
      <c r="I1101" s="267"/>
    </row>
    <row r="1102" spans="2:9">
      <c r="B1102" s="130">
        <v>45838</v>
      </c>
      <c r="C1102" s="24" t="s">
        <v>389</v>
      </c>
      <c r="D1102" s="24" t="s">
        <v>157</v>
      </c>
      <c r="E1102" s="13" t="s">
        <v>206</v>
      </c>
      <c r="F1102" s="13">
        <v>3</v>
      </c>
      <c r="G1102" s="242">
        <v>1100</v>
      </c>
      <c r="H1102" s="240">
        <v>3300</v>
      </c>
      <c r="I1102" s="267"/>
    </row>
    <row r="1103" spans="2:9">
      <c r="B1103" s="130">
        <v>45838</v>
      </c>
      <c r="C1103" s="24" t="s">
        <v>389</v>
      </c>
      <c r="D1103" s="24" t="s">
        <v>157</v>
      </c>
      <c r="E1103" s="13" t="s">
        <v>136</v>
      </c>
      <c r="F1103" s="13">
        <v>1</v>
      </c>
      <c r="G1103" s="242">
        <v>600</v>
      </c>
      <c r="H1103" s="240">
        <v>600</v>
      </c>
      <c r="I1103" s="267"/>
    </row>
    <row r="1104" spans="2:9">
      <c r="B1104" s="130">
        <v>45838</v>
      </c>
      <c r="C1104" s="24" t="s">
        <v>389</v>
      </c>
      <c r="D1104" s="24" t="s">
        <v>157</v>
      </c>
      <c r="E1104" s="13" t="s">
        <v>162</v>
      </c>
      <c r="F1104" s="13">
        <v>6</v>
      </c>
      <c r="G1104" s="242">
        <v>1000</v>
      </c>
      <c r="H1104" s="240">
        <v>6000</v>
      </c>
      <c r="I1104" s="267"/>
    </row>
    <row r="1105" spans="2:9">
      <c r="B1105" s="130">
        <v>45838</v>
      </c>
      <c r="C1105" s="24" t="s">
        <v>395</v>
      </c>
      <c r="D1105" s="24" t="s">
        <v>157</v>
      </c>
      <c r="E1105" s="13" t="s">
        <v>21</v>
      </c>
      <c r="F1105" s="13">
        <v>1</v>
      </c>
      <c r="G1105" s="242">
        <v>950</v>
      </c>
      <c r="H1105" s="240">
        <v>950</v>
      </c>
      <c r="I1105" s="267"/>
    </row>
    <row r="1106" spans="2:9">
      <c r="B1106" s="130">
        <v>45838</v>
      </c>
      <c r="C1106" s="24" t="s">
        <v>395</v>
      </c>
      <c r="D1106" s="24" t="s">
        <v>157</v>
      </c>
      <c r="E1106" s="13" t="s">
        <v>158</v>
      </c>
      <c r="F1106" s="13">
        <v>1</v>
      </c>
      <c r="G1106" s="242">
        <v>1100</v>
      </c>
      <c r="H1106" s="240">
        <v>1100</v>
      </c>
      <c r="I1106" s="267"/>
    </row>
    <row r="1107" spans="2:9">
      <c r="B1107" s="130">
        <v>45838</v>
      </c>
      <c r="C1107" s="24" t="s">
        <v>395</v>
      </c>
      <c r="D1107" s="24" t="s">
        <v>157</v>
      </c>
      <c r="E1107" s="13" t="s">
        <v>206</v>
      </c>
      <c r="F1107" s="13">
        <v>3</v>
      </c>
      <c r="G1107" s="242">
        <v>1100</v>
      </c>
      <c r="H1107" s="240">
        <v>1100</v>
      </c>
      <c r="I1107" s="267"/>
    </row>
    <row r="1108" spans="2:9">
      <c r="B1108" s="130">
        <v>45838</v>
      </c>
      <c r="C1108" s="24" t="s">
        <v>395</v>
      </c>
      <c r="D1108" s="24" t="s">
        <v>157</v>
      </c>
      <c r="E1108" s="13" t="s">
        <v>136</v>
      </c>
      <c r="F1108" s="13">
        <v>1</v>
      </c>
      <c r="G1108" s="242">
        <v>600</v>
      </c>
      <c r="H1108" s="240">
        <v>600</v>
      </c>
      <c r="I1108" s="267"/>
    </row>
    <row r="1109" spans="2:9">
      <c r="B1109" s="130">
        <v>45838</v>
      </c>
      <c r="C1109" s="24" t="s">
        <v>395</v>
      </c>
      <c r="D1109" s="24" t="s">
        <v>157</v>
      </c>
      <c r="E1109" s="13" t="s">
        <v>162</v>
      </c>
      <c r="F1109" s="13">
        <v>1</v>
      </c>
      <c r="G1109" s="242">
        <v>1000</v>
      </c>
      <c r="H1109" s="240">
        <v>1000</v>
      </c>
      <c r="I1109" s="267"/>
    </row>
    <row r="1110" spans="2:9">
      <c r="B1110" s="130">
        <v>45838</v>
      </c>
      <c r="C1110" s="24" t="s">
        <v>396</v>
      </c>
      <c r="D1110" s="24" t="s">
        <v>157</v>
      </c>
      <c r="E1110" s="13" t="s">
        <v>21</v>
      </c>
      <c r="F1110" s="13">
        <v>2</v>
      </c>
      <c r="G1110" s="242">
        <v>950</v>
      </c>
      <c r="H1110" s="240">
        <v>1900</v>
      </c>
      <c r="I1110" s="267"/>
    </row>
    <row r="1111" spans="2:9">
      <c r="B1111" s="130">
        <v>45838</v>
      </c>
      <c r="C1111" s="24" t="s">
        <v>396</v>
      </c>
      <c r="D1111" s="24" t="s">
        <v>157</v>
      </c>
      <c r="E1111" s="13" t="s">
        <v>158</v>
      </c>
      <c r="F1111" s="13">
        <v>1</v>
      </c>
      <c r="G1111" s="242">
        <v>1100</v>
      </c>
      <c r="H1111" s="240">
        <v>1100</v>
      </c>
      <c r="I1111" s="267"/>
    </row>
    <row r="1112" spans="2:9">
      <c r="B1112" s="130">
        <v>45838</v>
      </c>
      <c r="C1112" s="24" t="s">
        <v>396</v>
      </c>
      <c r="D1112" s="24" t="s">
        <v>157</v>
      </c>
      <c r="E1112" s="13" t="s">
        <v>206</v>
      </c>
      <c r="F1112" s="13">
        <v>1</v>
      </c>
      <c r="G1112" s="242">
        <v>1100</v>
      </c>
      <c r="H1112" s="240">
        <v>1100</v>
      </c>
      <c r="I1112" s="267"/>
    </row>
    <row r="1113" spans="2:9">
      <c r="B1113" s="130">
        <v>45838</v>
      </c>
      <c r="C1113" s="24" t="s">
        <v>394</v>
      </c>
      <c r="D1113" s="24" t="s">
        <v>157</v>
      </c>
      <c r="E1113" s="13" t="s">
        <v>136</v>
      </c>
      <c r="F1113" s="13">
        <v>8</v>
      </c>
      <c r="G1113" s="242">
        <v>600</v>
      </c>
      <c r="H1113" s="240">
        <v>4800</v>
      </c>
      <c r="I1113" s="267"/>
    </row>
    <row r="1114" spans="2:9">
      <c r="B1114" s="130">
        <v>45838</v>
      </c>
      <c r="C1114" s="24" t="s">
        <v>397</v>
      </c>
      <c r="D1114" s="24" t="s">
        <v>143</v>
      </c>
      <c r="E1114" s="13" t="s">
        <v>21</v>
      </c>
      <c r="F1114" s="13">
        <v>5</v>
      </c>
      <c r="G1114" s="242">
        <v>950</v>
      </c>
      <c r="H1114" s="240">
        <v>4750</v>
      </c>
      <c r="I1114" s="267"/>
    </row>
    <row r="1115" spans="2:9">
      <c r="B1115" s="130">
        <v>45838</v>
      </c>
      <c r="C1115" s="24" t="s">
        <v>397</v>
      </c>
      <c r="D1115" s="24" t="s">
        <v>143</v>
      </c>
      <c r="E1115" s="13" t="s">
        <v>206</v>
      </c>
      <c r="F1115" s="13">
        <v>3</v>
      </c>
      <c r="G1115" s="242">
        <v>1100</v>
      </c>
      <c r="H1115" s="240">
        <v>3300</v>
      </c>
      <c r="I1115" s="267"/>
    </row>
    <row r="1116" spans="2:9">
      <c r="B1116" s="130">
        <v>45838</v>
      </c>
      <c r="C1116" s="24" t="s">
        <v>397</v>
      </c>
      <c r="D1116" s="24" t="s">
        <v>143</v>
      </c>
      <c r="E1116" s="13" t="s">
        <v>158</v>
      </c>
      <c r="F1116" s="13">
        <v>3</v>
      </c>
      <c r="G1116" s="242">
        <v>1100</v>
      </c>
      <c r="H1116" s="240">
        <v>3300</v>
      </c>
      <c r="I1116" s="267"/>
    </row>
    <row r="1117" spans="2:9">
      <c r="B1117" s="130">
        <v>45838</v>
      </c>
      <c r="C1117" s="24" t="s">
        <v>397</v>
      </c>
      <c r="D1117" s="24" t="s">
        <v>143</v>
      </c>
      <c r="E1117" s="13" t="s">
        <v>136</v>
      </c>
      <c r="F1117" s="13">
        <v>10</v>
      </c>
      <c r="G1117" s="242">
        <v>600</v>
      </c>
      <c r="H1117" s="240">
        <v>6000</v>
      </c>
      <c r="I1117" s="267"/>
    </row>
    <row r="1118" spans="2:9">
      <c r="B1118" s="130">
        <v>45838</v>
      </c>
      <c r="C1118" s="24" t="s">
        <v>397</v>
      </c>
      <c r="D1118" s="24" t="s">
        <v>143</v>
      </c>
      <c r="E1118" s="13" t="s">
        <v>162</v>
      </c>
      <c r="F1118" s="13">
        <v>5</v>
      </c>
      <c r="G1118" s="242">
        <v>1000</v>
      </c>
      <c r="H1118" s="240">
        <v>5000</v>
      </c>
      <c r="I1118" s="267"/>
    </row>
    <row r="1119" spans="2:9">
      <c r="B1119" s="130">
        <v>45839</v>
      </c>
      <c r="C1119" s="24" t="s">
        <v>398</v>
      </c>
      <c r="D1119" s="24" t="s">
        <v>157</v>
      </c>
      <c r="E1119" s="13" t="s">
        <v>21</v>
      </c>
      <c r="F1119" s="13">
        <v>6</v>
      </c>
      <c r="G1119" s="242">
        <v>950</v>
      </c>
      <c r="H1119" s="240">
        <v>5700</v>
      </c>
      <c r="I1119" s="267"/>
    </row>
    <row r="1120" spans="2:9">
      <c r="B1120" s="130">
        <v>45839</v>
      </c>
      <c r="C1120" s="24" t="s">
        <v>398</v>
      </c>
      <c r="D1120" s="24" t="s">
        <v>157</v>
      </c>
      <c r="E1120" s="13" t="s">
        <v>158</v>
      </c>
      <c r="F1120" s="13">
        <v>2</v>
      </c>
      <c r="G1120" s="242">
        <v>1100</v>
      </c>
      <c r="H1120" s="240">
        <v>2200</v>
      </c>
      <c r="I1120" s="267"/>
    </row>
    <row r="1121" spans="2:9">
      <c r="B1121" s="130">
        <v>45839</v>
      </c>
      <c r="C1121" s="24" t="s">
        <v>398</v>
      </c>
      <c r="D1121" s="24" t="s">
        <v>157</v>
      </c>
      <c r="E1121" s="13" t="s">
        <v>162</v>
      </c>
      <c r="F1121" s="13">
        <v>2</v>
      </c>
      <c r="G1121" s="242">
        <v>1000</v>
      </c>
      <c r="H1121" s="240">
        <v>2000</v>
      </c>
      <c r="I1121" s="267"/>
    </row>
    <row r="1122" spans="2:9">
      <c r="B1122" s="130">
        <v>45839</v>
      </c>
      <c r="C1122" s="24" t="s">
        <v>384</v>
      </c>
      <c r="D1122" s="24" t="s">
        <v>157</v>
      </c>
      <c r="E1122" s="13" t="s">
        <v>21</v>
      </c>
      <c r="F1122" s="13">
        <v>10</v>
      </c>
      <c r="G1122" s="242">
        <v>950</v>
      </c>
      <c r="H1122" s="240">
        <v>9500</v>
      </c>
      <c r="I1122" s="267"/>
    </row>
    <row r="1123" spans="2:9">
      <c r="B1123" s="130">
        <v>45839</v>
      </c>
      <c r="C1123" s="24" t="s">
        <v>384</v>
      </c>
      <c r="D1123" s="24" t="s">
        <v>157</v>
      </c>
      <c r="E1123" s="13" t="s">
        <v>162</v>
      </c>
      <c r="F1123" s="13">
        <v>5</v>
      </c>
      <c r="G1123" s="242">
        <v>1000</v>
      </c>
      <c r="H1123" s="240">
        <v>5000</v>
      </c>
      <c r="I1123" s="267"/>
    </row>
    <row r="1124" spans="2:9">
      <c r="B1124" s="130">
        <v>45839</v>
      </c>
      <c r="C1124" s="24" t="s">
        <v>332</v>
      </c>
      <c r="D1124" s="24" t="s">
        <v>157</v>
      </c>
      <c r="E1124" s="13" t="s">
        <v>136</v>
      </c>
      <c r="F1124" s="13">
        <v>8</v>
      </c>
      <c r="G1124" s="242">
        <v>600</v>
      </c>
      <c r="H1124" s="240">
        <v>4800</v>
      </c>
      <c r="I1124" s="267"/>
    </row>
    <row r="1125" spans="2:9">
      <c r="B1125" s="130">
        <v>45839</v>
      </c>
      <c r="C1125" s="24" t="s">
        <v>360</v>
      </c>
      <c r="D1125" s="24" t="s">
        <v>157</v>
      </c>
      <c r="E1125" s="13" t="s">
        <v>21</v>
      </c>
      <c r="F1125" s="13">
        <v>3</v>
      </c>
      <c r="G1125" s="242">
        <v>950</v>
      </c>
      <c r="H1125" s="240">
        <v>2850</v>
      </c>
      <c r="I1125" s="267"/>
    </row>
    <row r="1126" spans="2:9">
      <c r="B1126" s="130">
        <v>45840</v>
      </c>
      <c r="C1126" s="24" t="s">
        <v>399</v>
      </c>
      <c r="D1126" s="24" t="s">
        <v>157</v>
      </c>
      <c r="E1126" s="13" t="s">
        <v>21</v>
      </c>
      <c r="F1126" s="13">
        <v>1</v>
      </c>
      <c r="G1126" s="242">
        <v>950</v>
      </c>
      <c r="H1126" s="240">
        <v>950</v>
      </c>
      <c r="I1126" s="267"/>
    </row>
    <row r="1127" spans="2:9">
      <c r="B1127" s="130">
        <v>45840</v>
      </c>
      <c r="C1127" s="24" t="s">
        <v>399</v>
      </c>
      <c r="D1127" s="24" t="s">
        <v>157</v>
      </c>
      <c r="E1127" s="13" t="s">
        <v>206</v>
      </c>
      <c r="F1127" s="13">
        <v>1</v>
      </c>
      <c r="G1127" s="242">
        <v>1100</v>
      </c>
      <c r="H1127" s="240">
        <v>1100</v>
      </c>
      <c r="I1127" s="267"/>
    </row>
    <row r="1128" spans="2:9">
      <c r="B1128" s="130">
        <v>45840</v>
      </c>
      <c r="C1128" s="24" t="s">
        <v>399</v>
      </c>
      <c r="D1128" s="24" t="s">
        <v>157</v>
      </c>
      <c r="E1128" s="13" t="s">
        <v>158</v>
      </c>
      <c r="F1128" s="13">
        <v>1</v>
      </c>
      <c r="G1128" s="242">
        <v>1100</v>
      </c>
      <c r="H1128" s="240">
        <v>1100</v>
      </c>
      <c r="I1128" s="267"/>
    </row>
    <row r="1129" spans="2:9">
      <c r="B1129" s="130">
        <v>45840</v>
      </c>
      <c r="C1129" s="24" t="s">
        <v>399</v>
      </c>
      <c r="D1129" s="24" t="s">
        <v>157</v>
      </c>
      <c r="E1129" s="13" t="s">
        <v>136</v>
      </c>
      <c r="F1129" s="13">
        <v>4</v>
      </c>
      <c r="G1129" s="242">
        <v>600</v>
      </c>
      <c r="H1129" s="240">
        <v>2400</v>
      </c>
      <c r="I1129" s="267"/>
    </row>
    <row r="1130" spans="2:9">
      <c r="B1130" s="130">
        <v>45840</v>
      </c>
      <c r="C1130" s="24" t="s">
        <v>164</v>
      </c>
      <c r="D1130" s="24" t="s">
        <v>143</v>
      </c>
      <c r="E1130" s="13" t="s">
        <v>21</v>
      </c>
      <c r="F1130" s="13">
        <v>1</v>
      </c>
      <c r="G1130" s="242">
        <v>1800</v>
      </c>
      <c r="H1130" s="240">
        <v>1800</v>
      </c>
      <c r="I1130" s="267"/>
    </row>
    <row r="1131" spans="2:9">
      <c r="B1131" s="130">
        <v>45840</v>
      </c>
      <c r="C1131" s="24" t="s">
        <v>164</v>
      </c>
      <c r="D1131" s="24" t="s">
        <v>143</v>
      </c>
      <c r="E1131" s="13" t="s">
        <v>206</v>
      </c>
      <c r="F1131" s="13">
        <v>1</v>
      </c>
      <c r="G1131" s="242">
        <v>2200</v>
      </c>
      <c r="H1131" s="240">
        <v>2200</v>
      </c>
      <c r="I1131" s="267"/>
    </row>
    <row r="1132" spans="2:9">
      <c r="B1132" s="130">
        <v>45840</v>
      </c>
      <c r="C1132" s="24" t="s">
        <v>400</v>
      </c>
      <c r="D1132" s="24" t="s">
        <v>157</v>
      </c>
      <c r="E1132" s="13" t="s">
        <v>21</v>
      </c>
      <c r="F1132" s="13">
        <v>12</v>
      </c>
      <c r="G1132" s="242">
        <v>950</v>
      </c>
      <c r="H1132" s="240">
        <v>11400</v>
      </c>
      <c r="I1132" s="267"/>
    </row>
    <row r="1133" spans="2:9">
      <c r="B1133" s="130">
        <v>45840</v>
      </c>
      <c r="C1133" s="24" t="s">
        <v>365</v>
      </c>
      <c r="D1133" s="24" t="s">
        <v>157</v>
      </c>
      <c r="E1133" s="13" t="s">
        <v>21</v>
      </c>
      <c r="F1133" s="13">
        <v>5</v>
      </c>
      <c r="G1133" s="242">
        <v>950</v>
      </c>
      <c r="H1133" s="240">
        <v>4750</v>
      </c>
      <c r="I1133" s="267"/>
    </row>
    <row r="1134" spans="2:9">
      <c r="B1134" s="130">
        <v>45840</v>
      </c>
      <c r="C1134" s="24" t="s">
        <v>365</v>
      </c>
      <c r="D1134" s="24" t="s">
        <v>157</v>
      </c>
      <c r="E1134" s="13" t="s">
        <v>206</v>
      </c>
      <c r="F1134" s="13">
        <v>3</v>
      </c>
      <c r="G1134" s="242">
        <v>1100</v>
      </c>
      <c r="H1134" s="240">
        <v>3300</v>
      </c>
      <c r="I1134" s="267"/>
    </row>
    <row r="1135" spans="2:9">
      <c r="B1135" s="130">
        <v>45840</v>
      </c>
      <c r="C1135" s="24" t="s">
        <v>365</v>
      </c>
      <c r="D1135" s="24" t="s">
        <v>157</v>
      </c>
      <c r="E1135" s="13" t="s">
        <v>162</v>
      </c>
      <c r="F1135" s="13">
        <v>3</v>
      </c>
      <c r="G1135" s="242">
        <v>1000</v>
      </c>
      <c r="H1135" s="240">
        <v>3300</v>
      </c>
      <c r="I1135" s="267"/>
    </row>
    <row r="1136" spans="2:9">
      <c r="B1136" s="130">
        <v>45840</v>
      </c>
      <c r="C1136" s="24" t="s">
        <v>365</v>
      </c>
      <c r="D1136" s="24" t="s">
        <v>157</v>
      </c>
      <c r="E1136" s="13" t="s">
        <v>158</v>
      </c>
      <c r="F1136" s="13">
        <v>2</v>
      </c>
      <c r="G1136" s="242">
        <v>1100</v>
      </c>
      <c r="H1136" s="240">
        <v>2200</v>
      </c>
      <c r="I1136" s="267"/>
    </row>
    <row r="1137" spans="2:9">
      <c r="B1137" s="130">
        <v>45840</v>
      </c>
      <c r="C1137" s="24" t="s">
        <v>401</v>
      </c>
      <c r="D1137" s="24" t="s">
        <v>143</v>
      </c>
      <c r="E1137" s="13" t="s">
        <v>21</v>
      </c>
      <c r="F1137" s="13">
        <v>2</v>
      </c>
      <c r="G1137" s="242">
        <v>1800</v>
      </c>
      <c r="H1137" s="240">
        <v>3600</v>
      </c>
      <c r="I1137" s="267"/>
    </row>
    <row r="1138" spans="2:9">
      <c r="B1138" s="130">
        <v>45840</v>
      </c>
      <c r="C1138" s="24" t="s">
        <v>401</v>
      </c>
      <c r="D1138" s="24" t="s">
        <v>143</v>
      </c>
      <c r="E1138" s="13" t="s">
        <v>206</v>
      </c>
      <c r="F1138" s="13">
        <v>2</v>
      </c>
      <c r="G1138" s="242">
        <v>2200</v>
      </c>
      <c r="H1138" s="240">
        <v>4400</v>
      </c>
      <c r="I1138" s="267"/>
    </row>
    <row r="1139" spans="2:9">
      <c r="B1139" s="130">
        <v>45840</v>
      </c>
      <c r="C1139" s="24" t="s">
        <v>401</v>
      </c>
      <c r="D1139" s="24" t="s">
        <v>143</v>
      </c>
      <c r="E1139" s="13" t="s">
        <v>158</v>
      </c>
      <c r="F1139" s="13">
        <v>2</v>
      </c>
      <c r="G1139" s="242">
        <v>2200</v>
      </c>
      <c r="H1139" s="240">
        <v>4400</v>
      </c>
      <c r="I1139" s="267"/>
    </row>
    <row r="1140" spans="2:9">
      <c r="B1140" s="130">
        <v>45841</v>
      </c>
      <c r="C1140" s="24" t="s">
        <v>368</v>
      </c>
      <c r="D1140" s="24" t="s">
        <v>157</v>
      </c>
      <c r="E1140" s="13" t="s">
        <v>21</v>
      </c>
      <c r="F1140" s="13">
        <v>15</v>
      </c>
      <c r="G1140" s="242">
        <v>950</v>
      </c>
      <c r="H1140" s="240">
        <v>14250</v>
      </c>
      <c r="I1140" s="267"/>
    </row>
    <row r="1141" spans="2:9">
      <c r="B1141" s="130">
        <v>45841</v>
      </c>
      <c r="C1141" s="24" t="s">
        <v>368</v>
      </c>
      <c r="D1141" s="24" t="s">
        <v>157</v>
      </c>
      <c r="E1141" s="13" t="s">
        <v>136</v>
      </c>
      <c r="F1141" s="13">
        <v>15</v>
      </c>
      <c r="G1141" s="242">
        <v>600</v>
      </c>
      <c r="H1141" s="240">
        <v>9000</v>
      </c>
      <c r="I1141" s="267"/>
    </row>
    <row r="1142" spans="2:9">
      <c r="B1142" s="130">
        <v>45841</v>
      </c>
      <c r="C1142" s="24" t="s">
        <v>142</v>
      </c>
      <c r="D1142" s="24" t="s">
        <v>143</v>
      </c>
      <c r="E1142" s="13" t="s">
        <v>21</v>
      </c>
      <c r="F1142" s="13">
        <v>10</v>
      </c>
      <c r="G1142" s="242">
        <v>1800</v>
      </c>
      <c r="H1142" s="240">
        <v>18000</v>
      </c>
      <c r="I1142" s="267"/>
    </row>
    <row r="1143" spans="2:9">
      <c r="B1143" s="130">
        <v>45841</v>
      </c>
      <c r="C1143" s="24" t="s">
        <v>205</v>
      </c>
      <c r="D1143" s="24" t="s">
        <v>157</v>
      </c>
      <c r="E1143" s="13" t="s">
        <v>136</v>
      </c>
      <c r="F1143" s="13">
        <v>4</v>
      </c>
      <c r="G1143" s="242">
        <v>600</v>
      </c>
      <c r="H1143" s="240">
        <v>2400</v>
      </c>
      <c r="I1143" s="267"/>
    </row>
    <row r="1144" spans="2:9">
      <c r="B1144" s="130">
        <v>45841</v>
      </c>
      <c r="C1144" s="24" t="s">
        <v>205</v>
      </c>
      <c r="D1144" s="24" t="s">
        <v>157</v>
      </c>
      <c r="E1144" s="13" t="s">
        <v>21</v>
      </c>
      <c r="F1144" s="13">
        <v>2</v>
      </c>
      <c r="G1144" s="242">
        <v>950</v>
      </c>
      <c r="H1144" s="240">
        <v>1900</v>
      </c>
      <c r="I1144" s="267"/>
    </row>
    <row r="1145" spans="2:9">
      <c r="B1145" s="130">
        <v>45841</v>
      </c>
      <c r="C1145" s="24" t="s">
        <v>205</v>
      </c>
      <c r="D1145" s="24" t="s">
        <v>157</v>
      </c>
      <c r="E1145" s="13" t="s">
        <v>158</v>
      </c>
      <c r="F1145" s="13">
        <v>2</v>
      </c>
      <c r="G1145" s="242">
        <v>1100</v>
      </c>
      <c r="H1145" s="240">
        <v>2200</v>
      </c>
      <c r="I1145" s="267"/>
    </row>
    <row r="1146" spans="2:9">
      <c r="B1146" s="130">
        <v>45841</v>
      </c>
      <c r="C1146" s="24" t="s">
        <v>32</v>
      </c>
      <c r="D1146" s="24" t="s">
        <v>143</v>
      </c>
      <c r="E1146" s="13" t="s">
        <v>158</v>
      </c>
      <c r="F1146" s="13">
        <v>1</v>
      </c>
      <c r="G1146" s="242">
        <v>2200</v>
      </c>
      <c r="H1146" s="240">
        <v>2200</v>
      </c>
      <c r="I1146" s="267"/>
    </row>
    <row r="1147" spans="2:9">
      <c r="B1147" s="130">
        <v>45841</v>
      </c>
      <c r="C1147" s="24" t="s">
        <v>32</v>
      </c>
      <c r="D1147" s="24" t="s">
        <v>143</v>
      </c>
      <c r="E1147" s="13" t="s">
        <v>21</v>
      </c>
      <c r="F1147" s="13">
        <v>1</v>
      </c>
      <c r="G1147" s="242">
        <v>1800</v>
      </c>
      <c r="H1147" s="240">
        <v>1800</v>
      </c>
      <c r="I1147" s="267"/>
    </row>
    <row r="1148" spans="2:9">
      <c r="B1148" s="130">
        <v>45842</v>
      </c>
      <c r="C1148" s="24" t="s">
        <v>30</v>
      </c>
      <c r="D1148" s="24" t="s">
        <v>157</v>
      </c>
      <c r="E1148" s="13" t="s">
        <v>136</v>
      </c>
      <c r="F1148" s="13">
        <v>70</v>
      </c>
      <c r="G1148" s="242">
        <v>600</v>
      </c>
      <c r="H1148" s="240">
        <v>42000</v>
      </c>
      <c r="I1148" s="267"/>
    </row>
    <row r="1149" spans="2:9">
      <c r="B1149" s="130">
        <v>45842</v>
      </c>
      <c r="C1149" s="24" t="s">
        <v>30</v>
      </c>
      <c r="D1149" s="24" t="s">
        <v>157</v>
      </c>
      <c r="E1149" s="13" t="s">
        <v>21</v>
      </c>
      <c r="F1149" s="13">
        <v>23</v>
      </c>
      <c r="G1149" s="242">
        <v>950</v>
      </c>
      <c r="H1149" s="240">
        <v>21850</v>
      </c>
      <c r="I1149" s="267"/>
    </row>
    <row r="1150" spans="2:9">
      <c r="B1150" s="130">
        <v>45842</v>
      </c>
      <c r="C1150" s="24" t="s">
        <v>30</v>
      </c>
      <c r="D1150" s="24" t="s">
        <v>157</v>
      </c>
      <c r="E1150" s="13" t="s">
        <v>206</v>
      </c>
      <c r="F1150" s="13">
        <v>5</v>
      </c>
      <c r="G1150" s="242">
        <v>1100</v>
      </c>
      <c r="H1150" s="240">
        <v>5500</v>
      </c>
      <c r="I1150" s="267"/>
    </row>
    <row r="1151" spans="2:9">
      <c r="B1151" s="130">
        <v>45842</v>
      </c>
      <c r="C1151" s="24" t="s">
        <v>30</v>
      </c>
      <c r="D1151" s="24" t="s">
        <v>157</v>
      </c>
      <c r="E1151" s="13" t="s">
        <v>158</v>
      </c>
      <c r="F1151" s="13">
        <v>5</v>
      </c>
      <c r="G1151" s="242">
        <v>1100</v>
      </c>
      <c r="H1151" s="240">
        <v>5500</v>
      </c>
      <c r="I1151" s="267"/>
    </row>
    <row r="1152" spans="2:9">
      <c r="B1152" s="130">
        <v>45842</v>
      </c>
      <c r="C1152" s="24" t="s">
        <v>186</v>
      </c>
      <c r="D1152" s="24" t="s">
        <v>143</v>
      </c>
      <c r="E1152" s="13" t="s">
        <v>21</v>
      </c>
      <c r="F1152" s="13">
        <v>3</v>
      </c>
      <c r="G1152" s="242">
        <v>1800</v>
      </c>
      <c r="H1152" s="240">
        <v>5400</v>
      </c>
      <c r="I1152" s="267"/>
    </row>
    <row r="1153" spans="2:9">
      <c r="B1153" s="130">
        <v>45842</v>
      </c>
      <c r="C1153" s="24" t="s">
        <v>186</v>
      </c>
      <c r="D1153" s="24" t="s">
        <v>143</v>
      </c>
      <c r="E1153" s="13" t="s">
        <v>206</v>
      </c>
      <c r="F1153" s="13">
        <v>2</v>
      </c>
      <c r="G1153" s="242">
        <v>2200</v>
      </c>
      <c r="H1153" s="240">
        <v>4400</v>
      </c>
      <c r="I1153" s="267"/>
    </row>
    <row r="1154" spans="2:9">
      <c r="B1154" s="130">
        <v>45842</v>
      </c>
      <c r="C1154" s="24" t="s">
        <v>332</v>
      </c>
      <c r="D1154" s="24" t="s">
        <v>157</v>
      </c>
      <c r="E1154" s="13" t="s">
        <v>136</v>
      </c>
      <c r="F1154" s="13">
        <v>10</v>
      </c>
      <c r="G1154" s="242">
        <v>600</v>
      </c>
      <c r="H1154" s="240">
        <v>6000</v>
      </c>
      <c r="I1154" s="267"/>
    </row>
    <row r="1155" spans="2:9">
      <c r="B1155" s="130">
        <v>45842</v>
      </c>
      <c r="C1155" s="24" t="s">
        <v>360</v>
      </c>
      <c r="D1155" s="24" t="s">
        <v>157</v>
      </c>
      <c r="E1155" s="13" t="s">
        <v>21</v>
      </c>
      <c r="F1155" s="13">
        <v>3</v>
      </c>
      <c r="G1155" s="242">
        <v>950</v>
      </c>
      <c r="H1155" s="240">
        <v>2850</v>
      </c>
      <c r="I1155" s="267"/>
    </row>
    <row r="1156" spans="2:9">
      <c r="B1156" s="130">
        <v>45842</v>
      </c>
      <c r="C1156" s="24" t="s">
        <v>360</v>
      </c>
      <c r="D1156" s="24" t="s">
        <v>157</v>
      </c>
      <c r="E1156" s="13" t="s">
        <v>158</v>
      </c>
      <c r="F1156" s="13">
        <v>3</v>
      </c>
      <c r="G1156" s="242">
        <v>1100</v>
      </c>
      <c r="H1156" s="240">
        <v>3300</v>
      </c>
      <c r="I1156" s="267"/>
    </row>
    <row r="1157" spans="2:9">
      <c r="B1157" s="130">
        <v>45842</v>
      </c>
      <c r="C1157" s="24" t="s">
        <v>111</v>
      </c>
      <c r="D1157" s="24" t="s">
        <v>143</v>
      </c>
      <c r="E1157" s="13" t="s">
        <v>158</v>
      </c>
      <c r="F1157" s="13">
        <v>1</v>
      </c>
      <c r="G1157" s="242">
        <v>2200</v>
      </c>
      <c r="H1157" s="240">
        <v>2200</v>
      </c>
      <c r="I1157" s="20"/>
    </row>
    <row r="1158" spans="2:9">
      <c r="B1158" s="130">
        <v>45842</v>
      </c>
      <c r="C1158" s="24" t="s">
        <v>111</v>
      </c>
      <c r="D1158" s="24" t="s">
        <v>143</v>
      </c>
      <c r="E1158" s="13" t="s">
        <v>206</v>
      </c>
      <c r="F1158" s="13">
        <v>1</v>
      </c>
      <c r="G1158" s="242">
        <v>2200</v>
      </c>
      <c r="H1158" s="240">
        <v>2200</v>
      </c>
      <c r="I1158" s="20"/>
    </row>
    <row r="1159" spans="2:9">
      <c r="B1159" s="130">
        <v>45842</v>
      </c>
      <c r="C1159" s="24" t="s">
        <v>186</v>
      </c>
      <c r="D1159" s="24" t="s">
        <v>143</v>
      </c>
      <c r="E1159" s="13" t="s">
        <v>21</v>
      </c>
      <c r="F1159" s="13">
        <v>1</v>
      </c>
      <c r="G1159" s="242">
        <v>1800</v>
      </c>
      <c r="H1159" s="240">
        <v>1800</v>
      </c>
      <c r="I1159" s="267"/>
    </row>
    <row r="1160" spans="2:9">
      <c r="B1160" s="130">
        <v>45842</v>
      </c>
      <c r="C1160" s="24" t="s">
        <v>186</v>
      </c>
      <c r="D1160" s="24" t="s">
        <v>143</v>
      </c>
      <c r="E1160" s="13" t="s">
        <v>206</v>
      </c>
      <c r="F1160" s="13">
        <v>1</v>
      </c>
      <c r="G1160" s="242">
        <v>2200</v>
      </c>
      <c r="H1160" s="240">
        <v>2200</v>
      </c>
      <c r="I1160" s="267"/>
    </row>
    <row r="1161" spans="2:9">
      <c r="B1161" s="130">
        <v>45842</v>
      </c>
      <c r="C1161" s="24" t="s">
        <v>300</v>
      </c>
      <c r="D1161" s="24" t="s">
        <v>143</v>
      </c>
      <c r="E1161" s="13" t="s">
        <v>21</v>
      </c>
      <c r="F1161" s="13">
        <v>3</v>
      </c>
      <c r="G1161" s="242">
        <v>1800</v>
      </c>
      <c r="H1161" s="240">
        <v>5400</v>
      </c>
      <c r="I1161" s="267"/>
    </row>
    <row r="1162" spans="2:9">
      <c r="B1162" s="130">
        <v>45842</v>
      </c>
      <c r="C1162" s="24" t="s">
        <v>300</v>
      </c>
      <c r="D1162" s="24" t="s">
        <v>143</v>
      </c>
      <c r="E1162" s="13" t="s">
        <v>206</v>
      </c>
      <c r="F1162" s="13">
        <v>1</v>
      </c>
      <c r="G1162" s="242">
        <v>2200</v>
      </c>
      <c r="H1162" s="240">
        <v>2200</v>
      </c>
      <c r="I1162" s="267"/>
    </row>
    <row r="1163" spans="2:9">
      <c r="B1163" s="130">
        <v>45842</v>
      </c>
      <c r="C1163" s="24" t="s">
        <v>300</v>
      </c>
      <c r="D1163" s="24" t="s">
        <v>143</v>
      </c>
      <c r="E1163" s="13" t="s">
        <v>158</v>
      </c>
      <c r="F1163" s="13">
        <v>1</v>
      </c>
      <c r="G1163" s="242">
        <v>2200</v>
      </c>
      <c r="H1163" s="240">
        <v>2200</v>
      </c>
      <c r="I1163" s="267"/>
    </row>
    <row r="1164" spans="2:9">
      <c r="B1164" s="130">
        <v>45842</v>
      </c>
      <c r="C1164" s="24" t="s">
        <v>300</v>
      </c>
      <c r="D1164" s="24" t="s">
        <v>143</v>
      </c>
      <c r="E1164" s="13" t="s">
        <v>136</v>
      </c>
      <c r="F1164" s="13">
        <v>1</v>
      </c>
      <c r="G1164" s="242">
        <v>1800</v>
      </c>
      <c r="H1164" s="240">
        <v>1800</v>
      </c>
      <c r="I1164" s="267"/>
    </row>
    <row r="1165" spans="2:9">
      <c r="B1165" s="130">
        <v>45842</v>
      </c>
      <c r="C1165" s="24" t="s">
        <v>300</v>
      </c>
      <c r="D1165" s="24" t="s">
        <v>143</v>
      </c>
      <c r="E1165" s="13" t="s">
        <v>162</v>
      </c>
      <c r="F1165" s="13">
        <v>1</v>
      </c>
      <c r="G1165" s="242">
        <v>2000</v>
      </c>
      <c r="H1165" s="240">
        <v>2000</v>
      </c>
      <c r="I1165" s="267"/>
    </row>
    <row r="1166" spans="2:9">
      <c r="B1166" s="130">
        <v>45842</v>
      </c>
      <c r="C1166" s="24" t="s">
        <v>188</v>
      </c>
      <c r="D1166" s="24" t="s">
        <v>143</v>
      </c>
      <c r="E1166" s="13" t="s">
        <v>136</v>
      </c>
      <c r="F1166" s="13">
        <v>30</v>
      </c>
      <c r="G1166" s="242">
        <v>1200</v>
      </c>
      <c r="H1166" s="240">
        <v>36000</v>
      </c>
      <c r="I1166" s="267"/>
    </row>
    <row r="1167" spans="2:9">
      <c r="B1167" s="130">
        <v>45842</v>
      </c>
      <c r="C1167" s="24" t="s">
        <v>188</v>
      </c>
      <c r="D1167" s="24" t="s">
        <v>143</v>
      </c>
      <c r="E1167" s="13" t="s">
        <v>21</v>
      </c>
      <c r="F1167" s="13">
        <v>15</v>
      </c>
      <c r="G1167" s="242">
        <v>1800</v>
      </c>
      <c r="H1167" s="240">
        <v>27000</v>
      </c>
      <c r="I1167" s="267"/>
    </row>
    <row r="1168" spans="2:9">
      <c r="B1168" s="130"/>
      <c r="C1168" s="24"/>
      <c r="D1168" s="24"/>
      <c r="E1168" s="13"/>
      <c r="F1168" s="13"/>
      <c r="G1168" s="242"/>
      <c r="H1168" s="240"/>
      <c r="I1168" s="20"/>
    </row>
    <row r="1169" spans="2:9">
      <c r="B1169" s="130"/>
      <c r="C1169" s="24"/>
      <c r="D1169" s="24"/>
      <c r="E1169" s="13"/>
      <c r="F1169" s="13"/>
      <c r="G1169" s="242"/>
      <c r="H1169" s="240"/>
      <c r="I1169" s="20"/>
    </row>
    <row r="1170" spans="2:9">
      <c r="B1170" s="130"/>
      <c r="C1170" s="24"/>
      <c r="D1170" s="24"/>
      <c r="E1170" s="13"/>
      <c r="F1170" s="13"/>
      <c r="G1170" s="242"/>
      <c r="H1170" s="240"/>
      <c r="I1170" s="20"/>
    </row>
    <row r="1171" spans="2:9">
      <c r="B1171" s="130"/>
      <c r="C1171" s="24"/>
      <c r="D1171" s="24"/>
      <c r="E1171" s="13"/>
      <c r="F1171" s="13"/>
      <c r="G1171" s="242"/>
      <c r="H1171" s="240"/>
      <c r="I1171" s="20"/>
    </row>
    <row r="1172" spans="2:9">
      <c r="B1172" s="130"/>
      <c r="C1172" s="24"/>
      <c r="D1172" s="24"/>
      <c r="E1172" s="13"/>
      <c r="F1172" s="13"/>
      <c r="G1172" s="242"/>
      <c r="H1172" s="240"/>
      <c r="I1172" s="20"/>
    </row>
    <row r="1173" spans="2:9">
      <c r="B1173" s="130"/>
      <c r="C1173" s="24"/>
      <c r="D1173" s="24"/>
      <c r="E1173" s="13"/>
      <c r="F1173" s="13"/>
      <c r="G1173" s="242"/>
      <c r="H1173" s="240"/>
      <c r="I1173" s="20"/>
    </row>
    <row r="1174" spans="2:9">
      <c r="B1174" s="130"/>
      <c r="C1174" s="24"/>
      <c r="D1174" s="24"/>
      <c r="E1174" s="13"/>
      <c r="F1174" s="13"/>
      <c r="G1174" s="242"/>
      <c r="H1174" s="240"/>
      <c r="I1174" s="20"/>
    </row>
    <row r="1175" spans="2:9">
      <c r="B1175" s="130"/>
      <c r="C1175" s="24"/>
      <c r="D1175" s="24"/>
      <c r="E1175" s="13"/>
      <c r="F1175" s="13"/>
      <c r="G1175" s="242"/>
      <c r="H1175" s="240"/>
      <c r="I1175" s="20"/>
    </row>
    <row r="1176" spans="2:9">
      <c r="B1176" s="130"/>
      <c r="C1176" s="24"/>
      <c r="D1176" s="24"/>
      <c r="E1176" s="13"/>
      <c r="F1176" s="13"/>
      <c r="G1176" s="242"/>
      <c r="H1176" s="240"/>
      <c r="I1176" s="20"/>
    </row>
    <row r="1177" spans="2:9">
      <c r="B1177" s="130"/>
      <c r="C1177" s="24"/>
      <c r="D1177" s="24"/>
      <c r="E1177" s="13"/>
      <c r="F1177" s="13"/>
      <c r="G1177" s="242"/>
      <c r="H1177" s="240"/>
      <c r="I1177" s="20"/>
    </row>
    <row r="1178" spans="2:9">
      <c r="B1178" s="130"/>
      <c r="C1178" s="24"/>
      <c r="D1178" s="24"/>
      <c r="E1178" s="13"/>
      <c r="F1178" s="13"/>
      <c r="G1178" s="242"/>
      <c r="H1178" s="240"/>
      <c r="I1178" s="20"/>
    </row>
    <row r="1179" spans="2:9">
      <c r="B1179" s="130"/>
      <c r="C1179" s="24"/>
      <c r="D1179" s="24"/>
      <c r="E1179" s="13"/>
      <c r="F1179" s="13"/>
      <c r="G1179" s="242"/>
      <c r="H1179" s="240"/>
      <c r="I1179" s="20"/>
    </row>
    <row r="1180" spans="2:9">
      <c r="B1180" s="130"/>
      <c r="C1180" s="24"/>
      <c r="D1180" s="24"/>
      <c r="E1180" s="13"/>
      <c r="F1180" s="13"/>
      <c r="G1180" s="242"/>
      <c r="H1180" s="240"/>
      <c r="I1180" s="20"/>
    </row>
    <row r="1181" spans="2:9">
      <c r="B1181" s="130"/>
      <c r="C1181" s="24"/>
      <c r="D1181" s="24"/>
      <c r="E1181" s="13"/>
      <c r="F1181" s="13"/>
      <c r="G1181" s="242"/>
      <c r="H1181" s="240"/>
      <c r="I1181" s="20"/>
    </row>
    <row r="1182" spans="2:9">
      <c r="B1182" s="130"/>
      <c r="C1182" s="24"/>
      <c r="D1182" s="24"/>
      <c r="E1182" s="13"/>
      <c r="F1182" s="13"/>
      <c r="G1182" s="242"/>
      <c r="H1182" s="240"/>
      <c r="I1182" s="20"/>
    </row>
    <row r="1183" spans="2:9">
      <c r="B1183" s="130"/>
      <c r="C1183" s="24"/>
      <c r="D1183" s="24"/>
      <c r="E1183" s="13"/>
      <c r="F1183" s="13"/>
      <c r="G1183" s="242"/>
      <c r="H1183" s="240"/>
      <c r="I1183" s="20"/>
    </row>
    <row r="1184" spans="2:9">
      <c r="B1184" s="130"/>
      <c r="C1184" s="24"/>
      <c r="D1184" s="24"/>
      <c r="E1184" s="13"/>
      <c r="F1184" s="13"/>
      <c r="G1184" s="242"/>
      <c r="H1184" s="240"/>
      <c r="I1184" s="20"/>
    </row>
    <row r="1185" spans="2:9">
      <c r="B1185" s="130"/>
      <c r="C1185" s="24"/>
      <c r="D1185" s="24"/>
      <c r="E1185" s="13"/>
      <c r="F1185" s="13"/>
      <c r="G1185" s="242"/>
      <c r="H1185" s="240"/>
      <c r="I1185" s="20"/>
    </row>
    <row r="1186" spans="2:9">
      <c r="B1186" s="130"/>
      <c r="C1186" s="24"/>
      <c r="D1186" s="24"/>
      <c r="E1186" s="13"/>
      <c r="F1186" s="13"/>
      <c r="G1186" s="242"/>
      <c r="H1186" s="240"/>
      <c r="I1186" s="20"/>
    </row>
    <row r="1187" spans="2:9">
      <c r="B1187" s="130"/>
      <c r="C1187" s="24"/>
      <c r="D1187" s="24"/>
      <c r="E1187" s="13"/>
      <c r="F1187" s="13"/>
      <c r="G1187" s="242"/>
      <c r="H1187" s="240"/>
      <c r="I1187" s="20"/>
    </row>
    <row r="1188" spans="2:9">
      <c r="B1188" s="130"/>
      <c r="C1188" s="24"/>
      <c r="D1188" s="24"/>
      <c r="E1188" s="13"/>
      <c r="F1188" s="13"/>
      <c r="G1188" s="242"/>
      <c r="H1188" s="240"/>
      <c r="I1188" s="20"/>
    </row>
    <row r="1189" spans="2:9">
      <c r="B1189" s="130"/>
      <c r="C1189" s="24"/>
      <c r="D1189" s="24"/>
      <c r="E1189" s="13"/>
      <c r="F1189" s="13"/>
      <c r="G1189" s="242"/>
      <c r="H1189" s="240"/>
      <c r="I1189" s="20"/>
    </row>
    <row r="1190" spans="2:9">
      <c r="B1190" s="130"/>
      <c r="C1190" s="24"/>
      <c r="D1190" s="24"/>
      <c r="E1190" s="13"/>
      <c r="F1190" s="13"/>
      <c r="G1190" s="242"/>
      <c r="H1190" s="240"/>
      <c r="I1190" s="20"/>
    </row>
    <row r="1191" spans="2:9">
      <c r="B1191" s="130"/>
      <c r="C1191" s="24"/>
      <c r="D1191" s="24"/>
      <c r="E1191" s="13"/>
      <c r="F1191" s="13"/>
      <c r="G1191" s="242"/>
      <c r="H1191" s="240"/>
      <c r="I1191" s="20"/>
    </row>
    <row r="1192" spans="2:9">
      <c r="B1192" s="130"/>
      <c r="C1192" s="24"/>
      <c r="D1192" s="24"/>
      <c r="E1192" s="13"/>
      <c r="F1192" s="13"/>
      <c r="G1192" s="242"/>
      <c r="H1192" s="240"/>
      <c r="I1192" s="20"/>
    </row>
    <row r="1193" spans="2:9">
      <c r="B1193" s="130"/>
      <c r="C1193" s="24"/>
      <c r="D1193" s="24"/>
      <c r="E1193" s="13"/>
      <c r="F1193" s="13"/>
      <c r="G1193" s="242"/>
      <c r="H1193" s="240"/>
      <c r="I1193" s="20"/>
    </row>
    <row r="1194" spans="2:9">
      <c r="B1194" s="130"/>
      <c r="C1194" s="24"/>
      <c r="D1194" s="24"/>
      <c r="E1194" s="13"/>
      <c r="F1194" s="13"/>
      <c r="G1194" s="242"/>
      <c r="H1194" s="240"/>
      <c r="I1194" s="20"/>
    </row>
    <row r="1195" spans="2:9">
      <c r="B1195" s="130"/>
      <c r="C1195" s="24"/>
      <c r="D1195" s="24"/>
      <c r="E1195" s="13"/>
      <c r="F1195" s="13"/>
      <c r="G1195" s="242"/>
      <c r="H1195" s="240"/>
      <c r="I1195" s="20"/>
    </row>
  </sheetData>
  <autoFilter ref="B2:I713" xr:uid="{5FA840C0-5E2A-4FCD-8101-687ABAF44CCC}">
    <sortState xmlns:xlrd2="http://schemas.microsoft.com/office/spreadsheetml/2017/richdata2" ref="B3:I696">
      <sortCondition ref="E2:E696"/>
    </sortState>
  </autoFilter>
  <sortState xmlns:xlrd2="http://schemas.microsoft.com/office/spreadsheetml/2017/richdata2" ref="K14:N31">
    <sortCondition ref="K14:K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962-CE74-473A-89EF-A9066F4C0577}">
  <dimension ref="A2:S7"/>
  <sheetViews>
    <sheetView workbookViewId="0">
      <selection activeCell="D7" sqref="D7"/>
    </sheetView>
  </sheetViews>
  <sheetFormatPr defaultColWidth="8.5703125" defaultRowHeight="15"/>
  <cols>
    <col min="1" max="1" width="14.85546875" bestFit="1" customWidth="1"/>
    <col min="2" max="2" width="13.140625" customWidth="1"/>
    <col min="3" max="3" width="8.7109375" bestFit="1" customWidth="1"/>
    <col min="4" max="4" width="11.28515625" bestFit="1" customWidth="1"/>
    <col min="5" max="5" width="9.7109375" bestFit="1" customWidth="1"/>
    <col min="6" max="6" width="10.7109375" bestFit="1" customWidth="1"/>
    <col min="16" max="16" width="5.140625" customWidth="1"/>
    <col min="17" max="17" width="14.28515625" customWidth="1"/>
  </cols>
  <sheetData>
    <row r="2" spans="1:19">
      <c r="Q2" t="s">
        <v>402</v>
      </c>
    </row>
    <row r="3" spans="1:19">
      <c r="A3" t="s">
        <v>403</v>
      </c>
      <c r="B3" s="234" t="s">
        <v>404</v>
      </c>
      <c r="C3" s="234" t="s">
        <v>147</v>
      </c>
      <c r="D3" s="234" t="s">
        <v>133</v>
      </c>
      <c r="E3" t="s">
        <v>405</v>
      </c>
      <c r="F3" t="s">
        <v>406</v>
      </c>
      <c r="P3" t="s">
        <v>407</v>
      </c>
      <c r="Q3" t="s">
        <v>408</v>
      </c>
      <c r="R3" t="s">
        <v>147</v>
      </c>
      <c r="S3" t="s">
        <v>133</v>
      </c>
    </row>
    <row r="4" spans="1:19" ht="30.75">
      <c r="A4" s="6" t="s">
        <v>409</v>
      </c>
      <c r="B4" t="s">
        <v>410</v>
      </c>
      <c r="C4" t="s">
        <v>411</v>
      </c>
      <c r="D4" t="s">
        <v>412</v>
      </c>
      <c r="E4" t="s">
        <v>413</v>
      </c>
      <c r="F4" t="s">
        <v>414</v>
      </c>
      <c r="P4" s="66" t="s">
        <v>415</v>
      </c>
    </row>
    <row r="5" spans="1:19">
      <c r="A5" s="6"/>
    </row>
    <row r="6" spans="1:19">
      <c r="A6" s="6"/>
    </row>
    <row r="7" spans="1:19">
      <c r="A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1318-E07F-4B98-B4BF-25A7E335D0AC}">
  <dimension ref="A1:M434"/>
  <sheetViews>
    <sheetView workbookViewId="0">
      <selection activeCell="H10" sqref="H10"/>
    </sheetView>
  </sheetViews>
  <sheetFormatPr defaultRowHeight="15"/>
  <cols>
    <col min="1" max="1" width="9.140625" style="2"/>
    <col min="2" max="2" width="37.7109375" customWidth="1"/>
    <col min="3" max="3" width="5.5703125" customWidth="1"/>
    <col min="4" max="4" width="17.42578125" customWidth="1"/>
    <col min="5" max="5" width="16.140625" customWidth="1"/>
  </cols>
  <sheetData>
    <row r="1" spans="1:13" ht="29.25">
      <c r="A1" s="284" t="s">
        <v>416</v>
      </c>
      <c r="B1" s="285"/>
      <c r="C1" s="285"/>
      <c r="D1" s="285"/>
      <c r="E1" s="286"/>
      <c r="F1" s="1"/>
      <c r="G1" s="1"/>
      <c r="H1" s="1"/>
      <c r="I1" s="1"/>
      <c r="J1" s="1"/>
      <c r="K1" s="1"/>
      <c r="L1" s="1"/>
      <c r="M1" s="1"/>
    </row>
    <row r="2" spans="1:13">
      <c r="A2" s="287" t="s">
        <v>417</v>
      </c>
      <c r="B2" s="287"/>
      <c r="C2" s="287"/>
      <c r="D2" s="287"/>
      <c r="E2" s="287"/>
    </row>
    <row r="3" spans="1:13">
      <c r="A3" s="192" t="s">
        <v>3</v>
      </c>
      <c r="B3" s="193" t="s">
        <v>418</v>
      </c>
      <c r="C3" s="193" t="s">
        <v>419</v>
      </c>
      <c r="D3" s="193" t="s">
        <v>420</v>
      </c>
      <c r="E3" s="193" t="s">
        <v>421</v>
      </c>
    </row>
    <row r="4" spans="1:13">
      <c r="A4" s="175"/>
      <c r="B4" s="143" t="s">
        <v>422</v>
      </c>
      <c r="C4" s="143"/>
      <c r="D4" s="143"/>
      <c r="E4" s="194">
        <f>SUM('PROCUEMENT RECORD'!H6:H113)</f>
        <v>280062.76</v>
      </c>
    </row>
    <row r="5" spans="1:13">
      <c r="A5" s="175" t="s">
        <v>423</v>
      </c>
      <c r="B5" s="143" t="s">
        <v>424</v>
      </c>
      <c r="C5" s="143"/>
      <c r="D5" s="176">
        <v>219905</v>
      </c>
      <c r="E5" s="143"/>
    </row>
    <row r="6" spans="1:13">
      <c r="A6" s="175" t="s">
        <v>425</v>
      </c>
      <c r="B6" s="143" t="s">
        <v>426</v>
      </c>
      <c r="C6" s="143"/>
      <c r="D6" s="176">
        <v>109000</v>
      </c>
      <c r="E6" s="143"/>
    </row>
    <row r="7" spans="1:13">
      <c r="A7" s="175"/>
      <c r="B7" s="143"/>
      <c r="C7" s="143"/>
      <c r="D7" s="176"/>
      <c r="E7" s="143"/>
    </row>
    <row r="8" spans="1:13">
      <c r="A8" s="175"/>
      <c r="B8" s="143"/>
      <c r="C8" s="143"/>
      <c r="D8" s="143"/>
      <c r="E8" s="143"/>
    </row>
    <row r="9" spans="1:13">
      <c r="A9" s="175"/>
      <c r="B9" s="143"/>
      <c r="C9" s="143"/>
      <c r="D9" s="143"/>
      <c r="E9" s="143"/>
    </row>
    <row r="10" spans="1:13">
      <c r="A10" s="175"/>
      <c r="B10" s="143"/>
      <c r="C10" s="143"/>
      <c r="D10" s="143"/>
      <c r="E10" s="143"/>
    </row>
    <row r="11" spans="1:13">
      <c r="A11" s="175"/>
      <c r="B11" s="143"/>
      <c r="C11" s="143"/>
      <c r="D11" s="143"/>
      <c r="E11" s="143"/>
    </row>
    <row r="12" spans="1:13">
      <c r="A12" s="175"/>
      <c r="B12" s="143"/>
      <c r="C12" s="143"/>
      <c r="D12" s="176"/>
      <c r="E12" s="143"/>
    </row>
    <row r="13" spans="1:13">
      <c r="A13" s="175"/>
      <c r="B13" s="143"/>
      <c r="C13" s="143"/>
      <c r="D13" s="143"/>
      <c r="E13" s="143"/>
    </row>
    <row r="14" spans="1:13">
      <c r="A14" s="175"/>
      <c r="B14" s="143"/>
      <c r="C14" s="143"/>
      <c r="D14" s="143"/>
      <c r="E14" s="143"/>
    </row>
    <row r="15" spans="1:13">
      <c r="A15" s="175"/>
      <c r="B15" s="143"/>
      <c r="C15" s="143"/>
      <c r="D15" s="143"/>
      <c r="E15" s="143"/>
    </row>
    <row r="16" spans="1:13">
      <c r="A16" s="175"/>
      <c r="B16" s="175"/>
      <c r="C16" s="143"/>
      <c r="D16" s="143"/>
      <c r="E16" s="143"/>
    </row>
    <row r="17" spans="1:5">
      <c r="A17" s="175"/>
      <c r="B17" s="175"/>
      <c r="C17" s="143"/>
      <c r="D17" s="143"/>
      <c r="E17" s="143"/>
    </row>
    <row r="18" spans="1:5">
      <c r="A18" s="175"/>
      <c r="B18" s="175"/>
      <c r="C18" s="143"/>
      <c r="D18" s="143"/>
      <c r="E18" s="143"/>
    </row>
    <row r="19" spans="1:5">
      <c r="A19" s="175"/>
      <c r="B19" s="143"/>
      <c r="C19" s="143"/>
      <c r="D19" s="143"/>
      <c r="E19" s="143"/>
    </row>
    <row r="20" spans="1:5">
      <c r="A20" s="175"/>
      <c r="B20" s="143"/>
      <c r="C20" s="143"/>
      <c r="D20" s="143"/>
      <c r="E20" s="143"/>
    </row>
    <row r="21" spans="1:5">
      <c r="A21" s="175"/>
      <c r="B21" s="143"/>
      <c r="C21" s="143"/>
      <c r="D21" s="143"/>
      <c r="E21" s="143"/>
    </row>
    <row r="22" spans="1:5">
      <c r="A22" s="175"/>
      <c r="B22" s="143"/>
      <c r="C22" s="143"/>
      <c r="D22" s="143"/>
      <c r="E22" s="143"/>
    </row>
    <row r="23" spans="1:5">
      <c r="A23" s="175"/>
      <c r="B23" s="143"/>
      <c r="C23" s="143"/>
      <c r="D23" s="143"/>
      <c r="E23" s="143"/>
    </row>
    <row r="24" spans="1:5">
      <c r="A24" s="175"/>
      <c r="B24" s="143"/>
      <c r="C24" s="143"/>
      <c r="D24" s="143"/>
      <c r="E24" s="143"/>
    </row>
    <row r="25" spans="1:5">
      <c r="A25" s="175"/>
      <c r="B25" s="143"/>
      <c r="C25" s="143"/>
      <c r="D25" s="143"/>
      <c r="E25" s="143"/>
    </row>
    <row r="26" spans="1:5">
      <c r="A26" s="175"/>
      <c r="B26" s="143"/>
      <c r="C26" s="143"/>
      <c r="D26" s="143"/>
      <c r="E26" s="143"/>
    </row>
    <row r="27" spans="1:5">
      <c r="A27" s="175"/>
      <c r="B27" s="143"/>
      <c r="C27" s="143"/>
      <c r="D27" s="143"/>
      <c r="E27" s="143"/>
    </row>
    <row r="28" spans="1:5">
      <c r="A28" s="175"/>
      <c r="B28" s="143"/>
      <c r="C28" s="143"/>
      <c r="D28" s="143"/>
      <c r="E28" s="143"/>
    </row>
    <row r="29" spans="1:5">
      <c r="A29" s="175"/>
      <c r="B29" s="143"/>
      <c r="C29" s="143"/>
      <c r="D29" s="143"/>
      <c r="E29" s="143"/>
    </row>
    <row r="30" spans="1:5">
      <c r="A30" s="175"/>
      <c r="B30" s="143"/>
      <c r="C30" s="143"/>
      <c r="D30" s="143"/>
      <c r="E30" s="143"/>
    </row>
    <row r="31" spans="1:5">
      <c r="A31" s="175"/>
      <c r="B31" s="143"/>
      <c r="C31" s="143"/>
      <c r="D31" s="143"/>
      <c r="E31" s="143"/>
    </row>
    <row r="32" spans="1:5">
      <c r="A32" s="175"/>
      <c r="B32" s="143"/>
      <c r="C32" s="143"/>
      <c r="D32" s="143"/>
      <c r="E32" s="143"/>
    </row>
    <row r="33" spans="1:5">
      <c r="A33" s="175"/>
      <c r="B33" s="143"/>
      <c r="C33" s="143"/>
      <c r="D33" s="143"/>
      <c r="E33" s="143"/>
    </row>
    <row r="34" spans="1:5">
      <c r="A34" s="175"/>
      <c r="B34" s="143"/>
      <c r="C34" s="143"/>
      <c r="D34" s="143"/>
      <c r="E34" s="143"/>
    </row>
    <row r="35" spans="1:5">
      <c r="A35" s="175"/>
      <c r="B35" s="143"/>
      <c r="C35" s="143"/>
      <c r="D35" s="143"/>
      <c r="E35" s="143"/>
    </row>
    <row r="36" spans="1:5">
      <c r="A36" s="175"/>
      <c r="B36" s="143"/>
      <c r="C36" s="143"/>
      <c r="D36" s="143"/>
      <c r="E36" s="143"/>
    </row>
    <row r="37" spans="1:5">
      <c r="A37" s="175"/>
      <c r="B37" s="143"/>
      <c r="C37" s="143"/>
      <c r="D37" s="143"/>
      <c r="E37" s="143"/>
    </row>
    <row r="38" spans="1:5">
      <c r="A38" s="175"/>
      <c r="B38" s="143"/>
      <c r="C38" s="143"/>
      <c r="D38" s="143"/>
      <c r="E38" s="143"/>
    </row>
    <row r="39" spans="1:5">
      <c r="A39" s="175"/>
      <c r="B39" s="143"/>
      <c r="C39" s="143"/>
      <c r="D39" s="143"/>
      <c r="E39" s="143"/>
    </row>
    <row r="40" spans="1:5">
      <c r="A40" s="175"/>
      <c r="B40" s="143"/>
      <c r="C40" s="143"/>
      <c r="D40" s="176"/>
      <c r="E40" s="143"/>
    </row>
    <row r="41" spans="1:5">
      <c r="A41" s="175"/>
      <c r="B41" s="143"/>
      <c r="C41" s="143"/>
      <c r="D41" s="176"/>
      <c r="E41" s="143"/>
    </row>
    <row r="42" spans="1:5">
      <c r="A42" s="175"/>
      <c r="B42" s="143"/>
      <c r="C42" s="143"/>
      <c r="D42" s="176"/>
      <c r="E42" s="143"/>
    </row>
    <row r="43" spans="1:5">
      <c r="A43" s="175"/>
      <c r="B43" s="143"/>
      <c r="C43" s="143"/>
      <c r="D43" s="143"/>
      <c r="E43" s="143"/>
    </row>
    <row r="44" spans="1:5">
      <c r="A44" s="175"/>
      <c r="B44" s="143"/>
      <c r="C44" s="143"/>
      <c r="D44" s="143"/>
      <c r="E44" s="143"/>
    </row>
    <row r="45" spans="1:5">
      <c r="A45" s="175"/>
      <c r="B45" s="143"/>
      <c r="C45" s="143"/>
      <c r="D45" s="143"/>
      <c r="E45" s="143"/>
    </row>
    <row r="46" spans="1:5">
      <c r="A46" s="175"/>
      <c r="B46" s="143"/>
      <c r="C46" s="143"/>
      <c r="D46" s="143"/>
      <c r="E46" s="143"/>
    </row>
    <row r="47" spans="1:5">
      <c r="A47" s="175"/>
      <c r="B47" s="143"/>
      <c r="C47" s="143"/>
      <c r="D47" s="176"/>
      <c r="E47" s="143"/>
    </row>
    <row r="48" spans="1:5">
      <c r="A48" s="175"/>
      <c r="B48" s="143"/>
      <c r="C48" s="143"/>
      <c r="D48" s="143"/>
      <c r="E48" s="143"/>
    </row>
    <row r="49" spans="1:5">
      <c r="A49" s="175"/>
      <c r="B49" s="143"/>
      <c r="C49" s="143"/>
      <c r="D49" s="143"/>
      <c r="E49" s="143"/>
    </row>
    <row r="50" spans="1:5">
      <c r="A50" s="175"/>
      <c r="B50" s="143"/>
      <c r="C50" s="143"/>
      <c r="D50" s="143"/>
      <c r="E50" s="143"/>
    </row>
    <row r="51" spans="1:5">
      <c r="A51" s="175"/>
      <c r="B51" s="143"/>
      <c r="C51" s="143"/>
      <c r="D51" s="143"/>
      <c r="E51" s="143"/>
    </row>
    <row r="52" spans="1:5">
      <c r="A52" s="175"/>
      <c r="B52" s="143"/>
      <c r="C52" s="143"/>
      <c r="D52" s="143"/>
      <c r="E52" s="143"/>
    </row>
    <row r="53" spans="1:5">
      <c r="A53" s="175"/>
      <c r="B53" s="143"/>
      <c r="C53" s="143"/>
      <c r="D53" s="143"/>
      <c r="E53" s="143"/>
    </row>
    <row r="54" spans="1:5">
      <c r="A54" s="175"/>
      <c r="B54" s="143"/>
      <c r="C54" s="143"/>
      <c r="D54" s="143"/>
      <c r="E54" s="143"/>
    </row>
    <row r="55" spans="1:5">
      <c r="E55" s="5"/>
    </row>
    <row r="56" spans="1:5">
      <c r="E56" s="26"/>
    </row>
    <row r="57" spans="1:5">
      <c r="E57" s="26"/>
    </row>
    <row r="58" spans="1:5">
      <c r="E58" s="26"/>
    </row>
    <row r="59" spans="1:5">
      <c r="E59" s="4"/>
    </row>
    <row r="60" spans="1:5">
      <c r="E60" s="4"/>
    </row>
    <row r="61" spans="1:5">
      <c r="E61" s="4"/>
    </row>
    <row r="62" spans="1:5">
      <c r="E62" s="4"/>
    </row>
    <row r="63" spans="1:5">
      <c r="E63" s="4"/>
    </row>
    <row r="64" spans="1:5">
      <c r="A64" s="3"/>
      <c r="B64" s="4"/>
      <c r="C64" s="4"/>
      <c r="D64" s="4"/>
      <c r="E64" s="4"/>
    </row>
    <row r="65" spans="1:5">
      <c r="A65" s="3"/>
      <c r="B65" s="4"/>
      <c r="C65" s="4"/>
      <c r="D65" s="4"/>
      <c r="E65" s="4"/>
    </row>
    <row r="66" spans="1:5">
      <c r="A66" s="3"/>
      <c r="B66" s="4"/>
      <c r="C66" s="4"/>
      <c r="D66" s="4"/>
      <c r="E66" s="4"/>
    </row>
    <row r="67" spans="1:5">
      <c r="A67" s="3"/>
      <c r="B67" s="4"/>
      <c r="C67" s="4"/>
      <c r="D67" s="4"/>
      <c r="E67" s="4"/>
    </row>
    <row r="68" spans="1:5">
      <c r="A68" s="3"/>
      <c r="B68" s="4"/>
      <c r="C68" s="4"/>
      <c r="D68" s="4"/>
      <c r="E68" s="4"/>
    </row>
    <row r="69" spans="1:5">
      <c r="A69" s="3"/>
      <c r="B69" s="4"/>
      <c r="C69" s="4"/>
      <c r="D69" s="4"/>
      <c r="E69" s="4"/>
    </row>
    <row r="70" spans="1:5">
      <c r="A70" s="3"/>
      <c r="B70" s="4"/>
      <c r="C70" s="4"/>
      <c r="D70" s="4"/>
      <c r="E70" s="4"/>
    </row>
    <row r="71" spans="1:5">
      <c r="A71" s="3"/>
      <c r="B71" s="4"/>
      <c r="C71" s="4"/>
      <c r="D71" s="4"/>
      <c r="E71" s="4"/>
    </row>
    <row r="72" spans="1:5">
      <c r="A72" s="3"/>
      <c r="B72" s="4"/>
      <c r="C72" s="4"/>
      <c r="D72" s="4"/>
      <c r="E72" s="4"/>
    </row>
    <row r="73" spans="1:5">
      <c r="A73" s="3"/>
      <c r="B73" s="4"/>
      <c r="C73" s="4"/>
      <c r="D73" s="4"/>
      <c r="E73" s="4"/>
    </row>
    <row r="74" spans="1:5">
      <c r="A74" s="3"/>
      <c r="B74" s="4"/>
      <c r="C74" s="4"/>
      <c r="D74" s="4"/>
      <c r="E74" s="4"/>
    </row>
    <row r="75" spans="1:5">
      <c r="A75" s="3"/>
      <c r="B75" s="4"/>
      <c r="C75" s="4"/>
      <c r="D75" s="4"/>
      <c r="E75" s="4"/>
    </row>
    <row r="76" spans="1:5">
      <c r="A76" s="3"/>
      <c r="B76" s="4"/>
      <c r="C76" s="4"/>
      <c r="D76" s="4"/>
      <c r="E76" s="4"/>
    </row>
    <row r="77" spans="1:5">
      <c r="A77" s="3"/>
      <c r="B77" s="4"/>
      <c r="C77" s="4"/>
      <c r="D77" s="4"/>
      <c r="E77" s="4"/>
    </row>
    <row r="78" spans="1:5">
      <c r="A78" s="3"/>
      <c r="B78" s="4"/>
      <c r="C78" s="4"/>
      <c r="D78" s="4"/>
      <c r="E78" s="4"/>
    </row>
    <row r="79" spans="1:5">
      <c r="A79" s="3"/>
      <c r="B79" s="4"/>
      <c r="C79" s="4"/>
      <c r="D79" s="4"/>
      <c r="E79" s="4"/>
    </row>
    <row r="80" spans="1:5">
      <c r="A80" s="3"/>
      <c r="B80" s="4"/>
      <c r="C80" s="4"/>
      <c r="D80" s="4"/>
      <c r="E80" s="4"/>
    </row>
    <row r="81" spans="1:5">
      <c r="A81" s="3"/>
      <c r="B81" s="4"/>
      <c r="C81" s="4"/>
      <c r="D81" s="4"/>
      <c r="E81" s="4"/>
    </row>
    <row r="82" spans="1:5">
      <c r="A82" s="3"/>
      <c r="B82" s="4"/>
      <c r="C82" s="4"/>
      <c r="D82" s="4"/>
      <c r="E82" s="4"/>
    </row>
    <row r="83" spans="1:5">
      <c r="A83" s="3"/>
      <c r="B83" s="4"/>
      <c r="C83" s="4"/>
      <c r="D83" s="4"/>
      <c r="E83" s="4"/>
    </row>
    <row r="84" spans="1:5">
      <c r="A84" s="3"/>
      <c r="B84" s="4"/>
      <c r="C84" s="4"/>
      <c r="D84" s="4"/>
      <c r="E84" s="4"/>
    </row>
    <row r="85" spans="1:5">
      <c r="A85" s="3"/>
      <c r="B85" s="4"/>
      <c r="C85" s="4"/>
      <c r="D85" s="4"/>
      <c r="E85" s="4"/>
    </row>
    <row r="86" spans="1:5">
      <c r="A86" s="3"/>
      <c r="B86" s="4"/>
      <c r="C86" s="4"/>
      <c r="D86" s="4"/>
      <c r="E86" s="4"/>
    </row>
    <row r="87" spans="1:5">
      <c r="A87" s="3"/>
      <c r="B87" s="4"/>
      <c r="C87" s="4"/>
      <c r="D87" s="4"/>
      <c r="E87" s="4"/>
    </row>
    <row r="88" spans="1:5">
      <c r="A88" s="3"/>
      <c r="B88" s="4"/>
      <c r="C88" s="4"/>
      <c r="D88" s="4"/>
      <c r="E88" s="4"/>
    </row>
    <row r="89" spans="1:5">
      <c r="A89" s="3"/>
      <c r="B89" s="4"/>
      <c r="C89" s="4"/>
      <c r="D89" s="4"/>
      <c r="E89" s="4"/>
    </row>
    <row r="90" spans="1:5">
      <c r="A90" s="3"/>
      <c r="B90" s="4"/>
      <c r="C90" s="4"/>
      <c r="D90" s="4"/>
      <c r="E90" s="4"/>
    </row>
    <row r="91" spans="1:5">
      <c r="A91" s="3"/>
      <c r="B91" s="4"/>
      <c r="C91" s="4"/>
      <c r="D91" s="4"/>
      <c r="E91" s="4"/>
    </row>
    <row r="92" spans="1:5">
      <c r="A92" s="3"/>
      <c r="B92" s="4"/>
      <c r="C92" s="4"/>
      <c r="D92" s="4"/>
      <c r="E92" s="4"/>
    </row>
    <row r="93" spans="1:5">
      <c r="A93" s="3"/>
      <c r="B93" s="4"/>
      <c r="C93" s="4"/>
      <c r="D93" s="4"/>
      <c r="E93" s="4"/>
    </row>
    <row r="94" spans="1:5">
      <c r="A94" s="3"/>
      <c r="B94" s="4"/>
      <c r="C94" s="4"/>
      <c r="D94" s="4"/>
      <c r="E94" s="4"/>
    </row>
    <row r="95" spans="1:5">
      <c r="A95" s="3"/>
      <c r="B95" s="4"/>
      <c r="C95" s="4"/>
      <c r="D95" s="4"/>
      <c r="E95" s="4"/>
    </row>
    <row r="96" spans="1:5">
      <c r="A96" s="3"/>
      <c r="B96" s="4"/>
      <c r="C96" s="4"/>
      <c r="D96" s="4"/>
      <c r="E96" s="4"/>
    </row>
    <row r="97" spans="1:5">
      <c r="A97" s="3"/>
      <c r="B97" s="4"/>
      <c r="C97" s="4"/>
      <c r="D97" s="4"/>
      <c r="E97" s="4"/>
    </row>
    <row r="98" spans="1:5">
      <c r="A98" s="3"/>
      <c r="B98" s="4"/>
      <c r="C98" s="4"/>
      <c r="D98" s="4"/>
      <c r="E98" s="4"/>
    </row>
    <row r="99" spans="1:5">
      <c r="A99" s="3"/>
      <c r="B99" s="4"/>
      <c r="C99" s="4"/>
      <c r="D99" s="4"/>
      <c r="E99" s="4"/>
    </row>
    <row r="100" spans="1:5">
      <c r="A100" s="3"/>
      <c r="B100" s="4"/>
      <c r="C100" s="4"/>
      <c r="D100" s="4"/>
      <c r="E100" s="4"/>
    </row>
    <row r="101" spans="1:5">
      <c r="A101" s="3"/>
      <c r="B101" s="4"/>
      <c r="C101" s="4"/>
      <c r="D101" s="4"/>
      <c r="E101" s="4"/>
    </row>
    <row r="102" spans="1:5">
      <c r="A102" s="3"/>
      <c r="B102" s="4"/>
      <c r="C102" s="4"/>
      <c r="D102" s="4"/>
      <c r="E102" s="4"/>
    </row>
    <row r="103" spans="1:5">
      <c r="A103" s="3"/>
      <c r="B103" s="4"/>
      <c r="C103" s="4"/>
      <c r="D103" s="4"/>
      <c r="E103" s="4"/>
    </row>
    <row r="104" spans="1:5">
      <c r="A104" s="3"/>
      <c r="B104" s="4"/>
      <c r="C104" s="4"/>
      <c r="D104" s="4"/>
      <c r="E104" s="4"/>
    </row>
    <row r="105" spans="1:5">
      <c r="A105" s="3"/>
      <c r="B105" s="4"/>
      <c r="C105" s="4"/>
      <c r="D105" s="4"/>
      <c r="E105" s="4"/>
    </row>
    <row r="106" spans="1:5">
      <c r="A106" s="3"/>
      <c r="B106" s="4"/>
      <c r="C106" s="4"/>
      <c r="D106" s="4"/>
      <c r="E106" s="4"/>
    </row>
    <row r="107" spans="1:5">
      <c r="A107" s="3"/>
      <c r="B107" s="4"/>
      <c r="C107" s="4"/>
      <c r="D107" s="4"/>
      <c r="E107" s="4"/>
    </row>
    <row r="108" spans="1:5">
      <c r="A108" s="3"/>
      <c r="B108" s="4"/>
      <c r="C108" s="4"/>
      <c r="D108" s="4"/>
      <c r="E108" s="4"/>
    </row>
    <row r="109" spans="1:5">
      <c r="A109" s="3"/>
      <c r="B109" s="4"/>
      <c r="C109" s="4"/>
      <c r="D109" s="4"/>
      <c r="E109" s="4"/>
    </row>
    <row r="110" spans="1:5">
      <c r="A110" s="3"/>
      <c r="B110" s="4"/>
      <c r="C110" s="4"/>
      <c r="D110" s="4"/>
      <c r="E110" s="4"/>
    </row>
    <row r="111" spans="1:5">
      <c r="A111" s="3"/>
      <c r="B111" s="4"/>
      <c r="C111" s="4"/>
      <c r="D111" s="4"/>
      <c r="E111" s="4"/>
    </row>
    <row r="112" spans="1:5">
      <c r="A112" s="3"/>
      <c r="B112" s="4"/>
      <c r="C112" s="4"/>
      <c r="D112" s="4"/>
      <c r="E112" s="4"/>
    </row>
    <row r="113" spans="1:5">
      <c r="A113" s="3"/>
      <c r="B113" s="4"/>
      <c r="C113" s="4"/>
      <c r="D113" s="4"/>
      <c r="E113" s="4"/>
    </row>
    <row r="114" spans="1:5">
      <c r="A114" s="3"/>
      <c r="B114" s="4"/>
      <c r="C114" s="4"/>
      <c r="D114" s="4"/>
      <c r="E114" s="4"/>
    </row>
    <row r="115" spans="1:5">
      <c r="A115" s="3"/>
      <c r="B115" s="4"/>
      <c r="C115" s="4"/>
      <c r="D115" s="4"/>
      <c r="E115" s="4"/>
    </row>
    <row r="116" spans="1:5">
      <c r="A116" s="3"/>
      <c r="B116" s="4"/>
      <c r="C116" s="4"/>
      <c r="D116" s="4"/>
      <c r="E116" s="4"/>
    </row>
    <row r="117" spans="1:5">
      <c r="A117" s="3"/>
      <c r="B117" s="4"/>
      <c r="C117" s="4"/>
      <c r="D117" s="4"/>
      <c r="E117" s="4"/>
    </row>
    <row r="118" spans="1:5">
      <c r="A118" s="3"/>
      <c r="B118" s="4"/>
      <c r="C118" s="4"/>
      <c r="D118" s="4"/>
      <c r="E118" s="4"/>
    </row>
    <row r="119" spans="1:5">
      <c r="A119" s="3"/>
      <c r="B119" s="4"/>
      <c r="C119" s="4"/>
      <c r="D119" s="4"/>
      <c r="E119" s="4"/>
    </row>
    <row r="120" spans="1:5">
      <c r="A120" s="3"/>
      <c r="B120" s="4"/>
      <c r="C120" s="4"/>
      <c r="D120" s="4"/>
      <c r="E120" s="4"/>
    </row>
    <row r="121" spans="1:5">
      <c r="A121" s="3"/>
      <c r="B121" s="4"/>
      <c r="C121" s="4"/>
      <c r="D121" s="4"/>
      <c r="E121" s="4"/>
    </row>
    <row r="122" spans="1:5">
      <c r="A122" s="3"/>
      <c r="B122" s="4"/>
      <c r="C122" s="4"/>
      <c r="D122" s="4"/>
      <c r="E122" s="4"/>
    </row>
    <row r="123" spans="1:5">
      <c r="A123" s="3"/>
      <c r="B123" s="4"/>
      <c r="C123" s="4"/>
      <c r="D123" s="4"/>
      <c r="E123" s="4"/>
    </row>
    <row r="124" spans="1:5">
      <c r="A124" s="3"/>
      <c r="B124" s="4"/>
      <c r="C124" s="4"/>
      <c r="D124" s="4"/>
      <c r="E124" s="4"/>
    </row>
    <row r="125" spans="1:5">
      <c r="A125" s="3"/>
      <c r="B125" s="4"/>
      <c r="C125" s="4"/>
      <c r="D125" s="4"/>
      <c r="E125" s="4"/>
    </row>
    <row r="126" spans="1:5">
      <c r="A126" s="3"/>
      <c r="B126" s="4"/>
      <c r="C126" s="4"/>
      <c r="D126" s="4"/>
      <c r="E126" s="4"/>
    </row>
    <row r="127" spans="1:5">
      <c r="A127" s="3"/>
      <c r="B127" s="4"/>
      <c r="C127" s="4"/>
      <c r="D127" s="4"/>
      <c r="E127" s="4"/>
    </row>
    <row r="128" spans="1:5">
      <c r="A128" s="3"/>
      <c r="B128" s="4"/>
      <c r="C128" s="4"/>
      <c r="D128" s="4"/>
      <c r="E128" s="4"/>
    </row>
    <row r="129" spans="1:5">
      <c r="A129" s="3"/>
      <c r="B129" s="4"/>
      <c r="C129" s="4"/>
      <c r="D129" s="4"/>
      <c r="E129" s="4"/>
    </row>
    <row r="130" spans="1:5">
      <c r="A130" s="3"/>
      <c r="B130" s="4"/>
      <c r="C130" s="4"/>
      <c r="D130" s="4"/>
      <c r="E130" s="4"/>
    </row>
    <row r="131" spans="1:5">
      <c r="A131" s="3"/>
      <c r="B131" s="4"/>
      <c r="C131" s="4"/>
      <c r="D131" s="4"/>
      <c r="E131" s="4"/>
    </row>
    <row r="132" spans="1:5">
      <c r="A132" s="3"/>
      <c r="B132" s="4"/>
      <c r="C132" s="4"/>
      <c r="D132" s="4"/>
      <c r="E132" s="4"/>
    </row>
    <row r="133" spans="1:5">
      <c r="A133" s="3"/>
      <c r="B133" s="4"/>
      <c r="C133" s="4"/>
      <c r="D133" s="4"/>
      <c r="E133" s="4"/>
    </row>
    <row r="134" spans="1:5">
      <c r="A134" s="3"/>
      <c r="B134" s="4"/>
      <c r="C134" s="4"/>
      <c r="D134" s="4"/>
      <c r="E134" s="4"/>
    </row>
    <row r="135" spans="1:5">
      <c r="A135" s="3"/>
      <c r="B135" s="4"/>
      <c r="C135" s="4"/>
      <c r="D135" s="4"/>
      <c r="E135" s="4"/>
    </row>
    <row r="136" spans="1:5">
      <c r="A136" s="3"/>
      <c r="B136" s="4"/>
      <c r="C136" s="4"/>
      <c r="D136" s="4"/>
      <c r="E136" s="4"/>
    </row>
    <row r="137" spans="1:5">
      <c r="A137" s="3"/>
      <c r="B137" s="4"/>
      <c r="C137" s="4"/>
      <c r="D137" s="4"/>
      <c r="E137" s="4"/>
    </row>
    <row r="138" spans="1:5">
      <c r="A138" s="3"/>
      <c r="B138" s="4"/>
      <c r="C138" s="4"/>
      <c r="D138" s="4"/>
      <c r="E138" s="4"/>
    </row>
    <row r="139" spans="1:5">
      <c r="A139" s="3"/>
      <c r="B139" s="4"/>
      <c r="C139" s="4"/>
      <c r="D139" s="4"/>
      <c r="E139" s="4"/>
    </row>
    <row r="140" spans="1:5">
      <c r="A140" s="3"/>
      <c r="B140" s="4"/>
      <c r="C140" s="4"/>
      <c r="D140" s="4"/>
      <c r="E140" s="4"/>
    </row>
    <row r="141" spans="1:5">
      <c r="A141" s="3"/>
      <c r="B141" s="4"/>
      <c r="C141" s="4"/>
      <c r="D141" s="4"/>
      <c r="E141" s="4"/>
    </row>
    <row r="142" spans="1:5">
      <c r="A142" s="3"/>
      <c r="B142" s="4"/>
      <c r="C142" s="4"/>
      <c r="D142" s="4"/>
      <c r="E142" s="4"/>
    </row>
    <row r="143" spans="1:5">
      <c r="A143" s="3"/>
      <c r="B143" s="4"/>
      <c r="C143" s="4"/>
      <c r="D143" s="4"/>
      <c r="E143" s="4"/>
    </row>
    <row r="144" spans="1:5">
      <c r="A144" s="3"/>
      <c r="B144" s="4"/>
      <c r="C144" s="4"/>
      <c r="D144" s="4"/>
      <c r="E144" s="4"/>
    </row>
    <row r="145" spans="1:5">
      <c r="A145" s="3"/>
      <c r="B145" s="4"/>
      <c r="C145" s="4"/>
      <c r="D145" s="4"/>
      <c r="E145" s="4"/>
    </row>
    <row r="146" spans="1:5">
      <c r="A146" s="3"/>
      <c r="B146" s="4"/>
      <c r="C146" s="4"/>
      <c r="D146" s="4"/>
      <c r="E146" s="4"/>
    </row>
    <row r="147" spans="1:5">
      <c r="A147" s="3"/>
      <c r="B147" s="4"/>
      <c r="C147" s="4"/>
      <c r="D147" s="4"/>
      <c r="E147" s="4"/>
    </row>
    <row r="148" spans="1:5">
      <c r="A148" s="3"/>
      <c r="B148" s="4"/>
      <c r="C148" s="4"/>
      <c r="D148" s="4"/>
      <c r="E148" s="4"/>
    </row>
    <row r="149" spans="1:5">
      <c r="A149" s="3"/>
      <c r="B149" s="4"/>
      <c r="C149" s="4"/>
      <c r="D149" s="4"/>
      <c r="E149" s="4"/>
    </row>
    <row r="150" spans="1:5">
      <c r="A150" s="3"/>
      <c r="B150" s="4"/>
      <c r="C150" s="4"/>
      <c r="D150" s="4"/>
      <c r="E150" s="4"/>
    </row>
    <row r="151" spans="1:5">
      <c r="A151" s="3"/>
      <c r="B151" s="4"/>
      <c r="C151" s="4"/>
      <c r="D151" s="4"/>
      <c r="E151" s="4"/>
    </row>
    <row r="152" spans="1:5">
      <c r="A152" s="3"/>
      <c r="B152" s="4"/>
      <c r="C152" s="4"/>
      <c r="D152" s="4"/>
      <c r="E152" s="4"/>
    </row>
    <row r="153" spans="1:5">
      <c r="A153" s="3"/>
      <c r="B153" s="4"/>
      <c r="C153" s="4"/>
      <c r="D153" s="4"/>
      <c r="E153" s="4"/>
    </row>
    <row r="154" spans="1:5">
      <c r="A154" s="3"/>
      <c r="B154" s="4"/>
      <c r="C154" s="4"/>
      <c r="D154" s="4"/>
      <c r="E154" s="4"/>
    </row>
    <row r="155" spans="1:5">
      <c r="A155" s="3"/>
      <c r="B155" s="4"/>
      <c r="C155" s="4"/>
      <c r="D155" s="4"/>
      <c r="E155" s="4"/>
    </row>
    <row r="156" spans="1:5">
      <c r="A156" s="3"/>
      <c r="B156" s="4"/>
      <c r="C156" s="4"/>
      <c r="D156" s="4"/>
      <c r="E156" s="4"/>
    </row>
    <row r="157" spans="1:5">
      <c r="A157" s="3"/>
      <c r="B157" s="4"/>
      <c r="C157" s="4"/>
      <c r="D157" s="4"/>
      <c r="E157" s="4"/>
    </row>
    <row r="158" spans="1:5">
      <c r="A158" s="3"/>
      <c r="B158" s="4"/>
      <c r="C158" s="4"/>
      <c r="D158" s="4"/>
      <c r="E158" s="4"/>
    </row>
    <row r="159" spans="1:5">
      <c r="A159" s="3"/>
      <c r="B159" s="4"/>
      <c r="C159" s="4"/>
      <c r="D159" s="4"/>
      <c r="E159" s="4"/>
    </row>
    <row r="160" spans="1:5">
      <c r="A160" s="3"/>
      <c r="B160" s="4"/>
      <c r="C160" s="4"/>
      <c r="D160" s="4"/>
      <c r="E160" s="4"/>
    </row>
    <row r="161" spans="1:5">
      <c r="A161" s="3"/>
      <c r="B161" s="4"/>
      <c r="C161" s="4"/>
      <c r="D161" s="4"/>
      <c r="E161" s="4"/>
    </row>
    <row r="162" spans="1:5">
      <c r="A162" s="3"/>
      <c r="B162" s="4"/>
      <c r="C162" s="4"/>
      <c r="D162" s="4"/>
      <c r="E162" s="4"/>
    </row>
    <row r="163" spans="1:5">
      <c r="A163" s="3"/>
      <c r="B163" s="4"/>
      <c r="C163" s="4"/>
      <c r="D163" s="4"/>
      <c r="E163" s="4"/>
    </row>
    <row r="164" spans="1:5">
      <c r="A164" s="3"/>
      <c r="B164" s="4"/>
      <c r="C164" s="4"/>
      <c r="D164" s="4"/>
      <c r="E164" s="4"/>
    </row>
    <row r="165" spans="1:5">
      <c r="A165" s="3"/>
      <c r="B165" s="4"/>
      <c r="C165" s="4"/>
      <c r="D165" s="4"/>
      <c r="E165" s="4"/>
    </row>
    <row r="166" spans="1:5">
      <c r="A166" s="3"/>
      <c r="B166" s="4"/>
      <c r="C166" s="4"/>
      <c r="D166" s="4"/>
      <c r="E166" s="4"/>
    </row>
    <row r="167" spans="1:5">
      <c r="A167" s="3"/>
      <c r="B167" s="4"/>
      <c r="C167" s="4"/>
      <c r="D167" s="4"/>
      <c r="E167" s="4"/>
    </row>
    <row r="168" spans="1:5">
      <c r="A168" s="3"/>
      <c r="B168" s="4"/>
      <c r="C168" s="4"/>
      <c r="D168" s="4"/>
      <c r="E168" s="4"/>
    </row>
    <row r="169" spans="1:5">
      <c r="A169" s="3"/>
      <c r="B169" s="4"/>
      <c r="C169" s="4"/>
      <c r="D169" s="4"/>
      <c r="E169" s="4"/>
    </row>
    <row r="170" spans="1:5">
      <c r="A170" s="3"/>
      <c r="B170" s="4"/>
      <c r="C170" s="4"/>
      <c r="D170" s="4"/>
      <c r="E170" s="4"/>
    </row>
    <row r="171" spans="1:5">
      <c r="A171" s="3"/>
      <c r="B171" s="4"/>
      <c r="C171" s="4"/>
      <c r="D171" s="4"/>
      <c r="E171" s="4"/>
    </row>
    <row r="172" spans="1:5">
      <c r="A172" s="3"/>
      <c r="B172" s="4"/>
      <c r="C172" s="4"/>
      <c r="D172" s="4"/>
      <c r="E172" s="4"/>
    </row>
    <row r="173" spans="1:5">
      <c r="A173" s="3"/>
      <c r="B173" s="4"/>
      <c r="C173" s="4"/>
      <c r="D173" s="4"/>
      <c r="E173" s="4"/>
    </row>
    <row r="174" spans="1:5">
      <c r="A174" s="3"/>
      <c r="B174" s="4"/>
      <c r="C174" s="4"/>
      <c r="D174" s="4"/>
      <c r="E174" s="4"/>
    </row>
    <row r="175" spans="1:5">
      <c r="A175" s="3"/>
      <c r="B175" s="4"/>
      <c r="C175" s="4"/>
      <c r="D175" s="4"/>
      <c r="E175" s="4"/>
    </row>
    <row r="176" spans="1:5">
      <c r="A176" s="3"/>
      <c r="B176" s="4"/>
      <c r="C176" s="4"/>
      <c r="D176" s="4"/>
      <c r="E176" s="4"/>
    </row>
    <row r="177" spans="1:5">
      <c r="A177" s="3"/>
      <c r="B177" s="4"/>
      <c r="C177" s="4"/>
      <c r="D177" s="4"/>
      <c r="E177" s="4"/>
    </row>
    <row r="178" spans="1:5">
      <c r="A178" s="3"/>
      <c r="B178" s="4"/>
      <c r="C178" s="4"/>
      <c r="D178" s="4"/>
      <c r="E178" s="4"/>
    </row>
    <row r="179" spans="1:5">
      <c r="A179" s="3"/>
      <c r="B179" s="4"/>
      <c r="C179" s="4"/>
      <c r="D179" s="4"/>
      <c r="E179" s="4"/>
    </row>
    <row r="180" spans="1:5">
      <c r="A180" s="3"/>
      <c r="B180" s="4"/>
      <c r="C180" s="4"/>
      <c r="D180" s="4"/>
      <c r="E180" s="4"/>
    </row>
    <row r="181" spans="1:5">
      <c r="A181" s="3"/>
      <c r="B181" s="4"/>
      <c r="C181" s="4"/>
      <c r="D181" s="4"/>
      <c r="E181" s="4"/>
    </row>
    <row r="182" spans="1:5">
      <c r="A182" s="3"/>
      <c r="B182" s="4"/>
      <c r="C182" s="4"/>
      <c r="D182" s="4"/>
      <c r="E182" s="4"/>
    </row>
    <row r="183" spans="1:5">
      <c r="A183" s="3"/>
      <c r="B183" s="4"/>
      <c r="C183" s="4"/>
      <c r="D183" s="4"/>
      <c r="E183" s="4"/>
    </row>
    <row r="184" spans="1:5">
      <c r="A184" s="3"/>
      <c r="B184" s="4"/>
      <c r="C184" s="4"/>
      <c r="D184" s="4"/>
      <c r="E184" s="4"/>
    </row>
    <row r="185" spans="1:5">
      <c r="A185" s="3"/>
      <c r="B185" s="4"/>
      <c r="C185" s="4"/>
      <c r="D185" s="4"/>
      <c r="E185" s="4"/>
    </row>
    <row r="186" spans="1:5">
      <c r="A186" s="3"/>
      <c r="B186" s="4"/>
      <c r="C186" s="4"/>
      <c r="D186" s="4"/>
      <c r="E186" s="4"/>
    </row>
    <row r="187" spans="1:5">
      <c r="A187" s="3"/>
      <c r="B187" s="4"/>
      <c r="C187" s="4"/>
      <c r="D187" s="4"/>
      <c r="E187" s="4"/>
    </row>
    <row r="188" spans="1:5">
      <c r="A188" s="3"/>
      <c r="B188" s="4"/>
      <c r="C188" s="4"/>
      <c r="D188" s="4"/>
      <c r="E188" s="4"/>
    </row>
    <row r="189" spans="1:5">
      <c r="A189" s="3"/>
      <c r="B189" s="4"/>
      <c r="C189" s="4"/>
      <c r="D189" s="4"/>
      <c r="E189" s="4"/>
    </row>
    <row r="190" spans="1:5">
      <c r="A190" s="3"/>
      <c r="B190" s="4"/>
      <c r="C190" s="4"/>
      <c r="D190" s="4"/>
      <c r="E190" s="4"/>
    </row>
    <row r="191" spans="1:5">
      <c r="A191" s="3"/>
      <c r="B191" s="4"/>
      <c r="C191" s="4"/>
      <c r="D191" s="4"/>
      <c r="E191" s="4"/>
    </row>
    <row r="192" spans="1:5">
      <c r="A192" s="3"/>
      <c r="B192" s="4"/>
      <c r="C192" s="4"/>
      <c r="D192" s="4"/>
      <c r="E192" s="4"/>
    </row>
    <row r="193" spans="1:5">
      <c r="A193" s="3"/>
      <c r="B193" s="4"/>
      <c r="C193" s="4"/>
      <c r="D193" s="4"/>
      <c r="E193" s="4"/>
    </row>
    <row r="194" spans="1:5">
      <c r="A194" s="3"/>
      <c r="B194" s="4"/>
      <c r="C194" s="4"/>
      <c r="D194" s="4"/>
      <c r="E194" s="4"/>
    </row>
    <row r="195" spans="1:5">
      <c r="A195" s="3"/>
      <c r="B195" s="4"/>
      <c r="C195" s="4"/>
      <c r="D195" s="4"/>
      <c r="E195" s="4"/>
    </row>
    <row r="196" spans="1:5">
      <c r="A196" s="3"/>
      <c r="B196" s="4"/>
      <c r="C196" s="4"/>
      <c r="D196" s="4"/>
      <c r="E196" s="4"/>
    </row>
    <row r="197" spans="1:5">
      <c r="A197" s="3"/>
      <c r="B197" s="4"/>
      <c r="C197" s="4"/>
      <c r="D197" s="4"/>
      <c r="E197" s="4"/>
    </row>
    <row r="198" spans="1:5">
      <c r="A198" s="3"/>
      <c r="B198" s="4"/>
      <c r="C198" s="4"/>
      <c r="D198" s="4"/>
      <c r="E198" s="4"/>
    </row>
    <row r="199" spans="1:5">
      <c r="A199" s="3"/>
      <c r="B199" s="4"/>
      <c r="C199" s="4"/>
      <c r="D199" s="4"/>
      <c r="E199" s="4"/>
    </row>
    <row r="200" spans="1:5">
      <c r="A200" s="3"/>
      <c r="B200" s="4"/>
      <c r="C200" s="4"/>
      <c r="D200" s="4"/>
      <c r="E200" s="4"/>
    </row>
    <row r="201" spans="1:5">
      <c r="A201" s="3"/>
      <c r="B201" s="4"/>
      <c r="C201" s="4"/>
      <c r="D201" s="4"/>
      <c r="E201" s="4"/>
    </row>
    <row r="202" spans="1:5">
      <c r="A202" s="3"/>
      <c r="B202" s="4"/>
      <c r="C202" s="4"/>
      <c r="D202" s="4"/>
      <c r="E202" s="4"/>
    </row>
    <row r="203" spans="1:5">
      <c r="A203" s="3"/>
      <c r="B203" s="4"/>
      <c r="C203" s="4"/>
      <c r="D203" s="4"/>
      <c r="E203" s="4"/>
    </row>
    <row r="204" spans="1:5">
      <c r="A204" s="3"/>
      <c r="B204" s="4"/>
      <c r="C204" s="4"/>
      <c r="D204" s="4"/>
      <c r="E204" s="4"/>
    </row>
    <row r="205" spans="1:5">
      <c r="A205" s="3"/>
      <c r="B205" s="4"/>
      <c r="C205" s="4"/>
      <c r="D205" s="4"/>
      <c r="E205" s="4"/>
    </row>
    <row r="206" spans="1:5">
      <c r="A206" s="3"/>
      <c r="B206" s="4"/>
      <c r="C206" s="4"/>
      <c r="D206" s="4"/>
      <c r="E206" s="4"/>
    </row>
    <row r="207" spans="1:5">
      <c r="A207" s="3"/>
      <c r="B207" s="4"/>
      <c r="C207" s="4"/>
      <c r="D207" s="4"/>
      <c r="E207" s="4"/>
    </row>
    <row r="208" spans="1:5">
      <c r="A208" s="3"/>
      <c r="B208" s="4"/>
      <c r="C208" s="4"/>
      <c r="D208" s="4"/>
      <c r="E208" s="4"/>
    </row>
    <row r="209" spans="1:5">
      <c r="A209" s="3"/>
      <c r="B209" s="4"/>
      <c r="C209" s="4"/>
      <c r="D209" s="4"/>
      <c r="E209" s="4"/>
    </row>
    <row r="210" spans="1:5">
      <c r="A210" s="3"/>
      <c r="B210" s="4"/>
      <c r="C210" s="4"/>
      <c r="D210" s="4"/>
      <c r="E210" s="4"/>
    </row>
    <row r="211" spans="1:5">
      <c r="A211" s="3"/>
      <c r="B211" s="4"/>
      <c r="C211" s="4"/>
      <c r="D211" s="4"/>
      <c r="E211" s="4"/>
    </row>
    <row r="212" spans="1:5">
      <c r="A212" s="3"/>
      <c r="B212" s="4"/>
      <c r="C212" s="4"/>
      <c r="D212" s="4"/>
      <c r="E212" s="4"/>
    </row>
    <row r="213" spans="1:5">
      <c r="A213" s="3"/>
      <c r="B213" s="4"/>
      <c r="C213" s="4"/>
      <c r="D213" s="4"/>
      <c r="E213" s="4"/>
    </row>
    <row r="214" spans="1:5">
      <c r="A214" s="3"/>
      <c r="B214" s="4"/>
      <c r="C214" s="4"/>
      <c r="D214" s="4"/>
      <c r="E214" s="4"/>
    </row>
    <row r="215" spans="1:5">
      <c r="A215" s="3"/>
      <c r="B215" s="4"/>
      <c r="C215" s="4"/>
      <c r="D215" s="4"/>
      <c r="E215" s="4"/>
    </row>
    <row r="216" spans="1:5">
      <c r="A216" s="3"/>
      <c r="B216" s="4"/>
      <c r="C216" s="4"/>
      <c r="D216" s="4"/>
      <c r="E216" s="4"/>
    </row>
    <row r="217" spans="1:5">
      <c r="A217" s="3"/>
      <c r="B217" s="4"/>
      <c r="C217" s="4"/>
      <c r="D217" s="4"/>
      <c r="E217" s="4"/>
    </row>
    <row r="218" spans="1:5">
      <c r="A218" s="3"/>
      <c r="B218" s="4"/>
      <c r="C218" s="4"/>
      <c r="D218" s="4"/>
      <c r="E218" s="4"/>
    </row>
    <row r="219" spans="1:5">
      <c r="A219" s="3"/>
      <c r="B219" s="4"/>
      <c r="C219" s="4"/>
      <c r="D219" s="4"/>
      <c r="E219" s="4"/>
    </row>
    <row r="220" spans="1:5">
      <c r="A220" s="3"/>
      <c r="B220" s="4"/>
      <c r="C220" s="4"/>
      <c r="D220" s="4"/>
      <c r="E220" s="4"/>
    </row>
    <row r="221" spans="1:5">
      <c r="A221" s="3"/>
      <c r="B221" s="4"/>
      <c r="C221" s="4"/>
      <c r="D221" s="4"/>
      <c r="E221" s="4"/>
    </row>
    <row r="222" spans="1:5">
      <c r="A222" s="3"/>
      <c r="B222" s="4"/>
      <c r="C222" s="4"/>
      <c r="D222" s="4"/>
      <c r="E222" s="4"/>
    </row>
    <row r="223" spans="1:5">
      <c r="A223" s="3"/>
      <c r="B223" s="4"/>
      <c r="C223" s="4"/>
      <c r="D223" s="4"/>
      <c r="E223" s="4"/>
    </row>
    <row r="224" spans="1:5">
      <c r="A224" s="3"/>
      <c r="B224" s="4"/>
      <c r="C224" s="4"/>
      <c r="D224" s="4"/>
      <c r="E224" s="4"/>
    </row>
    <row r="225" spans="1:5">
      <c r="A225" s="3"/>
      <c r="B225" s="4"/>
      <c r="C225" s="4"/>
      <c r="D225" s="4"/>
      <c r="E225" s="4"/>
    </row>
    <row r="226" spans="1:5">
      <c r="A226" s="3"/>
      <c r="B226" s="4"/>
      <c r="C226" s="4"/>
      <c r="D226" s="4"/>
      <c r="E226" s="4"/>
    </row>
    <row r="227" spans="1:5">
      <c r="A227" s="3"/>
      <c r="B227" s="4"/>
      <c r="C227" s="4"/>
      <c r="D227" s="4"/>
      <c r="E227" s="4"/>
    </row>
    <row r="228" spans="1:5">
      <c r="A228" s="3"/>
      <c r="B228" s="4"/>
      <c r="C228" s="4"/>
      <c r="D228" s="4"/>
      <c r="E228" s="4"/>
    </row>
    <row r="229" spans="1:5">
      <c r="A229" s="3"/>
      <c r="B229" s="4"/>
      <c r="C229" s="4"/>
      <c r="D229" s="4"/>
      <c r="E229" s="4"/>
    </row>
    <row r="230" spans="1:5">
      <c r="A230" s="3"/>
      <c r="B230" s="4"/>
      <c r="C230" s="4"/>
      <c r="D230" s="4"/>
      <c r="E230" s="4"/>
    </row>
    <row r="231" spans="1:5">
      <c r="A231" s="3"/>
      <c r="B231" s="4"/>
      <c r="C231" s="4"/>
      <c r="D231" s="4"/>
      <c r="E231" s="4"/>
    </row>
    <row r="232" spans="1:5">
      <c r="A232" s="3"/>
      <c r="B232" s="4"/>
      <c r="C232" s="4"/>
      <c r="D232" s="4"/>
      <c r="E232" s="4"/>
    </row>
    <row r="233" spans="1:5">
      <c r="A233" s="3"/>
      <c r="B233" s="4"/>
      <c r="C233" s="4"/>
      <c r="D233" s="4"/>
      <c r="E233" s="4"/>
    </row>
    <row r="234" spans="1:5">
      <c r="A234" s="3"/>
      <c r="B234" s="4"/>
      <c r="C234" s="4"/>
      <c r="D234" s="4"/>
      <c r="E234" s="4"/>
    </row>
    <row r="235" spans="1:5">
      <c r="A235" s="3"/>
      <c r="B235" s="4"/>
      <c r="C235" s="4"/>
      <c r="D235" s="4"/>
      <c r="E235" s="4"/>
    </row>
    <row r="236" spans="1:5">
      <c r="A236" s="3"/>
      <c r="B236" s="4"/>
      <c r="C236" s="4"/>
      <c r="D236" s="4"/>
      <c r="E236" s="4"/>
    </row>
    <row r="237" spans="1:5">
      <c r="A237" s="3"/>
      <c r="B237" s="4"/>
      <c r="C237" s="4"/>
      <c r="D237" s="4"/>
      <c r="E237" s="4"/>
    </row>
    <row r="238" spans="1:5">
      <c r="A238" s="3"/>
      <c r="B238" s="4"/>
      <c r="C238" s="4"/>
      <c r="D238" s="4"/>
      <c r="E238" s="4"/>
    </row>
    <row r="239" spans="1:5">
      <c r="A239" s="3"/>
      <c r="B239" s="4"/>
      <c r="C239" s="4"/>
      <c r="D239" s="4"/>
      <c r="E239" s="4"/>
    </row>
    <row r="240" spans="1:5">
      <c r="A240" s="3"/>
      <c r="B240" s="4"/>
      <c r="C240" s="4"/>
      <c r="D240" s="4"/>
      <c r="E240" s="4"/>
    </row>
    <row r="241" spans="1:5">
      <c r="A241" s="3"/>
      <c r="B241" s="4"/>
      <c r="C241" s="4"/>
      <c r="D241" s="4"/>
      <c r="E241" s="4"/>
    </row>
    <row r="242" spans="1:5">
      <c r="A242" s="3"/>
      <c r="B242" s="4"/>
      <c r="C242" s="4"/>
      <c r="D242" s="4"/>
      <c r="E242" s="4"/>
    </row>
    <row r="243" spans="1:5">
      <c r="A243" s="3"/>
      <c r="B243" s="4"/>
      <c r="C243" s="4"/>
      <c r="D243" s="4"/>
      <c r="E243" s="4"/>
    </row>
    <row r="244" spans="1:5">
      <c r="A244" s="3"/>
      <c r="B244" s="4"/>
      <c r="C244" s="4"/>
      <c r="D244" s="4"/>
      <c r="E244" s="4"/>
    </row>
    <row r="245" spans="1:5">
      <c r="A245" s="3"/>
      <c r="B245" s="4"/>
      <c r="C245" s="4"/>
      <c r="D245" s="4"/>
      <c r="E245" s="4"/>
    </row>
    <row r="246" spans="1:5">
      <c r="A246" s="3"/>
      <c r="B246" s="4"/>
      <c r="C246" s="4"/>
      <c r="D246" s="4"/>
      <c r="E246" s="4"/>
    </row>
    <row r="247" spans="1:5">
      <c r="A247" s="3"/>
      <c r="B247" s="4"/>
      <c r="C247" s="4"/>
      <c r="D247" s="4"/>
      <c r="E247" s="4"/>
    </row>
    <row r="248" spans="1:5">
      <c r="A248" s="3"/>
      <c r="B248" s="4"/>
      <c r="C248" s="4"/>
      <c r="D248" s="4"/>
      <c r="E248" s="4"/>
    </row>
    <row r="249" spans="1:5">
      <c r="A249" s="3"/>
      <c r="B249" s="4"/>
      <c r="C249" s="4"/>
      <c r="D249" s="4"/>
      <c r="E249" s="4"/>
    </row>
    <row r="250" spans="1:5">
      <c r="A250" s="3"/>
      <c r="B250" s="4"/>
      <c r="C250" s="4"/>
      <c r="D250" s="4"/>
      <c r="E250" s="4"/>
    </row>
    <row r="251" spans="1:5">
      <c r="A251" s="3"/>
      <c r="B251" s="4"/>
      <c r="C251" s="4"/>
      <c r="D251" s="4"/>
      <c r="E251" s="4"/>
    </row>
    <row r="252" spans="1:5">
      <c r="A252" s="3"/>
      <c r="B252" s="4"/>
      <c r="C252" s="4"/>
      <c r="D252" s="4"/>
      <c r="E252" s="4"/>
    </row>
    <row r="253" spans="1:5">
      <c r="A253" s="3"/>
      <c r="B253" s="4"/>
      <c r="C253" s="4"/>
      <c r="D253" s="4"/>
      <c r="E253" s="4"/>
    </row>
    <row r="254" spans="1:5">
      <c r="A254" s="3"/>
      <c r="B254" s="4"/>
      <c r="C254" s="4"/>
      <c r="D254" s="4"/>
      <c r="E254" s="4"/>
    </row>
    <row r="255" spans="1:5">
      <c r="A255" s="3"/>
      <c r="B255" s="4"/>
      <c r="C255" s="4"/>
      <c r="D255" s="4"/>
      <c r="E255" s="4"/>
    </row>
    <row r="256" spans="1:5">
      <c r="A256" s="3"/>
      <c r="B256" s="4"/>
      <c r="C256" s="4"/>
      <c r="D256" s="4"/>
      <c r="E256" s="4"/>
    </row>
    <row r="257" spans="1:5">
      <c r="A257" s="3"/>
      <c r="B257" s="4"/>
      <c r="C257" s="4"/>
      <c r="D257" s="4"/>
      <c r="E257" s="4"/>
    </row>
    <row r="258" spans="1:5">
      <c r="A258" s="3"/>
      <c r="B258" s="4"/>
      <c r="C258" s="4"/>
      <c r="D258" s="4"/>
      <c r="E258" s="4"/>
    </row>
    <row r="259" spans="1:5">
      <c r="A259" s="3"/>
      <c r="B259" s="4"/>
      <c r="C259" s="4"/>
      <c r="D259" s="4"/>
      <c r="E259" s="4"/>
    </row>
    <row r="260" spans="1:5">
      <c r="A260" s="3"/>
      <c r="B260" s="4"/>
      <c r="C260" s="4"/>
      <c r="D260" s="4"/>
      <c r="E260" s="4"/>
    </row>
    <row r="261" spans="1:5">
      <c r="A261" s="3"/>
      <c r="B261" s="4"/>
      <c r="C261" s="4"/>
      <c r="D261" s="4"/>
      <c r="E261" s="4"/>
    </row>
    <row r="262" spans="1:5">
      <c r="A262" s="3"/>
      <c r="B262" s="4"/>
      <c r="C262" s="4"/>
      <c r="D262" s="4"/>
      <c r="E262" s="4"/>
    </row>
    <row r="263" spans="1:5">
      <c r="A263" s="3"/>
      <c r="B263" s="4"/>
      <c r="C263" s="4"/>
      <c r="D263" s="4"/>
      <c r="E263" s="4"/>
    </row>
    <row r="264" spans="1:5">
      <c r="A264" s="3"/>
      <c r="B264" s="4"/>
      <c r="C264" s="4"/>
      <c r="D264" s="4"/>
      <c r="E264" s="4"/>
    </row>
    <row r="265" spans="1:5">
      <c r="A265" s="3"/>
      <c r="B265" s="4"/>
      <c r="C265" s="4"/>
      <c r="D265" s="4"/>
      <c r="E265" s="4"/>
    </row>
    <row r="266" spans="1:5">
      <c r="A266" s="3"/>
      <c r="B266" s="4"/>
      <c r="C266" s="4"/>
      <c r="D266" s="4"/>
      <c r="E266" s="4"/>
    </row>
    <row r="267" spans="1:5">
      <c r="A267" s="3"/>
      <c r="B267" s="4"/>
      <c r="C267" s="4"/>
      <c r="D267" s="4"/>
      <c r="E267" s="4"/>
    </row>
    <row r="268" spans="1:5">
      <c r="A268" s="3"/>
      <c r="B268" s="4"/>
      <c r="C268" s="4"/>
      <c r="D268" s="4"/>
      <c r="E268" s="4"/>
    </row>
    <row r="269" spans="1:5">
      <c r="A269" s="3"/>
      <c r="B269" s="4"/>
      <c r="C269" s="4"/>
      <c r="D269" s="4"/>
      <c r="E269" s="4"/>
    </row>
    <row r="270" spans="1:5">
      <c r="A270" s="3"/>
      <c r="B270" s="4"/>
      <c r="C270" s="4"/>
      <c r="D270" s="4"/>
      <c r="E270" s="4"/>
    </row>
    <row r="271" spans="1:5">
      <c r="A271" s="3"/>
      <c r="B271" s="4"/>
      <c r="C271" s="4"/>
      <c r="D271" s="4"/>
      <c r="E271" s="4"/>
    </row>
    <row r="272" spans="1:5">
      <c r="A272" s="3"/>
      <c r="B272" s="4"/>
      <c r="C272" s="4"/>
      <c r="D272" s="4"/>
      <c r="E272" s="4"/>
    </row>
    <row r="273" spans="1:5">
      <c r="A273" s="3"/>
      <c r="B273" s="4"/>
      <c r="C273" s="4"/>
      <c r="D273" s="4"/>
      <c r="E273" s="4"/>
    </row>
    <row r="274" spans="1:5">
      <c r="A274" s="3"/>
      <c r="B274" s="4"/>
      <c r="C274" s="4"/>
      <c r="D274" s="4"/>
      <c r="E274" s="4"/>
    </row>
    <row r="275" spans="1:5">
      <c r="A275" s="3"/>
      <c r="B275" s="4"/>
      <c r="C275" s="4"/>
      <c r="D275" s="4"/>
      <c r="E275" s="4"/>
    </row>
    <row r="276" spans="1:5">
      <c r="A276" s="3"/>
      <c r="B276" s="4"/>
      <c r="C276" s="4"/>
      <c r="D276" s="4"/>
      <c r="E276" s="4"/>
    </row>
    <row r="277" spans="1:5">
      <c r="A277" s="3"/>
      <c r="B277" s="4"/>
      <c r="C277" s="4"/>
      <c r="D277" s="4"/>
      <c r="E277" s="4"/>
    </row>
    <row r="278" spans="1:5">
      <c r="A278" s="3"/>
      <c r="B278" s="4"/>
      <c r="C278" s="4"/>
      <c r="D278" s="4"/>
      <c r="E278" s="4"/>
    </row>
    <row r="279" spans="1:5">
      <c r="A279" s="3"/>
      <c r="B279" s="4"/>
      <c r="C279" s="4"/>
      <c r="D279" s="4"/>
      <c r="E279" s="4"/>
    </row>
    <row r="280" spans="1:5">
      <c r="A280" s="3"/>
      <c r="B280" s="4"/>
      <c r="C280" s="4"/>
      <c r="D280" s="4"/>
      <c r="E280" s="4"/>
    </row>
    <row r="281" spans="1:5">
      <c r="A281" s="3"/>
      <c r="B281" s="4"/>
      <c r="C281" s="4"/>
      <c r="D281" s="4"/>
      <c r="E281" s="4"/>
    </row>
    <row r="282" spans="1:5">
      <c r="A282" s="3"/>
      <c r="B282" s="4"/>
      <c r="C282" s="4"/>
      <c r="D282" s="4"/>
      <c r="E282" s="4"/>
    </row>
    <row r="283" spans="1:5">
      <c r="A283" s="3"/>
      <c r="B283" s="4"/>
      <c r="C283" s="4"/>
      <c r="D283" s="4"/>
      <c r="E283" s="4"/>
    </row>
    <row r="284" spans="1:5">
      <c r="A284" s="3"/>
      <c r="B284" s="4"/>
      <c r="C284" s="4"/>
      <c r="D284" s="4"/>
      <c r="E284" s="4"/>
    </row>
    <row r="285" spans="1:5">
      <c r="A285" s="3"/>
      <c r="B285" s="4"/>
      <c r="C285" s="4"/>
      <c r="D285" s="4"/>
      <c r="E285" s="4"/>
    </row>
    <row r="286" spans="1:5">
      <c r="A286" s="3"/>
      <c r="B286" s="4"/>
      <c r="C286" s="4"/>
      <c r="D286" s="4"/>
      <c r="E286" s="4"/>
    </row>
    <row r="287" spans="1:5">
      <c r="A287" s="3"/>
      <c r="B287" s="4"/>
      <c r="C287" s="4"/>
      <c r="D287" s="4"/>
      <c r="E287" s="4"/>
    </row>
    <row r="288" spans="1:5">
      <c r="A288" s="3"/>
      <c r="B288" s="4"/>
      <c r="C288" s="4"/>
      <c r="D288" s="4"/>
      <c r="E288" s="4"/>
    </row>
    <row r="289" spans="1:5">
      <c r="A289" s="3"/>
      <c r="B289" s="4"/>
      <c r="C289" s="4"/>
      <c r="D289" s="4"/>
      <c r="E289" s="4"/>
    </row>
    <row r="290" spans="1:5">
      <c r="A290" s="3"/>
      <c r="B290" s="4"/>
      <c r="C290" s="4"/>
      <c r="D290" s="4"/>
      <c r="E290" s="4"/>
    </row>
    <row r="291" spans="1:5">
      <c r="A291" s="3"/>
      <c r="B291" s="4"/>
      <c r="C291" s="4"/>
      <c r="D291" s="4"/>
      <c r="E291" s="4"/>
    </row>
    <row r="292" spans="1:5">
      <c r="A292" s="3"/>
      <c r="B292" s="4"/>
      <c r="C292" s="4"/>
      <c r="D292" s="4"/>
      <c r="E292" s="4"/>
    </row>
    <row r="293" spans="1:5">
      <c r="A293" s="3"/>
      <c r="B293" s="4"/>
      <c r="C293" s="4"/>
      <c r="D293" s="4"/>
      <c r="E293" s="4"/>
    </row>
    <row r="294" spans="1:5">
      <c r="A294" s="3"/>
      <c r="B294" s="4"/>
      <c r="C294" s="4"/>
      <c r="D294" s="4"/>
      <c r="E294" s="4"/>
    </row>
    <row r="295" spans="1:5">
      <c r="A295" s="3"/>
      <c r="B295" s="4"/>
      <c r="C295" s="4"/>
      <c r="D295" s="4"/>
      <c r="E295" s="4"/>
    </row>
    <row r="296" spans="1:5">
      <c r="A296" s="3"/>
      <c r="B296" s="4"/>
      <c r="C296" s="4"/>
      <c r="D296" s="4"/>
      <c r="E296" s="4"/>
    </row>
    <row r="297" spans="1:5">
      <c r="A297" s="3"/>
      <c r="B297" s="4"/>
      <c r="C297" s="4"/>
      <c r="D297" s="4"/>
      <c r="E297" s="4"/>
    </row>
    <row r="298" spans="1:5">
      <c r="A298" s="3"/>
      <c r="B298" s="4"/>
      <c r="C298" s="4"/>
      <c r="D298" s="4"/>
      <c r="E298" s="4"/>
    </row>
    <row r="299" spans="1:5">
      <c r="A299" s="3"/>
      <c r="B299" s="4"/>
      <c r="C299" s="4"/>
      <c r="D299" s="4"/>
      <c r="E299" s="4"/>
    </row>
    <row r="300" spans="1:5">
      <c r="A300" s="3"/>
      <c r="B300" s="4"/>
      <c r="C300" s="4"/>
      <c r="D300" s="4"/>
      <c r="E300" s="4"/>
    </row>
    <row r="301" spans="1:5">
      <c r="A301" s="3"/>
      <c r="B301" s="4"/>
      <c r="C301" s="4"/>
      <c r="D301" s="4"/>
      <c r="E301" s="4"/>
    </row>
    <row r="302" spans="1:5">
      <c r="A302" s="3"/>
      <c r="B302" s="4"/>
      <c r="C302" s="4"/>
      <c r="D302" s="4"/>
      <c r="E302" s="4"/>
    </row>
    <row r="303" spans="1:5">
      <c r="A303" s="3"/>
      <c r="B303" s="4"/>
      <c r="C303" s="4"/>
      <c r="D303" s="4"/>
      <c r="E303" s="4"/>
    </row>
    <row r="304" spans="1:5">
      <c r="A304" s="3"/>
      <c r="B304" s="4"/>
      <c r="C304" s="4"/>
      <c r="D304" s="4"/>
      <c r="E304" s="4"/>
    </row>
    <row r="305" spans="1:5">
      <c r="A305" s="3"/>
      <c r="B305" s="4"/>
      <c r="C305" s="4"/>
      <c r="D305" s="4"/>
      <c r="E305" s="4"/>
    </row>
    <row r="306" spans="1:5">
      <c r="A306" s="3"/>
      <c r="B306" s="4"/>
      <c r="C306" s="4"/>
      <c r="D306" s="4"/>
      <c r="E306" s="4"/>
    </row>
    <row r="307" spans="1:5">
      <c r="A307" s="3"/>
      <c r="B307" s="4"/>
      <c r="C307" s="4"/>
      <c r="D307" s="4"/>
      <c r="E307" s="4"/>
    </row>
    <row r="308" spans="1:5">
      <c r="A308" s="3"/>
      <c r="B308" s="4"/>
      <c r="C308" s="4"/>
      <c r="D308" s="4"/>
      <c r="E308" s="4"/>
    </row>
    <row r="309" spans="1:5">
      <c r="A309" s="3"/>
      <c r="B309" s="4"/>
      <c r="C309" s="4"/>
      <c r="D309" s="4"/>
      <c r="E309" s="4"/>
    </row>
    <row r="310" spans="1:5">
      <c r="A310" s="3"/>
      <c r="B310" s="4"/>
      <c r="C310" s="4"/>
      <c r="D310" s="4"/>
      <c r="E310" s="4"/>
    </row>
    <row r="311" spans="1:5">
      <c r="A311" s="3"/>
      <c r="B311" s="4"/>
      <c r="C311" s="4"/>
      <c r="D311" s="4"/>
      <c r="E311" s="4"/>
    </row>
    <row r="312" spans="1:5">
      <c r="A312" s="3"/>
      <c r="B312" s="4"/>
      <c r="C312" s="4"/>
      <c r="D312" s="4"/>
      <c r="E312" s="4"/>
    </row>
    <row r="313" spans="1:5">
      <c r="A313" s="3"/>
      <c r="B313" s="4"/>
      <c r="C313" s="4"/>
      <c r="D313" s="4"/>
      <c r="E313" s="4"/>
    </row>
    <row r="314" spans="1:5">
      <c r="A314" s="3"/>
      <c r="B314" s="4"/>
      <c r="C314" s="4"/>
      <c r="D314" s="4"/>
      <c r="E314" s="4"/>
    </row>
    <row r="315" spans="1:5">
      <c r="A315" s="3"/>
      <c r="B315" s="4"/>
      <c r="C315" s="4"/>
      <c r="D315" s="4"/>
      <c r="E315" s="4"/>
    </row>
    <row r="316" spans="1:5">
      <c r="A316" s="3"/>
      <c r="B316" s="4"/>
      <c r="C316" s="4"/>
      <c r="D316" s="4"/>
      <c r="E316" s="4"/>
    </row>
    <row r="317" spans="1:5">
      <c r="A317" s="3"/>
      <c r="B317" s="4"/>
      <c r="C317" s="4"/>
      <c r="D317" s="4"/>
      <c r="E317" s="4"/>
    </row>
    <row r="318" spans="1:5">
      <c r="A318" s="3"/>
      <c r="B318" s="4"/>
      <c r="C318" s="4"/>
      <c r="D318" s="4"/>
      <c r="E318" s="4"/>
    </row>
    <row r="319" spans="1:5">
      <c r="A319" s="3"/>
      <c r="B319" s="4"/>
      <c r="C319" s="4"/>
      <c r="D319" s="4"/>
      <c r="E319" s="4"/>
    </row>
    <row r="320" spans="1:5">
      <c r="A320" s="3"/>
      <c r="B320" s="4"/>
      <c r="C320" s="4"/>
      <c r="D320" s="4"/>
      <c r="E320" s="4"/>
    </row>
    <row r="321" spans="1:5">
      <c r="A321" s="3"/>
      <c r="B321" s="4"/>
      <c r="C321" s="4"/>
      <c r="D321" s="4"/>
      <c r="E321" s="4"/>
    </row>
    <row r="322" spans="1:5">
      <c r="A322" s="3"/>
      <c r="B322" s="4"/>
      <c r="C322" s="4"/>
      <c r="D322" s="4"/>
      <c r="E322" s="4"/>
    </row>
    <row r="323" spans="1:5">
      <c r="A323" s="3"/>
      <c r="B323" s="4"/>
      <c r="C323" s="4"/>
      <c r="D323" s="4"/>
      <c r="E323" s="4"/>
    </row>
    <row r="324" spans="1:5">
      <c r="A324" s="3"/>
      <c r="B324" s="4"/>
      <c r="C324" s="4"/>
      <c r="D324" s="4"/>
      <c r="E324" s="4"/>
    </row>
    <row r="325" spans="1:5">
      <c r="A325" s="3"/>
      <c r="B325" s="4"/>
      <c r="C325" s="4"/>
      <c r="D325" s="4"/>
      <c r="E325" s="4"/>
    </row>
    <row r="326" spans="1:5">
      <c r="A326" s="3"/>
      <c r="B326" s="4"/>
      <c r="C326" s="4"/>
      <c r="D326" s="4"/>
      <c r="E326" s="4"/>
    </row>
    <row r="327" spans="1:5">
      <c r="A327" s="3"/>
      <c r="B327" s="4"/>
      <c r="C327" s="4"/>
      <c r="D327" s="4"/>
      <c r="E327" s="4"/>
    </row>
    <row r="328" spans="1:5">
      <c r="A328" s="3"/>
      <c r="B328" s="4"/>
      <c r="C328" s="4"/>
      <c r="D328" s="4"/>
      <c r="E328" s="4"/>
    </row>
    <row r="329" spans="1:5">
      <c r="A329" s="3"/>
      <c r="B329" s="4"/>
      <c r="C329" s="4"/>
      <c r="D329" s="4"/>
      <c r="E329" s="4"/>
    </row>
    <row r="330" spans="1:5">
      <c r="A330" s="3"/>
      <c r="B330" s="4"/>
      <c r="C330" s="4"/>
      <c r="D330" s="4"/>
      <c r="E330" s="4"/>
    </row>
    <row r="331" spans="1:5">
      <c r="A331" s="3"/>
      <c r="B331" s="4"/>
      <c r="C331" s="4"/>
      <c r="D331" s="4"/>
      <c r="E331" s="4"/>
    </row>
    <row r="332" spans="1:5">
      <c r="A332" s="3"/>
      <c r="B332" s="4"/>
      <c r="C332" s="4"/>
      <c r="D332" s="4"/>
      <c r="E332" s="4"/>
    </row>
    <row r="333" spans="1:5">
      <c r="A333" s="3"/>
      <c r="B333" s="4"/>
      <c r="C333" s="4"/>
      <c r="D333" s="4"/>
      <c r="E333" s="4"/>
    </row>
    <row r="334" spans="1:5">
      <c r="A334" s="3"/>
      <c r="B334" s="4"/>
      <c r="C334" s="4"/>
      <c r="D334" s="4"/>
      <c r="E334" s="4"/>
    </row>
    <row r="335" spans="1:5">
      <c r="A335" s="3"/>
      <c r="B335" s="4"/>
      <c r="C335" s="4"/>
      <c r="D335" s="4"/>
      <c r="E335" s="4"/>
    </row>
    <row r="336" spans="1:5">
      <c r="A336" s="3"/>
      <c r="B336" s="4"/>
      <c r="C336" s="4"/>
      <c r="D336" s="4"/>
      <c r="E336" s="4"/>
    </row>
    <row r="337" spans="1:5">
      <c r="A337" s="3"/>
      <c r="B337" s="4"/>
      <c r="C337" s="4"/>
      <c r="D337" s="4"/>
      <c r="E337" s="4"/>
    </row>
    <row r="338" spans="1:5">
      <c r="A338" s="3"/>
      <c r="B338" s="4"/>
      <c r="C338" s="4"/>
      <c r="D338" s="4"/>
      <c r="E338" s="4"/>
    </row>
    <row r="339" spans="1:5">
      <c r="A339" s="3"/>
      <c r="B339" s="4"/>
      <c r="C339" s="4"/>
      <c r="D339" s="4"/>
      <c r="E339" s="4"/>
    </row>
    <row r="340" spans="1:5">
      <c r="A340" s="3"/>
      <c r="B340" s="4"/>
      <c r="C340" s="4"/>
      <c r="D340" s="4"/>
      <c r="E340" s="4"/>
    </row>
    <row r="341" spans="1:5">
      <c r="A341" s="3"/>
      <c r="B341" s="4"/>
      <c r="C341" s="4"/>
      <c r="D341" s="4"/>
      <c r="E341" s="4"/>
    </row>
    <row r="342" spans="1:5">
      <c r="A342" s="3"/>
      <c r="B342" s="4"/>
      <c r="C342" s="4"/>
      <c r="D342" s="4"/>
      <c r="E342" s="4"/>
    </row>
    <row r="343" spans="1:5">
      <c r="A343" s="3"/>
      <c r="B343" s="4"/>
      <c r="C343" s="4"/>
      <c r="D343" s="4"/>
      <c r="E343" s="4"/>
    </row>
    <row r="344" spans="1:5">
      <c r="A344" s="3"/>
      <c r="B344" s="4"/>
      <c r="C344" s="4"/>
      <c r="D344" s="4"/>
      <c r="E344" s="4"/>
    </row>
    <row r="345" spans="1:5">
      <c r="A345" s="3"/>
      <c r="B345" s="4"/>
      <c r="C345" s="4"/>
      <c r="D345" s="4"/>
      <c r="E345" s="4"/>
    </row>
    <row r="346" spans="1:5">
      <c r="A346" s="3"/>
      <c r="B346" s="4"/>
      <c r="C346" s="4"/>
      <c r="D346" s="4"/>
      <c r="E346" s="4"/>
    </row>
    <row r="347" spans="1:5">
      <c r="A347" s="3"/>
      <c r="B347" s="4"/>
      <c r="C347" s="4"/>
      <c r="D347" s="4"/>
      <c r="E347" s="4"/>
    </row>
    <row r="348" spans="1:5">
      <c r="A348" s="3"/>
      <c r="B348" s="4"/>
      <c r="C348" s="4"/>
      <c r="D348" s="4"/>
      <c r="E348" s="4"/>
    </row>
    <row r="349" spans="1:5">
      <c r="A349" s="3"/>
      <c r="B349" s="4"/>
      <c r="C349" s="4"/>
      <c r="D349" s="4"/>
      <c r="E349" s="4"/>
    </row>
    <row r="350" spans="1:5">
      <c r="A350" s="3"/>
      <c r="B350" s="4"/>
      <c r="C350" s="4"/>
      <c r="D350" s="4"/>
      <c r="E350" s="4"/>
    </row>
    <row r="351" spans="1:5">
      <c r="A351" s="3"/>
      <c r="B351" s="4"/>
      <c r="C351" s="4"/>
      <c r="D351" s="4"/>
      <c r="E351" s="4"/>
    </row>
    <row r="352" spans="1:5">
      <c r="A352" s="3"/>
      <c r="B352" s="4"/>
      <c r="C352" s="4"/>
      <c r="D352" s="4"/>
      <c r="E352" s="4"/>
    </row>
    <row r="353" spans="1:5">
      <c r="A353" s="3"/>
      <c r="B353" s="4"/>
      <c r="C353" s="4"/>
      <c r="D353" s="4"/>
      <c r="E353" s="4"/>
    </row>
    <row r="354" spans="1:5">
      <c r="A354" s="3"/>
      <c r="B354" s="4"/>
      <c r="C354" s="4"/>
      <c r="D354" s="4"/>
      <c r="E354" s="4"/>
    </row>
    <row r="355" spans="1:5">
      <c r="A355" s="3"/>
      <c r="B355" s="4"/>
      <c r="C355" s="4"/>
      <c r="D355" s="4"/>
      <c r="E355" s="4"/>
    </row>
    <row r="356" spans="1:5">
      <c r="A356" s="3"/>
      <c r="B356" s="4"/>
      <c r="C356" s="4"/>
      <c r="D356" s="4"/>
      <c r="E356" s="4"/>
    </row>
    <row r="357" spans="1:5">
      <c r="A357" s="3"/>
      <c r="B357" s="4"/>
      <c r="C357" s="4"/>
      <c r="D357" s="4"/>
      <c r="E357" s="4"/>
    </row>
    <row r="358" spans="1:5">
      <c r="A358" s="3"/>
      <c r="B358" s="4"/>
      <c r="C358" s="4"/>
      <c r="D358" s="4"/>
      <c r="E358" s="4"/>
    </row>
    <row r="359" spans="1:5">
      <c r="A359" s="3"/>
      <c r="B359" s="4"/>
      <c r="C359" s="4"/>
      <c r="D359" s="4"/>
      <c r="E359" s="4"/>
    </row>
    <row r="360" spans="1:5">
      <c r="A360" s="3"/>
      <c r="B360" s="4"/>
      <c r="C360" s="4"/>
      <c r="D360" s="4"/>
      <c r="E360" s="4"/>
    </row>
    <row r="361" spans="1:5">
      <c r="A361" s="3"/>
      <c r="B361" s="4"/>
      <c r="C361" s="4"/>
      <c r="D361" s="4"/>
      <c r="E361" s="4"/>
    </row>
    <row r="362" spans="1:5">
      <c r="A362" s="3"/>
      <c r="B362" s="4"/>
      <c r="C362" s="4"/>
      <c r="D362" s="4"/>
      <c r="E362" s="4"/>
    </row>
    <row r="363" spans="1:5">
      <c r="A363" s="3"/>
      <c r="B363" s="4"/>
      <c r="C363" s="4"/>
      <c r="D363" s="4"/>
      <c r="E363" s="4"/>
    </row>
    <row r="364" spans="1:5">
      <c r="A364" s="3"/>
      <c r="B364" s="4"/>
      <c r="C364" s="4"/>
      <c r="D364" s="4"/>
      <c r="E364" s="4"/>
    </row>
    <row r="365" spans="1:5">
      <c r="A365" s="3"/>
      <c r="B365" s="4"/>
      <c r="C365" s="4"/>
      <c r="D365" s="4"/>
      <c r="E365" s="4"/>
    </row>
    <row r="366" spans="1:5">
      <c r="A366" s="3"/>
      <c r="B366" s="4"/>
      <c r="C366" s="4"/>
      <c r="D366" s="4"/>
      <c r="E366" s="4"/>
    </row>
    <row r="367" spans="1:5">
      <c r="A367" s="3"/>
      <c r="B367" s="4"/>
      <c r="C367" s="4"/>
      <c r="D367" s="4"/>
      <c r="E367" s="4"/>
    </row>
    <row r="368" spans="1:5">
      <c r="A368" s="3"/>
      <c r="B368" s="4"/>
      <c r="C368" s="4"/>
      <c r="D368" s="4"/>
      <c r="E368" s="4"/>
    </row>
    <row r="369" spans="1:5">
      <c r="A369" s="3"/>
      <c r="B369" s="4"/>
      <c r="C369" s="4"/>
      <c r="D369" s="4"/>
      <c r="E369" s="4"/>
    </row>
    <row r="370" spans="1:5">
      <c r="A370" s="3"/>
      <c r="B370" s="4"/>
      <c r="C370" s="4"/>
      <c r="D370" s="4"/>
      <c r="E370" s="4"/>
    </row>
    <row r="371" spans="1:5">
      <c r="A371" s="3"/>
      <c r="B371" s="4"/>
      <c r="C371" s="4"/>
      <c r="D371" s="4"/>
      <c r="E371" s="4"/>
    </row>
    <row r="372" spans="1:5">
      <c r="A372" s="3"/>
      <c r="B372" s="4"/>
      <c r="C372" s="4"/>
      <c r="D372" s="4"/>
      <c r="E372" s="4"/>
    </row>
    <row r="373" spans="1:5">
      <c r="A373" s="3"/>
      <c r="B373" s="4"/>
      <c r="C373" s="4"/>
      <c r="D373" s="4"/>
      <c r="E373" s="4"/>
    </row>
    <row r="374" spans="1:5">
      <c r="A374" s="3"/>
      <c r="B374" s="4"/>
      <c r="C374" s="4"/>
      <c r="D374" s="4"/>
      <c r="E374" s="4"/>
    </row>
    <row r="375" spans="1:5">
      <c r="A375" s="3"/>
      <c r="B375" s="4"/>
      <c r="C375" s="4"/>
      <c r="D375" s="4"/>
      <c r="E375" s="4"/>
    </row>
    <row r="376" spans="1:5">
      <c r="A376" s="3"/>
      <c r="B376" s="4"/>
      <c r="C376" s="4"/>
      <c r="D376" s="4"/>
      <c r="E376" s="4"/>
    </row>
    <row r="377" spans="1:5">
      <c r="A377" s="3"/>
      <c r="B377" s="4"/>
      <c r="C377" s="4"/>
      <c r="D377" s="4"/>
      <c r="E377" s="4"/>
    </row>
    <row r="378" spans="1:5">
      <c r="A378" s="3"/>
      <c r="B378" s="4"/>
      <c r="C378" s="4"/>
      <c r="D378" s="4"/>
      <c r="E378" s="4"/>
    </row>
    <row r="379" spans="1:5">
      <c r="A379" s="3"/>
      <c r="B379" s="4"/>
      <c r="C379" s="4"/>
      <c r="D379" s="4"/>
      <c r="E379" s="4"/>
    </row>
    <row r="380" spans="1:5">
      <c r="A380" s="3"/>
      <c r="B380" s="4"/>
      <c r="C380" s="4"/>
      <c r="D380" s="4"/>
      <c r="E380" s="4"/>
    </row>
    <row r="381" spans="1:5">
      <c r="A381" s="3"/>
      <c r="B381" s="4"/>
      <c r="C381" s="4"/>
      <c r="D381" s="4"/>
      <c r="E381" s="4"/>
    </row>
    <row r="382" spans="1:5">
      <c r="A382" s="3"/>
      <c r="B382" s="4"/>
      <c r="C382" s="4"/>
      <c r="D382" s="4"/>
      <c r="E382" s="4"/>
    </row>
    <row r="383" spans="1:5">
      <c r="A383" s="3"/>
      <c r="B383" s="4"/>
      <c r="C383" s="4"/>
      <c r="D383" s="4"/>
      <c r="E383" s="4"/>
    </row>
    <row r="384" spans="1:5">
      <c r="A384" s="3"/>
      <c r="B384" s="4"/>
      <c r="C384" s="4"/>
      <c r="D384" s="4"/>
      <c r="E384" s="4"/>
    </row>
    <row r="385" spans="1:5">
      <c r="A385" s="3"/>
      <c r="B385" s="4"/>
      <c r="C385" s="4"/>
      <c r="D385" s="4"/>
      <c r="E385" s="4"/>
    </row>
    <row r="386" spans="1:5">
      <c r="A386" s="3"/>
      <c r="B386" s="4"/>
      <c r="C386" s="4"/>
      <c r="D386" s="4"/>
      <c r="E386" s="4"/>
    </row>
    <row r="387" spans="1:5">
      <c r="A387" s="3"/>
      <c r="B387" s="4"/>
      <c r="C387" s="4"/>
      <c r="D387" s="4"/>
      <c r="E387" s="4"/>
    </row>
    <row r="388" spans="1:5">
      <c r="A388" s="3"/>
      <c r="B388" s="4"/>
      <c r="C388" s="4"/>
      <c r="D388" s="4"/>
      <c r="E388" s="4"/>
    </row>
    <row r="389" spans="1:5">
      <c r="A389" s="3"/>
      <c r="B389" s="4"/>
      <c r="C389" s="4"/>
      <c r="D389" s="4"/>
      <c r="E389" s="4"/>
    </row>
    <row r="390" spans="1:5">
      <c r="A390" s="3"/>
      <c r="B390" s="4"/>
      <c r="C390" s="4"/>
      <c r="D390" s="4"/>
      <c r="E390" s="4"/>
    </row>
    <row r="391" spans="1:5">
      <c r="A391" s="3"/>
      <c r="B391" s="4"/>
      <c r="C391" s="4"/>
      <c r="D391" s="4"/>
      <c r="E391" s="4"/>
    </row>
    <row r="392" spans="1:5">
      <c r="A392" s="3"/>
      <c r="B392" s="4"/>
      <c r="C392" s="4"/>
      <c r="D392" s="4"/>
      <c r="E392" s="4"/>
    </row>
    <row r="393" spans="1:5">
      <c r="A393" s="3"/>
      <c r="B393" s="4"/>
      <c r="C393" s="4"/>
      <c r="D393" s="4"/>
      <c r="E393" s="4"/>
    </row>
    <row r="394" spans="1:5">
      <c r="A394" s="3"/>
      <c r="B394" s="4"/>
      <c r="C394" s="4"/>
      <c r="D394" s="4"/>
      <c r="E394" s="4"/>
    </row>
    <row r="395" spans="1:5">
      <c r="A395" s="3"/>
      <c r="B395" s="4"/>
      <c r="C395" s="4"/>
      <c r="D395" s="4"/>
      <c r="E395" s="4"/>
    </row>
    <row r="396" spans="1:5">
      <c r="A396" s="3"/>
      <c r="B396" s="4"/>
      <c r="C396" s="4"/>
      <c r="D396" s="4"/>
      <c r="E396" s="4"/>
    </row>
    <row r="397" spans="1:5">
      <c r="A397" s="3"/>
      <c r="B397" s="4"/>
      <c r="C397" s="4"/>
      <c r="D397" s="4"/>
      <c r="E397" s="4"/>
    </row>
    <row r="398" spans="1:5">
      <c r="A398" s="3"/>
      <c r="B398" s="4"/>
      <c r="C398" s="4"/>
      <c r="D398" s="4"/>
      <c r="E398" s="4"/>
    </row>
    <row r="399" spans="1:5">
      <c r="A399" s="3"/>
      <c r="B399" s="4"/>
      <c r="C399" s="4"/>
      <c r="D399" s="4"/>
      <c r="E399" s="4"/>
    </row>
    <row r="400" spans="1:5">
      <c r="A400" s="3"/>
      <c r="B400" s="4"/>
      <c r="C400" s="4"/>
      <c r="D400" s="4"/>
      <c r="E400" s="4"/>
    </row>
    <row r="401" spans="1:5">
      <c r="A401" s="3"/>
      <c r="B401" s="4"/>
      <c r="C401" s="4"/>
      <c r="D401" s="4"/>
      <c r="E401" s="4"/>
    </row>
    <row r="402" spans="1:5">
      <c r="A402" s="3"/>
      <c r="B402" s="4"/>
      <c r="C402" s="4"/>
      <c r="D402" s="4"/>
      <c r="E402" s="4"/>
    </row>
    <row r="403" spans="1:5">
      <c r="A403" s="3"/>
      <c r="B403" s="4"/>
      <c r="C403" s="4"/>
      <c r="D403" s="4"/>
      <c r="E403" s="4"/>
    </row>
    <row r="404" spans="1:5">
      <c r="A404" s="3"/>
      <c r="B404" s="4"/>
      <c r="C404" s="4"/>
      <c r="D404" s="4"/>
      <c r="E404" s="4"/>
    </row>
    <row r="405" spans="1:5">
      <c r="A405" s="3"/>
      <c r="B405" s="4"/>
      <c r="C405" s="4"/>
      <c r="D405" s="4"/>
      <c r="E405" s="4"/>
    </row>
    <row r="406" spans="1:5">
      <c r="A406" s="3"/>
      <c r="B406" s="4"/>
      <c r="C406" s="4"/>
      <c r="D406" s="4"/>
      <c r="E406" s="4"/>
    </row>
    <row r="407" spans="1:5">
      <c r="A407" s="3"/>
      <c r="B407" s="4"/>
      <c r="C407" s="4"/>
      <c r="D407" s="4"/>
      <c r="E407" s="4"/>
    </row>
    <row r="408" spans="1:5">
      <c r="A408" s="3"/>
      <c r="B408" s="4"/>
      <c r="C408" s="4"/>
      <c r="D408" s="4"/>
      <c r="E408" s="4"/>
    </row>
    <row r="409" spans="1:5">
      <c r="A409" s="3"/>
      <c r="B409" s="4"/>
      <c r="C409" s="4"/>
      <c r="D409" s="4"/>
      <c r="E409" s="4"/>
    </row>
    <row r="410" spans="1:5">
      <c r="A410" s="3"/>
      <c r="B410" s="4"/>
      <c r="C410" s="4"/>
      <c r="D410" s="4"/>
      <c r="E410" s="4"/>
    </row>
    <row r="411" spans="1:5">
      <c r="A411" s="3"/>
      <c r="B411" s="4"/>
      <c r="C411" s="4"/>
      <c r="D411" s="4"/>
      <c r="E411" s="4"/>
    </row>
    <row r="412" spans="1:5">
      <c r="A412" s="3"/>
      <c r="B412" s="4"/>
      <c r="C412" s="4"/>
      <c r="D412" s="4"/>
      <c r="E412" s="4"/>
    </row>
    <row r="413" spans="1:5">
      <c r="A413" s="3"/>
      <c r="B413" s="4"/>
      <c r="C413" s="4"/>
      <c r="D413" s="4"/>
      <c r="E413" s="4"/>
    </row>
    <row r="414" spans="1:5">
      <c r="A414" s="3"/>
      <c r="B414" s="4"/>
      <c r="C414" s="4"/>
      <c r="D414" s="4"/>
      <c r="E414" s="4"/>
    </row>
    <row r="415" spans="1:5">
      <c r="A415" s="3"/>
      <c r="B415" s="4"/>
      <c r="C415" s="4"/>
      <c r="D415" s="4"/>
      <c r="E415" s="4"/>
    </row>
    <row r="416" spans="1:5">
      <c r="A416" s="3"/>
      <c r="B416" s="4"/>
      <c r="C416" s="4"/>
      <c r="D416" s="4"/>
      <c r="E416" s="4"/>
    </row>
    <row r="417" spans="1:5">
      <c r="A417" s="3"/>
      <c r="B417" s="4"/>
      <c r="C417" s="4"/>
      <c r="D417" s="4"/>
      <c r="E417" s="4"/>
    </row>
    <row r="418" spans="1:5">
      <c r="A418" s="3"/>
      <c r="B418" s="4"/>
      <c r="C418" s="4"/>
      <c r="D418" s="4"/>
      <c r="E418" s="4"/>
    </row>
    <row r="419" spans="1:5">
      <c r="A419" s="3"/>
      <c r="B419" s="4"/>
      <c r="C419" s="4"/>
      <c r="D419" s="4"/>
      <c r="E419" s="4"/>
    </row>
    <row r="420" spans="1:5">
      <c r="A420" s="3"/>
      <c r="B420" s="4"/>
      <c r="C420" s="4"/>
      <c r="D420" s="4"/>
      <c r="E420" s="4"/>
    </row>
    <row r="421" spans="1:5">
      <c r="A421" s="3"/>
      <c r="B421" s="4"/>
      <c r="C421" s="4"/>
      <c r="D421" s="4"/>
      <c r="E421" s="4"/>
    </row>
    <row r="422" spans="1:5">
      <c r="A422" s="3"/>
      <c r="B422" s="4"/>
      <c r="C422" s="4"/>
      <c r="D422" s="4"/>
      <c r="E422" s="4"/>
    </row>
    <row r="423" spans="1:5">
      <c r="A423" s="3"/>
      <c r="B423" s="4"/>
      <c r="C423" s="4"/>
      <c r="D423" s="4"/>
      <c r="E423" s="4"/>
    </row>
    <row r="424" spans="1:5">
      <c r="A424" s="3"/>
      <c r="B424" s="4"/>
      <c r="C424" s="4"/>
      <c r="D424" s="4"/>
      <c r="E424" s="4"/>
    </row>
    <row r="425" spans="1:5">
      <c r="A425" s="3"/>
      <c r="B425" s="4"/>
      <c r="C425" s="4"/>
      <c r="D425" s="4"/>
      <c r="E425" s="4"/>
    </row>
    <row r="426" spans="1:5">
      <c r="A426" s="3"/>
      <c r="B426" s="4"/>
      <c r="C426" s="4"/>
      <c r="D426" s="4"/>
      <c r="E426" s="4"/>
    </row>
    <row r="427" spans="1:5">
      <c r="A427" s="3"/>
      <c r="B427" s="4"/>
      <c r="C427" s="4"/>
      <c r="D427" s="4"/>
      <c r="E427" s="4"/>
    </row>
    <row r="428" spans="1:5">
      <c r="A428" s="3"/>
      <c r="B428" s="4"/>
      <c r="C428" s="4"/>
      <c r="D428" s="4"/>
      <c r="E428" s="4"/>
    </row>
    <row r="429" spans="1:5">
      <c r="A429" s="3"/>
      <c r="B429" s="4"/>
      <c r="C429" s="4"/>
      <c r="D429" s="4"/>
      <c r="E429" s="4"/>
    </row>
    <row r="430" spans="1:5">
      <c r="A430" s="3"/>
      <c r="B430" s="4"/>
      <c r="C430" s="4"/>
      <c r="D430" s="4"/>
      <c r="E430" s="4"/>
    </row>
    <row r="431" spans="1:5">
      <c r="A431" s="3"/>
      <c r="B431" s="4"/>
      <c r="C431" s="4"/>
      <c r="D431" s="4"/>
      <c r="E431" s="4"/>
    </row>
    <row r="432" spans="1:5">
      <c r="A432" s="3"/>
      <c r="B432" s="4"/>
      <c r="C432" s="4"/>
      <c r="D432" s="4"/>
      <c r="E432" s="4"/>
    </row>
    <row r="433" spans="1:5">
      <c r="A433" s="3"/>
      <c r="B433" s="4"/>
      <c r="C433" s="4"/>
      <c r="D433" s="4"/>
      <c r="E433" s="4"/>
    </row>
    <row r="434" spans="1:5">
      <c r="A434" s="3"/>
      <c r="B434" s="4"/>
      <c r="C434" s="4"/>
      <c r="D434" s="4"/>
      <c r="E434" s="4"/>
    </row>
  </sheetData>
  <mergeCells count="2">
    <mergeCell ref="A1:E1"/>
    <mergeCell ref="A2:E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F01F-6A45-4969-973A-FF0FE2DE8682}">
  <dimension ref="A1:Z85"/>
  <sheetViews>
    <sheetView zoomScale="98" zoomScaleNormal="98" workbookViewId="0">
      <selection activeCell="E49" sqref="E49"/>
    </sheetView>
  </sheetViews>
  <sheetFormatPr defaultRowHeight="15"/>
  <cols>
    <col min="1" max="1" width="24.7109375" bestFit="1" customWidth="1"/>
    <col min="2" max="2" width="21" bestFit="1" customWidth="1"/>
    <col min="3" max="3" width="17.28515625" bestFit="1" customWidth="1"/>
    <col min="4" max="4" width="17.42578125" bestFit="1" customWidth="1"/>
    <col min="5" max="5" width="12" bestFit="1" customWidth="1"/>
    <col min="6" max="6" width="19.28515625" bestFit="1" customWidth="1"/>
    <col min="7" max="7" width="19.28515625" customWidth="1"/>
    <col min="8" max="8" width="17.42578125" bestFit="1" customWidth="1"/>
    <col min="9" max="9" width="16.28515625" bestFit="1" customWidth="1"/>
    <col min="10" max="10" width="29.5703125" bestFit="1" customWidth="1"/>
    <col min="11" max="11" width="21.5703125" bestFit="1" customWidth="1"/>
    <col min="12" max="12" width="12.5703125" bestFit="1" customWidth="1"/>
    <col min="13" max="13" width="18.140625" bestFit="1" customWidth="1"/>
    <col min="14" max="14" width="11.42578125" customWidth="1"/>
    <col min="15" max="15" width="16.42578125" bestFit="1" customWidth="1"/>
    <col min="16" max="16" width="14.85546875" bestFit="1" customWidth="1"/>
    <col min="18" max="18" width="29.5703125" bestFit="1" customWidth="1"/>
    <col min="19" max="19" width="17" bestFit="1" customWidth="1"/>
    <col min="20" max="20" width="9.42578125" customWidth="1"/>
    <col min="21" max="21" width="11.28515625" bestFit="1" customWidth="1"/>
    <col min="22" max="22" width="10" bestFit="1" customWidth="1"/>
    <col min="23" max="23" width="19.5703125" bestFit="1" customWidth="1"/>
    <col min="24" max="24" width="14.85546875" bestFit="1" customWidth="1"/>
    <col min="26" max="26" width="11.140625" bestFit="1" customWidth="1"/>
  </cols>
  <sheetData>
    <row r="1" spans="1:24" ht="15.75" thickBot="1">
      <c r="A1" s="315" t="s">
        <v>427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</row>
    <row r="2" spans="1:24" ht="15.75" thickBot="1">
      <c r="A2" s="32" t="s">
        <v>428</v>
      </c>
      <c r="B2" s="82" t="s">
        <v>429</v>
      </c>
      <c r="C2" s="81" t="s">
        <v>430</v>
      </c>
      <c r="D2" s="81" t="s">
        <v>431</v>
      </c>
      <c r="E2" s="84" t="s">
        <v>432</v>
      </c>
      <c r="H2" s="299" t="s">
        <v>433</v>
      </c>
      <c r="I2" s="300"/>
      <c r="J2" s="300"/>
      <c r="K2" s="307"/>
      <c r="M2" s="6" t="s">
        <v>434</v>
      </c>
    </row>
    <row r="3" spans="1:24" ht="15.75" thickBot="1">
      <c r="A3" s="33" t="s">
        <v>435</v>
      </c>
      <c r="B3">
        <v>60</v>
      </c>
      <c r="C3" s="140">
        <f>D43</f>
        <v>8296.1856000000025</v>
      </c>
      <c r="D3" s="140">
        <f>B3*K4</f>
        <v>12444.278400000005</v>
      </c>
      <c r="E3" s="138">
        <f>D3-C3</f>
        <v>4148.0928000000022</v>
      </c>
      <c r="H3" s="81" t="s">
        <v>428</v>
      </c>
      <c r="I3" s="81" t="s">
        <v>436</v>
      </c>
      <c r="J3" s="84" t="s">
        <v>437</v>
      </c>
      <c r="K3" s="31" t="s">
        <v>438</v>
      </c>
      <c r="M3" s="304"/>
    </row>
    <row r="4" spans="1:24">
      <c r="A4" s="33" t="s">
        <v>439</v>
      </c>
      <c r="B4">
        <v>18</v>
      </c>
      <c r="C4" s="140">
        <f>M44</f>
        <v>2715.29836088</v>
      </c>
      <c r="D4" s="140">
        <f>B4*K5</f>
        <v>4072.9475413199998</v>
      </c>
      <c r="E4" s="138">
        <f>D4-C4</f>
        <v>1357.6491804399998</v>
      </c>
      <c r="H4" s="46" t="s">
        <v>440</v>
      </c>
      <c r="I4" s="28">
        <f>F37</f>
        <v>138.26976000000005</v>
      </c>
      <c r="J4" s="133">
        <v>0.5</v>
      </c>
      <c r="K4" s="134">
        <f t="shared" ref="K4:K9" si="0">(J4*I4)+I4</f>
        <v>207.40464000000009</v>
      </c>
      <c r="M4" s="304"/>
    </row>
    <row r="5" spans="1:24" ht="15.75" thickBot="1">
      <c r="A5" s="34" t="s">
        <v>441</v>
      </c>
      <c r="B5">
        <v>98</v>
      </c>
      <c r="C5" s="140">
        <f>U44</f>
        <v>18182.123749999999</v>
      </c>
      <c r="D5" s="140">
        <f>B5*K6</f>
        <v>27273.185624999998</v>
      </c>
      <c r="E5" s="138" t="e" cm="1">
        <f t="array" aca="1" ref="E5" ca="1">D5-e</f>
        <v>#NAME?</v>
      </c>
      <c r="H5" s="46" t="s">
        <v>439</v>
      </c>
      <c r="I5" s="28">
        <f>O38</f>
        <v>150.84990893777777</v>
      </c>
      <c r="J5" s="133">
        <v>0.5</v>
      </c>
      <c r="K5" s="134">
        <f t="shared" si="0"/>
        <v>226.27486340666667</v>
      </c>
      <c r="M5" s="304"/>
    </row>
    <row r="6" spans="1:24" ht="21">
      <c r="A6" s="33" t="s">
        <v>442</v>
      </c>
      <c r="B6">
        <v>1</v>
      </c>
      <c r="C6" s="140">
        <f>D83</f>
        <v>183.93743700000002</v>
      </c>
      <c r="D6" s="140">
        <f>B6*K8</f>
        <v>275.90615550000001</v>
      </c>
      <c r="E6" s="138">
        <f>D6-C6</f>
        <v>91.968718499999994</v>
      </c>
      <c r="H6" s="46" t="s">
        <v>441</v>
      </c>
      <c r="I6" s="28">
        <f>W37</f>
        <v>185.53187499999999</v>
      </c>
      <c r="J6" s="133">
        <v>0.5</v>
      </c>
      <c r="K6" s="134">
        <f t="shared" si="0"/>
        <v>278.29781249999996</v>
      </c>
      <c r="M6" s="142" t="e">
        <f ca="1">E9-'COST OF PRODUCTION AYA &amp; ZOBO '!B58</f>
        <v>#NAME?</v>
      </c>
    </row>
    <row r="7" spans="1:24" ht="21">
      <c r="A7" s="33" t="s">
        <v>443</v>
      </c>
      <c r="B7">
        <v>18</v>
      </c>
      <c r="C7" s="140"/>
      <c r="D7" s="140"/>
      <c r="E7" s="138"/>
      <c r="H7" s="46" t="s">
        <v>443</v>
      </c>
      <c r="I7" s="28">
        <f>W81</f>
        <v>235.9915</v>
      </c>
      <c r="J7" s="133">
        <v>0.48320000000000002</v>
      </c>
      <c r="K7" s="134">
        <f t="shared" si="0"/>
        <v>350.02259279999998</v>
      </c>
      <c r="M7" s="142"/>
    </row>
    <row r="8" spans="1:24" ht="15.75" thickBot="1">
      <c r="A8" s="33" t="s">
        <v>444</v>
      </c>
      <c r="B8">
        <v>1200</v>
      </c>
      <c r="C8" s="140">
        <f>M73</f>
        <v>100890</v>
      </c>
      <c r="D8" s="140">
        <f>B8*K9</f>
        <v>151335</v>
      </c>
      <c r="E8" s="138">
        <f>D8-C8</f>
        <v>50445</v>
      </c>
      <c r="H8" s="46" t="s">
        <v>442</v>
      </c>
      <c r="I8" s="28">
        <f>F76</f>
        <v>183.93743700000002</v>
      </c>
      <c r="J8" s="133">
        <v>0.5</v>
      </c>
      <c r="K8" s="134">
        <f t="shared" si="0"/>
        <v>275.90615550000001</v>
      </c>
    </row>
    <row r="9" spans="1:24" ht="15.75" thickBot="1">
      <c r="A9" s="84" t="s">
        <v>445</v>
      </c>
      <c r="B9" s="139">
        <f>B3+B4+B5+B6+B8</f>
        <v>1377</v>
      </c>
      <c r="C9" s="141">
        <f>SUM(C3:C8)</f>
        <v>130267.54514788001</v>
      </c>
      <c r="D9" s="141">
        <f>SUM(D3:D8)</f>
        <v>195401.31772182</v>
      </c>
      <c r="E9" s="141" t="e">
        <f ca="1">SUM(E3:E8)</f>
        <v>#NAME?</v>
      </c>
      <c r="H9" s="72" t="s">
        <v>444</v>
      </c>
      <c r="I9" s="135">
        <f>O67</f>
        <v>84.075000000000003</v>
      </c>
      <c r="J9" s="136">
        <v>0.5</v>
      </c>
      <c r="K9" s="137">
        <f t="shared" si="0"/>
        <v>126.11250000000001</v>
      </c>
    </row>
    <row r="10" spans="1:24" ht="15.75" thickBot="1">
      <c r="A10" s="6"/>
    </row>
    <row r="11" spans="1:24">
      <c r="A11" s="312" t="s">
        <v>446</v>
      </c>
      <c r="B11" s="313"/>
      <c r="C11" s="313"/>
      <c r="D11" s="313"/>
      <c r="E11" s="313"/>
      <c r="F11" s="313"/>
      <c r="G11" s="313"/>
      <c r="H11" s="314"/>
      <c r="J11" s="312" t="s">
        <v>447</v>
      </c>
      <c r="K11" s="313"/>
      <c r="L11" s="313"/>
      <c r="M11" s="313"/>
      <c r="N11" s="313"/>
      <c r="O11" s="313"/>
      <c r="P11" s="314"/>
      <c r="R11" s="312" t="s">
        <v>448</v>
      </c>
      <c r="S11" s="313"/>
      <c r="T11" s="313"/>
      <c r="U11" s="313"/>
      <c r="V11" s="313"/>
      <c r="W11" s="313"/>
      <c r="X11" s="314"/>
    </row>
    <row r="12" spans="1:24">
      <c r="A12" s="48" t="s">
        <v>449</v>
      </c>
      <c r="B12" s="49" t="s">
        <v>450</v>
      </c>
      <c r="C12" s="49" t="s">
        <v>451</v>
      </c>
      <c r="D12" s="49" t="s">
        <v>452</v>
      </c>
      <c r="E12" s="49" t="s">
        <v>453</v>
      </c>
      <c r="F12" s="49" t="s">
        <v>454</v>
      </c>
      <c r="G12" s="49"/>
      <c r="H12" s="50" t="s">
        <v>455</v>
      </c>
      <c r="I12" s="6"/>
      <c r="J12" s="48" t="s">
        <v>449</v>
      </c>
      <c r="K12" s="49" t="s">
        <v>450</v>
      </c>
      <c r="L12" s="49" t="s">
        <v>451</v>
      </c>
      <c r="M12" s="49" t="s">
        <v>452</v>
      </c>
      <c r="N12" s="49" t="s">
        <v>453</v>
      </c>
      <c r="O12" s="49" t="s">
        <v>456</v>
      </c>
      <c r="P12" s="50" t="s">
        <v>455</v>
      </c>
      <c r="R12" s="48" t="s">
        <v>449</v>
      </c>
      <c r="S12" s="49" t="s">
        <v>450</v>
      </c>
      <c r="T12" s="49" t="s">
        <v>451</v>
      </c>
      <c r="U12" s="49" t="s">
        <v>452</v>
      </c>
      <c r="V12" s="49" t="s">
        <v>453</v>
      </c>
      <c r="W12" s="49" t="s">
        <v>456</v>
      </c>
      <c r="X12" s="50" t="s">
        <v>455</v>
      </c>
    </row>
    <row r="13" spans="1:24">
      <c r="A13" s="38" t="s">
        <v>457</v>
      </c>
      <c r="B13" t="s">
        <v>458</v>
      </c>
      <c r="C13" s="39">
        <v>1.9379845E-2</v>
      </c>
      <c r="D13" s="59">
        <f>C13*B3</f>
        <v>1.1627907</v>
      </c>
      <c r="E13" s="28">
        <v>575</v>
      </c>
      <c r="F13" s="41">
        <v>13.37209</v>
      </c>
      <c r="G13" s="41"/>
      <c r="H13" s="42">
        <f>F13*B3</f>
        <v>802.32539999999995</v>
      </c>
      <c r="I13" s="30"/>
      <c r="J13" s="38" t="s">
        <v>457</v>
      </c>
      <c r="K13" t="s">
        <v>458</v>
      </c>
      <c r="L13" s="39">
        <v>1.8181820000000001E-2</v>
      </c>
      <c r="M13" s="40">
        <f>L13*B4</f>
        <v>0.32727276000000005</v>
      </c>
      <c r="N13" s="28">
        <v>575</v>
      </c>
      <c r="O13" s="41">
        <v>10.4545455</v>
      </c>
      <c r="P13" s="42">
        <f>O13*B4</f>
        <v>188.18181899999999</v>
      </c>
      <c r="R13" s="38" t="s">
        <v>457</v>
      </c>
      <c r="S13" t="s">
        <v>458</v>
      </c>
      <c r="T13" s="39">
        <v>1.8749999999999999E-2</v>
      </c>
      <c r="U13" s="40">
        <f>T13*B5</f>
        <v>1.8374999999999999</v>
      </c>
      <c r="V13">
        <v>575</v>
      </c>
      <c r="W13" s="39">
        <v>10.78125</v>
      </c>
      <c r="X13" s="42">
        <f>W13*B5</f>
        <v>1056.5625</v>
      </c>
    </row>
    <row r="14" spans="1:24">
      <c r="A14" s="38" t="s">
        <v>459</v>
      </c>
      <c r="B14" t="s">
        <v>460</v>
      </c>
      <c r="C14" s="39">
        <v>3.1007752E-2</v>
      </c>
      <c r="D14" s="40">
        <f>C14*B3</f>
        <v>1.86046512</v>
      </c>
      <c r="E14" s="28">
        <v>1800</v>
      </c>
      <c r="F14" s="41">
        <v>55.813949999999998</v>
      </c>
      <c r="G14" s="41"/>
      <c r="H14" s="42">
        <f>F14*B3</f>
        <v>3348.837</v>
      </c>
      <c r="I14" s="30"/>
      <c r="J14" s="38" t="s">
        <v>461</v>
      </c>
      <c r="K14" t="s">
        <v>462</v>
      </c>
      <c r="L14" s="39">
        <v>0.13436364000000001</v>
      </c>
      <c r="M14" s="40">
        <f>L14*B4</f>
        <v>2.4185455200000003</v>
      </c>
      <c r="N14" s="28">
        <v>3.0285700000000002</v>
      </c>
      <c r="O14" s="41">
        <v>0.40692970000000001</v>
      </c>
      <c r="P14" s="42">
        <f>O14*B4</f>
        <v>7.3247346000000002</v>
      </c>
      <c r="R14" s="38" t="s">
        <v>459</v>
      </c>
      <c r="S14" t="s">
        <v>463</v>
      </c>
      <c r="T14" s="39">
        <v>6.25E-2</v>
      </c>
      <c r="U14" s="40">
        <f>T14*B5</f>
        <v>6.125</v>
      </c>
      <c r="V14">
        <v>1800</v>
      </c>
      <c r="W14" s="39">
        <v>112.5</v>
      </c>
      <c r="X14" s="42">
        <f>W14*B5</f>
        <v>11025</v>
      </c>
    </row>
    <row r="15" spans="1:24">
      <c r="A15" s="38" t="s">
        <v>464</v>
      </c>
      <c r="B15" t="s">
        <v>465</v>
      </c>
      <c r="C15" s="39">
        <v>1.5503876E-2</v>
      </c>
      <c r="D15" s="40">
        <f>C15*B3</f>
        <v>0.93023255999999999</v>
      </c>
      <c r="E15" s="28">
        <v>6.25</v>
      </c>
      <c r="F15" s="41">
        <v>9.6898999999999999E-2</v>
      </c>
      <c r="G15" s="41"/>
      <c r="H15" s="42">
        <f>F15*B3</f>
        <v>5.8139399999999997</v>
      </c>
      <c r="I15" s="30"/>
      <c r="J15" s="38" t="s">
        <v>459</v>
      </c>
      <c r="K15" t="s">
        <v>460</v>
      </c>
      <c r="L15" s="39">
        <v>2.7272729999999999E-2</v>
      </c>
      <c r="M15" s="40">
        <f>L15*B4</f>
        <v>0.49090913999999997</v>
      </c>
      <c r="N15" s="28">
        <v>1800</v>
      </c>
      <c r="O15" s="41">
        <v>49.090909099999998</v>
      </c>
      <c r="P15" s="42">
        <f>O15*B4</f>
        <v>883.63636379999991</v>
      </c>
      <c r="R15" s="38" t="s">
        <v>466</v>
      </c>
      <c r="S15" t="s">
        <v>467</v>
      </c>
      <c r="T15" s="39">
        <v>1.2500000000000001E-2</v>
      </c>
      <c r="U15" s="40">
        <f>T15*B5</f>
        <v>1.2250000000000001</v>
      </c>
      <c r="V15">
        <v>93</v>
      </c>
      <c r="W15" s="39">
        <v>1.1625000000000001</v>
      </c>
      <c r="X15" s="42">
        <f>W15*B5</f>
        <v>113.92500000000001</v>
      </c>
    </row>
    <row r="16" spans="1:24">
      <c r="A16" s="38" t="s">
        <v>468</v>
      </c>
      <c r="B16" t="s">
        <v>469</v>
      </c>
      <c r="C16" s="39">
        <v>7.7519379999999999E-3</v>
      </c>
      <c r="D16" s="40">
        <f>C16*B3</f>
        <v>0.46511627999999999</v>
      </c>
      <c r="E16" s="28">
        <v>200</v>
      </c>
      <c r="F16" s="41">
        <v>1.5503880000000001</v>
      </c>
      <c r="G16" s="41"/>
      <c r="H16" s="42">
        <f>F16*B3</f>
        <v>93.02328</v>
      </c>
      <c r="I16" s="30"/>
      <c r="J16" s="38" t="s">
        <v>468</v>
      </c>
      <c r="K16" t="s">
        <v>469</v>
      </c>
      <c r="L16" s="39">
        <v>2.2727300000000001E-3</v>
      </c>
      <c r="M16" s="40">
        <f>L16*B4</f>
        <v>4.0909140000000004E-2</v>
      </c>
      <c r="N16" s="28">
        <v>200</v>
      </c>
      <c r="O16" s="41">
        <v>0.45454549999999999</v>
      </c>
      <c r="P16" s="42">
        <f>O16*B4</f>
        <v>8.1818189999999991</v>
      </c>
      <c r="R16" s="38" t="s">
        <v>468</v>
      </c>
      <c r="S16" t="s">
        <v>469</v>
      </c>
      <c r="T16" s="39">
        <v>1.2500000000000001E-2</v>
      </c>
      <c r="U16" s="40">
        <f>T16*B5</f>
        <v>1.2250000000000001</v>
      </c>
      <c r="V16">
        <v>200</v>
      </c>
      <c r="W16" s="39">
        <v>2.5</v>
      </c>
      <c r="X16" s="42">
        <f>W16*B5</f>
        <v>245</v>
      </c>
    </row>
    <row r="17" spans="1:24">
      <c r="A17" s="38" t="s">
        <v>470</v>
      </c>
      <c r="B17" t="s">
        <v>471</v>
      </c>
      <c r="C17" s="39">
        <v>0.38759689899999999</v>
      </c>
      <c r="D17" s="40">
        <f>C17*B3</f>
        <v>23.255813939999999</v>
      </c>
      <c r="E17" s="28">
        <v>0.5</v>
      </c>
      <c r="F17" s="41">
        <v>0.193798</v>
      </c>
      <c r="G17" s="41"/>
      <c r="H17" s="42">
        <f>F17*B3</f>
        <v>11.627879999999999</v>
      </c>
      <c r="I17" s="30"/>
      <c r="J17" s="38" t="s">
        <v>470</v>
      </c>
      <c r="K17" t="s">
        <v>471</v>
      </c>
      <c r="L17" s="39">
        <v>0.13441818</v>
      </c>
      <c r="M17" s="40">
        <f>L17*B4</f>
        <v>2.4195272399999999</v>
      </c>
      <c r="N17" s="28">
        <v>2</v>
      </c>
      <c r="O17" s="41">
        <v>0.26883636</v>
      </c>
      <c r="P17" s="42">
        <f>O17*B4</f>
        <v>4.8390544799999997</v>
      </c>
      <c r="R17" s="38" t="s">
        <v>470</v>
      </c>
      <c r="S17" t="s">
        <v>471</v>
      </c>
      <c r="T17" s="39">
        <v>0.1875</v>
      </c>
      <c r="U17" s="40">
        <f>T17*B5</f>
        <v>18.375</v>
      </c>
      <c r="V17">
        <v>17.07</v>
      </c>
      <c r="W17" s="39">
        <v>3.2006250000000001</v>
      </c>
      <c r="X17" s="42">
        <f>W17*B5</f>
        <v>313.66125</v>
      </c>
    </row>
    <row r="18" spans="1:24">
      <c r="A18" s="38" t="s">
        <v>472</v>
      </c>
      <c r="B18" t="s">
        <v>469</v>
      </c>
      <c r="C18" s="39">
        <v>2.3255814E-2</v>
      </c>
      <c r="D18" s="40">
        <f>C18*B3</f>
        <v>1.39534884</v>
      </c>
      <c r="E18" s="28">
        <v>150</v>
      </c>
      <c r="F18" s="41">
        <v>3.488372</v>
      </c>
      <c r="G18" s="41"/>
      <c r="H18" s="42">
        <f>F18*B3</f>
        <v>209.30232000000001</v>
      </c>
      <c r="I18" s="30"/>
      <c r="J18" s="38" t="s">
        <v>472</v>
      </c>
      <c r="K18" t="s">
        <v>469</v>
      </c>
      <c r="L18" s="39">
        <v>9.0909100000000007E-3</v>
      </c>
      <c r="M18" s="40">
        <f>L18*B4</f>
        <v>0.16363638000000003</v>
      </c>
      <c r="N18" s="28">
        <v>100</v>
      </c>
      <c r="O18" s="41">
        <v>0.90909090000000004</v>
      </c>
      <c r="P18" s="42">
        <f>O18*B4</f>
        <v>16.363636200000002</v>
      </c>
      <c r="R18" s="38" t="s">
        <v>472</v>
      </c>
      <c r="S18" t="s">
        <v>469</v>
      </c>
      <c r="T18" s="39">
        <v>2.5000000000000001E-2</v>
      </c>
      <c r="U18" s="40">
        <f>T18*B5</f>
        <v>2.4500000000000002</v>
      </c>
      <c r="V18">
        <v>300</v>
      </c>
      <c r="W18" s="39">
        <v>7.5</v>
      </c>
      <c r="X18" s="42">
        <f>W18*B5</f>
        <v>735</v>
      </c>
    </row>
    <row r="19" spans="1:24">
      <c r="A19" s="38" t="s">
        <v>473</v>
      </c>
      <c r="B19" t="s">
        <v>467</v>
      </c>
      <c r="C19" s="39">
        <v>3.8759689999999999E-2</v>
      </c>
      <c r="D19" s="40">
        <f>C19*B3</f>
        <v>2.3255813999999999</v>
      </c>
      <c r="E19" s="28">
        <v>10</v>
      </c>
      <c r="F19" s="41">
        <v>0.38759700000000002</v>
      </c>
      <c r="G19" s="41"/>
      <c r="H19" s="42">
        <f>F19*B3</f>
        <v>23.25582</v>
      </c>
      <c r="I19" s="30"/>
      <c r="J19" s="38" t="s">
        <v>473</v>
      </c>
      <c r="K19" t="s">
        <v>467</v>
      </c>
      <c r="L19" s="39">
        <v>5.4545450000000002E-2</v>
      </c>
      <c r="M19" s="40">
        <f>L19*B4</f>
        <v>0.98181810000000003</v>
      </c>
      <c r="N19" s="28">
        <v>10</v>
      </c>
      <c r="O19" s="41">
        <v>0.54545449999999995</v>
      </c>
      <c r="P19" s="42">
        <f>O19*B4</f>
        <v>9.8181809999999992</v>
      </c>
      <c r="R19" s="38" t="s">
        <v>473</v>
      </c>
      <c r="S19" t="s">
        <v>467</v>
      </c>
      <c r="T19" s="39">
        <v>3.7499999999999999E-2</v>
      </c>
      <c r="U19" s="40">
        <f>T19*B5</f>
        <v>3.6749999999999998</v>
      </c>
      <c r="V19">
        <v>10</v>
      </c>
      <c r="W19" s="39">
        <v>0.375</v>
      </c>
      <c r="X19" s="42">
        <f>W19*B5</f>
        <v>36.75</v>
      </c>
    </row>
    <row r="20" spans="1:24">
      <c r="A20" s="38" t="s">
        <v>474</v>
      </c>
      <c r="B20" t="s">
        <v>475</v>
      </c>
      <c r="C20" s="39">
        <v>2.3255814E-2</v>
      </c>
      <c r="D20" s="40">
        <f>C20*B3</f>
        <v>1.39534884</v>
      </c>
      <c r="E20" s="28">
        <v>30</v>
      </c>
      <c r="F20" s="41">
        <v>0.69767400000000002</v>
      </c>
      <c r="G20" s="41"/>
      <c r="H20" s="42">
        <f>F20*B3</f>
        <v>41.860440000000004</v>
      </c>
      <c r="I20" s="30"/>
      <c r="J20" s="38" t="s">
        <v>474</v>
      </c>
      <c r="K20" t="s">
        <v>476</v>
      </c>
      <c r="L20" s="39">
        <v>0.15518182</v>
      </c>
      <c r="M20" s="40">
        <f>L20*B4</f>
        <v>2.7932727599999998</v>
      </c>
      <c r="N20" s="28">
        <v>10</v>
      </c>
      <c r="O20" s="41">
        <v>1.5518182</v>
      </c>
      <c r="P20" s="42">
        <f>O20*B4</f>
        <v>27.9327276</v>
      </c>
      <c r="R20" s="38" t="s">
        <v>474</v>
      </c>
      <c r="S20" t="s">
        <v>471</v>
      </c>
      <c r="T20" s="39">
        <v>2.5000000000000001E-2</v>
      </c>
      <c r="U20" s="40">
        <f>T20*B5</f>
        <v>2.4500000000000002</v>
      </c>
      <c r="V20">
        <v>30</v>
      </c>
      <c r="W20" s="39">
        <v>0.75</v>
      </c>
      <c r="X20" s="42">
        <f>W20*B5</f>
        <v>73.5</v>
      </c>
    </row>
    <row r="21" spans="1:24">
      <c r="A21" s="38" t="s">
        <v>466</v>
      </c>
      <c r="B21" s="43" t="s">
        <v>467</v>
      </c>
      <c r="C21" s="39">
        <v>7.7519379999999999E-3</v>
      </c>
      <c r="D21" s="40">
        <f>C21*B3</f>
        <v>0.46511627999999999</v>
      </c>
      <c r="E21" s="28">
        <v>93</v>
      </c>
      <c r="F21" s="41">
        <v>0.72092999999999996</v>
      </c>
      <c r="G21" s="41"/>
      <c r="H21" s="42">
        <f>F21*B3</f>
        <v>43.255800000000001</v>
      </c>
      <c r="I21" s="30"/>
      <c r="J21" s="38" t="s">
        <v>477</v>
      </c>
      <c r="K21" s="43" t="s">
        <v>462</v>
      </c>
      <c r="L21" s="39">
        <v>0.26895455000000001</v>
      </c>
      <c r="M21" s="40">
        <f>L21*B4</f>
        <v>4.8411819000000005</v>
      </c>
      <c r="N21" s="28">
        <v>2.88</v>
      </c>
      <c r="O21" s="41">
        <v>0.77458910000000003</v>
      </c>
      <c r="P21" s="42">
        <f>O21*B4</f>
        <v>13.942603800000001</v>
      </c>
      <c r="R21" s="38" t="s">
        <v>478</v>
      </c>
      <c r="S21" s="43" t="s">
        <v>479</v>
      </c>
      <c r="T21" s="39">
        <v>1.2500000000000001E-2</v>
      </c>
      <c r="U21" s="40">
        <f>T21*B5</f>
        <v>1.2250000000000001</v>
      </c>
      <c r="V21">
        <v>375</v>
      </c>
      <c r="W21" s="39">
        <v>4.6875</v>
      </c>
      <c r="X21" s="42">
        <f>W21*B5</f>
        <v>459.375</v>
      </c>
    </row>
    <row r="22" spans="1:24">
      <c r="A22" s="38" t="s">
        <v>480</v>
      </c>
      <c r="B22" t="s">
        <v>481</v>
      </c>
      <c r="C22" s="39">
        <v>1.5503876E-2</v>
      </c>
      <c r="D22" s="40">
        <f>C22*B3</f>
        <v>0.93023255999999999</v>
      </c>
      <c r="E22" s="28">
        <v>30</v>
      </c>
      <c r="F22" s="41">
        <v>0.46511599999999997</v>
      </c>
      <c r="G22" s="41"/>
      <c r="H22" s="42">
        <f>F22*B3</f>
        <v>27.906959999999998</v>
      </c>
      <c r="I22" s="30"/>
      <c r="J22" s="38" t="s">
        <v>482</v>
      </c>
      <c r="K22" t="s">
        <v>467</v>
      </c>
      <c r="L22" s="39">
        <v>9.0909089999999998E-2</v>
      </c>
      <c r="M22" s="40">
        <f>L22*B4</f>
        <v>1.63636362</v>
      </c>
      <c r="N22" s="28">
        <v>100</v>
      </c>
      <c r="O22" s="41">
        <v>9.0909090999999993</v>
      </c>
      <c r="P22" s="42">
        <f>O22*B4</f>
        <v>163.6363638</v>
      </c>
      <c r="R22" s="38" t="s">
        <v>483</v>
      </c>
      <c r="S22" t="s">
        <v>484</v>
      </c>
      <c r="T22" s="39">
        <v>1.2500000000000001E-2</v>
      </c>
      <c r="U22" s="40">
        <f>T22*B5</f>
        <v>1.2250000000000001</v>
      </c>
      <c r="V22">
        <v>50</v>
      </c>
      <c r="W22" s="39">
        <v>0.625</v>
      </c>
      <c r="X22" s="42">
        <f>W22*B5</f>
        <v>61.25</v>
      </c>
    </row>
    <row r="23" spans="1:24" ht="18" customHeight="1">
      <c r="A23" s="38" t="s">
        <v>485</v>
      </c>
      <c r="B23" t="s">
        <v>486</v>
      </c>
      <c r="C23" s="39">
        <v>0</v>
      </c>
      <c r="D23" s="40">
        <f>C23*B3</f>
        <v>0</v>
      </c>
      <c r="E23" s="28"/>
      <c r="F23" s="41">
        <v>0</v>
      </c>
      <c r="G23" s="41"/>
      <c r="H23" s="42">
        <f>F23*B3</f>
        <v>0</v>
      </c>
      <c r="I23" s="30"/>
      <c r="J23" s="38" t="s">
        <v>466</v>
      </c>
      <c r="K23" t="s">
        <v>467</v>
      </c>
      <c r="L23" s="60">
        <v>4.5450000000000004E-3</v>
      </c>
      <c r="M23" s="59">
        <f>L23*B4</f>
        <v>8.1810000000000008E-2</v>
      </c>
      <c r="N23" s="28">
        <v>93</v>
      </c>
      <c r="O23" s="61"/>
      <c r="P23" s="42">
        <f>N23*M23</f>
        <v>7.6083300000000005</v>
      </c>
      <c r="R23" s="38" t="s">
        <v>485</v>
      </c>
      <c r="S23" t="s">
        <v>486</v>
      </c>
      <c r="T23" s="39">
        <v>0</v>
      </c>
      <c r="U23" s="40">
        <f>T23*B5</f>
        <v>0</v>
      </c>
      <c r="W23" s="39">
        <v>0</v>
      </c>
      <c r="X23" s="42">
        <f>W23*B5</f>
        <v>0</v>
      </c>
    </row>
    <row r="24" spans="1:24">
      <c r="A24" s="38" t="s">
        <v>487</v>
      </c>
      <c r="B24" t="s">
        <v>127</v>
      </c>
      <c r="C24" s="39">
        <v>0.31007751900000002</v>
      </c>
      <c r="D24" s="40">
        <f>C24*B3</f>
        <v>18.604651140000001</v>
      </c>
      <c r="E24" s="28">
        <v>13.6</v>
      </c>
      <c r="F24" s="41">
        <v>4.2170540000000001</v>
      </c>
      <c r="G24" s="41"/>
      <c r="H24" s="42">
        <f>F24*B3</f>
        <v>253.02324000000002</v>
      </c>
      <c r="I24" s="30"/>
      <c r="J24" s="38" t="s">
        <v>485</v>
      </c>
      <c r="K24" t="s">
        <v>486</v>
      </c>
      <c r="L24" s="39">
        <v>0</v>
      </c>
      <c r="M24" s="40">
        <f>L24*B4</f>
        <v>0</v>
      </c>
      <c r="N24" s="28"/>
      <c r="O24" s="41">
        <v>0</v>
      </c>
      <c r="P24" s="42">
        <f>O24*B4</f>
        <v>0</v>
      </c>
      <c r="R24" s="38" t="s">
        <v>487</v>
      </c>
      <c r="S24" t="s">
        <v>488</v>
      </c>
      <c r="T24" s="39">
        <v>4.6875</v>
      </c>
      <c r="U24" s="40">
        <f>T24*B5</f>
        <v>459.375</v>
      </c>
      <c r="V24">
        <v>1.4</v>
      </c>
      <c r="W24" s="39">
        <v>6.5625</v>
      </c>
      <c r="X24" s="42">
        <f>W24*B5</f>
        <v>643.125</v>
      </c>
    </row>
    <row r="25" spans="1:24">
      <c r="A25" s="38" t="s">
        <v>489</v>
      </c>
      <c r="B25" t="s">
        <v>490</v>
      </c>
      <c r="C25" s="39">
        <v>7.7519379999999999E-3</v>
      </c>
      <c r="D25" s="40">
        <f>C25*B3</f>
        <v>0.46511627999999999</v>
      </c>
      <c r="E25" s="28">
        <v>40</v>
      </c>
      <c r="F25" s="41">
        <v>0.31007800000000002</v>
      </c>
      <c r="G25" s="41"/>
      <c r="H25" s="42">
        <f>F25*B3</f>
        <v>18.604680000000002</v>
      </c>
      <c r="I25" s="30"/>
      <c r="J25" s="38" t="s">
        <v>487</v>
      </c>
      <c r="K25" t="s">
        <v>491</v>
      </c>
      <c r="L25" s="39">
        <v>3.4090909100000002</v>
      </c>
      <c r="M25" s="40">
        <f>L25*B4</f>
        <v>61.363636380000003</v>
      </c>
      <c r="N25" s="28">
        <v>1.4</v>
      </c>
      <c r="O25" s="41">
        <v>4.7727272999999997</v>
      </c>
      <c r="P25" s="42">
        <f>O25*B4</f>
        <v>85.909091399999994</v>
      </c>
      <c r="R25" s="38" t="s">
        <v>489</v>
      </c>
      <c r="S25" t="s">
        <v>490</v>
      </c>
      <c r="T25" s="39">
        <v>2.5000000000000001E-2</v>
      </c>
      <c r="U25" s="40">
        <f>T25*B5</f>
        <v>2.4500000000000002</v>
      </c>
      <c r="V25">
        <v>40</v>
      </c>
      <c r="W25" s="39">
        <v>1</v>
      </c>
      <c r="X25" s="42">
        <f>W25*B5</f>
        <v>98</v>
      </c>
    </row>
    <row r="26" spans="1:24">
      <c r="A26" s="38" t="s">
        <v>492</v>
      </c>
      <c r="B26" t="s">
        <v>471</v>
      </c>
      <c r="C26" s="39">
        <v>7.7519379999999999E-2</v>
      </c>
      <c r="D26" s="40">
        <f>C26*B3</f>
        <v>4.6511627999999998</v>
      </c>
      <c r="E26" s="28">
        <v>40</v>
      </c>
      <c r="F26" s="41">
        <v>3.1007750000000001</v>
      </c>
      <c r="G26" s="41"/>
      <c r="H26" s="42">
        <f>F26*B3</f>
        <v>186.04650000000001</v>
      </c>
      <c r="I26" s="30"/>
      <c r="J26" s="38" t="s">
        <v>489</v>
      </c>
      <c r="K26" t="s">
        <v>490</v>
      </c>
      <c r="L26" s="39">
        <v>8.6181820000000006E-2</v>
      </c>
      <c r="M26" s="40">
        <f>L26*B4</f>
        <v>1.55127276</v>
      </c>
      <c r="N26" s="28">
        <v>40</v>
      </c>
      <c r="O26" s="41">
        <v>3.4472727000000001</v>
      </c>
      <c r="P26" s="42">
        <f>O26*B4</f>
        <v>62.0509086</v>
      </c>
      <c r="R26" s="38" t="s">
        <v>492</v>
      </c>
      <c r="S26" t="s">
        <v>471</v>
      </c>
      <c r="T26" s="39">
        <v>0.125</v>
      </c>
      <c r="U26" s="40">
        <f>T26*B5</f>
        <v>12.25</v>
      </c>
      <c r="V26">
        <v>40</v>
      </c>
      <c r="W26" s="39">
        <v>5</v>
      </c>
      <c r="X26" s="42">
        <f>W26*B5</f>
        <v>490</v>
      </c>
    </row>
    <row r="27" spans="1:24">
      <c r="A27" s="38" t="s">
        <v>493</v>
      </c>
      <c r="B27" t="s">
        <v>471</v>
      </c>
      <c r="C27" s="39">
        <v>1.5503876E-2</v>
      </c>
      <c r="D27" s="40">
        <f>C27*B3</f>
        <v>0.93023255999999999</v>
      </c>
      <c r="E27" s="28">
        <v>10</v>
      </c>
      <c r="F27" s="41">
        <v>0.15503900000000001</v>
      </c>
      <c r="G27" s="41"/>
      <c r="H27" s="42">
        <f>F27*B3</f>
        <v>9.3023400000000009</v>
      </c>
      <c r="I27" s="30"/>
      <c r="J27" s="38" t="s">
        <v>492</v>
      </c>
      <c r="K27" t="s">
        <v>471</v>
      </c>
      <c r="L27" s="39">
        <v>2.7272729999999999E-2</v>
      </c>
      <c r="M27" s="40">
        <f>L27*B4</f>
        <v>0.49090913999999997</v>
      </c>
      <c r="N27" s="28">
        <v>40</v>
      </c>
      <c r="O27" s="41">
        <v>1.0909091</v>
      </c>
      <c r="P27" s="42">
        <f>O27*B4</f>
        <v>19.636363799999998</v>
      </c>
      <c r="R27" s="38" t="s">
        <v>480</v>
      </c>
      <c r="S27" t="s">
        <v>471</v>
      </c>
      <c r="T27" s="39">
        <v>1.2500000000000001E-2</v>
      </c>
      <c r="U27" s="40">
        <f>T27*B5</f>
        <v>1.2250000000000001</v>
      </c>
      <c r="V27">
        <v>15</v>
      </c>
      <c r="W27" s="39">
        <v>0.1875</v>
      </c>
      <c r="X27" s="42">
        <f>W27*B5</f>
        <v>18.375</v>
      </c>
    </row>
    <row r="28" spans="1:24">
      <c r="A28" s="38" t="s">
        <v>494</v>
      </c>
      <c r="H28" s="42">
        <f>1500</f>
        <v>1500</v>
      </c>
      <c r="I28" s="29"/>
      <c r="J28" s="38" t="s">
        <v>495</v>
      </c>
      <c r="K28" t="s">
        <v>496</v>
      </c>
      <c r="L28" s="39">
        <v>1.8181820000000001E-2</v>
      </c>
      <c r="M28" s="40">
        <f>L28*B4</f>
        <v>0.32727276000000005</v>
      </c>
      <c r="N28" s="28">
        <v>500</v>
      </c>
      <c r="O28" s="41">
        <v>9.0909090999999993</v>
      </c>
      <c r="P28" s="42">
        <f>O28*B4</f>
        <v>163.6363638</v>
      </c>
      <c r="R28" s="38" t="s">
        <v>494</v>
      </c>
      <c r="X28" s="42"/>
    </row>
    <row r="29" spans="1:24" s="6" customFormat="1">
      <c r="A29" s="297" t="s">
        <v>497</v>
      </c>
      <c r="B29" s="298"/>
      <c r="C29" s="298"/>
      <c r="D29" s="298"/>
      <c r="E29" s="44"/>
      <c r="H29" s="45">
        <f>SUM(H13:H28)</f>
        <v>6574.1856000000025</v>
      </c>
      <c r="I29" s="37"/>
      <c r="J29" s="38" t="s">
        <v>494</v>
      </c>
      <c r="K29"/>
      <c r="L29"/>
      <c r="M29"/>
      <c r="N29"/>
      <c r="O29"/>
      <c r="P29" s="42">
        <v>500</v>
      </c>
      <c r="R29" s="297" t="s">
        <v>497</v>
      </c>
      <c r="S29" s="298"/>
      <c r="T29" s="298"/>
      <c r="U29" s="298"/>
      <c r="V29" s="44"/>
      <c r="X29" s="45">
        <f>SUM(X13:X28)</f>
        <v>15369.523749999998</v>
      </c>
    </row>
    <row r="30" spans="1:24">
      <c r="A30" s="38"/>
      <c r="F30" s="52"/>
      <c r="G30" s="53"/>
      <c r="H30" s="53"/>
      <c r="J30" s="297" t="s">
        <v>497</v>
      </c>
      <c r="K30" s="298"/>
      <c r="L30" s="298"/>
      <c r="M30" s="298"/>
      <c r="N30" s="44"/>
      <c r="O30" s="6"/>
      <c r="P30" s="45">
        <f>SUM(P13:P29)</f>
        <v>2162.6983608800001</v>
      </c>
      <c r="R30" s="38"/>
      <c r="W30" s="52"/>
      <c r="X30" s="53"/>
    </row>
    <row r="31" spans="1:24">
      <c r="A31" s="299" t="s">
        <v>498</v>
      </c>
      <c r="B31" s="300"/>
      <c r="C31" s="300"/>
      <c r="D31" s="300"/>
      <c r="E31" s="301"/>
      <c r="J31" s="38"/>
      <c r="O31" s="52"/>
      <c r="P31" s="53"/>
      <c r="R31" s="299" t="s">
        <v>498</v>
      </c>
      <c r="S31" s="300"/>
      <c r="T31" s="300"/>
      <c r="U31" s="300"/>
      <c r="V31" s="301"/>
    </row>
    <row r="32" spans="1:24" ht="15.75" thickBot="1">
      <c r="A32" s="46" t="s">
        <v>499</v>
      </c>
      <c r="B32" s="6" t="s">
        <v>500</v>
      </c>
      <c r="C32" s="6" t="s">
        <v>501</v>
      </c>
      <c r="D32" s="6" t="s">
        <v>502</v>
      </c>
      <c r="E32" s="54"/>
      <c r="F32" s="302" t="s">
        <v>503</v>
      </c>
      <c r="G32" s="298"/>
      <c r="H32" s="298"/>
      <c r="J32" s="299" t="s">
        <v>498</v>
      </c>
      <c r="K32" s="300"/>
      <c r="L32" s="300"/>
      <c r="M32" s="300"/>
      <c r="N32" s="301"/>
      <c r="R32" s="46" t="s">
        <v>499</v>
      </c>
      <c r="S32" s="6" t="s">
        <v>500</v>
      </c>
      <c r="T32" s="6" t="s">
        <v>501</v>
      </c>
      <c r="U32" s="6" t="s">
        <v>502</v>
      </c>
      <c r="V32" s="54"/>
      <c r="W32" s="302" t="s">
        <v>504</v>
      </c>
      <c r="X32" s="298"/>
    </row>
    <row r="33" spans="1:24" ht="15.75" thickBot="1">
      <c r="A33" s="38" t="s">
        <v>505</v>
      </c>
      <c r="B33">
        <f>B3</f>
        <v>60</v>
      </c>
      <c r="C33" s="28">
        <v>7</v>
      </c>
      <c r="D33" s="28">
        <f>B33*C33</f>
        <v>420</v>
      </c>
      <c r="E33" s="55"/>
      <c r="F33" s="303"/>
      <c r="G33" s="304"/>
      <c r="H33" s="304"/>
      <c r="J33" s="46" t="s">
        <v>499</v>
      </c>
      <c r="K33" s="6" t="s">
        <v>500</v>
      </c>
      <c r="L33" s="6" t="s">
        <v>501</v>
      </c>
      <c r="M33" s="6" t="s">
        <v>502</v>
      </c>
      <c r="N33" s="6"/>
      <c r="O33" s="299" t="s">
        <v>504</v>
      </c>
      <c r="P33" s="307"/>
      <c r="R33" s="38" t="s">
        <v>505</v>
      </c>
      <c r="S33">
        <f>B5</f>
        <v>98</v>
      </c>
      <c r="T33" s="28">
        <v>7</v>
      </c>
      <c r="U33" s="28">
        <f>S33*T33</f>
        <v>686</v>
      </c>
      <c r="V33" s="55"/>
      <c r="W33" s="303"/>
      <c r="X33" s="304"/>
    </row>
    <row r="34" spans="1:24">
      <c r="A34" s="38" t="s">
        <v>506</v>
      </c>
      <c r="B34">
        <f>B3</f>
        <v>60</v>
      </c>
      <c r="C34" s="28">
        <v>15</v>
      </c>
      <c r="D34" s="28">
        <f>B34*C34</f>
        <v>900</v>
      </c>
      <c r="E34" s="55"/>
      <c r="F34" s="303"/>
      <c r="G34" s="304"/>
      <c r="H34" s="304"/>
      <c r="J34" s="38" t="s">
        <v>505</v>
      </c>
      <c r="K34">
        <f>B4</f>
        <v>18</v>
      </c>
      <c r="L34" s="28">
        <v>9</v>
      </c>
      <c r="M34" s="28">
        <f>K34*L34</f>
        <v>162</v>
      </c>
      <c r="N34" s="28"/>
      <c r="O34" s="308"/>
      <c r="P34" s="309"/>
      <c r="R34" s="38" t="s">
        <v>506</v>
      </c>
      <c r="S34">
        <f>B5</f>
        <v>98</v>
      </c>
      <c r="T34" s="28">
        <v>15</v>
      </c>
      <c r="U34" s="28">
        <f>S34*T34</f>
        <v>1470</v>
      </c>
      <c r="V34" s="55"/>
      <c r="W34" s="303"/>
      <c r="X34" s="304"/>
    </row>
    <row r="35" spans="1:24">
      <c r="A35" s="46" t="s">
        <v>507</v>
      </c>
      <c r="B35" s="6"/>
      <c r="C35" s="6"/>
      <c r="D35" s="44">
        <f>SUM(D33:D34)</f>
        <v>1320</v>
      </c>
      <c r="E35" s="56"/>
      <c r="F35" s="303"/>
      <c r="G35" s="304"/>
      <c r="H35" s="304"/>
      <c r="J35" s="38" t="s">
        <v>506</v>
      </c>
      <c r="K35">
        <f>B4</f>
        <v>18</v>
      </c>
      <c r="L35" s="28">
        <v>15</v>
      </c>
      <c r="M35" s="28">
        <f>K35*L35</f>
        <v>270</v>
      </c>
      <c r="N35" s="28"/>
      <c r="O35" s="308"/>
      <c r="P35" s="309"/>
      <c r="R35" s="38" t="s">
        <v>508</v>
      </c>
      <c r="S35" s="65">
        <f>U14</f>
        <v>6.125</v>
      </c>
      <c r="T35" s="28">
        <v>350</v>
      </c>
      <c r="U35" s="28">
        <f>S35*T35</f>
        <v>2143.75</v>
      </c>
      <c r="V35" s="55"/>
      <c r="W35" s="303"/>
      <c r="X35" s="304"/>
    </row>
    <row r="36" spans="1:24">
      <c r="A36" s="38"/>
      <c r="E36" s="56"/>
      <c r="F36" s="303"/>
      <c r="G36" s="304"/>
      <c r="H36" s="304"/>
      <c r="J36" s="46" t="s">
        <v>507</v>
      </c>
      <c r="K36" s="6"/>
      <c r="L36" s="6"/>
      <c r="M36" s="44">
        <f>SUM(M34:M35)</f>
        <v>432</v>
      </c>
      <c r="O36" s="308"/>
      <c r="P36" s="309"/>
      <c r="R36" s="46" t="s">
        <v>507</v>
      </c>
      <c r="S36" s="6"/>
      <c r="T36" s="6"/>
      <c r="U36" s="44">
        <f>SUM(U33:U34)</f>
        <v>2156</v>
      </c>
      <c r="V36" s="56"/>
      <c r="W36" s="303"/>
      <c r="X36" s="304"/>
    </row>
    <row r="37" spans="1:24" ht="21.75" thickBot="1">
      <c r="A37" s="46" t="s">
        <v>509</v>
      </c>
      <c r="B37" s="6" t="s">
        <v>510</v>
      </c>
      <c r="C37" s="6" t="s">
        <v>511</v>
      </c>
      <c r="D37" s="6" t="s">
        <v>502</v>
      </c>
      <c r="E37" s="56"/>
      <c r="F37" s="288">
        <f>D43/B3</f>
        <v>138.26976000000005</v>
      </c>
      <c r="G37" s="306"/>
      <c r="H37" s="289"/>
      <c r="J37" s="38"/>
      <c r="O37" s="310"/>
      <c r="P37" s="311"/>
      <c r="R37" s="38"/>
      <c r="V37" s="56"/>
      <c r="W37" s="288">
        <f>U44/B5</f>
        <v>185.53187499999999</v>
      </c>
      <c r="X37" s="289"/>
    </row>
    <row r="38" spans="1:24" ht="21">
      <c r="A38" s="38" t="s">
        <v>512</v>
      </c>
      <c r="B38">
        <f>B3/10</f>
        <v>6</v>
      </c>
      <c r="C38" s="28">
        <v>50</v>
      </c>
      <c r="D38" s="28">
        <f>B38*C38</f>
        <v>300</v>
      </c>
      <c r="E38" s="56"/>
      <c r="J38" s="46" t="s">
        <v>509</v>
      </c>
      <c r="K38" s="6" t="s">
        <v>510</v>
      </c>
      <c r="L38" s="6" t="s">
        <v>511</v>
      </c>
      <c r="M38" s="6" t="s">
        <v>502</v>
      </c>
      <c r="N38" s="56"/>
      <c r="O38" s="288">
        <f>M44/B4</f>
        <v>150.84990893777777</v>
      </c>
      <c r="P38" s="289"/>
      <c r="R38" s="46" t="s">
        <v>509</v>
      </c>
      <c r="S38" s="6" t="s">
        <v>510</v>
      </c>
      <c r="T38" s="6" t="s">
        <v>511</v>
      </c>
      <c r="U38" s="6" t="s">
        <v>502</v>
      </c>
      <c r="V38" s="56"/>
    </row>
    <row r="39" spans="1:24">
      <c r="A39" s="38" t="s">
        <v>513</v>
      </c>
      <c r="B39">
        <f>B3/10</f>
        <v>6</v>
      </c>
      <c r="C39" s="28">
        <v>8</v>
      </c>
      <c r="D39" s="28">
        <f t="shared" ref="D39:D40" si="1">B39*C39</f>
        <v>48</v>
      </c>
      <c r="E39" s="56"/>
      <c r="J39" s="38" t="s">
        <v>512</v>
      </c>
      <c r="K39">
        <f>B4/10</f>
        <v>1.8</v>
      </c>
      <c r="L39" s="28">
        <v>50</v>
      </c>
      <c r="M39" s="28">
        <f>K39*L39</f>
        <v>90</v>
      </c>
      <c r="N39" s="56"/>
      <c r="R39" s="38" t="s">
        <v>512</v>
      </c>
      <c r="S39">
        <f>B5/10</f>
        <v>9.8000000000000007</v>
      </c>
      <c r="T39" s="28">
        <v>50</v>
      </c>
      <c r="U39" s="28">
        <f>S39*T39</f>
        <v>490.00000000000006</v>
      </c>
      <c r="V39" s="56"/>
    </row>
    <row r="40" spans="1:24">
      <c r="A40" s="38" t="s">
        <v>514</v>
      </c>
      <c r="B40">
        <f>B3/10</f>
        <v>6</v>
      </c>
      <c r="C40" s="28">
        <v>9</v>
      </c>
      <c r="D40" s="28">
        <f t="shared" si="1"/>
        <v>54</v>
      </c>
      <c r="E40" s="56"/>
      <c r="J40" s="38" t="s">
        <v>513</v>
      </c>
      <c r="K40">
        <f>B4/10</f>
        <v>1.8</v>
      </c>
      <c r="L40" s="28">
        <v>8</v>
      </c>
      <c r="M40" s="28">
        <f t="shared" ref="M40:M41" si="2">K40*L40</f>
        <v>14.4</v>
      </c>
      <c r="N40" s="56"/>
      <c r="R40" s="38" t="s">
        <v>513</v>
      </c>
      <c r="S40">
        <f>B5/10</f>
        <v>9.8000000000000007</v>
      </c>
      <c r="T40" s="28">
        <v>8</v>
      </c>
      <c r="U40" s="28">
        <f t="shared" ref="U40:U41" si="3">S40*T40</f>
        <v>78.400000000000006</v>
      </c>
      <c r="V40" s="56"/>
    </row>
    <row r="41" spans="1:24">
      <c r="A41" s="46" t="s">
        <v>515</v>
      </c>
      <c r="B41" s="6"/>
      <c r="C41" s="44"/>
      <c r="D41" s="44">
        <f>SUM(D38:D40)</f>
        <v>402</v>
      </c>
      <c r="E41" s="56"/>
      <c r="J41" s="38" t="s">
        <v>514</v>
      </c>
      <c r="K41">
        <f>B4/10</f>
        <v>1.8</v>
      </c>
      <c r="L41" s="28">
        <v>9</v>
      </c>
      <c r="M41" s="28">
        <f t="shared" si="2"/>
        <v>16.2</v>
      </c>
      <c r="N41" s="56"/>
      <c r="R41" s="38" t="s">
        <v>514</v>
      </c>
      <c r="S41">
        <f>B5/10</f>
        <v>9.8000000000000007</v>
      </c>
      <c r="T41" s="28">
        <v>9</v>
      </c>
      <c r="U41" s="28">
        <f t="shared" si="3"/>
        <v>88.2</v>
      </c>
      <c r="V41" s="56"/>
    </row>
    <row r="42" spans="1:24">
      <c r="A42" s="51"/>
      <c r="B42" s="47"/>
      <c r="C42" s="47"/>
      <c r="D42" s="47"/>
      <c r="E42" s="57"/>
      <c r="J42" s="46" t="s">
        <v>515</v>
      </c>
      <c r="K42" s="6"/>
      <c r="L42" s="44"/>
      <c r="M42" s="44">
        <f>SUM(M39:M41)</f>
        <v>120.60000000000001</v>
      </c>
      <c r="N42" s="56"/>
      <c r="R42" s="46" t="s">
        <v>515</v>
      </c>
      <c r="S42" s="6"/>
      <c r="T42" s="44"/>
      <c r="U42" s="44">
        <f>SUM(U39:U41)</f>
        <v>656.60000000000014</v>
      </c>
      <c r="V42" s="56"/>
    </row>
    <row r="43" spans="1:24" ht="18.75">
      <c r="A43" s="290" t="s">
        <v>516</v>
      </c>
      <c r="B43" s="291"/>
      <c r="C43" s="291"/>
      <c r="D43" s="292">
        <f>SUM(H29,D35,D41)</f>
        <v>8296.1856000000025</v>
      </c>
      <c r="E43" s="293"/>
      <c r="F43" s="58"/>
      <c r="G43" s="58"/>
      <c r="H43" s="58"/>
      <c r="J43" s="51"/>
      <c r="K43" s="47"/>
      <c r="L43" s="47"/>
      <c r="M43" s="47"/>
      <c r="N43" s="57"/>
      <c r="R43" s="51"/>
      <c r="S43" s="47"/>
      <c r="T43" s="47"/>
      <c r="U43" s="47"/>
      <c r="V43" s="57"/>
      <c r="W43" s="58"/>
      <c r="X43" s="58"/>
    </row>
    <row r="44" spans="1:24" ht="18.75">
      <c r="F44" s="28"/>
      <c r="G44" s="28"/>
      <c r="J44" s="290" t="s">
        <v>517</v>
      </c>
      <c r="K44" s="291"/>
      <c r="L44" s="291"/>
      <c r="M44" s="292">
        <f>SUM(P30,M36,M42)</f>
        <v>2715.29836088</v>
      </c>
      <c r="N44" s="293"/>
      <c r="O44" s="58"/>
      <c r="P44" s="58"/>
      <c r="R44" s="290" t="s">
        <v>518</v>
      </c>
      <c r="S44" s="291"/>
      <c r="T44" s="291"/>
      <c r="U44" s="292">
        <f>SUM(X29,U36,U42)</f>
        <v>18182.123749999999</v>
      </c>
      <c r="V44" s="293"/>
    </row>
    <row r="47" spans="1:24" ht="15.75" thickBot="1">
      <c r="A47" s="305" t="s">
        <v>519</v>
      </c>
      <c r="B47" s="305"/>
      <c r="C47" s="305"/>
      <c r="D47" s="305"/>
      <c r="E47" s="305"/>
      <c r="F47" s="305"/>
      <c r="G47" s="305"/>
      <c r="H47" s="305"/>
    </row>
    <row r="48" spans="1:24" ht="15.75" thickBot="1">
      <c r="A48" s="48" t="s">
        <v>449</v>
      </c>
      <c r="B48" s="49" t="s">
        <v>450</v>
      </c>
      <c r="C48" s="49" t="s">
        <v>451</v>
      </c>
      <c r="D48" s="49" t="s">
        <v>452</v>
      </c>
      <c r="E48" s="49" t="s">
        <v>453</v>
      </c>
      <c r="F48" s="49" t="s">
        <v>456</v>
      </c>
      <c r="G48" s="49"/>
      <c r="H48" s="50" t="s">
        <v>455</v>
      </c>
      <c r="J48" s="305" t="s">
        <v>520</v>
      </c>
      <c r="K48" s="305"/>
      <c r="L48" s="305"/>
      <c r="M48" s="305"/>
      <c r="N48" s="305"/>
      <c r="O48" s="305"/>
      <c r="P48" s="305"/>
      <c r="R48" s="294" t="s">
        <v>521</v>
      </c>
      <c r="S48" s="295"/>
      <c r="T48" s="295"/>
      <c r="U48" s="295"/>
      <c r="V48" s="295"/>
      <c r="W48" s="295"/>
      <c r="X48" s="296"/>
    </row>
    <row r="49" spans="1:26" ht="16.5" thickTop="1" thickBot="1">
      <c r="A49" s="38" t="s">
        <v>457</v>
      </c>
      <c r="B49" t="s">
        <v>458</v>
      </c>
      <c r="C49" s="68">
        <v>3.0303E-2</v>
      </c>
      <c r="D49" s="59">
        <f>C49*B6</f>
        <v>3.0303E-2</v>
      </c>
      <c r="E49">
        <v>575</v>
      </c>
      <c r="F49" s="68">
        <v>17.424230000000001</v>
      </c>
      <c r="G49" s="68"/>
      <c r="H49" s="42">
        <f>F49*B6</f>
        <v>17.424230000000001</v>
      </c>
      <c r="J49" s="48" t="s">
        <v>449</v>
      </c>
      <c r="K49" s="49" t="s">
        <v>450</v>
      </c>
      <c r="L49" s="49" t="s">
        <v>451</v>
      </c>
      <c r="M49" s="49" t="s">
        <v>452</v>
      </c>
      <c r="N49" s="49" t="s">
        <v>453</v>
      </c>
      <c r="O49" s="49" t="s">
        <v>522</v>
      </c>
      <c r="P49" s="50" t="s">
        <v>455</v>
      </c>
      <c r="R49" s="48" t="s">
        <v>449</v>
      </c>
      <c r="S49" s="49" t="s">
        <v>450</v>
      </c>
      <c r="T49" s="49" t="s">
        <v>523</v>
      </c>
      <c r="U49" s="49" t="s">
        <v>452</v>
      </c>
      <c r="V49" s="49" t="s">
        <v>453</v>
      </c>
      <c r="W49" s="49" t="s">
        <v>454</v>
      </c>
      <c r="X49" s="50" t="s">
        <v>455</v>
      </c>
    </row>
    <row r="50" spans="1:26" ht="15.75" thickTop="1">
      <c r="A50" s="38" t="s">
        <v>464</v>
      </c>
      <c r="B50" t="s">
        <v>524</v>
      </c>
      <c r="C50" s="68">
        <v>0.216667</v>
      </c>
      <c r="D50" s="59">
        <f>C50*B6</f>
        <v>0.216667</v>
      </c>
      <c r="E50">
        <v>2.5</v>
      </c>
      <c r="F50" s="68">
        <v>0.54166800000000004</v>
      </c>
      <c r="G50" s="68"/>
      <c r="H50" s="42">
        <f>F50*B6</f>
        <v>0.54166800000000004</v>
      </c>
      <c r="J50" s="38" t="s">
        <v>457</v>
      </c>
      <c r="K50" t="s">
        <v>458</v>
      </c>
      <c r="L50" s="67">
        <v>0.03</v>
      </c>
      <c r="M50" s="59">
        <f>L50*B8</f>
        <v>36</v>
      </c>
      <c r="N50">
        <v>575</v>
      </c>
      <c r="O50" s="67">
        <v>14.375</v>
      </c>
      <c r="P50" s="42">
        <f>O50*B8</f>
        <v>17250</v>
      </c>
      <c r="R50" s="38" t="s">
        <v>525</v>
      </c>
      <c r="S50" s="6" t="s">
        <v>460</v>
      </c>
      <c r="T50" s="6"/>
      <c r="U50" s="275">
        <v>0.9</v>
      </c>
      <c r="V50" s="6">
        <v>1835</v>
      </c>
      <c r="W50" s="6"/>
      <c r="X50" s="75">
        <f t="shared" ref="X50:X69" si="4">U50*V50</f>
        <v>1651.5</v>
      </c>
    </row>
    <row r="51" spans="1:26">
      <c r="A51" s="38" t="s">
        <v>526</v>
      </c>
      <c r="B51" t="s">
        <v>460</v>
      </c>
      <c r="C51" s="68">
        <v>4.5455000000000002E-2</v>
      </c>
      <c r="D51" s="59">
        <f>C51*B6</f>
        <v>4.5455000000000002E-2</v>
      </c>
      <c r="E51">
        <v>2500</v>
      </c>
      <c r="F51" s="68">
        <v>113.6375</v>
      </c>
      <c r="G51" s="68"/>
      <c r="H51" s="42">
        <f>F51*B6</f>
        <v>113.6375</v>
      </c>
      <c r="J51" s="38" t="s">
        <v>487</v>
      </c>
      <c r="K51" t="s">
        <v>488</v>
      </c>
      <c r="L51" s="67">
        <v>2.5</v>
      </c>
      <c r="M51" s="40">
        <v>250</v>
      </c>
      <c r="N51">
        <v>1.4</v>
      </c>
      <c r="O51" s="67">
        <v>3.5</v>
      </c>
      <c r="P51" s="42">
        <f>O51*B8</f>
        <v>4200</v>
      </c>
      <c r="R51" s="38" t="s">
        <v>527</v>
      </c>
      <c r="S51" t="s">
        <v>490</v>
      </c>
      <c r="T51" s="39"/>
      <c r="U51" s="59">
        <v>2</v>
      </c>
      <c r="V51" s="28">
        <v>38.31</v>
      </c>
      <c r="W51" s="41"/>
      <c r="X51" s="75">
        <f t="shared" si="4"/>
        <v>76.62</v>
      </c>
    </row>
    <row r="52" spans="1:26">
      <c r="A52" s="38" t="s">
        <v>468</v>
      </c>
      <c r="B52" t="s">
        <v>469</v>
      </c>
      <c r="C52" s="68">
        <v>3.0303E-2</v>
      </c>
      <c r="D52" s="59">
        <f>C52*B6</f>
        <v>3.0303E-2</v>
      </c>
      <c r="E52">
        <v>200</v>
      </c>
      <c r="F52" s="68">
        <v>6.0606</v>
      </c>
      <c r="G52" s="68"/>
      <c r="H52" s="42">
        <f>F52*B6</f>
        <v>6.0606</v>
      </c>
      <c r="J52" s="38" t="s">
        <v>528</v>
      </c>
      <c r="K52" t="s">
        <v>467</v>
      </c>
      <c r="L52" s="67">
        <v>1</v>
      </c>
      <c r="M52" s="40">
        <f>L52*B8</f>
        <v>1200</v>
      </c>
      <c r="N52">
        <v>37.5</v>
      </c>
      <c r="O52" s="67">
        <v>37.5</v>
      </c>
      <c r="P52" s="42">
        <f>O52*B8</f>
        <v>45000</v>
      </c>
      <c r="R52" s="38" t="s">
        <v>529</v>
      </c>
      <c r="S52" t="s">
        <v>490</v>
      </c>
      <c r="T52" s="39"/>
      <c r="U52" s="40">
        <v>1</v>
      </c>
      <c r="V52" s="28">
        <v>100</v>
      </c>
      <c r="W52" s="41"/>
      <c r="X52" s="75">
        <f t="shared" si="4"/>
        <v>100</v>
      </c>
    </row>
    <row r="53" spans="1:26">
      <c r="A53" s="38" t="s">
        <v>470</v>
      </c>
      <c r="B53" t="s">
        <v>471</v>
      </c>
      <c r="C53" s="68">
        <v>8.6211999999999997E-2</v>
      </c>
      <c r="D53" s="59">
        <f>C53*B6</f>
        <v>8.6211999999999997E-2</v>
      </c>
      <c r="E53">
        <v>2</v>
      </c>
      <c r="F53" s="68">
        <v>0.17242399999999999</v>
      </c>
      <c r="G53" s="68"/>
      <c r="H53" s="42">
        <f>F53*B6</f>
        <v>0.17242399999999999</v>
      </c>
      <c r="J53" s="38" t="s">
        <v>485</v>
      </c>
      <c r="L53" s="39"/>
      <c r="M53" s="40"/>
      <c r="O53" s="41"/>
      <c r="P53" s="42"/>
      <c r="R53" s="38" t="s">
        <v>530</v>
      </c>
      <c r="S53" t="s">
        <v>490</v>
      </c>
      <c r="T53" s="39"/>
      <c r="U53" s="40">
        <v>1</v>
      </c>
      <c r="V53" s="28">
        <v>34.14</v>
      </c>
      <c r="W53" s="41"/>
      <c r="X53" s="75">
        <f t="shared" si="4"/>
        <v>34.14</v>
      </c>
      <c r="Z53" s="42"/>
    </row>
    <row r="54" spans="1:26">
      <c r="A54" s="38" t="s">
        <v>472</v>
      </c>
      <c r="B54" t="s">
        <v>467</v>
      </c>
      <c r="C54" s="68">
        <v>3.0303E-2</v>
      </c>
      <c r="D54" s="59">
        <f>C54*B6</f>
        <v>3.0303E-2</v>
      </c>
      <c r="E54">
        <v>100</v>
      </c>
      <c r="F54" s="68">
        <v>3.0303</v>
      </c>
      <c r="G54" s="68"/>
      <c r="H54" s="42">
        <f>F54*B6</f>
        <v>3.0303</v>
      </c>
      <c r="J54" s="38"/>
      <c r="L54" s="39"/>
      <c r="M54" s="40"/>
      <c r="O54" s="41"/>
      <c r="P54" s="42"/>
      <c r="R54" s="38" t="s">
        <v>531</v>
      </c>
      <c r="S54" t="s">
        <v>490</v>
      </c>
      <c r="T54" s="39"/>
      <c r="U54" s="40">
        <v>1</v>
      </c>
      <c r="V54" s="28">
        <v>25</v>
      </c>
      <c r="W54" s="41"/>
      <c r="X54" s="75">
        <f t="shared" si="4"/>
        <v>25</v>
      </c>
      <c r="Z54" s="42"/>
    </row>
    <row r="55" spans="1:26">
      <c r="A55" s="38" t="s">
        <v>473</v>
      </c>
      <c r="B55" t="s">
        <v>467</v>
      </c>
      <c r="C55" s="68">
        <v>6.0606E-2</v>
      </c>
      <c r="D55" s="59">
        <f>C55*B6</f>
        <v>6.0606E-2</v>
      </c>
      <c r="E55">
        <v>10</v>
      </c>
      <c r="F55" s="68">
        <v>0.60606000000000004</v>
      </c>
      <c r="G55" s="68"/>
      <c r="H55" s="42">
        <f>F55*B6</f>
        <v>0.60606000000000004</v>
      </c>
      <c r="J55" s="38" t="s">
        <v>494</v>
      </c>
      <c r="P55" s="42"/>
      <c r="R55" s="38" t="s">
        <v>532</v>
      </c>
      <c r="S55" t="s">
        <v>533</v>
      </c>
      <c r="T55" s="39"/>
      <c r="U55" s="40">
        <v>1</v>
      </c>
      <c r="V55" s="28">
        <v>25</v>
      </c>
      <c r="W55" s="41"/>
      <c r="X55" s="75">
        <f t="shared" si="4"/>
        <v>25</v>
      </c>
      <c r="Z55" s="42"/>
    </row>
    <row r="56" spans="1:26" ht="15.75" thickBot="1">
      <c r="A56" s="38" t="s">
        <v>474</v>
      </c>
      <c r="B56" t="s">
        <v>534</v>
      </c>
      <c r="C56" s="68">
        <v>0.216667</v>
      </c>
      <c r="D56" s="59">
        <f>C56*B6</f>
        <v>0.216667</v>
      </c>
      <c r="E56">
        <v>10</v>
      </c>
      <c r="F56" s="68">
        <v>2.1666699999999999</v>
      </c>
      <c r="G56" s="68"/>
      <c r="H56" s="42">
        <f>F56*B6</f>
        <v>2.1666699999999999</v>
      </c>
      <c r="J56" s="297" t="s">
        <v>497</v>
      </c>
      <c r="K56" s="298"/>
      <c r="L56" s="298"/>
      <c r="M56" s="298"/>
      <c r="N56" s="44"/>
      <c r="O56" s="6"/>
      <c r="P56" s="45">
        <f>SUM(P50:P55)</f>
        <v>66450</v>
      </c>
      <c r="R56" s="38" t="s">
        <v>535</v>
      </c>
      <c r="S56" t="s">
        <v>490</v>
      </c>
      <c r="T56" s="39"/>
      <c r="U56" s="40">
        <v>1</v>
      </c>
      <c r="V56" s="28">
        <v>50</v>
      </c>
      <c r="W56" s="41"/>
      <c r="X56" s="75">
        <f t="shared" si="4"/>
        <v>50</v>
      </c>
      <c r="Z56" s="42"/>
    </row>
    <row r="57" spans="1:26" ht="16.5" thickTop="1" thickBot="1">
      <c r="A57" s="38" t="s">
        <v>536</v>
      </c>
      <c r="B57" s="43" t="s">
        <v>465</v>
      </c>
      <c r="C57" s="68">
        <v>0.43333300000000002</v>
      </c>
      <c r="D57" s="59">
        <f>C57*B6</f>
        <v>0.43333300000000002</v>
      </c>
      <c r="E57">
        <v>2</v>
      </c>
      <c r="F57" s="68">
        <v>0.86666600000000005</v>
      </c>
      <c r="G57" s="68"/>
      <c r="H57" s="42">
        <f>F57*B6</f>
        <v>0.86666600000000005</v>
      </c>
      <c r="J57" s="38"/>
      <c r="O57" s="52"/>
      <c r="P57" s="53"/>
      <c r="R57" s="38" t="s">
        <v>537</v>
      </c>
      <c r="S57" t="s">
        <v>490</v>
      </c>
      <c r="T57" s="39"/>
      <c r="U57" s="40">
        <v>2</v>
      </c>
      <c r="V57" s="28">
        <v>54</v>
      </c>
      <c r="W57" s="41"/>
      <c r="X57" s="75">
        <f t="shared" si="4"/>
        <v>108</v>
      </c>
      <c r="Z57" s="42"/>
    </row>
    <row r="58" spans="1:26" ht="15.75" thickBot="1">
      <c r="A58" s="38" t="s">
        <v>538</v>
      </c>
      <c r="B58" t="s">
        <v>539</v>
      </c>
      <c r="C58" s="68">
        <v>3.0303E-2</v>
      </c>
      <c r="D58" s="59">
        <f>C58*B6</f>
        <v>3.0303E-2</v>
      </c>
      <c r="E58">
        <v>14.786799999999999</v>
      </c>
      <c r="F58" s="68">
        <v>0.44808399999999998</v>
      </c>
      <c r="G58" s="68"/>
      <c r="H58" s="42">
        <f>F58*B6</f>
        <v>0.44808399999999998</v>
      </c>
      <c r="J58" s="299" t="s">
        <v>498</v>
      </c>
      <c r="K58" s="300"/>
      <c r="L58" s="300"/>
      <c r="M58" s="300"/>
      <c r="N58" s="301"/>
      <c r="R58" s="38" t="s">
        <v>540</v>
      </c>
      <c r="S58" t="s">
        <v>490</v>
      </c>
      <c r="T58" s="39"/>
      <c r="U58" s="40">
        <v>1</v>
      </c>
      <c r="V58" s="28">
        <v>103.44</v>
      </c>
      <c r="W58" s="41"/>
      <c r="X58" s="75">
        <f t="shared" si="4"/>
        <v>103.44</v>
      </c>
      <c r="Z58" s="42"/>
    </row>
    <row r="59" spans="1:26">
      <c r="A59" s="38" t="s">
        <v>485</v>
      </c>
      <c r="B59" t="s">
        <v>486</v>
      </c>
      <c r="C59" s="68">
        <v>0</v>
      </c>
      <c r="D59" s="59">
        <f>C59*B6</f>
        <v>0</v>
      </c>
      <c r="F59" s="68">
        <v>0</v>
      </c>
      <c r="G59" s="68"/>
      <c r="H59" s="42">
        <f>F59*B6</f>
        <v>0</v>
      </c>
      <c r="J59" s="46" t="s">
        <v>499</v>
      </c>
      <c r="K59" s="6" t="s">
        <v>500</v>
      </c>
      <c r="L59" s="6" t="s">
        <v>501</v>
      </c>
      <c r="M59" s="6" t="s">
        <v>502</v>
      </c>
      <c r="N59" s="54"/>
      <c r="O59" s="302" t="s">
        <v>504</v>
      </c>
      <c r="P59" s="298"/>
      <c r="R59" s="38" t="s">
        <v>541</v>
      </c>
      <c r="S59" s="43" t="s">
        <v>490</v>
      </c>
      <c r="T59" s="39"/>
      <c r="U59" s="40">
        <v>1</v>
      </c>
      <c r="V59" s="28">
        <v>103.6</v>
      </c>
      <c r="W59" s="41"/>
      <c r="X59" s="75">
        <f t="shared" si="4"/>
        <v>103.6</v>
      </c>
      <c r="Z59" s="42"/>
    </row>
    <row r="60" spans="1:26">
      <c r="A60" s="38" t="s">
        <v>487</v>
      </c>
      <c r="B60" t="s">
        <v>488</v>
      </c>
      <c r="C60" s="68">
        <v>4.5454549999999996</v>
      </c>
      <c r="D60" s="59">
        <f>C60*B6</f>
        <v>4.5454549999999996</v>
      </c>
      <c r="E60">
        <v>1.4</v>
      </c>
      <c r="F60" s="68">
        <v>6.3636369999999998</v>
      </c>
      <c r="G60" s="68"/>
      <c r="H60" s="42">
        <f>F60*B6</f>
        <v>6.3636369999999998</v>
      </c>
      <c r="J60" s="38" t="s">
        <v>505</v>
      </c>
      <c r="K60">
        <f>B8</f>
        <v>1200</v>
      </c>
      <c r="L60" s="28">
        <v>7</v>
      </c>
      <c r="M60" s="28">
        <f>K60*L60</f>
        <v>8400</v>
      </c>
      <c r="N60" s="55"/>
      <c r="O60" s="303"/>
      <c r="P60" s="304"/>
      <c r="R60" s="38" t="s">
        <v>542</v>
      </c>
      <c r="S60" t="s">
        <v>543</v>
      </c>
      <c r="T60" s="39"/>
      <c r="U60" s="40">
        <v>1</v>
      </c>
      <c r="V60" s="28">
        <v>63</v>
      </c>
      <c r="W60" s="41"/>
      <c r="X60" s="75">
        <f t="shared" si="4"/>
        <v>63</v>
      </c>
      <c r="Z60" s="42"/>
    </row>
    <row r="61" spans="1:26">
      <c r="A61" s="38" t="s">
        <v>489</v>
      </c>
      <c r="B61" t="s">
        <v>490</v>
      </c>
      <c r="C61" s="68">
        <v>3.0303E-2</v>
      </c>
      <c r="D61" s="59">
        <f>C61*B6</f>
        <v>3.0303E-2</v>
      </c>
      <c r="E61">
        <v>40</v>
      </c>
      <c r="F61" s="68">
        <v>1.2121200000000001</v>
      </c>
      <c r="G61" s="68"/>
      <c r="H61" s="42">
        <f>F61*B6</f>
        <v>1.2121200000000001</v>
      </c>
      <c r="J61" s="38" t="s">
        <v>506</v>
      </c>
      <c r="K61">
        <f>B8</f>
        <v>1200</v>
      </c>
      <c r="L61" s="28">
        <v>15</v>
      </c>
      <c r="M61" s="28">
        <f>K61*L61</f>
        <v>18000</v>
      </c>
      <c r="N61" s="55"/>
      <c r="O61" s="303"/>
      <c r="P61" s="304"/>
      <c r="R61" s="38" t="s">
        <v>544</v>
      </c>
      <c r="S61" t="s">
        <v>490</v>
      </c>
      <c r="T61" s="39"/>
      <c r="U61" s="40">
        <v>1</v>
      </c>
      <c r="V61" s="28">
        <v>14.66</v>
      </c>
      <c r="W61" s="41"/>
      <c r="X61" s="75">
        <f t="shared" si="4"/>
        <v>14.66</v>
      </c>
      <c r="Z61" s="42"/>
    </row>
    <row r="62" spans="1:26">
      <c r="A62" s="38" t="s">
        <v>492</v>
      </c>
      <c r="B62" t="s">
        <v>467</v>
      </c>
      <c r="C62" s="68">
        <v>0.106061</v>
      </c>
      <c r="D62" s="59">
        <f>C62*B6</f>
        <v>0.106061</v>
      </c>
      <c r="E62">
        <v>10</v>
      </c>
      <c r="F62" s="68">
        <v>1.0606100000000001</v>
      </c>
      <c r="G62" s="68"/>
      <c r="H62" s="42">
        <f>F62*B6</f>
        <v>1.0606100000000001</v>
      </c>
      <c r="J62" s="46" t="s">
        <v>507</v>
      </c>
      <c r="K62" s="6"/>
      <c r="L62" s="6"/>
      <c r="M62" s="44">
        <f>SUM(M60:M61)</f>
        <v>26400</v>
      </c>
      <c r="N62" s="56"/>
      <c r="O62" s="303"/>
      <c r="P62" s="304"/>
      <c r="R62" s="38" t="s">
        <v>545</v>
      </c>
      <c r="S62" t="s">
        <v>543</v>
      </c>
      <c r="T62" s="39"/>
      <c r="U62" s="40">
        <v>1</v>
      </c>
      <c r="V62" s="28">
        <v>80</v>
      </c>
      <c r="W62" s="41"/>
      <c r="X62" s="75">
        <f t="shared" si="4"/>
        <v>80</v>
      </c>
      <c r="Z62" s="42"/>
    </row>
    <row r="63" spans="1:26">
      <c r="A63" s="38" t="s">
        <v>546</v>
      </c>
      <c r="B63" t="s">
        <v>490</v>
      </c>
      <c r="C63" s="68">
        <v>1.5152000000000001E-2</v>
      </c>
      <c r="D63" s="59">
        <f>C63*B6</f>
        <v>1.5152000000000001E-2</v>
      </c>
      <c r="E63">
        <v>10</v>
      </c>
      <c r="F63" s="68">
        <v>0.15151999999999999</v>
      </c>
      <c r="G63" s="68"/>
      <c r="H63" s="42">
        <f>F63*B6</f>
        <v>0.15151999999999999</v>
      </c>
      <c r="J63" s="46"/>
      <c r="K63" s="6"/>
      <c r="L63" s="6"/>
      <c r="M63" s="44"/>
      <c r="N63" s="56"/>
      <c r="O63" s="303"/>
      <c r="P63" s="304"/>
      <c r="R63" s="38" t="s">
        <v>474</v>
      </c>
      <c r="S63" t="s">
        <v>543</v>
      </c>
      <c r="T63" s="39"/>
      <c r="U63" s="40">
        <v>1.4</v>
      </c>
      <c r="V63" s="28">
        <v>50</v>
      </c>
      <c r="W63" s="41"/>
      <c r="X63" s="75">
        <f t="shared" si="4"/>
        <v>70</v>
      </c>
      <c r="Z63" s="42"/>
    </row>
    <row r="64" spans="1:26">
      <c r="A64" s="38"/>
      <c r="C64" s="68"/>
      <c r="D64" s="59"/>
      <c r="F64" s="68"/>
      <c r="G64" s="68"/>
      <c r="H64" s="42"/>
      <c r="J64" s="46"/>
      <c r="K64" s="6"/>
      <c r="L64" s="6"/>
      <c r="M64" s="44"/>
      <c r="N64" s="56"/>
      <c r="O64" s="303"/>
      <c r="P64" s="304"/>
      <c r="R64" s="38" t="s">
        <v>547</v>
      </c>
      <c r="S64" t="s">
        <v>484</v>
      </c>
      <c r="T64" s="39"/>
      <c r="U64" s="40">
        <v>1</v>
      </c>
      <c r="V64" s="28">
        <v>140</v>
      </c>
      <c r="W64" s="41"/>
      <c r="X64" s="75">
        <f t="shared" si="4"/>
        <v>140</v>
      </c>
      <c r="Z64" s="42"/>
    </row>
    <row r="65" spans="1:26">
      <c r="A65" s="38" t="s">
        <v>466</v>
      </c>
      <c r="B65" t="s">
        <v>467</v>
      </c>
      <c r="C65" s="68">
        <v>1.5152000000000001E-2</v>
      </c>
      <c r="D65" s="59">
        <f>C65*B6</f>
        <v>1.5152000000000001E-2</v>
      </c>
      <c r="E65">
        <v>93</v>
      </c>
      <c r="F65" s="68">
        <v>1.4091359999999999</v>
      </c>
      <c r="G65" s="68"/>
      <c r="H65" s="42">
        <f>F65*B6</f>
        <v>1.4091359999999999</v>
      </c>
      <c r="J65" s="46"/>
      <c r="K65" s="6"/>
      <c r="L65" s="6"/>
      <c r="M65" s="44"/>
      <c r="N65" s="56"/>
      <c r="O65" s="303"/>
      <c r="P65" s="304"/>
      <c r="R65" s="38" t="s">
        <v>548</v>
      </c>
      <c r="S65" t="s">
        <v>479</v>
      </c>
      <c r="T65" s="39"/>
      <c r="U65" s="40">
        <v>1</v>
      </c>
      <c r="V65" s="28">
        <v>100</v>
      </c>
      <c r="W65" s="41"/>
      <c r="X65" s="75">
        <f t="shared" si="4"/>
        <v>100</v>
      </c>
      <c r="Z65" s="42"/>
    </row>
    <row r="66" spans="1:26">
      <c r="A66" s="38" t="s">
        <v>549</v>
      </c>
      <c r="B66" t="s">
        <v>471</v>
      </c>
      <c r="C66" s="68">
        <v>8.6211999999999997E-2</v>
      </c>
      <c r="D66" s="59">
        <f>C66*B6</f>
        <v>8.6211999999999997E-2</v>
      </c>
      <c r="E66">
        <v>1</v>
      </c>
      <c r="F66" s="68">
        <v>8.6211999999999997E-2</v>
      </c>
      <c r="G66" s="68"/>
      <c r="H66" s="42">
        <f>F66*B6</f>
        <v>8.6211999999999997E-2</v>
      </c>
      <c r="J66" s="38"/>
      <c r="N66" s="56"/>
      <c r="O66" s="303"/>
      <c r="P66" s="304"/>
      <c r="R66" s="38" t="s">
        <v>550</v>
      </c>
      <c r="S66" t="s">
        <v>479</v>
      </c>
      <c r="T66" s="39"/>
      <c r="U66" s="40">
        <v>2</v>
      </c>
      <c r="V66" s="28">
        <v>250</v>
      </c>
      <c r="W66" s="41"/>
      <c r="X66" s="75">
        <f t="shared" si="4"/>
        <v>500</v>
      </c>
      <c r="Z66" s="42"/>
    </row>
    <row r="67" spans="1:26" ht="21">
      <c r="A67" s="38" t="s">
        <v>494</v>
      </c>
      <c r="H67" s="42"/>
      <c r="J67" s="46" t="s">
        <v>509</v>
      </c>
      <c r="K67" s="6" t="s">
        <v>510</v>
      </c>
      <c r="L67" s="6" t="s">
        <v>511</v>
      </c>
      <c r="M67" s="6" t="s">
        <v>502</v>
      </c>
      <c r="N67" s="56"/>
      <c r="O67" s="288">
        <f>M73/B8</f>
        <v>84.075000000000003</v>
      </c>
      <c r="P67" s="289"/>
      <c r="R67" s="38" t="s">
        <v>551</v>
      </c>
      <c r="S67" t="s">
        <v>552</v>
      </c>
      <c r="T67" s="39"/>
      <c r="U67" s="40">
        <v>1</v>
      </c>
      <c r="V67" s="28">
        <v>100</v>
      </c>
      <c r="W67" s="41"/>
      <c r="X67" s="75">
        <f t="shared" si="4"/>
        <v>100</v>
      </c>
      <c r="Z67" s="42"/>
    </row>
    <row r="68" spans="1:26" ht="15.75" thickBot="1">
      <c r="A68" s="297" t="s">
        <v>497</v>
      </c>
      <c r="B68" s="298"/>
      <c r="C68" s="298"/>
      <c r="D68" s="298"/>
      <c r="E68" s="44"/>
      <c r="F68" s="6"/>
      <c r="G68" s="6"/>
      <c r="H68" s="45">
        <f>SUM(H49:H67)</f>
        <v>155.23743700000003</v>
      </c>
      <c r="J68" s="38" t="s">
        <v>512</v>
      </c>
      <c r="K68">
        <f>B8/10</f>
        <v>120</v>
      </c>
      <c r="L68" s="28">
        <v>50</v>
      </c>
      <c r="M68" s="28">
        <f>K68*L68</f>
        <v>6000</v>
      </c>
      <c r="N68" s="56"/>
      <c r="R68" s="38" t="s">
        <v>553</v>
      </c>
      <c r="S68" t="s">
        <v>490</v>
      </c>
      <c r="T68" s="39"/>
      <c r="U68" s="40">
        <v>1</v>
      </c>
      <c r="V68" s="28">
        <v>100</v>
      </c>
      <c r="W68" s="41"/>
      <c r="X68" s="75">
        <f t="shared" si="4"/>
        <v>100</v>
      </c>
      <c r="Z68" s="42"/>
    </row>
    <row r="69" spans="1:26" ht="16.5" thickTop="1" thickBot="1">
      <c r="A69" s="38"/>
      <c r="F69" s="52"/>
      <c r="G69" s="53"/>
      <c r="H69" s="53"/>
      <c r="J69" s="38" t="s">
        <v>513</v>
      </c>
      <c r="K69">
        <f>B8/10</f>
        <v>120</v>
      </c>
      <c r="L69" s="28">
        <v>8</v>
      </c>
      <c r="M69" s="28">
        <f t="shared" ref="M69:M70" si="5">K69*L69</f>
        <v>960</v>
      </c>
      <c r="N69" s="56"/>
      <c r="R69" s="38" t="s">
        <v>554</v>
      </c>
      <c r="S69" t="s">
        <v>555</v>
      </c>
      <c r="T69" s="39">
        <v>1.5503876E-2</v>
      </c>
      <c r="U69" s="40">
        <v>1</v>
      </c>
      <c r="V69" s="28">
        <v>80</v>
      </c>
      <c r="W69" s="41"/>
      <c r="X69" s="75">
        <f t="shared" si="4"/>
        <v>80</v>
      </c>
      <c r="Z69" s="42"/>
    </row>
    <row r="70" spans="1:26" ht="15.75" thickBot="1">
      <c r="A70" s="299" t="s">
        <v>498</v>
      </c>
      <c r="B70" s="300"/>
      <c r="C70" s="300"/>
      <c r="D70" s="300"/>
      <c r="E70" s="301"/>
      <c r="J70" s="38" t="s">
        <v>514</v>
      </c>
      <c r="K70">
        <f>B8/10</f>
        <v>120</v>
      </c>
      <c r="L70" s="28">
        <v>9</v>
      </c>
      <c r="M70" s="28">
        <f t="shared" si="5"/>
        <v>1080</v>
      </c>
      <c r="N70" s="56"/>
      <c r="R70" s="38"/>
      <c r="X70" s="42"/>
      <c r="Z70" s="42"/>
    </row>
    <row r="71" spans="1:26" ht="15.75" thickBot="1">
      <c r="A71" s="46" t="s">
        <v>499</v>
      </c>
      <c r="B71" s="6" t="s">
        <v>500</v>
      </c>
      <c r="C71" s="6" t="s">
        <v>501</v>
      </c>
      <c r="D71" s="6" t="s">
        <v>502</v>
      </c>
      <c r="E71" s="54"/>
      <c r="F71" s="302" t="s">
        <v>504</v>
      </c>
      <c r="G71" s="298"/>
      <c r="H71" s="298"/>
      <c r="J71" s="46" t="s">
        <v>515</v>
      </c>
      <c r="K71" s="6"/>
      <c r="L71" s="44"/>
      <c r="M71" s="44">
        <f>SUM(M68:M70)</f>
        <v>8040</v>
      </c>
      <c r="N71" s="56"/>
      <c r="R71" s="297" t="s">
        <v>497</v>
      </c>
      <c r="S71" s="298"/>
      <c r="T71" s="298"/>
      <c r="U71" s="298"/>
      <c r="V71" s="44"/>
      <c r="W71" s="6"/>
      <c r="X71" s="45">
        <f>SUM(X50:X70)</f>
        <v>3524.96</v>
      </c>
    </row>
    <row r="72" spans="1:26" ht="16.5" thickTop="1" thickBot="1">
      <c r="A72" s="38" t="s">
        <v>505</v>
      </c>
      <c r="B72">
        <f>B6</f>
        <v>1</v>
      </c>
      <c r="C72" s="28">
        <v>7</v>
      </c>
      <c r="D72" s="28">
        <f>B72*C72</f>
        <v>7</v>
      </c>
      <c r="E72" s="55"/>
      <c r="F72" s="303"/>
      <c r="G72" s="304"/>
      <c r="H72" s="304"/>
      <c r="J72" s="51"/>
      <c r="K72" s="47"/>
      <c r="L72" s="47"/>
      <c r="M72" s="47"/>
      <c r="N72" s="57"/>
      <c r="R72" s="38"/>
      <c r="W72" s="52"/>
      <c r="X72" s="53"/>
    </row>
    <row r="73" spans="1:26" ht="19.5" thickBot="1">
      <c r="A73" s="38" t="s">
        <v>506</v>
      </c>
      <c r="B73">
        <f>B6</f>
        <v>1</v>
      </c>
      <c r="C73" s="28">
        <v>15</v>
      </c>
      <c r="D73" s="28">
        <f>B73*C73</f>
        <v>15</v>
      </c>
      <c r="E73" s="55"/>
      <c r="F73" s="303"/>
      <c r="G73" s="304"/>
      <c r="H73" s="304"/>
      <c r="J73" s="290" t="s">
        <v>516</v>
      </c>
      <c r="K73" s="291"/>
      <c r="L73" s="291"/>
      <c r="M73" s="292">
        <f>SUM(P56,M62,M71)</f>
        <v>100890</v>
      </c>
      <c r="N73" s="293"/>
      <c r="O73" s="58"/>
      <c r="P73" s="58"/>
      <c r="R73" s="299" t="s">
        <v>498</v>
      </c>
      <c r="S73" s="300"/>
      <c r="T73" s="300"/>
      <c r="U73" s="300"/>
      <c r="V73" s="301"/>
    </row>
    <row r="74" spans="1:26">
      <c r="A74" s="38" t="s">
        <v>556</v>
      </c>
      <c r="B74">
        <f>B6</f>
        <v>1</v>
      </c>
      <c r="C74" s="28">
        <v>26.515149999999998</v>
      </c>
      <c r="D74" s="28">
        <f>B74*C74</f>
        <v>26.515149999999998</v>
      </c>
      <c r="E74" s="55"/>
      <c r="F74" s="303"/>
      <c r="G74" s="304"/>
      <c r="H74" s="304"/>
      <c r="R74" s="46"/>
      <c r="S74" s="6"/>
      <c r="T74" s="6"/>
      <c r="U74" s="6"/>
      <c r="V74" s="54"/>
      <c r="W74" s="302" t="s">
        <v>503</v>
      </c>
      <c r="X74" s="298"/>
    </row>
    <row r="75" spans="1:26">
      <c r="A75" s="46" t="s">
        <v>507</v>
      </c>
      <c r="B75" s="6"/>
      <c r="C75" s="6"/>
      <c r="D75" s="44">
        <f>SUM(D72:D73)</f>
        <v>22</v>
      </c>
      <c r="E75" s="56"/>
      <c r="F75" s="303"/>
      <c r="G75" s="304"/>
      <c r="H75" s="304"/>
      <c r="R75" s="38"/>
      <c r="T75" s="28"/>
      <c r="U75" s="28"/>
      <c r="V75" s="55"/>
      <c r="W75" s="303"/>
      <c r="X75" s="304"/>
    </row>
    <row r="76" spans="1:26" ht="21">
      <c r="A76" s="38"/>
      <c r="E76" s="56"/>
      <c r="F76" s="288">
        <f>D83/B6</f>
        <v>183.93743700000002</v>
      </c>
      <c r="G76" s="306"/>
      <c r="H76" s="289"/>
      <c r="R76" s="38"/>
      <c r="T76" s="28"/>
      <c r="U76" s="28"/>
      <c r="V76" s="55"/>
      <c r="W76" s="303"/>
      <c r="X76" s="304"/>
    </row>
    <row r="77" spans="1:26">
      <c r="A77" s="46" t="s">
        <v>509</v>
      </c>
      <c r="B77" s="6" t="s">
        <v>510</v>
      </c>
      <c r="C77" s="6" t="s">
        <v>511</v>
      </c>
      <c r="D77" s="6" t="s">
        <v>502</v>
      </c>
      <c r="E77" s="56"/>
      <c r="R77" s="46"/>
      <c r="S77" s="6"/>
      <c r="T77" s="6"/>
      <c r="U77" s="44"/>
      <c r="V77" s="56"/>
      <c r="W77" s="303"/>
      <c r="X77" s="304"/>
    </row>
    <row r="78" spans="1:26">
      <c r="A78" s="38" t="s">
        <v>512</v>
      </c>
      <c r="B78">
        <f>B6/10</f>
        <v>0.1</v>
      </c>
      <c r="C78" s="28">
        <v>50</v>
      </c>
      <c r="D78" s="28">
        <f>B78*C78</f>
        <v>5</v>
      </c>
      <c r="E78" s="56"/>
      <c r="R78" s="38"/>
      <c r="V78" s="56"/>
      <c r="W78" s="303"/>
      <c r="X78" s="304"/>
    </row>
    <row r="79" spans="1:26" ht="21">
      <c r="A79" s="38" t="s">
        <v>513</v>
      </c>
      <c r="B79">
        <f>B6/10</f>
        <v>0.1</v>
      </c>
      <c r="C79" s="28">
        <v>8</v>
      </c>
      <c r="D79" s="28">
        <f t="shared" ref="D79:D80" si="6">B79*C79</f>
        <v>0.8</v>
      </c>
      <c r="E79" s="56"/>
      <c r="R79" s="46" t="s">
        <v>509</v>
      </c>
      <c r="S79" s="6" t="s">
        <v>510</v>
      </c>
      <c r="T79" s="6" t="s">
        <v>511</v>
      </c>
      <c r="U79" s="6" t="s">
        <v>502</v>
      </c>
      <c r="V79" s="56"/>
      <c r="W79" s="288">
        <f>U84/B7</f>
        <v>205.21</v>
      </c>
      <c r="X79" s="289"/>
    </row>
    <row r="80" spans="1:26">
      <c r="A80" s="38" t="s">
        <v>514</v>
      </c>
      <c r="B80">
        <f>B6/10</f>
        <v>0.1</v>
      </c>
      <c r="C80" s="28">
        <v>9</v>
      </c>
      <c r="D80" s="28">
        <f t="shared" si="6"/>
        <v>0.9</v>
      </c>
      <c r="E80" s="56"/>
      <c r="R80" s="38" t="s">
        <v>557</v>
      </c>
      <c r="S80">
        <v>1</v>
      </c>
      <c r="T80" s="28">
        <v>160</v>
      </c>
      <c r="U80" s="28">
        <f>S80*T80</f>
        <v>160</v>
      </c>
      <c r="V80" s="56"/>
      <c r="W80" t="s">
        <v>558</v>
      </c>
      <c r="X80" s="28">
        <f>W79*0.15</f>
        <v>30.781500000000001</v>
      </c>
    </row>
    <row r="81" spans="1:24" ht="21">
      <c r="A81" s="46" t="s">
        <v>515</v>
      </c>
      <c r="B81" s="6"/>
      <c r="C81" s="44"/>
      <c r="D81" s="44">
        <f>SUM(D78:D80)</f>
        <v>6.7</v>
      </c>
      <c r="E81" s="56"/>
      <c r="R81" s="38" t="s">
        <v>514</v>
      </c>
      <c r="S81">
        <f>S40/10</f>
        <v>0.98000000000000009</v>
      </c>
      <c r="T81" s="28">
        <v>9</v>
      </c>
      <c r="U81" s="28">
        <f t="shared" ref="U81" si="7">S81*T81</f>
        <v>8.82</v>
      </c>
      <c r="V81" s="56"/>
      <c r="W81" s="288">
        <f>W79+X80</f>
        <v>235.9915</v>
      </c>
      <c r="X81" s="289"/>
    </row>
    <row r="82" spans="1:24" ht="19.5" thickBot="1">
      <c r="A82" s="51"/>
      <c r="B82" s="47"/>
      <c r="C82" s="47"/>
      <c r="D82" s="47"/>
      <c r="E82" s="57"/>
      <c r="F82" s="58"/>
      <c r="G82" s="58"/>
      <c r="H82" s="58"/>
      <c r="R82" s="46" t="s">
        <v>515</v>
      </c>
      <c r="S82" s="6"/>
      <c r="T82" s="44"/>
      <c r="U82" s="44">
        <f>SUM(U80:U81)</f>
        <v>168.82</v>
      </c>
      <c r="V82" s="56"/>
    </row>
    <row r="83" spans="1:24" ht="19.5" thickBot="1">
      <c r="A83" s="290" t="s">
        <v>559</v>
      </c>
      <c r="B83" s="291"/>
      <c r="C83" s="291"/>
      <c r="D83" s="292">
        <f>SUM(H68,D75,D81)</f>
        <v>183.93743700000002</v>
      </c>
      <c r="E83" s="293"/>
      <c r="R83" s="51"/>
      <c r="S83" s="47"/>
      <c r="T83" s="47"/>
      <c r="U83" s="47"/>
      <c r="V83" s="57"/>
    </row>
    <row r="84" spans="1:24" ht="19.5" thickBot="1">
      <c r="R84" s="290" t="s">
        <v>560</v>
      </c>
      <c r="S84" s="291"/>
      <c r="T84" s="291"/>
      <c r="U84" s="292">
        <f>SUM(X71,U77,U82)</f>
        <v>3693.78</v>
      </c>
      <c r="V84" s="293"/>
    </row>
    <row r="85" spans="1:24" ht="18.75">
      <c r="W85" s="58"/>
      <c r="X85" s="58"/>
    </row>
  </sheetData>
  <autoFilter ref="A1:P8" xr:uid="{0BBDF01F-6A45-4969-973A-FF0FE2DE8682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52">
    <mergeCell ref="R29:U29"/>
    <mergeCell ref="R11:X11"/>
    <mergeCell ref="A1:P1"/>
    <mergeCell ref="A29:D29"/>
    <mergeCell ref="A11:H11"/>
    <mergeCell ref="J11:P11"/>
    <mergeCell ref="H2:K2"/>
    <mergeCell ref="M3:M5"/>
    <mergeCell ref="J30:M30"/>
    <mergeCell ref="A31:E31"/>
    <mergeCell ref="A43:C43"/>
    <mergeCell ref="D43:E43"/>
    <mergeCell ref="F32:H32"/>
    <mergeCell ref="F33:H36"/>
    <mergeCell ref="F37:H37"/>
    <mergeCell ref="J32:N32"/>
    <mergeCell ref="O33:P33"/>
    <mergeCell ref="O34:P37"/>
    <mergeCell ref="O38:P38"/>
    <mergeCell ref="J44:L44"/>
    <mergeCell ref="M44:N44"/>
    <mergeCell ref="R31:V31"/>
    <mergeCell ref="W32:X32"/>
    <mergeCell ref="W33:X36"/>
    <mergeCell ref="W37:X37"/>
    <mergeCell ref="R44:T44"/>
    <mergeCell ref="U44:V44"/>
    <mergeCell ref="F76:H76"/>
    <mergeCell ref="A83:C83"/>
    <mergeCell ref="D83:E83"/>
    <mergeCell ref="J48:P48"/>
    <mergeCell ref="J56:M56"/>
    <mergeCell ref="J58:N58"/>
    <mergeCell ref="O59:P59"/>
    <mergeCell ref="O60:P66"/>
    <mergeCell ref="O67:P67"/>
    <mergeCell ref="J73:L73"/>
    <mergeCell ref="M73:N73"/>
    <mergeCell ref="A47:H47"/>
    <mergeCell ref="A68:D68"/>
    <mergeCell ref="A70:E70"/>
    <mergeCell ref="F71:H71"/>
    <mergeCell ref="F72:H75"/>
    <mergeCell ref="W79:X79"/>
    <mergeCell ref="R84:T84"/>
    <mergeCell ref="U84:V84"/>
    <mergeCell ref="R48:X48"/>
    <mergeCell ref="R71:U71"/>
    <mergeCell ref="R73:V73"/>
    <mergeCell ref="W74:X74"/>
    <mergeCell ref="W75:X78"/>
    <mergeCell ref="W81:X8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5AD0-49E0-4D30-A5E9-8EBA0D7EC8EC}">
  <dimension ref="A1:P232"/>
  <sheetViews>
    <sheetView workbookViewId="0">
      <selection activeCell="A223" sqref="A223:H277"/>
    </sheetView>
  </sheetViews>
  <sheetFormatPr defaultRowHeight="15"/>
  <cols>
    <col min="1" max="1" width="18.28515625" style="2" customWidth="1"/>
    <col min="2" max="2" width="16.85546875" bestFit="1" customWidth="1"/>
    <col min="3" max="3" width="6.85546875" bestFit="1" customWidth="1"/>
    <col min="4" max="4" width="11.42578125" bestFit="1" customWidth="1"/>
    <col min="5" max="5" width="17.28515625" style="28" customWidth="1"/>
    <col min="6" max="6" width="6.85546875" customWidth="1"/>
    <col min="7" max="7" width="11.7109375" bestFit="1" customWidth="1"/>
    <col min="8" max="8" width="12.5703125" style="28" bestFit="1" customWidth="1"/>
    <col min="9" max="9" width="13.7109375" bestFit="1" customWidth="1"/>
    <col min="10" max="10" width="19.28515625" customWidth="1"/>
    <col min="11" max="11" width="14.140625" customWidth="1"/>
    <col min="12" max="12" width="10.7109375" bestFit="1" customWidth="1"/>
  </cols>
  <sheetData>
    <row r="1" spans="1:16" ht="19.5" thickBot="1">
      <c r="A1" s="316" t="s">
        <v>561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</row>
    <row r="2" spans="1:16" ht="15.75" thickBot="1">
      <c r="A2" s="317" t="s">
        <v>562</v>
      </c>
      <c r="B2" s="318"/>
      <c r="C2" s="318"/>
      <c r="D2" s="318"/>
      <c r="E2" s="318"/>
      <c r="F2" s="318"/>
      <c r="G2" s="318"/>
      <c r="H2" s="319"/>
      <c r="I2" s="320" t="s">
        <v>563</v>
      </c>
      <c r="J2" s="320"/>
      <c r="K2" s="321"/>
      <c r="L2" s="119"/>
      <c r="M2" s="119"/>
    </row>
    <row r="3" spans="1:16" ht="15.75" thickBot="1">
      <c r="A3" s="125" t="s">
        <v>564</v>
      </c>
      <c r="B3" s="120" t="s">
        <v>565</v>
      </c>
      <c r="C3" s="120" t="s">
        <v>566</v>
      </c>
      <c r="D3" s="120" t="s">
        <v>510</v>
      </c>
      <c r="E3" s="126" t="s">
        <v>567</v>
      </c>
      <c r="F3" s="121" t="s">
        <v>568</v>
      </c>
      <c r="G3" s="120" t="s">
        <v>569</v>
      </c>
      <c r="H3" s="126" t="s">
        <v>570</v>
      </c>
      <c r="I3" s="122" t="s">
        <v>571</v>
      </c>
      <c r="J3" s="123" t="s">
        <v>572</v>
      </c>
      <c r="K3" s="122" t="s">
        <v>573</v>
      </c>
      <c r="L3" s="122" t="s">
        <v>574</v>
      </c>
      <c r="M3" s="124" t="s">
        <v>575</v>
      </c>
    </row>
    <row r="4" spans="1:16">
      <c r="I4" t="s">
        <v>576</v>
      </c>
      <c r="J4" t="s">
        <v>577</v>
      </c>
    </row>
    <row r="5" spans="1:16">
      <c r="H5" s="28">
        <f t="shared" ref="H5:H68" si="0">(D5*E5)+(G5+F5)</f>
        <v>0</v>
      </c>
    </row>
    <row r="6" spans="1:16">
      <c r="A6" s="2">
        <v>44645</v>
      </c>
      <c r="B6" t="s">
        <v>578</v>
      </c>
      <c r="C6" t="s">
        <v>579</v>
      </c>
      <c r="D6">
        <v>50</v>
      </c>
      <c r="E6" s="28">
        <v>170</v>
      </c>
      <c r="G6">
        <v>1400</v>
      </c>
      <c r="H6" s="28">
        <f t="shared" si="0"/>
        <v>9900</v>
      </c>
    </row>
    <row r="7" spans="1:16">
      <c r="A7" s="2">
        <v>44646</v>
      </c>
      <c r="B7" t="s">
        <v>580</v>
      </c>
      <c r="C7" t="s">
        <v>579</v>
      </c>
      <c r="D7">
        <v>200</v>
      </c>
      <c r="E7" s="28">
        <v>50</v>
      </c>
      <c r="G7">
        <v>1000</v>
      </c>
      <c r="H7" s="28">
        <f t="shared" si="0"/>
        <v>11000</v>
      </c>
    </row>
    <row r="8" spans="1:16">
      <c r="A8" s="2">
        <v>44647</v>
      </c>
      <c r="B8" t="s">
        <v>581</v>
      </c>
      <c r="C8" t="s">
        <v>579</v>
      </c>
      <c r="D8">
        <v>100</v>
      </c>
      <c r="E8" s="28">
        <v>30</v>
      </c>
      <c r="G8">
        <v>350</v>
      </c>
      <c r="H8" s="28">
        <f t="shared" si="0"/>
        <v>3350</v>
      </c>
    </row>
    <row r="9" spans="1:16">
      <c r="A9" s="2">
        <v>44648</v>
      </c>
      <c r="B9" t="s">
        <v>582</v>
      </c>
      <c r="C9" t="s">
        <v>579</v>
      </c>
      <c r="D9">
        <v>50</v>
      </c>
      <c r="E9" s="28">
        <v>34</v>
      </c>
      <c r="G9">
        <v>350</v>
      </c>
      <c r="H9" s="28">
        <f t="shared" si="0"/>
        <v>2050</v>
      </c>
    </row>
    <row r="10" spans="1:16">
      <c r="A10" s="2">
        <v>44649</v>
      </c>
      <c r="B10" t="s">
        <v>583</v>
      </c>
      <c r="C10" t="s">
        <v>460</v>
      </c>
      <c r="D10">
        <v>4</v>
      </c>
      <c r="E10" s="28">
        <v>2500</v>
      </c>
      <c r="G10">
        <v>1000</v>
      </c>
      <c r="H10" s="28">
        <f t="shared" si="0"/>
        <v>11000</v>
      </c>
    </row>
    <row r="11" spans="1:16">
      <c r="A11" s="2">
        <v>44650</v>
      </c>
      <c r="B11" t="s">
        <v>495</v>
      </c>
      <c r="C11" t="s">
        <v>579</v>
      </c>
      <c r="D11">
        <v>1</v>
      </c>
      <c r="E11" s="28">
        <v>400</v>
      </c>
      <c r="G11">
        <v>71</v>
      </c>
      <c r="H11" s="28">
        <f t="shared" si="0"/>
        <v>471</v>
      </c>
    </row>
    <row r="12" spans="1:16">
      <c r="A12" s="2">
        <v>44651</v>
      </c>
      <c r="B12" t="s">
        <v>584</v>
      </c>
      <c r="C12" t="s">
        <v>585</v>
      </c>
      <c r="D12">
        <v>1</v>
      </c>
      <c r="E12" s="28">
        <v>20</v>
      </c>
      <c r="G12">
        <v>71</v>
      </c>
      <c r="H12" s="28">
        <f t="shared" si="0"/>
        <v>91</v>
      </c>
    </row>
    <row r="13" spans="1:16">
      <c r="A13" s="2">
        <v>44652</v>
      </c>
      <c r="B13" t="s">
        <v>586</v>
      </c>
      <c r="C13" t="s">
        <v>552</v>
      </c>
      <c r="D13">
        <v>4</v>
      </c>
      <c r="E13" s="28">
        <v>100</v>
      </c>
      <c r="G13">
        <v>71</v>
      </c>
      <c r="H13" s="28">
        <f t="shared" si="0"/>
        <v>471</v>
      </c>
    </row>
    <row r="14" spans="1:16">
      <c r="A14" s="2">
        <v>44653</v>
      </c>
      <c r="B14" t="s">
        <v>466</v>
      </c>
      <c r="C14" t="s">
        <v>552</v>
      </c>
      <c r="D14">
        <v>3</v>
      </c>
      <c r="E14" s="28">
        <v>100</v>
      </c>
      <c r="G14">
        <v>71</v>
      </c>
      <c r="H14" s="28">
        <f t="shared" si="0"/>
        <v>371</v>
      </c>
    </row>
    <row r="15" spans="1:16">
      <c r="A15" s="2">
        <v>44654</v>
      </c>
      <c r="B15" t="s">
        <v>492</v>
      </c>
      <c r="C15" t="s">
        <v>587</v>
      </c>
      <c r="D15">
        <v>1</v>
      </c>
      <c r="E15" s="28">
        <v>500</v>
      </c>
      <c r="G15">
        <v>71</v>
      </c>
      <c r="H15" s="28">
        <f t="shared" si="0"/>
        <v>571</v>
      </c>
    </row>
    <row r="16" spans="1:16">
      <c r="A16" s="2">
        <v>44655</v>
      </c>
      <c r="B16" t="s">
        <v>588</v>
      </c>
      <c r="C16" t="s">
        <v>552</v>
      </c>
      <c r="D16">
        <v>3</v>
      </c>
      <c r="E16" s="28">
        <v>100</v>
      </c>
      <c r="G16">
        <v>71</v>
      </c>
      <c r="H16" s="28">
        <f t="shared" si="0"/>
        <v>371</v>
      </c>
    </row>
    <row r="17" spans="1:8">
      <c r="A17" s="2">
        <v>44656</v>
      </c>
      <c r="B17" t="s">
        <v>489</v>
      </c>
      <c r="C17" t="s">
        <v>552</v>
      </c>
      <c r="D17">
        <v>7</v>
      </c>
      <c r="E17" s="28">
        <v>50</v>
      </c>
      <c r="G17">
        <v>71</v>
      </c>
      <c r="H17" s="28">
        <f t="shared" si="0"/>
        <v>421</v>
      </c>
    </row>
    <row r="18" spans="1:8">
      <c r="A18" s="2">
        <v>44657</v>
      </c>
      <c r="B18" t="s">
        <v>589</v>
      </c>
      <c r="C18" t="s">
        <v>590</v>
      </c>
      <c r="D18">
        <v>1</v>
      </c>
      <c r="E18" s="28">
        <v>1000</v>
      </c>
      <c r="G18">
        <v>100</v>
      </c>
      <c r="H18" s="28">
        <f t="shared" si="0"/>
        <v>1100</v>
      </c>
    </row>
    <row r="19" spans="1:8">
      <c r="A19" s="2">
        <v>44658</v>
      </c>
      <c r="B19" t="s">
        <v>591</v>
      </c>
      <c r="C19" t="s">
        <v>552</v>
      </c>
      <c r="D19">
        <v>1</v>
      </c>
      <c r="E19" s="28">
        <v>500</v>
      </c>
      <c r="H19" s="28">
        <f t="shared" si="0"/>
        <v>500</v>
      </c>
    </row>
    <row r="20" spans="1:8">
      <c r="A20" s="2">
        <v>44659</v>
      </c>
      <c r="B20" t="s">
        <v>592</v>
      </c>
      <c r="C20" t="s">
        <v>593</v>
      </c>
      <c r="D20">
        <v>1</v>
      </c>
      <c r="E20" s="28">
        <v>13000</v>
      </c>
      <c r="G20">
        <v>250</v>
      </c>
      <c r="H20" s="28">
        <f t="shared" si="0"/>
        <v>13250</v>
      </c>
    </row>
    <row r="21" spans="1:8">
      <c r="A21" s="2">
        <v>44660</v>
      </c>
      <c r="B21" t="s">
        <v>594</v>
      </c>
      <c r="C21" t="s">
        <v>595</v>
      </c>
      <c r="D21">
        <v>1</v>
      </c>
      <c r="E21" s="28">
        <v>2000</v>
      </c>
      <c r="G21">
        <v>250</v>
      </c>
      <c r="H21" s="28">
        <f t="shared" si="0"/>
        <v>2250</v>
      </c>
    </row>
    <row r="22" spans="1:8">
      <c r="A22" s="2">
        <v>44661</v>
      </c>
      <c r="B22" t="s">
        <v>495</v>
      </c>
      <c r="C22" t="s">
        <v>595</v>
      </c>
      <c r="D22">
        <v>6</v>
      </c>
      <c r="E22" s="28">
        <v>1000</v>
      </c>
      <c r="G22">
        <v>250</v>
      </c>
      <c r="H22" s="28">
        <f t="shared" si="0"/>
        <v>6250</v>
      </c>
    </row>
    <row r="23" spans="1:8">
      <c r="A23" s="2">
        <v>44662</v>
      </c>
      <c r="B23" t="s">
        <v>466</v>
      </c>
      <c r="C23" t="s">
        <v>596</v>
      </c>
      <c r="D23">
        <v>1</v>
      </c>
      <c r="E23" s="28">
        <v>900</v>
      </c>
      <c r="G23">
        <v>250</v>
      </c>
      <c r="H23" s="28">
        <f t="shared" si="0"/>
        <v>1150</v>
      </c>
    </row>
    <row r="24" spans="1:8">
      <c r="A24" s="2">
        <v>44663</v>
      </c>
      <c r="B24" t="s">
        <v>492</v>
      </c>
      <c r="C24" t="s">
        <v>597</v>
      </c>
      <c r="D24">
        <v>1</v>
      </c>
      <c r="E24" s="28">
        <v>2500</v>
      </c>
      <c r="G24">
        <v>250</v>
      </c>
      <c r="H24" s="28">
        <f t="shared" si="0"/>
        <v>2750</v>
      </c>
    </row>
    <row r="25" spans="1:8">
      <c r="A25" s="2">
        <v>44664</v>
      </c>
      <c r="B25" t="s">
        <v>489</v>
      </c>
      <c r="C25" t="s">
        <v>585</v>
      </c>
      <c r="D25">
        <v>1</v>
      </c>
      <c r="E25" s="28">
        <v>500</v>
      </c>
      <c r="G25">
        <v>250</v>
      </c>
      <c r="H25" s="28">
        <f t="shared" si="0"/>
        <v>750</v>
      </c>
    </row>
    <row r="26" spans="1:8">
      <c r="A26" s="2">
        <v>44665</v>
      </c>
      <c r="B26" t="s">
        <v>588</v>
      </c>
      <c r="C26" t="s">
        <v>596</v>
      </c>
      <c r="D26">
        <v>1</v>
      </c>
      <c r="E26" s="28">
        <v>900</v>
      </c>
      <c r="G26">
        <v>250</v>
      </c>
      <c r="H26" s="28">
        <f t="shared" si="0"/>
        <v>1150</v>
      </c>
    </row>
    <row r="27" spans="1:8">
      <c r="A27" s="2">
        <v>44666</v>
      </c>
      <c r="B27" t="s">
        <v>584</v>
      </c>
      <c r="C27" t="s">
        <v>598</v>
      </c>
      <c r="D27">
        <v>1</v>
      </c>
      <c r="E27" s="28">
        <v>400</v>
      </c>
      <c r="G27">
        <v>250</v>
      </c>
      <c r="H27" s="28">
        <f t="shared" si="0"/>
        <v>650</v>
      </c>
    </row>
    <row r="28" spans="1:8">
      <c r="A28" s="2">
        <v>44667</v>
      </c>
      <c r="B28" t="s">
        <v>586</v>
      </c>
      <c r="C28" t="s">
        <v>598</v>
      </c>
      <c r="D28">
        <v>1</v>
      </c>
      <c r="E28" s="28">
        <v>1000</v>
      </c>
      <c r="G28">
        <v>250</v>
      </c>
      <c r="H28" s="28">
        <f t="shared" si="0"/>
        <v>1250</v>
      </c>
    </row>
    <row r="29" spans="1:8">
      <c r="A29" s="2">
        <v>44668</v>
      </c>
      <c r="B29" t="s">
        <v>599</v>
      </c>
      <c r="C29" t="s">
        <v>579</v>
      </c>
      <c r="D29">
        <v>6</v>
      </c>
      <c r="E29" s="28">
        <v>33.33</v>
      </c>
      <c r="G29">
        <v>250</v>
      </c>
      <c r="H29" s="28">
        <f t="shared" si="0"/>
        <v>449.98</v>
      </c>
    </row>
    <row r="30" spans="1:8">
      <c r="A30" s="2">
        <v>44669</v>
      </c>
      <c r="B30" t="s">
        <v>600</v>
      </c>
      <c r="C30" t="s">
        <v>601</v>
      </c>
      <c r="D30">
        <v>3</v>
      </c>
      <c r="E30" s="28">
        <v>750</v>
      </c>
      <c r="H30" s="28">
        <f t="shared" si="0"/>
        <v>2250</v>
      </c>
    </row>
    <row r="31" spans="1:8">
      <c r="A31" s="2">
        <v>44670</v>
      </c>
      <c r="B31" t="s">
        <v>602</v>
      </c>
      <c r="C31" t="s">
        <v>579</v>
      </c>
      <c r="D31">
        <v>5</v>
      </c>
      <c r="E31" s="28">
        <v>200</v>
      </c>
      <c r="G31">
        <v>700</v>
      </c>
      <c r="H31" s="28">
        <f t="shared" si="0"/>
        <v>1700</v>
      </c>
    </row>
    <row r="32" spans="1:8">
      <c r="A32" s="2">
        <v>44671</v>
      </c>
      <c r="B32" t="s">
        <v>603</v>
      </c>
      <c r="C32" t="s">
        <v>552</v>
      </c>
      <c r="D32">
        <v>1</v>
      </c>
      <c r="E32" s="28">
        <v>400</v>
      </c>
      <c r="G32">
        <v>94</v>
      </c>
      <c r="H32" s="28">
        <f t="shared" si="0"/>
        <v>494</v>
      </c>
    </row>
    <row r="33" spans="1:8">
      <c r="A33" s="2">
        <v>44672</v>
      </c>
      <c r="B33" t="s">
        <v>604</v>
      </c>
      <c r="C33" t="s">
        <v>552</v>
      </c>
      <c r="D33">
        <v>1</v>
      </c>
      <c r="E33" s="28">
        <v>100</v>
      </c>
      <c r="G33">
        <v>94</v>
      </c>
      <c r="H33" s="28">
        <f t="shared" si="0"/>
        <v>194</v>
      </c>
    </row>
    <row r="34" spans="1:8">
      <c r="A34" s="2">
        <v>44673</v>
      </c>
      <c r="B34" t="s">
        <v>594</v>
      </c>
      <c r="C34" t="s">
        <v>579</v>
      </c>
      <c r="D34">
        <v>5</v>
      </c>
      <c r="E34" s="28">
        <v>100</v>
      </c>
      <c r="G34">
        <v>94</v>
      </c>
      <c r="H34" s="28">
        <f t="shared" si="0"/>
        <v>594</v>
      </c>
    </row>
    <row r="35" spans="1:8">
      <c r="A35" s="2">
        <v>44674</v>
      </c>
      <c r="B35" t="s">
        <v>495</v>
      </c>
      <c r="C35" t="s">
        <v>552</v>
      </c>
      <c r="D35">
        <v>1</v>
      </c>
      <c r="E35" s="28">
        <v>350</v>
      </c>
      <c r="G35">
        <v>94</v>
      </c>
      <c r="H35" s="28">
        <f t="shared" si="0"/>
        <v>444</v>
      </c>
    </row>
    <row r="36" spans="1:8">
      <c r="A36" s="2">
        <v>44675</v>
      </c>
      <c r="B36" t="s">
        <v>599</v>
      </c>
      <c r="C36" t="s">
        <v>552</v>
      </c>
      <c r="D36">
        <v>5</v>
      </c>
      <c r="E36" s="28">
        <v>20</v>
      </c>
      <c r="G36">
        <v>94</v>
      </c>
      <c r="H36" s="28">
        <f t="shared" si="0"/>
        <v>194</v>
      </c>
    </row>
    <row r="37" spans="1:8">
      <c r="A37" s="2">
        <v>44676</v>
      </c>
      <c r="B37" t="s">
        <v>605</v>
      </c>
      <c r="C37" t="s">
        <v>552</v>
      </c>
      <c r="D37">
        <v>10</v>
      </c>
      <c r="E37" s="28">
        <v>10</v>
      </c>
      <c r="G37">
        <v>94</v>
      </c>
      <c r="H37" s="28">
        <f t="shared" si="0"/>
        <v>194</v>
      </c>
    </row>
    <row r="38" spans="1:8">
      <c r="A38" s="2">
        <v>44677</v>
      </c>
      <c r="B38" t="s">
        <v>588</v>
      </c>
      <c r="C38" t="s">
        <v>552</v>
      </c>
      <c r="D38">
        <v>3</v>
      </c>
      <c r="E38" s="28">
        <v>66.66</v>
      </c>
      <c r="H38" s="28">
        <f t="shared" si="0"/>
        <v>199.98</v>
      </c>
    </row>
    <row r="39" spans="1:8">
      <c r="A39" s="2">
        <v>44678</v>
      </c>
      <c r="B39" t="s">
        <v>606</v>
      </c>
      <c r="C39" t="s">
        <v>552</v>
      </c>
      <c r="D39">
        <v>2</v>
      </c>
      <c r="E39" s="28">
        <v>50</v>
      </c>
      <c r="H39" s="28">
        <f t="shared" si="0"/>
        <v>100</v>
      </c>
    </row>
    <row r="40" spans="1:8">
      <c r="A40" s="2">
        <v>44679</v>
      </c>
      <c r="B40" t="s">
        <v>492</v>
      </c>
      <c r="C40" t="s">
        <v>552</v>
      </c>
      <c r="D40">
        <v>1</v>
      </c>
      <c r="E40" s="28">
        <v>300</v>
      </c>
      <c r="H40" s="28">
        <f t="shared" si="0"/>
        <v>300</v>
      </c>
    </row>
    <row r="41" spans="1:8">
      <c r="A41" s="2">
        <v>44680</v>
      </c>
      <c r="B41" t="s">
        <v>607</v>
      </c>
      <c r="C41" t="s">
        <v>552</v>
      </c>
      <c r="D41">
        <v>1</v>
      </c>
      <c r="E41" s="28">
        <v>100</v>
      </c>
      <c r="H41" s="28">
        <f t="shared" si="0"/>
        <v>100</v>
      </c>
    </row>
    <row r="42" spans="1:8">
      <c r="A42" s="2">
        <v>44681</v>
      </c>
      <c r="B42" t="s">
        <v>608</v>
      </c>
      <c r="C42" t="s">
        <v>552</v>
      </c>
      <c r="D42">
        <v>2</v>
      </c>
      <c r="E42" s="28">
        <v>100</v>
      </c>
      <c r="H42" s="28">
        <f t="shared" si="0"/>
        <v>200</v>
      </c>
    </row>
    <row r="43" spans="1:8">
      <c r="A43" s="2">
        <v>44682</v>
      </c>
      <c r="B43" t="s">
        <v>609</v>
      </c>
      <c r="C43" t="s">
        <v>479</v>
      </c>
      <c r="D43">
        <v>1</v>
      </c>
      <c r="E43" s="28">
        <v>1000</v>
      </c>
      <c r="H43" s="28">
        <f t="shared" si="0"/>
        <v>1000</v>
      </c>
    </row>
    <row r="44" spans="1:8">
      <c r="A44" s="2">
        <v>44683</v>
      </c>
      <c r="B44" t="s">
        <v>610</v>
      </c>
      <c r="C44" t="s">
        <v>552</v>
      </c>
      <c r="D44">
        <v>1</v>
      </c>
      <c r="E44" s="28">
        <v>3300</v>
      </c>
      <c r="H44" s="28">
        <f t="shared" si="0"/>
        <v>3300</v>
      </c>
    </row>
    <row r="45" spans="1:8">
      <c r="A45" s="2">
        <v>44684</v>
      </c>
      <c r="B45" t="s">
        <v>611</v>
      </c>
      <c r="C45" t="s">
        <v>587</v>
      </c>
      <c r="D45">
        <v>1</v>
      </c>
      <c r="E45" s="28">
        <v>500</v>
      </c>
      <c r="H45" s="28">
        <f t="shared" si="0"/>
        <v>500</v>
      </c>
    </row>
    <row r="46" spans="1:8">
      <c r="A46" s="2">
        <v>44685</v>
      </c>
      <c r="B46" t="s">
        <v>612</v>
      </c>
      <c r="C46" t="s">
        <v>613</v>
      </c>
      <c r="D46">
        <v>1</v>
      </c>
      <c r="E46" s="28">
        <v>1000</v>
      </c>
      <c r="H46" s="28">
        <f t="shared" si="0"/>
        <v>1000</v>
      </c>
    </row>
    <row r="47" spans="1:8">
      <c r="A47" s="2">
        <v>44686</v>
      </c>
      <c r="B47" t="s">
        <v>614</v>
      </c>
      <c r="C47" t="s">
        <v>613</v>
      </c>
      <c r="D47">
        <v>2</v>
      </c>
      <c r="E47" s="28">
        <v>600</v>
      </c>
      <c r="H47" s="28">
        <f t="shared" si="0"/>
        <v>1200</v>
      </c>
    </row>
    <row r="48" spans="1:8">
      <c r="A48" s="2">
        <v>44687</v>
      </c>
      <c r="B48" t="s">
        <v>615</v>
      </c>
      <c r="C48" t="s">
        <v>552</v>
      </c>
      <c r="D48">
        <v>3</v>
      </c>
      <c r="E48" s="28">
        <v>350</v>
      </c>
      <c r="H48" s="28">
        <f t="shared" si="0"/>
        <v>1050</v>
      </c>
    </row>
    <row r="49" spans="1:8">
      <c r="A49" s="2">
        <v>44688</v>
      </c>
      <c r="B49" t="s">
        <v>616</v>
      </c>
      <c r="D49">
        <v>1</v>
      </c>
      <c r="E49" s="28">
        <v>300</v>
      </c>
      <c r="H49" s="28">
        <f t="shared" si="0"/>
        <v>300</v>
      </c>
    </row>
    <row r="50" spans="1:8">
      <c r="A50" s="2">
        <v>44689</v>
      </c>
      <c r="B50" t="s">
        <v>617</v>
      </c>
      <c r="C50" t="s">
        <v>618</v>
      </c>
      <c r="D50">
        <v>1</v>
      </c>
      <c r="E50" s="28">
        <v>2650</v>
      </c>
      <c r="H50" s="28">
        <f t="shared" si="0"/>
        <v>2650</v>
      </c>
    </row>
    <row r="51" spans="1:8">
      <c r="A51" s="2">
        <v>44690</v>
      </c>
      <c r="B51" t="s">
        <v>619</v>
      </c>
      <c r="C51" t="s">
        <v>620</v>
      </c>
      <c r="D51">
        <v>1</v>
      </c>
      <c r="E51" s="28">
        <v>1243</v>
      </c>
      <c r="H51" s="28">
        <f t="shared" si="0"/>
        <v>1243</v>
      </c>
    </row>
    <row r="52" spans="1:8">
      <c r="A52" s="2">
        <v>44691</v>
      </c>
      <c r="B52" t="s">
        <v>621</v>
      </c>
      <c r="C52" t="s">
        <v>460</v>
      </c>
      <c r="D52">
        <v>1.6</v>
      </c>
      <c r="E52" s="28">
        <v>1643</v>
      </c>
      <c r="H52" s="28">
        <f t="shared" si="0"/>
        <v>2628.8</v>
      </c>
    </row>
    <row r="53" spans="1:8">
      <c r="A53" s="2">
        <v>44692</v>
      </c>
      <c r="B53" t="s">
        <v>622</v>
      </c>
      <c r="C53" t="s">
        <v>618</v>
      </c>
      <c r="D53">
        <v>1</v>
      </c>
      <c r="E53" s="28">
        <v>1600</v>
      </c>
      <c r="H53" s="28">
        <f t="shared" si="0"/>
        <v>1600</v>
      </c>
    </row>
    <row r="54" spans="1:8">
      <c r="A54" s="2">
        <v>44693</v>
      </c>
      <c r="B54" t="s">
        <v>623</v>
      </c>
      <c r="C54" t="s">
        <v>587</v>
      </c>
      <c r="D54">
        <v>1</v>
      </c>
      <c r="E54" s="28">
        <v>100</v>
      </c>
      <c r="H54" s="28">
        <f t="shared" si="0"/>
        <v>100</v>
      </c>
    </row>
    <row r="55" spans="1:8">
      <c r="A55" s="2">
        <v>44694</v>
      </c>
      <c r="B55" t="s">
        <v>624</v>
      </c>
      <c r="C55" t="s">
        <v>618</v>
      </c>
      <c r="E55" s="28">
        <v>2120</v>
      </c>
      <c r="H55" s="28">
        <f t="shared" si="0"/>
        <v>0</v>
      </c>
    </row>
    <row r="56" spans="1:8">
      <c r="A56" s="2">
        <v>44695</v>
      </c>
      <c r="B56" t="s">
        <v>625</v>
      </c>
      <c r="C56" t="s">
        <v>618</v>
      </c>
      <c r="D56">
        <v>1</v>
      </c>
      <c r="E56" s="28">
        <v>1150</v>
      </c>
      <c r="H56" s="28">
        <f t="shared" si="0"/>
        <v>1150</v>
      </c>
    </row>
    <row r="57" spans="1:8">
      <c r="A57" s="2">
        <v>44696</v>
      </c>
      <c r="B57" t="s">
        <v>626</v>
      </c>
      <c r="C57" t="s">
        <v>618</v>
      </c>
      <c r="D57">
        <v>1</v>
      </c>
      <c r="E57" s="28">
        <v>1720</v>
      </c>
      <c r="H57" s="28">
        <f t="shared" si="0"/>
        <v>1720</v>
      </c>
    </row>
    <row r="58" spans="1:8">
      <c r="A58" s="2">
        <v>44697</v>
      </c>
      <c r="B58" t="s">
        <v>477</v>
      </c>
      <c r="C58" t="s">
        <v>618</v>
      </c>
      <c r="D58">
        <v>1</v>
      </c>
      <c r="E58" s="28">
        <v>1440</v>
      </c>
      <c r="H58" s="28">
        <f t="shared" si="0"/>
        <v>1440</v>
      </c>
    </row>
    <row r="59" spans="1:8">
      <c r="A59" s="2">
        <v>44698</v>
      </c>
      <c r="B59" t="s">
        <v>627</v>
      </c>
      <c r="C59" t="s">
        <v>618</v>
      </c>
      <c r="D59">
        <v>1</v>
      </c>
      <c r="E59" s="28">
        <v>1400</v>
      </c>
      <c r="H59" s="28">
        <f t="shared" si="0"/>
        <v>1400</v>
      </c>
    </row>
    <row r="60" spans="1:8">
      <c r="A60" s="2">
        <v>44699</v>
      </c>
      <c r="B60" t="s">
        <v>628</v>
      </c>
      <c r="C60" t="s">
        <v>587</v>
      </c>
      <c r="D60">
        <v>1</v>
      </c>
      <c r="E60" s="28">
        <v>700</v>
      </c>
      <c r="H60" s="28">
        <f t="shared" si="0"/>
        <v>700</v>
      </c>
    </row>
    <row r="61" spans="1:8">
      <c r="A61" s="2">
        <v>44700</v>
      </c>
      <c r="B61" t="s">
        <v>629</v>
      </c>
      <c r="C61" t="s">
        <v>630</v>
      </c>
      <c r="D61">
        <v>1</v>
      </c>
      <c r="E61" s="28">
        <v>500</v>
      </c>
      <c r="H61" s="28">
        <f t="shared" si="0"/>
        <v>500</v>
      </c>
    </row>
    <row r="62" spans="1:8">
      <c r="A62" s="2">
        <v>44701</v>
      </c>
      <c r="B62" t="s">
        <v>631</v>
      </c>
      <c r="C62" t="s">
        <v>618</v>
      </c>
      <c r="D62">
        <v>4</v>
      </c>
      <c r="E62" s="28">
        <v>250</v>
      </c>
      <c r="H62" s="28">
        <f t="shared" si="0"/>
        <v>1000</v>
      </c>
    </row>
    <row r="63" spans="1:8">
      <c r="A63" s="2">
        <v>44702</v>
      </c>
      <c r="B63" t="s">
        <v>632</v>
      </c>
      <c r="C63" t="s">
        <v>618</v>
      </c>
      <c r="D63">
        <v>3</v>
      </c>
      <c r="E63" s="28">
        <v>220</v>
      </c>
      <c r="H63" s="28">
        <f t="shared" si="0"/>
        <v>660</v>
      </c>
    </row>
    <row r="64" spans="1:8">
      <c r="A64" s="2">
        <v>44703</v>
      </c>
      <c r="B64" t="s">
        <v>464</v>
      </c>
      <c r="C64" t="s">
        <v>630</v>
      </c>
      <c r="D64">
        <v>1</v>
      </c>
      <c r="E64" s="28">
        <v>500</v>
      </c>
      <c r="H64" s="28">
        <f t="shared" si="0"/>
        <v>500</v>
      </c>
    </row>
    <row r="65" spans="1:8">
      <c r="A65" s="2">
        <v>44704</v>
      </c>
      <c r="B65" t="s">
        <v>633</v>
      </c>
      <c r="D65">
        <v>1</v>
      </c>
      <c r="E65" s="28">
        <v>100</v>
      </c>
      <c r="H65" s="28">
        <f t="shared" si="0"/>
        <v>100</v>
      </c>
    </row>
    <row r="66" spans="1:8">
      <c r="A66" s="2">
        <v>44705</v>
      </c>
      <c r="B66" t="s">
        <v>634</v>
      </c>
      <c r="C66" t="s">
        <v>552</v>
      </c>
      <c r="D66">
        <v>2</v>
      </c>
      <c r="E66" s="28">
        <v>3500</v>
      </c>
      <c r="H66" s="28">
        <f t="shared" si="0"/>
        <v>7000</v>
      </c>
    </row>
    <row r="67" spans="1:8">
      <c r="A67" s="2">
        <v>44706</v>
      </c>
      <c r="B67" t="s">
        <v>635</v>
      </c>
      <c r="C67" t="s">
        <v>552</v>
      </c>
      <c r="D67">
        <v>1</v>
      </c>
      <c r="E67" s="28">
        <v>7000</v>
      </c>
      <c r="H67" s="28">
        <f t="shared" si="0"/>
        <v>7000</v>
      </c>
    </row>
    <row r="68" spans="1:8">
      <c r="A68" s="2">
        <v>44707</v>
      </c>
      <c r="B68" t="s">
        <v>636</v>
      </c>
      <c r="C68" t="s">
        <v>587</v>
      </c>
      <c r="D68">
        <v>1</v>
      </c>
      <c r="E68" s="28">
        <v>600</v>
      </c>
      <c r="H68" s="28">
        <f t="shared" si="0"/>
        <v>600</v>
      </c>
    </row>
    <row r="69" spans="1:8">
      <c r="A69" s="2">
        <v>44708</v>
      </c>
      <c r="B69" t="s">
        <v>637</v>
      </c>
      <c r="C69" t="s">
        <v>587</v>
      </c>
      <c r="D69">
        <v>1</v>
      </c>
      <c r="E69" s="28">
        <v>600</v>
      </c>
      <c r="H69" s="28">
        <f t="shared" ref="H69:H132" si="1">(D69*E69)+(G69+F69)</f>
        <v>600</v>
      </c>
    </row>
    <row r="70" spans="1:8">
      <c r="A70" s="2">
        <v>44709</v>
      </c>
      <c r="B70" t="s">
        <v>525</v>
      </c>
      <c r="C70" t="s">
        <v>460</v>
      </c>
      <c r="D70">
        <v>9</v>
      </c>
      <c r="E70" s="28">
        <v>1800</v>
      </c>
      <c r="H70" s="28">
        <f t="shared" si="1"/>
        <v>16200</v>
      </c>
    </row>
    <row r="71" spans="1:8">
      <c r="A71" s="2">
        <v>44710</v>
      </c>
      <c r="B71" t="s">
        <v>638</v>
      </c>
      <c r="C71" t="s">
        <v>552</v>
      </c>
      <c r="D71">
        <v>2</v>
      </c>
      <c r="E71" s="28">
        <v>1350</v>
      </c>
      <c r="H71" s="28">
        <f t="shared" si="1"/>
        <v>2700</v>
      </c>
    </row>
    <row r="72" spans="1:8">
      <c r="A72" s="2">
        <v>44711</v>
      </c>
      <c r="B72" t="s">
        <v>639</v>
      </c>
      <c r="C72" t="s">
        <v>552</v>
      </c>
      <c r="D72">
        <v>2</v>
      </c>
      <c r="E72" s="28">
        <v>1000</v>
      </c>
      <c r="H72" s="28">
        <f t="shared" si="1"/>
        <v>2000</v>
      </c>
    </row>
    <row r="73" spans="1:8">
      <c r="A73" s="2">
        <v>44712</v>
      </c>
      <c r="B73" t="s">
        <v>640</v>
      </c>
      <c r="C73" t="s">
        <v>552</v>
      </c>
      <c r="D73">
        <v>1</v>
      </c>
      <c r="E73" s="28">
        <v>300</v>
      </c>
      <c r="H73" s="28">
        <f t="shared" si="1"/>
        <v>300</v>
      </c>
    </row>
    <row r="74" spans="1:8">
      <c r="A74" s="2">
        <v>44713</v>
      </c>
      <c r="B74" t="s">
        <v>547</v>
      </c>
      <c r="C74" t="s">
        <v>641</v>
      </c>
      <c r="D74">
        <v>1</v>
      </c>
      <c r="E74" s="28">
        <v>12500</v>
      </c>
      <c r="G74">
        <v>714</v>
      </c>
      <c r="H74" s="28">
        <f t="shared" si="1"/>
        <v>13214</v>
      </c>
    </row>
    <row r="75" spans="1:8">
      <c r="A75" s="2">
        <v>44714</v>
      </c>
      <c r="B75" t="s">
        <v>642</v>
      </c>
      <c r="C75" t="s">
        <v>597</v>
      </c>
      <c r="D75">
        <v>2</v>
      </c>
      <c r="E75" s="28">
        <v>1000</v>
      </c>
      <c r="G75">
        <v>783</v>
      </c>
      <c r="H75" s="28">
        <f t="shared" si="1"/>
        <v>2783</v>
      </c>
    </row>
    <row r="76" spans="1:8">
      <c r="A76" s="2">
        <v>44715</v>
      </c>
      <c r="B76" t="s">
        <v>21</v>
      </c>
      <c r="C76" t="s">
        <v>641</v>
      </c>
      <c r="D76">
        <v>1</v>
      </c>
      <c r="E76" s="28">
        <v>15000</v>
      </c>
      <c r="G76">
        <v>783</v>
      </c>
      <c r="H76" s="28">
        <f t="shared" si="1"/>
        <v>15783</v>
      </c>
    </row>
    <row r="77" spans="1:8">
      <c r="A77" s="2">
        <v>44716</v>
      </c>
      <c r="B77" t="s">
        <v>16</v>
      </c>
      <c r="C77" t="s">
        <v>641</v>
      </c>
      <c r="D77">
        <v>1</v>
      </c>
      <c r="E77" s="28">
        <v>7500</v>
      </c>
      <c r="G77">
        <v>783</v>
      </c>
      <c r="H77" s="28">
        <f t="shared" si="1"/>
        <v>8283</v>
      </c>
    </row>
    <row r="78" spans="1:8">
      <c r="A78" s="2">
        <v>44717</v>
      </c>
      <c r="B78" t="s">
        <v>643</v>
      </c>
      <c r="C78" t="s">
        <v>641</v>
      </c>
      <c r="D78">
        <v>1</v>
      </c>
      <c r="E78" s="28">
        <v>5300</v>
      </c>
      <c r="G78">
        <v>783</v>
      </c>
      <c r="H78" s="28">
        <f t="shared" si="1"/>
        <v>6083</v>
      </c>
    </row>
    <row r="79" spans="1:8">
      <c r="A79" s="2">
        <v>44718</v>
      </c>
      <c r="B79" t="s">
        <v>644</v>
      </c>
      <c r="C79" t="s">
        <v>597</v>
      </c>
      <c r="D79">
        <v>6</v>
      </c>
      <c r="E79" s="28">
        <v>1000</v>
      </c>
      <c r="G79">
        <v>783</v>
      </c>
      <c r="H79" s="28">
        <f t="shared" si="1"/>
        <v>6783</v>
      </c>
    </row>
    <row r="80" spans="1:8">
      <c r="A80" s="2">
        <v>44719</v>
      </c>
      <c r="B80" t="s">
        <v>588</v>
      </c>
      <c r="C80" t="s">
        <v>552</v>
      </c>
      <c r="D80">
        <v>8</v>
      </c>
      <c r="E80" s="28">
        <v>125</v>
      </c>
      <c r="G80">
        <v>714</v>
      </c>
      <c r="H80" s="28">
        <f t="shared" si="1"/>
        <v>1714</v>
      </c>
    </row>
    <row r="81" spans="1:8">
      <c r="A81" s="2">
        <v>44720</v>
      </c>
      <c r="B81" t="s">
        <v>645</v>
      </c>
      <c r="C81" t="s">
        <v>552</v>
      </c>
      <c r="D81">
        <v>6</v>
      </c>
      <c r="E81" s="28">
        <v>62.5</v>
      </c>
      <c r="G81">
        <v>714</v>
      </c>
      <c r="H81" s="28">
        <f t="shared" si="1"/>
        <v>1089</v>
      </c>
    </row>
    <row r="82" spans="1:8">
      <c r="A82" s="2">
        <v>44721</v>
      </c>
      <c r="B82" t="s">
        <v>646</v>
      </c>
      <c r="C82" t="s">
        <v>618</v>
      </c>
      <c r="D82">
        <v>4</v>
      </c>
      <c r="E82" s="28">
        <v>250</v>
      </c>
      <c r="G82">
        <v>714</v>
      </c>
      <c r="H82" s="28">
        <f t="shared" si="1"/>
        <v>1714</v>
      </c>
    </row>
    <row r="83" spans="1:8">
      <c r="A83" s="2">
        <v>44722</v>
      </c>
      <c r="B83" t="s">
        <v>647</v>
      </c>
      <c r="C83" t="s">
        <v>587</v>
      </c>
      <c r="D83">
        <v>1</v>
      </c>
      <c r="E83" s="28">
        <v>1000</v>
      </c>
      <c r="G83">
        <v>714</v>
      </c>
      <c r="H83" s="28">
        <f t="shared" si="1"/>
        <v>1714</v>
      </c>
    </row>
    <row r="84" spans="1:8">
      <c r="A84" s="2">
        <v>44723</v>
      </c>
      <c r="B84" t="s">
        <v>648</v>
      </c>
      <c r="C84" t="s">
        <v>555</v>
      </c>
      <c r="D84">
        <v>30</v>
      </c>
      <c r="E84" s="28">
        <v>70</v>
      </c>
      <c r="G84">
        <v>714</v>
      </c>
      <c r="H84" s="28">
        <f t="shared" si="1"/>
        <v>2814</v>
      </c>
    </row>
    <row r="85" spans="1:8">
      <c r="A85" s="2">
        <v>44724</v>
      </c>
      <c r="B85" t="s">
        <v>649</v>
      </c>
      <c r="C85" t="s">
        <v>587</v>
      </c>
      <c r="D85">
        <v>1</v>
      </c>
      <c r="E85" s="28">
        <v>2000</v>
      </c>
      <c r="H85" s="28">
        <f t="shared" si="1"/>
        <v>2000</v>
      </c>
    </row>
    <row r="86" spans="1:8">
      <c r="A86" s="2">
        <v>44725</v>
      </c>
      <c r="B86" t="s">
        <v>650</v>
      </c>
      <c r="C86" t="s">
        <v>587</v>
      </c>
      <c r="D86">
        <v>1</v>
      </c>
      <c r="E86" s="28">
        <v>990</v>
      </c>
      <c r="H86" s="28">
        <f t="shared" si="1"/>
        <v>990</v>
      </c>
    </row>
    <row r="87" spans="1:8">
      <c r="A87" s="2">
        <v>44726</v>
      </c>
      <c r="B87" t="s">
        <v>651</v>
      </c>
      <c r="E87" s="28">
        <v>6400</v>
      </c>
      <c r="G87">
        <v>1600</v>
      </c>
      <c r="H87" s="28">
        <f t="shared" si="1"/>
        <v>1600</v>
      </c>
    </row>
    <row r="88" spans="1:8">
      <c r="A88" s="2">
        <v>44727</v>
      </c>
      <c r="B88" t="s">
        <v>651</v>
      </c>
      <c r="E88" s="28">
        <v>5000</v>
      </c>
      <c r="G88">
        <v>1000</v>
      </c>
      <c r="H88" s="28">
        <f t="shared" si="1"/>
        <v>1000</v>
      </c>
    </row>
    <row r="89" spans="1:8">
      <c r="A89" s="2">
        <v>44728</v>
      </c>
      <c r="B89" t="s">
        <v>547</v>
      </c>
      <c r="C89" t="s">
        <v>597</v>
      </c>
      <c r="H89" s="28">
        <f t="shared" si="1"/>
        <v>0</v>
      </c>
    </row>
    <row r="90" spans="1:8">
      <c r="A90" s="2">
        <v>44729</v>
      </c>
      <c r="B90" t="s">
        <v>547</v>
      </c>
      <c r="C90" t="s">
        <v>597</v>
      </c>
      <c r="H90" s="28">
        <f t="shared" si="1"/>
        <v>0</v>
      </c>
    </row>
    <row r="91" spans="1:8">
      <c r="A91" s="2">
        <v>44730</v>
      </c>
      <c r="B91" t="s">
        <v>547</v>
      </c>
      <c r="C91" t="s">
        <v>597</v>
      </c>
      <c r="H91" s="28">
        <f t="shared" si="1"/>
        <v>0</v>
      </c>
    </row>
    <row r="92" spans="1:8">
      <c r="A92" s="2">
        <v>44731</v>
      </c>
      <c r="B92" t="s">
        <v>652</v>
      </c>
      <c r="C92" t="s">
        <v>653</v>
      </c>
      <c r="D92">
        <v>100</v>
      </c>
      <c r="E92" s="28">
        <v>65</v>
      </c>
      <c r="G92">
        <v>1500</v>
      </c>
      <c r="H92" s="28">
        <f t="shared" si="1"/>
        <v>8000</v>
      </c>
    </row>
    <row r="93" spans="1:8">
      <c r="A93" s="2">
        <v>44732</v>
      </c>
      <c r="B93" t="s">
        <v>652</v>
      </c>
      <c r="C93" t="s">
        <v>653</v>
      </c>
      <c r="D93">
        <v>100</v>
      </c>
      <c r="E93" s="28">
        <v>65</v>
      </c>
      <c r="G93">
        <v>1500</v>
      </c>
      <c r="H93" s="28">
        <f t="shared" si="1"/>
        <v>8000</v>
      </c>
    </row>
    <row r="94" spans="1:8">
      <c r="A94" s="2">
        <v>44733</v>
      </c>
      <c r="B94" t="s">
        <v>592</v>
      </c>
      <c r="C94" t="s">
        <v>460</v>
      </c>
      <c r="D94">
        <v>3</v>
      </c>
      <c r="E94" s="28">
        <v>2500</v>
      </c>
      <c r="G94">
        <v>1000</v>
      </c>
      <c r="H94" s="28">
        <f t="shared" si="1"/>
        <v>8500</v>
      </c>
    </row>
    <row r="95" spans="1:8">
      <c r="A95" s="2">
        <v>44734</v>
      </c>
      <c r="B95" t="s">
        <v>592</v>
      </c>
      <c r="C95" t="s">
        <v>460</v>
      </c>
      <c r="D95">
        <v>3</v>
      </c>
      <c r="E95" s="28">
        <v>2500</v>
      </c>
      <c r="G95">
        <v>1000</v>
      </c>
      <c r="H95" s="28">
        <f t="shared" si="1"/>
        <v>8500</v>
      </c>
    </row>
    <row r="96" spans="1:8">
      <c r="A96" s="2">
        <v>44735</v>
      </c>
      <c r="B96" t="s">
        <v>654</v>
      </c>
      <c r="C96" t="s">
        <v>601</v>
      </c>
      <c r="D96">
        <v>5</v>
      </c>
      <c r="E96" s="28">
        <v>750</v>
      </c>
      <c r="H96" s="28">
        <f t="shared" si="1"/>
        <v>3750</v>
      </c>
    </row>
    <row r="97" spans="1:8">
      <c r="A97" s="2">
        <v>44736</v>
      </c>
      <c r="B97" t="s">
        <v>655</v>
      </c>
      <c r="C97" t="s">
        <v>618</v>
      </c>
      <c r="D97">
        <v>1</v>
      </c>
      <c r="H97" s="28">
        <f t="shared" si="1"/>
        <v>0</v>
      </c>
    </row>
    <row r="98" spans="1:8">
      <c r="A98" s="2">
        <v>44737</v>
      </c>
      <c r="B98" t="s">
        <v>656</v>
      </c>
      <c r="C98" t="s">
        <v>618</v>
      </c>
      <c r="D98">
        <v>2</v>
      </c>
      <c r="E98" s="28">
        <v>300</v>
      </c>
      <c r="H98" s="28">
        <f t="shared" si="1"/>
        <v>600</v>
      </c>
    </row>
    <row r="99" spans="1:8">
      <c r="A99" s="2">
        <v>44738</v>
      </c>
      <c r="B99" t="s">
        <v>657</v>
      </c>
      <c r="C99" t="s">
        <v>552</v>
      </c>
      <c r="D99">
        <v>1</v>
      </c>
      <c r="H99" s="28">
        <f t="shared" si="1"/>
        <v>0</v>
      </c>
    </row>
    <row r="100" spans="1:8">
      <c r="A100" s="2">
        <v>44739</v>
      </c>
      <c r="B100" t="s">
        <v>658</v>
      </c>
      <c r="C100" t="s">
        <v>587</v>
      </c>
      <c r="D100">
        <v>1</v>
      </c>
      <c r="H100" s="28">
        <f t="shared" si="1"/>
        <v>0</v>
      </c>
    </row>
    <row r="101" spans="1:8">
      <c r="A101" s="2">
        <v>44740</v>
      </c>
      <c r="B101" t="s">
        <v>659</v>
      </c>
      <c r="C101" t="s">
        <v>552</v>
      </c>
      <c r="D101">
        <v>10</v>
      </c>
      <c r="E101" s="28">
        <v>90</v>
      </c>
      <c r="G101">
        <v>167</v>
      </c>
      <c r="H101" s="28">
        <f t="shared" si="1"/>
        <v>1067</v>
      </c>
    </row>
    <row r="102" spans="1:8">
      <c r="A102" s="2">
        <v>44741</v>
      </c>
      <c r="B102" t="s">
        <v>16</v>
      </c>
      <c r="C102" t="s">
        <v>597</v>
      </c>
      <c r="D102">
        <v>1</v>
      </c>
      <c r="E102" s="28">
        <v>600</v>
      </c>
      <c r="G102">
        <v>167</v>
      </c>
      <c r="H102" s="28">
        <f t="shared" si="1"/>
        <v>767</v>
      </c>
    </row>
    <row r="103" spans="1:8">
      <c r="A103" s="2">
        <v>44742</v>
      </c>
      <c r="B103" t="s">
        <v>21</v>
      </c>
      <c r="C103" t="s">
        <v>597</v>
      </c>
      <c r="D103">
        <v>1</v>
      </c>
      <c r="E103" s="28">
        <v>600</v>
      </c>
      <c r="H103" s="28">
        <f t="shared" si="1"/>
        <v>600</v>
      </c>
    </row>
    <row r="104" spans="1:8">
      <c r="A104" s="2">
        <v>44743</v>
      </c>
      <c r="B104" t="s">
        <v>21</v>
      </c>
      <c r="C104" t="s">
        <v>597</v>
      </c>
      <c r="D104">
        <v>1</v>
      </c>
      <c r="E104" s="28">
        <v>600</v>
      </c>
      <c r="H104" s="28">
        <f t="shared" si="1"/>
        <v>600</v>
      </c>
    </row>
    <row r="105" spans="1:8">
      <c r="A105" s="2">
        <v>44744</v>
      </c>
      <c r="B105" t="s">
        <v>659</v>
      </c>
      <c r="C105" t="s">
        <v>552</v>
      </c>
      <c r="H105" s="28">
        <f t="shared" si="1"/>
        <v>0</v>
      </c>
    </row>
    <row r="106" spans="1:8">
      <c r="A106" s="2">
        <v>44745</v>
      </c>
      <c r="B106" t="s">
        <v>660</v>
      </c>
      <c r="H106" s="28">
        <f t="shared" si="1"/>
        <v>0</v>
      </c>
    </row>
    <row r="107" spans="1:8">
      <c r="A107" s="2">
        <v>44746</v>
      </c>
      <c r="B107" t="s">
        <v>660</v>
      </c>
      <c r="H107" s="28">
        <f t="shared" si="1"/>
        <v>0</v>
      </c>
    </row>
    <row r="108" spans="1:8">
      <c r="A108" s="2">
        <v>44747</v>
      </c>
      <c r="B108" t="s">
        <v>644</v>
      </c>
      <c r="C108" t="s">
        <v>597</v>
      </c>
      <c r="D108">
        <v>1</v>
      </c>
      <c r="E108" s="28">
        <v>1200</v>
      </c>
      <c r="H108" s="28">
        <f t="shared" si="1"/>
        <v>1200</v>
      </c>
    </row>
    <row r="109" spans="1:8">
      <c r="A109" s="2">
        <v>44748</v>
      </c>
      <c r="B109" t="s">
        <v>489</v>
      </c>
      <c r="D109">
        <v>5</v>
      </c>
      <c r="E109" s="28">
        <v>40</v>
      </c>
      <c r="G109">
        <v>714</v>
      </c>
      <c r="H109" s="28">
        <f t="shared" si="1"/>
        <v>914</v>
      </c>
    </row>
    <row r="110" spans="1:8">
      <c r="A110" s="2">
        <v>44749</v>
      </c>
      <c r="B110" t="s">
        <v>661</v>
      </c>
      <c r="C110" t="s">
        <v>598</v>
      </c>
      <c r="E110" s="28">
        <v>300</v>
      </c>
      <c r="G110">
        <v>714</v>
      </c>
      <c r="H110" s="28">
        <f t="shared" si="1"/>
        <v>714</v>
      </c>
    </row>
    <row r="111" spans="1:8">
      <c r="A111" s="2">
        <v>44750</v>
      </c>
      <c r="B111" t="s">
        <v>611</v>
      </c>
      <c r="D111">
        <v>5</v>
      </c>
      <c r="E111" s="28">
        <v>220</v>
      </c>
      <c r="H111" s="28">
        <f t="shared" si="1"/>
        <v>1100</v>
      </c>
    </row>
    <row r="112" spans="1:8">
      <c r="A112" s="2">
        <v>44751</v>
      </c>
      <c r="B112" t="s">
        <v>662</v>
      </c>
      <c r="D112">
        <v>1</v>
      </c>
      <c r="E112" s="28">
        <v>1000</v>
      </c>
      <c r="G112">
        <v>714</v>
      </c>
      <c r="H112" s="28">
        <f t="shared" si="1"/>
        <v>1714</v>
      </c>
    </row>
    <row r="113" spans="1:8">
      <c r="A113" s="2">
        <v>44752</v>
      </c>
      <c r="B113" t="s">
        <v>459</v>
      </c>
      <c r="C113" t="s">
        <v>460</v>
      </c>
      <c r="D113">
        <v>14</v>
      </c>
      <c r="E113" s="28">
        <v>1800</v>
      </c>
      <c r="G113">
        <v>600</v>
      </c>
      <c r="H113" s="28">
        <f t="shared" si="1"/>
        <v>25800</v>
      </c>
    </row>
    <row r="114" spans="1:8">
      <c r="A114" s="2">
        <v>40385</v>
      </c>
      <c r="B114" t="s">
        <v>663</v>
      </c>
      <c r="C114" t="s">
        <v>587</v>
      </c>
      <c r="D114">
        <v>1</v>
      </c>
      <c r="E114" s="28">
        <v>800</v>
      </c>
      <c r="G114">
        <v>600</v>
      </c>
      <c r="H114" s="28">
        <f t="shared" si="1"/>
        <v>1400</v>
      </c>
    </row>
    <row r="115" spans="1:8">
      <c r="A115" s="2">
        <v>44768</v>
      </c>
      <c r="B115" t="s">
        <v>663</v>
      </c>
      <c r="C115" t="s">
        <v>587</v>
      </c>
      <c r="D115">
        <v>1</v>
      </c>
      <c r="E115" s="28">
        <v>1200</v>
      </c>
      <c r="G115">
        <v>500</v>
      </c>
      <c r="H115" s="28">
        <f t="shared" si="1"/>
        <v>1700</v>
      </c>
    </row>
    <row r="116" spans="1:8">
      <c r="A116" s="2">
        <v>44778</v>
      </c>
      <c r="B116" t="s">
        <v>459</v>
      </c>
      <c r="C116" t="s">
        <v>460</v>
      </c>
      <c r="D116">
        <v>15</v>
      </c>
      <c r="E116" s="28">
        <v>1650</v>
      </c>
      <c r="G116">
        <v>600</v>
      </c>
      <c r="H116" s="28">
        <f t="shared" si="1"/>
        <v>25350</v>
      </c>
    </row>
    <row r="117" spans="1:8">
      <c r="A117" s="2">
        <v>44778</v>
      </c>
      <c r="B117" t="s">
        <v>554</v>
      </c>
      <c r="C117" t="s">
        <v>664</v>
      </c>
      <c r="D117">
        <v>3</v>
      </c>
      <c r="E117" s="28">
        <v>800</v>
      </c>
      <c r="H117" s="28">
        <f t="shared" si="1"/>
        <v>2400</v>
      </c>
    </row>
    <row r="118" spans="1:8">
      <c r="A118" s="2">
        <v>44778</v>
      </c>
      <c r="B118" t="s">
        <v>105</v>
      </c>
      <c r="C118" t="s">
        <v>664</v>
      </c>
      <c r="D118">
        <v>1</v>
      </c>
      <c r="E118" s="28">
        <v>70</v>
      </c>
      <c r="H118" s="28">
        <f t="shared" si="1"/>
        <v>70</v>
      </c>
    </row>
    <row r="119" spans="1:8">
      <c r="A119" s="2">
        <v>44779</v>
      </c>
      <c r="B119" t="s">
        <v>495</v>
      </c>
      <c r="D119">
        <v>4</v>
      </c>
      <c r="E119">
        <v>250</v>
      </c>
      <c r="G119">
        <v>429</v>
      </c>
      <c r="H119" s="28">
        <f t="shared" si="1"/>
        <v>1429</v>
      </c>
    </row>
    <row r="120" spans="1:8">
      <c r="A120" s="2">
        <v>44779</v>
      </c>
      <c r="B120" t="s">
        <v>665</v>
      </c>
      <c r="D120">
        <v>1</v>
      </c>
      <c r="E120">
        <v>2000</v>
      </c>
      <c r="G120">
        <v>429</v>
      </c>
      <c r="H120" s="28">
        <f t="shared" si="1"/>
        <v>2429</v>
      </c>
    </row>
    <row r="121" spans="1:8">
      <c r="A121" s="2">
        <v>44779</v>
      </c>
      <c r="B121" t="s">
        <v>666</v>
      </c>
      <c r="D121">
        <v>7</v>
      </c>
      <c r="E121">
        <v>157</v>
      </c>
      <c r="G121">
        <v>429</v>
      </c>
      <c r="H121" s="28">
        <f t="shared" si="1"/>
        <v>1528</v>
      </c>
    </row>
    <row r="122" spans="1:8">
      <c r="A122" s="2">
        <v>44779</v>
      </c>
      <c r="B122" t="s">
        <v>586</v>
      </c>
      <c r="C122" t="s">
        <v>598</v>
      </c>
      <c r="D122">
        <v>1</v>
      </c>
      <c r="E122">
        <v>1125</v>
      </c>
      <c r="G122">
        <v>429</v>
      </c>
      <c r="H122" s="28">
        <f t="shared" si="1"/>
        <v>1554</v>
      </c>
    </row>
    <row r="123" spans="1:8">
      <c r="A123" s="2">
        <v>44779</v>
      </c>
      <c r="B123" t="s">
        <v>644</v>
      </c>
      <c r="C123" t="s">
        <v>597</v>
      </c>
      <c r="D123">
        <v>5</v>
      </c>
      <c r="E123">
        <v>1100</v>
      </c>
      <c r="G123">
        <v>429</v>
      </c>
      <c r="H123" s="28">
        <f t="shared" si="1"/>
        <v>5929</v>
      </c>
    </row>
    <row r="124" spans="1:8">
      <c r="A124" s="2">
        <v>44779</v>
      </c>
      <c r="B124" t="s">
        <v>547</v>
      </c>
      <c r="C124" t="s">
        <v>641</v>
      </c>
      <c r="D124">
        <v>1</v>
      </c>
      <c r="E124">
        <v>14250</v>
      </c>
      <c r="G124">
        <v>429</v>
      </c>
      <c r="H124" s="28">
        <f t="shared" si="1"/>
        <v>14679</v>
      </c>
    </row>
    <row r="125" spans="1:8">
      <c r="A125" s="2">
        <v>44779</v>
      </c>
      <c r="B125" t="s">
        <v>607</v>
      </c>
      <c r="C125" t="s">
        <v>598</v>
      </c>
      <c r="D125">
        <v>1</v>
      </c>
      <c r="E125">
        <v>1000</v>
      </c>
      <c r="G125">
        <v>429</v>
      </c>
      <c r="H125" s="28">
        <f t="shared" si="1"/>
        <v>1429</v>
      </c>
    </row>
    <row r="126" spans="1:8">
      <c r="A126" s="2">
        <v>44780</v>
      </c>
      <c r="B126" t="s">
        <v>621</v>
      </c>
      <c r="C126" t="s">
        <v>667</v>
      </c>
      <c r="D126">
        <v>3</v>
      </c>
      <c r="E126">
        <v>2500</v>
      </c>
      <c r="H126" s="28">
        <f t="shared" si="1"/>
        <v>7500</v>
      </c>
    </row>
    <row r="127" spans="1:8">
      <c r="A127" s="2">
        <v>44782</v>
      </c>
      <c r="B127" t="s">
        <v>668</v>
      </c>
      <c r="D127">
        <v>4</v>
      </c>
      <c r="E127" s="28">
        <v>625</v>
      </c>
      <c r="H127" s="28">
        <f t="shared" si="1"/>
        <v>2500</v>
      </c>
    </row>
    <row r="128" spans="1:8">
      <c r="A128" s="2">
        <v>44782</v>
      </c>
      <c r="B128" t="s">
        <v>669</v>
      </c>
      <c r="D128">
        <v>2</v>
      </c>
      <c r="E128" s="28">
        <v>250</v>
      </c>
      <c r="G128">
        <v>1000</v>
      </c>
      <c r="H128" s="28">
        <f t="shared" si="1"/>
        <v>1500</v>
      </c>
    </row>
    <row r="129" spans="1:8">
      <c r="A129" s="2">
        <v>44782</v>
      </c>
      <c r="B129" t="s">
        <v>556</v>
      </c>
      <c r="D129">
        <v>1</v>
      </c>
      <c r="E129" s="28">
        <v>4000</v>
      </c>
      <c r="H129" s="28">
        <f t="shared" si="1"/>
        <v>4000</v>
      </c>
    </row>
    <row r="130" spans="1:8">
      <c r="A130" s="2">
        <v>44785</v>
      </c>
      <c r="B130" t="s">
        <v>670</v>
      </c>
      <c r="C130" t="s">
        <v>579</v>
      </c>
      <c r="E130" s="28">
        <v>6000</v>
      </c>
      <c r="G130">
        <v>1000</v>
      </c>
      <c r="H130" s="28">
        <f t="shared" si="1"/>
        <v>1000</v>
      </c>
    </row>
    <row r="131" spans="1:8">
      <c r="A131" s="2">
        <v>44786</v>
      </c>
      <c r="B131" t="s">
        <v>487</v>
      </c>
      <c r="C131" t="s">
        <v>618</v>
      </c>
      <c r="D131">
        <v>1</v>
      </c>
      <c r="E131" s="28">
        <v>6450</v>
      </c>
      <c r="G131">
        <v>90</v>
      </c>
      <c r="H131" s="28">
        <f t="shared" si="1"/>
        <v>6540</v>
      </c>
    </row>
    <row r="132" spans="1:8">
      <c r="A132" s="2">
        <v>44786</v>
      </c>
      <c r="B132" t="s">
        <v>671</v>
      </c>
      <c r="C132" t="s">
        <v>587</v>
      </c>
      <c r="D132">
        <v>1</v>
      </c>
      <c r="E132" s="28">
        <v>575</v>
      </c>
      <c r="G132">
        <v>90</v>
      </c>
      <c r="H132" s="28">
        <f t="shared" si="1"/>
        <v>665</v>
      </c>
    </row>
    <row r="133" spans="1:8">
      <c r="A133" s="2">
        <v>44786</v>
      </c>
      <c r="B133" t="s">
        <v>672</v>
      </c>
      <c r="C133" t="s">
        <v>630</v>
      </c>
      <c r="D133">
        <v>2</v>
      </c>
      <c r="E133" s="28">
        <v>300</v>
      </c>
      <c r="G133">
        <v>90</v>
      </c>
      <c r="H133" s="28">
        <f t="shared" ref="H133:H196" si="2">(D133*E133)+(G133+F133)</f>
        <v>690</v>
      </c>
    </row>
    <row r="134" spans="1:8">
      <c r="A134" s="2">
        <v>44786</v>
      </c>
      <c r="B134" t="s">
        <v>480</v>
      </c>
      <c r="C134" t="s">
        <v>630</v>
      </c>
      <c r="D134">
        <v>1</v>
      </c>
      <c r="E134" s="28">
        <v>300</v>
      </c>
      <c r="G134">
        <v>90</v>
      </c>
      <c r="H134" s="28">
        <f t="shared" si="2"/>
        <v>390</v>
      </c>
    </row>
    <row r="135" spans="1:8">
      <c r="A135" s="2">
        <v>44786</v>
      </c>
      <c r="B135" t="s">
        <v>673</v>
      </c>
      <c r="C135" t="s">
        <v>587</v>
      </c>
      <c r="D135">
        <v>1</v>
      </c>
      <c r="E135" s="28">
        <v>500</v>
      </c>
      <c r="G135">
        <v>90</v>
      </c>
      <c r="H135" s="28">
        <f t="shared" si="2"/>
        <v>590</v>
      </c>
    </row>
    <row r="136" spans="1:8">
      <c r="A136" s="2">
        <v>44786</v>
      </c>
      <c r="B136" t="s">
        <v>674</v>
      </c>
      <c r="C136" t="s">
        <v>630</v>
      </c>
      <c r="D136">
        <v>1</v>
      </c>
      <c r="E136" s="28">
        <v>425</v>
      </c>
      <c r="G136">
        <v>90</v>
      </c>
      <c r="H136" s="28">
        <f t="shared" si="2"/>
        <v>515</v>
      </c>
    </row>
    <row r="137" spans="1:8">
      <c r="A137" s="2">
        <v>44786</v>
      </c>
      <c r="B137" t="s">
        <v>675</v>
      </c>
      <c r="C137" t="s">
        <v>630</v>
      </c>
      <c r="D137">
        <v>1</v>
      </c>
      <c r="E137" s="28">
        <v>1010</v>
      </c>
      <c r="G137">
        <v>90</v>
      </c>
      <c r="H137" s="28">
        <f t="shared" si="2"/>
        <v>1100</v>
      </c>
    </row>
    <row r="138" spans="1:8">
      <c r="A138" s="2">
        <v>44786</v>
      </c>
      <c r="B138" t="s">
        <v>676</v>
      </c>
      <c r="D138">
        <v>1</v>
      </c>
      <c r="E138" s="28">
        <v>2350</v>
      </c>
      <c r="G138">
        <v>1000</v>
      </c>
      <c r="H138" s="28">
        <f t="shared" si="2"/>
        <v>3350</v>
      </c>
    </row>
    <row r="139" spans="1:8">
      <c r="A139" s="2">
        <v>44786</v>
      </c>
      <c r="B139" t="s">
        <v>677</v>
      </c>
      <c r="C139" t="s">
        <v>587</v>
      </c>
      <c r="D139">
        <v>1</v>
      </c>
      <c r="E139" s="28">
        <v>575</v>
      </c>
      <c r="G139">
        <v>90</v>
      </c>
      <c r="H139" s="28">
        <f t="shared" si="2"/>
        <v>665</v>
      </c>
    </row>
    <row r="140" spans="1:8">
      <c r="A140" s="2">
        <v>44786</v>
      </c>
      <c r="B140" t="s">
        <v>619</v>
      </c>
      <c r="C140" t="s">
        <v>620</v>
      </c>
      <c r="D140">
        <v>1</v>
      </c>
      <c r="E140" s="28">
        <v>800</v>
      </c>
      <c r="G140">
        <v>90</v>
      </c>
      <c r="H140" s="28">
        <f t="shared" si="2"/>
        <v>890</v>
      </c>
    </row>
    <row r="141" spans="1:8">
      <c r="A141" s="2">
        <v>44786</v>
      </c>
      <c r="B141" t="s">
        <v>459</v>
      </c>
      <c r="C141" t="s">
        <v>460</v>
      </c>
      <c r="D141">
        <v>2</v>
      </c>
      <c r="E141" s="28">
        <v>1620</v>
      </c>
      <c r="G141">
        <v>700</v>
      </c>
      <c r="H141" s="28">
        <f t="shared" si="2"/>
        <v>3940</v>
      </c>
    </row>
    <row r="142" spans="1:8">
      <c r="A142" s="2">
        <v>44794</v>
      </c>
      <c r="B142" t="s">
        <v>669</v>
      </c>
      <c r="D142">
        <v>1</v>
      </c>
      <c r="E142" s="28">
        <v>700</v>
      </c>
      <c r="G142">
        <v>1000</v>
      </c>
      <c r="H142" s="28">
        <f t="shared" si="2"/>
        <v>1700</v>
      </c>
    </row>
    <row r="143" spans="1:8">
      <c r="A143" s="2">
        <v>44795</v>
      </c>
      <c r="B143" t="s">
        <v>678</v>
      </c>
      <c r="C143" t="s">
        <v>579</v>
      </c>
      <c r="D143">
        <v>100</v>
      </c>
      <c r="E143" s="28">
        <v>65</v>
      </c>
      <c r="G143">
        <v>1500</v>
      </c>
      <c r="H143" s="28">
        <f t="shared" si="2"/>
        <v>8000</v>
      </c>
    </row>
    <row r="144" spans="1:8">
      <c r="A144" s="2">
        <v>44795</v>
      </c>
      <c r="B144" t="s">
        <v>679</v>
      </c>
      <c r="C144" t="s">
        <v>630</v>
      </c>
      <c r="D144">
        <v>1</v>
      </c>
      <c r="E144" s="28">
        <v>2600</v>
      </c>
      <c r="G144">
        <v>500</v>
      </c>
      <c r="H144" s="28">
        <f t="shared" si="2"/>
        <v>3100</v>
      </c>
    </row>
    <row r="145" spans="1:8">
      <c r="A145" s="2">
        <v>44795</v>
      </c>
      <c r="B145" t="s">
        <v>680</v>
      </c>
      <c r="C145" t="s">
        <v>630</v>
      </c>
      <c r="D145">
        <v>1</v>
      </c>
      <c r="E145" s="28">
        <v>110</v>
      </c>
      <c r="G145">
        <v>500</v>
      </c>
      <c r="H145" s="28">
        <f t="shared" si="2"/>
        <v>610</v>
      </c>
    </row>
    <row r="146" spans="1:8">
      <c r="A146" s="2">
        <v>44796</v>
      </c>
      <c r="B146" t="s">
        <v>629</v>
      </c>
      <c r="C146" t="s">
        <v>597</v>
      </c>
      <c r="D146">
        <v>1</v>
      </c>
      <c r="E146" s="28">
        <v>500</v>
      </c>
      <c r="G146">
        <v>300</v>
      </c>
      <c r="H146" s="28">
        <f t="shared" si="2"/>
        <v>800</v>
      </c>
    </row>
    <row r="147" spans="1:8">
      <c r="A147" s="2">
        <v>44796</v>
      </c>
      <c r="B147" t="s">
        <v>554</v>
      </c>
      <c r="C147" t="s">
        <v>664</v>
      </c>
      <c r="D147">
        <v>2</v>
      </c>
      <c r="E147" s="28">
        <v>800</v>
      </c>
      <c r="H147" s="28">
        <f t="shared" si="2"/>
        <v>1600</v>
      </c>
    </row>
    <row r="148" spans="1:8">
      <c r="A148" s="2">
        <v>44816</v>
      </c>
      <c r="B148" t="s">
        <v>681</v>
      </c>
      <c r="D148">
        <v>1</v>
      </c>
      <c r="E148" s="28">
        <v>20990</v>
      </c>
      <c r="H148" s="28">
        <f t="shared" si="2"/>
        <v>20990</v>
      </c>
    </row>
    <row r="149" spans="1:8">
      <c r="A149" s="2">
        <v>44818</v>
      </c>
      <c r="B149" t="s">
        <v>554</v>
      </c>
      <c r="C149" t="s">
        <v>664</v>
      </c>
      <c r="D149">
        <v>10</v>
      </c>
      <c r="E149" s="28">
        <v>850</v>
      </c>
      <c r="H149" s="28">
        <f t="shared" si="2"/>
        <v>8500</v>
      </c>
    </row>
    <row r="150" spans="1:8">
      <c r="A150" s="2">
        <v>44854</v>
      </c>
      <c r="B150" t="s">
        <v>644</v>
      </c>
      <c r="C150" t="s">
        <v>597</v>
      </c>
      <c r="D150">
        <v>9</v>
      </c>
      <c r="E150" s="28">
        <v>1100</v>
      </c>
      <c r="H150" s="28">
        <f t="shared" si="2"/>
        <v>9900</v>
      </c>
    </row>
    <row r="151" spans="1:8">
      <c r="A151" s="2">
        <v>44854</v>
      </c>
      <c r="B151" t="s">
        <v>678</v>
      </c>
      <c r="C151" t="s">
        <v>579</v>
      </c>
      <c r="D151">
        <v>100</v>
      </c>
      <c r="E151" s="28">
        <v>65</v>
      </c>
      <c r="G151">
        <v>1800</v>
      </c>
      <c r="H151" s="28">
        <f t="shared" si="2"/>
        <v>8300</v>
      </c>
    </row>
    <row r="152" spans="1:8">
      <c r="A152" s="2">
        <v>44819</v>
      </c>
      <c r="B152" t="s">
        <v>682</v>
      </c>
      <c r="C152" t="s">
        <v>579</v>
      </c>
      <c r="D152">
        <v>100</v>
      </c>
      <c r="E152" s="28">
        <v>60</v>
      </c>
      <c r="H152" s="28">
        <f t="shared" si="2"/>
        <v>6000</v>
      </c>
    </row>
    <row r="153" spans="1:8">
      <c r="A153" s="2">
        <v>44819</v>
      </c>
      <c r="B153" t="s">
        <v>683</v>
      </c>
      <c r="C153" t="s">
        <v>579</v>
      </c>
      <c r="D153">
        <v>100</v>
      </c>
      <c r="E153" s="28">
        <v>60</v>
      </c>
      <c r="H153" s="28">
        <f t="shared" si="2"/>
        <v>6000</v>
      </c>
    </row>
    <row r="154" spans="1:8">
      <c r="A154" s="2">
        <v>44854</v>
      </c>
      <c r="B154" t="s">
        <v>659</v>
      </c>
      <c r="C154" t="s">
        <v>579</v>
      </c>
      <c r="D154">
        <v>10</v>
      </c>
      <c r="E154" s="28">
        <v>100</v>
      </c>
      <c r="H154" s="28">
        <f t="shared" si="2"/>
        <v>1000</v>
      </c>
    </row>
    <row r="155" spans="1:8">
      <c r="A155" s="2">
        <v>44854</v>
      </c>
      <c r="B155" t="s">
        <v>684</v>
      </c>
      <c r="C155" t="s">
        <v>579</v>
      </c>
      <c r="D155">
        <v>15</v>
      </c>
      <c r="E155" s="28">
        <v>66</v>
      </c>
      <c r="H155" s="28">
        <f t="shared" si="2"/>
        <v>990</v>
      </c>
    </row>
    <row r="156" spans="1:8">
      <c r="A156" s="2">
        <v>44854</v>
      </c>
      <c r="B156" t="s">
        <v>642</v>
      </c>
      <c r="C156" t="s">
        <v>597</v>
      </c>
      <c r="D156">
        <v>1</v>
      </c>
      <c r="E156" s="28">
        <v>1100</v>
      </c>
      <c r="H156" s="28">
        <f t="shared" si="2"/>
        <v>1100</v>
      </c>
    </row>
    <row r="157" spans="1:8">
      <c r="A157" s="2">
        <v>44819</v>
      </c>
      <c r="B157" t="s">
        <v>678</v>
      </c>
      <c r="C157" t="s">
        <v>579</v>
      </c>
      <c r="D157">
        <v>100</v>
      </c>
      <c r="E157" s="28">
        <v>65</v>
      </c>
      <c r="H157" s="28">
        <f t="shared" si="2"/>
        <v>6500</v>
      </c>
    </row>
    <row r="158" spans="1:8">
      <c r="B158" t="s">
        <v>653</v>
      </c>
      <c r="C158" t="s">
        <v>579</v>
      </c>
      <c r="D158">
        <v>100</v>
      </c>
      <c r="E158" s="28">
        <v>95</v>
      </c>
      <c r="H158" s="28">
        <f t="shared" si="2"/>
        <v>9500</v>
      </c>
    </row>
    <row r="159" spans="1:8">
      <c r="B159" t="s">
        <v>653</v>
      </c>
      <c r="C159" t="s">
        <v>579</v>
      </c>
      <c r="D159">
        <v>100</v>
      </c>
      <c r="E159" s="28">
        <v>95</v>
      </c>
      <c r="H159" s="28">
        <f t="shared" si="2"/>
        <v>9500</v>
      </c>
    </row>
    <row r="160" spans="1:8">
      <c r="B160" t="s">
        <v>554</v>
      </c>
      <c r="C160" t="s">
        <v>579</v>
      </c>
      <c r="D160">
        <v>30</v>
      </c>
      <c r="E160" s="28">
        <v>100</v>
      </c>
      <c r="H160" s="28">
        <f t="shared" si="2"/>
        <v>3000</v>
      </c>
    </row>
    <row r="161" spans="2:8">
      <c r="B161" t="s">
        <v>685</v>
      </c>
      <c r="C161" t="s">
        <v>458</v>
      </c>
      <c r="D161">
        <v>7</v>
      </c>
      <c r="E161" s="28">
        <v>700</v>
      </c>
      <c r="H161" s="28">
        <f t="shared" si="2"/>
        <v>4900</v>
      </c>
    </row>
    <row r="162" spans="2:8">
      <c r="B162" t="s">
        <v>686</v>
      </c>
      <c r="C162" t="s">
        <v>653</v>
      </c>
      <c r="D162">
        <v>4</v>
      </c>
      <c r="E162" s="28">
        <v>350</v>
      </c>
      <c r="H162" s="28">
        <f t="shared" si="2"/>
        <v>1400</v>
      </c>
    </row>
    <row r="163" spans="2:8">
      <c r="B163" t="s">
        <v>21</v>
      </c>
      <c r="C163" t="s">
        <v>597</v>
      </c>
      <c r="D163">
        <v>6</v>
      </c>
      <c r="E163" s="28">
        <v>600</v>
      </c>
      <c r="H163" s="28">
        <f t="shared" si="2"/>
        <v>3600</v>
      </c>
    </row>
    <row r="164" spans="2:8">
      <c r="B164" t="s">
        <v>644</v>
      </c>
      <c r="H164" s="28">
        <f t="shared" si="2"/>
        <v>0</v>
      </c>
    </row>
    <row r="165" spans="2:8">
      <c r="B165" t="s">
        <v>642</v>
      </c>
      <c r="C165" t="s">
        <v>597</v>
      </c>
      <c r="D165">
        <v>2</v>
      </c>
      <c r="E165" s="28">
        <v>1100</v>
      </c>
      <c r="H165" s="28">
        <f t="shared" si="2"/>
        <v>2200</v>
      </c>
    </row>
    <row r="166" spans="2:8">
      <c r="B166" t="s">
        <v>647</v>
      </c>
      <c r="C166" t="s">
        <v>479</v>
      </c>
      <c r="D166">
        <v>1</v>
      </c>
      <c r="E166" s="28">
        <v>1000</v>
      </c>
      <c r="H166" s="28">
        <f t="shared" si="2"/>
        <v>1000</v>
      </c>
    </row>
    <row r="167" spans="2:8">
      <c r="B167" t="s">
        <v>687</v>
      </c>
      <c r="C167" t="s">
        <v>479</v>
      </c>
      <c r="D167">
        <v>1</v>
      </c>
      <c r="E167" s="28">
        <v>1000</v>
      </c>
      <c r="H167" s="28">
        <f t="shared" si="2"/>
        <v>1000</v>
      </c>
    </row>
    <row r="168" spans="2:8">
      <c r="B168" t="s">
        <v>688</v>
      </c>
      <c r="C168" t="s">
        <v>689</v>
      </c>
      <c r="D168">
        <v>2</v>
      </c>
      <c r="E168" s="28">
        <v>1100</v>
      </c>
      <c r="H168" s="28">
        <f t="shared" si="2"/>
        <v>2200</v>
      </c>
    </row>
    <row r="169" spans="2:8">
      <c r="B169" t="s">
        <v>690</v>
      </c>
      <c r="C169" t="s">
        <v>689</v>
      </c>
      <c r="D169">
        <v>1</v>
      </c>
      <c r="E169" s="28">
        <v>200</v>
      </c>
      <c r="H169" s="28">
        <f t="shared" si="2"/>
        <v>200</v>
      </c>
    </row>
    <row r="170" spans="2:8">
      <c r="B170" t="s">
        <v>691</v>
      </c>
      <c r="C170" t="s">
        <v>689</v>
      </c>
      <c r="D170">
        <v>1</v>
      </c>
      <c r="E170" s="28">
        <v>1300</v>
      </c>
      <c r="H170" s="28">
        <f t="shared" si="2"/>
        <v>1300</v>
      </c>
    </row>
    <row r="171" spans="2:8">
      <c r="B171" t="s">
        <v>692</v>
      </c>
      <c r="C171" t="s">
        <v>552</v>
      </c>
      <c r="D171">
        <v>2</v>
      </c>
      <c r="E171" s="28">
        <v>750</v>
      </c>
      <c r="H171" s="28">
        <f t="shared" si="2"/>
        <v>1500</v>
      </c>
    </row>
    <row r="172" spans="2:8">
      <c r="B172" t="s">
        <v>692</v>
      </c>
      <c r="C172" t="s">
        <v>552</v>
      </c>
      <c r="D172">
        <v>1</v>
      </c>
      <c r="E172" s="28">
        <v>1500</v>
      </c>
      <c r="H172" s="28">
        <f t="shared" si="2"/>
        <v>1500</v>
      </c>
    </row>
    <row r="173" spans="2:8">
      <c r="B173" t="s">
        <v>692</v>
      </c>
      <c r="C173" t="s">
        <v>552</v>
      </c>
      <c r="D173">
        <v>1</v>
      </c>
      <c r="E173" s="28">
        <v>700</v>
      </c>
      <c r="H173" s="28">
        <f t="shared" si="2"/>
        <v>700</v>
      </c>
    </row>
    <row r="174" spans="2:8">
      <c r="B174" t="s">
        <v>692</v>
      </c>
      <c r="C174" t="s">
        <v>552</v>
      </c>
      <c r="D174">
        <v>1</v>
      </c>
      <c r="E174" s="28">
        <v>1300</v>
      </c>
      <c r="H174" s="28">
        <f t="shared" si="2"/>
        <v>1300</v>
      </c>
    </row>
    <row r="175" spans="2:8">
      <c r="B175" t="s">
        <v>693</v>
      </c>
      <c r="C175" t="s">
        <v>653</v>
      </c>
      <c r="D175">
        <v>4</v>
      </c>
      <c r="E175" s="28">
        <v>400</v>
      </c>
      <c r="H175" s="28">
        <f t="shared" si="2"/>
        <v>1600</v>
      </c>
    </row>
    <row r="176" spans="2:8">
      <c r="B176" t="s">
        <v>694</v>
      </c>
      <c r="C176" t="s">
        <v>579</v>
      </c>
      <c r="D176">
        <v>15</v>
      </c>
      <c r="E176" s="28">
        <v>66.66</v>
      </c>
      <c r="H176" s="28">
        <f t="shared" si="2"/>
        <v>999.9</v>
      </c>
    </row>
    <row r="177" spans="1:8">
      <c r="B177" t="s">
        <v>611</v>
      </c>
      <c r="C177" t="s">
        <v>587</v>
      </c>
      <c r="D177">
        <v>3</v>
      </c>
      <c r="E177" s="28">
        <v>500</v>
      </c>
      <c r="H177" s="28">
        <f t="shared" si="2"/>
        <v>1500</v>
      </c>
    </row>
    <row r="178" spans="1:8">
      <c r="B178" t="s">
        <v>695</v>
      </c>
      <c r="C178" t="s">
        <v>579</v>
      </c>
      <c r="D178">
        <v>9</v>
      </c>
      <c r="E178" s="28">
        <v>110</v>
      </c>
      <c r="H178" s="28">
        <f t="shared" si="2"/>
        <v>990</v>
      </c>
    </row>
    <row r="179" spans="1:8">
      <c r="B179" t="s">
        <v>696</v>
      </c>
      <c r="C179" t="s">
        <v>552</v>
      </c>
      <c r="D179">
        <v>1</v>
      </c>
      <c r="E179" s="28">
        <v>950</v>
      </c>
      <c r="H179" s="28">
        <f t="shared" si="2"/>
        <v>950</v>
      </c>
    </row>
    <row r="180" spans="1:8">
      <c r="B180" t="s">
        <v>684</v>
      </c>
      <c r="C180" t="s">
        <v>579</v>
      </c>
      <c r="D180">
        <v>9</v>
      </c>
      <c r="E180" s="28">
        <v>66.599999999999994</v>
      </c>
      <c r="H180" s="28">
        <f t="shared" si="2"/>
        <v>599.4</v>
      </c>
    </row>
    <row r="181" spans="1:8">
      <c r="B181" t="s">
        <v>697</v>
      </c>
      <c r="C181" t="s">
        <v>579</v>
      </c>
      <c r="D181">
        <v>50</v>
      </c>
      <c r="E181" s="28">
        <v>70</v>
      </c>
      <c r="H181" s="28">
        <f t="shared" si="2"/>
        <v>3500</v>
      </c>
    </row>
    <row r="182" spans="1:8">
      <c r="B182" t="s">
        <v>698</v>
      </c>
      <c r="C182" t="s">
        <v>579</v>
      </c>
      <c r="D182">
        <v>300</v>
      </c>
      <c r="E182" s="28">
        <v>50</v>
      </c>
      <c r="H182" s="28">
        <f t="shared" si="2"/>
        <v>15000</v>
      </c>
    </row>
    <row r="183" spans="1:8">
      <c r="B183" t="s">
        <v>699</v>
      </c>
      <c r="C183" t="s">
        <v>618</v>
      </c>
      <c r="D183">
        <v>1</v>
      </c>
      <c r="E183" s="28">
        <v>1000</v>
      </c>
      <c r="H183" s="28">
        <f t="shared" si="2"/>
        <v>1000</v>
      </c>
    </row>
    <row r="184" spans="1:8">
      <c r="B184" t="s">
        <v>700</v>
      </c>
      <c r="C184" t="s">
        <v>618</v>
      </c>
      <c r="D184">
        <v>1</v>
      </c>
      <c r="E184" s="28">
        <v>800</v>
      </c>
      <c r="H184" s="28">
        <f t="shared" si="2"/>
        <v>800</v>
      </c>
    </row>
    <row r="185" spans="1:8">
      <c r="B185" t="s">
        <v>678</v>
      </c>
      <c r="C185" t="s">
        <v>579</v>
      </c>
      <c r="D185">
        <v>100</v>
      </c>
      <c r="E185" s="28">
        <v>95</v>
      </c>
      <c r="H185" s="28">
        <f t="shared" si="2"/>
        <v>9500</v>
      </c>
    </row>
    <row r="186" spans="1:8">
      <c r="B186" t="s">
        <v>678</v>
      </c>
      <c r="C186" t="s">
        <v>579</v>
      </c>
      <c r="D186">
        <v>100</v>
      </c>
      <c r="E186" s="28">
        <v>95</v>
      </c>
      <c r="H186" s="28">
        <f t="shared" si="2"/>
        <v>9500</v>
      </c>
    </row>
    <row r="187" spans="1:8">
      <c r="B187" t="s">
        <v>554</v>
      </c>
      <c r="C187" t="s">
        <v>579</v>
      </c>
      <c r="D187">
        <v>50</v>
      </c>
      <c r="E187" s="28">
        <v>100</v>
      </c>
      <c r="H187" s="28">
        <f t="shared" si="2"/>
        <v>5000</v>
      </c>
    </row>
    <row r="188" spans="1:8">
      <c r="B188" t="s">
        <v>701</v>
      </c>
      <c r="C188" t="s">
        <v>702</v>
      </c>
      <c r="D188">
        <v>3</v>
      </c>
      <c r="E188" s="28">
        <v>1000</v>
      </c>
      <c r="H188" s="28">
        <f t="shared" si="2"/>
        <v>3000</v>
      </c>
    </row>
    <row r="189" spans="1:8">
      <c r="A189" s="2">
        <v>44995</v>
      </c>
      <c r="B189" t="s">
        <v>685</v>
      </c>
      <c r="C189" t="s">
        <v>703</v>
      </c>
      <c r="D189">
        <v>6</v>
      </c>
      <c r="E189" s="28">
        <v>700</v>
      </c>
      <c r="H189" s="28">
        <f t="shared" si="2"/>
        <v>4200</v>
      </c>
    </row>
    <row r="190" spans="1:8">
      <c r="B190" t="s">
        <v>21</v>
      </c>
      <c r="C190" t="s">
        <v>703</v>
      </c>
      <c r="D190">
        <v>6</v>
      </c>
      <c r="E190" s="28">
        <v>600</v>
      </c>
      <c r="H190" s="28">
        <f t="shared" si="2"/>
        <v>3600</v>
      </c>
    </row>
    <row r="191" spans="1:8">
      <c r="B191" t="s">
        <v>644</v>
      </c>
      <c r="C191" t="s">
        <v>597</v>
      </c>
      <c r="D191">
        <v>3</v>
      </c>
      <c r="E191" s="28">
        <v>1200</v>
      </c>
      <c r="H191" s="28">
        <f t="shared" si="2"/>
        <v>3600</v>
      </c>
    </row>
    <row r="192" spans="1:8">
      <c r="B192" t="s">
        <v>678</v>
      </c>
      <c r="C192" t="s">
        <v>704</v>
      </c>
      <c r="D192">
        <v>200</v>
      </c>
      <c r="E192" s="28">
        <v>75</v>
      </c>
      <c r="H192" s="28">
        <f t="shared" si="2"/>
        <v>15000</v>
      </c>
    </row>
    <row r="193" spans="1:8">
      <c r="B193" t="s">
        <v>705</v>
      </c>
      <c r="C193" t="s">
        <v>702</v>
      </c>
      <c r="D193">
        <v>1</v>
      </c>
      <c r="E193" s="28">
        <v>2000</v>
      </c>
      <c r="H193" s="28">
        <f t="shared" si="2"/>
        <v>2000</v>
      </c>
    </row>
    <row r="194" spans="1:8">
      <c r="A194" s="2">
        <v>45052</v>
      </c>
      <c r="B194" t="s">
        <v>554</v>
      </c>
      <c r="C194" t="s">
        <v>706</v>
      </c>
      <c r="D194">
        <v>4</v>
      </c>
      <c r="E194" s="28">
        <v>1000</v>
      </c>
      <c r="H194" s="28">
        <f t="shared" si="2"/>
        <v>4000</v>
      </c>
    </row>
    <row r="195" spans="1:8">
      <c r="B195" t="s">
        <v>21</v>
      </c>
      <c r="C195" t="s">
        <v>703</v>
      </c>
      <c r="D195">
        <v>3</v>
      </c>
      <c r="E195" s="28">
        <v>1500</v>
      </c>
      <c r="H195" s="28">
        <f t="shared" si="2"/>
        <v>4500</v>
      </c>
    </row>
    <row r="196" spans="1:8">
      <c r="B196" t="s">
        <v>644</v>
      </c>
      <c r="C196" t="s">
        <v>703</v>
      </c>
      <c r="D196">
        <v>6</v>
      </c>
      <c r="E196" s="28">
        <v>600</v>
      </c>
      <c r="H196" s="28">
        <f t="shared" si="2"/>
        <v>3600</v>
      </c>
    </row>
    <row r="197" spans="1:8">
      <c r="A197" s="2">
        <v>45017</v>
      </c>
      <c r="B197" t="s">
        <v>707</v>
      </c>
      <c r="C197" t="s">
        <v>664</v>
      </c>
      <c r="D197">
        <v>30</v>
      </c>
      <c r="E197" s="28">
        <v>100</v>
      </c>
      <c r="H197" s="28">
        <f t="shared" ref="H197:H260" si="3">(D197*E197)+(G197+F197)</f>
        <v>3000</v>
      </c>
    </row>
    <row r="198" spans="1:8">
      <c r="B198" t="s">
        <v>708</v>
      </c>
      <c r="C198" t="s">
        <v>597</v>
      </c>
      <c r="D198">
        <v>4</v>
      </c>
      <c r="E198" s="28">
        <v>800</v>
      </c>
      <c r="H198" s="28">
        <f t="shared" si="3"/>
        <v>3200</v>
      </c>
    </row>
    <row r="199" spans="1:8">
      <c r="B199" t="s">
        <v>647</v>
      </c>
      <c r="C199" t="s">
        <v>479</v>
      </c>
      <c r="D199">
        <v>1</v>
      </c>
      <c r="E199" s="28">
        <v>1000</v>
      </c>
      <c r="H199" s="28">
        <f t="shared" si="3"/>
        <v>1000</v>
      </c>
    </row>
    <row r="200" spans="1:8">
      <c r="B200" t="s">
        <v>709</v>
      </c>
      <c r="C200" t="s">
        <v>597</v>
      </c>
      <c r="D200">
        <v>1</v>
      </c>
      <c r="E200" s="28">
        <v>1200</v>
      </c>
      <c r="H200" s="28">
        <f t="shared" si="3"/>
        <v>1200</v>
      </c>
    </row>
    <row r="201" spans="1:8">
      <c r="B201" t="s">
        <v>710</v>
      </c>
      <c r="C201" t="s">
        <v>597</v>
      </c>
      <c r="D201">
        <v>3</v>
      </c>
      <c r="E201" s="28">
        <v>1500</v>
      </c>
      <c r="H201" s="28">
        <f t="shared" si="3"/>
        <v>4500</v>
      </c>
    </row>
    <row r="202" spans="1:8">
      <c r="B202" t="s">
        <v>694</v>
      </c>
      <c r="C202" t="s">
        <v>664</v>
      </c>
      <c r="D202">
        <v>5</v>
      </c>
      <c r="E202" s="28">
        <v>70</v>
      </c>
      <c r="H202" s="28">
        <f t="shared" si="3"/>
        <v>350</v>
      </c>
    </row>
    <row r="203" spans="1:8">
      <c r="B203" t="s">
        <v>684</v>
      </c>
      <c r="C203" t="s">
        <v>664</v>
      </c>
      <c r="D203">
        <v>7</v>
      </c>
      <c r="E203" s="28">
        <v>70</v>
      </c>
      <c r="H203" s="28">
        <f t="shared" si="3"/>
        <v>490</v>
      </c>
    </row>
    <row r="204" spans="1:8">
      <c r="B204" t="s">
        <v>711</v>
      </c>
      <c r="C204" t="s">
        <v>618</v>
      </c>
      <c r="D204">
        <v>2</v>
      </c>
      <c r="E204" s="28">
        <v>400</v>
      </c>
      <c r="H204" s="28">
        <f t="shared" si="3"/>
        <v>800</v>
      </c>
    </row>
    <row r="205" spans="1:8">
      <c r="B205" t="s">
        <v>712</v>
      </c>
      <c r="C205" t="s">
        <v>618</v>
      </c>
      <c r="D205">
        <v>2</v>
      </c>
      <c r="E205" s="28">
        <v>400</v>
      </c>
      <c r="H205" s="28">
        <f t="shared" si="3"/>
        <v>800</v>
      </c>
    </row>
    <row r="206" spans="1:8">
      <c r="B206" t="s">
        <v>21</v>
      </c>
      <c r="C206" t="s">
        <v>597</v>
      </c>
      <c r="D206">
        <v>5</v>
      </c>
      <c r="E206" s="28">
        <v>600</v>
      </c>
      <c r="H206" s="28">
        <f t="shared" si="3"/>
        <v>3000</v>
      </c>
    </row>
    <row r="207" spans="1:8">
      <c r="B207" t="s">
        <v>713</v>
      </c>
      <c r="D207">
        <v>1</v>
      </c>
      <c r="E207" s="28">
        <v>800</v>
      </c>
      <c r="H207" s="28">
        <f t="shared" si="3"/>
        <v>800</v>
      </c>
    </row>
    <row r="208" spans="1:8">
      <c r="B208" t="s">
        <v>714</v>
      </c>
      <c r="D208">
        <v>1</v>
      </c>
      <c r="E208" s="28">
        <v>800</v>
      </c>
      <c r="H208" s="28">
        <f t="shared" si="3"/>
        <v>800</v>
      </c>
    </row>
    <row r="209" spans="1:8">
      <c r="A209" s="2">
        <v>45065</v>
      </c>
      <c r="B209" t="s">
        <v>696</v>
      </c>
      <c r="C209">
        <v>1</v>
      </c>
      <c r="D209">
        <v>1</v>
      </c>
      <c r="E209" s="28">
        <v>1000</v>
      </c>
      <c r="H209" s="28">
        <f t="shared" si="3"/>
        <v>1000</v>
      </c>
    </row>
    <row r="210" spans="1:8">
      <c r="B210" t="s">
        <v>707</v>
      </c>
      <c r="C210" t="s">
        <v>715</v>
      </c>
      <c r="D210">
        <v>20</v>
      </c>
      <c r="E210" s="28">
        <v>100</v>
      </c>
      <c r="H210" s="28">
        <f t="shared" si="3"/>
        <v>2000</v>
      </c>
    </row>
    <row r="211" spans="1:8">
      <c r="B211" t="s">
        <v>716</v>
      </c>
      <c r="C211" t="s">
        <v>706</v>
      </c>
      <c r="D211">
        <v>1</v>
      </c>
      <c r="E211" s="28">
        <v>750</v>
      </c>
      <c r="H211" s="28">
        <f t="shared" si="3"/>
        <v>750</v>
      </c>
    </row>
    <row r="232" spans="12:12">
      <c r="L232" s="2"/>
    </row>
  </sheetData>
  <mergeCells count="3">
    <mergeCell ref="A1:P1"/>
    <mergeCell ref="A2:H2"/>
    <mergeCell ref="I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2DC6-EB0A-4A6A-BEC9-1D51E451956D}">
  <dimension ref="A1:O58"/>
  <sheetViews>
    <sheetView topLeftCell="A10" workbookViewId="0">
      <selection activeCell="C10" sqref="C10"/>
    </sheetView>
  </sheetViews>
  <sheetFormatPr defaultRowHeight="15"/>
  <cols>
    <col min="1" max="1" width="32" customWidth="1"/>
    <col min="2" max="2" width="23.140625" bestFit="1" customWidth="1"/>
    <col min="3" max="3" width="17.28515625" bestFit="1" customWidth="1"/>
    <col min="4" max="5" width="17.42578125" bestFit="1" customWidth="1"/>
    <col min="6" max="6" width="16.140625" bestFit="1" customWidth="1"/>
    <col min="7" max="7" width="14.28515625" bestFit="1" customWidth="1"/>
    <col min="8" max="8" width="17.42578125" bestFit="1" customWidth="1"/>
    <col min="9" max="9" width="31.5703125" bestFit="1" customWidth="1"/>
    <col min="10" max="10" width="14" customWidth="1"/>
    <col min="11" max="11" width="13.7109375" bestFit="1" customWidth="1"/>
    <col min="12" max="12" width="16.28515625" bestFit="1" customWidth="1"/>
    <col min="13" max="13" width="10.28515625" bestFit="1" customWidth="1"/>
    <col min="14" max="14" width="16.140625" bestFit="1" customWidth="1"/>
    <col min="15" max="15" width="14.28515625" bestFit="1" customWidth="1"/>
  </cols>
  <sheetData>
    <row r="1" spans="1:15" ht="15.75" thickBot="1">
      <c r="A1" s="322" t="s">
        <v>717</v>
      </c>
      <c r="B1" s="322"/>
      <c r="C1" s="322"/>
      <c r="D1" s="322"/>
      <c r="E1" s="322"/>
      <c r="F1" s="322"/>
      <c r="G1" s="322"/>
      <c r="H1" s="322"/>
      <c r="I1" s="322"/>
      <c r="J1" s="322"/>
    </row>
    <row r="2" spans="1:15" ht="15.75" thickBot="1">
      <c r="A2" s="64" t="s">
        <v>718</v>
      </c>
      <c r="B2" s="31" t="s">
        <v>719</v>
      </c>
      <c r="C2" s="185" t="s">
        <v>430</v>
      </c>
      <c r="D2" s="185" t="s">
        <v>431</v>
      </c>
      <c r="E2" s="186" t="s">
        <v>432</v>
      </c>
      <c r="H2" s="299" t="s">
        <v>433</v>
      </c>
      <c r="I2" s="300"/>
      <c r="J2" s="300"/>
      <c r="K2" s="307"/>
    </row>
    <row r="3" spans="1:15" ht="15.75" thickBot="1">
      <c r="A3" s="62" t="s">
        <v>16</v>
      </c>
      <c r="B3" s="63">
        <v>30</v>
      </c>
      <c r="C3" s="177">
        <f>L35</f>
        <v>11742.769790992799</v>
      </c>
      <c r="D3" s="177">
        <f>B3*K4</f>
        <v>18025.15162917395</v>
      </c>
      <c r="E3" s="178">
        <f>D3-C3</f>
        <v>6282.3818381811507</v>
      </c>
      <c r="H3" s="179" t="s">
        <v>720</v>
      </c>
      <c r="I3" s="179" t="s">
        <v>436</v>
      </c>
      <c r="J3" s="64" t="s">
        <v>437</v>
      </c>
      <c r="K3" s="180" t="s">
        <v>438</v>
      </c>
      <c r="L3" s="67" t="s">
        <v>721</v>
      </c>
    </row>
    <row r="4" spans="1:15" ht="15.75" thickBot="1">
      <c r="A4" s="187" t="s">
        <v>722</v>
      </c>
      <c r="B4" s="188">
        <v>50</v>
      </c>
      <c r="C4" s="140">
        <f>D32</f>
        <v>79710</v>
      </c>
      <c r="D4" s="140">
        <f>B4*K5</f>
        <v>155035.95000000001</v>
      </c>
      <c r="E4" s="138">
        <f>D4-C4</f>
        <v>75325.950000000012</v>
      </c>
      <c r="H4" s="84" t="s">
        <v>16</v>
      </c>
      <c r="I4" s="181">
        <f>N29</f>
        <v>391.42565969975999</v>
      </c>
      <c r="J4" s="183">
        <v>0.53500000000000003</v>
      </c>
      <c r="K4" s="182">
        <f>(J4*I4)+I4</f>
        <v>600.83838763913161</v>
      </c>
    </row>
    <row r="5" spans="1:15" ht="15.75" thickBot="1">
      <c r="A5" s="191" t="s">
        <v>723</v>
      </c>
      <c r="B5" s="139">
        <f>SUM(B3:B4)</f>
        <v>80</v>
      </c>
      <c r="C5" s="189">
        <f>SUM(C3:C4)</f>
        <v>91452.769790992796</v>
      </c>
      <c r="D5" s="190">
        <f>SUM(D3:D4)</f>
        <v>173061.10162917397</v>
      </c>
      <c r="E5" s="182">
        <f>SUM(E3:E4)</f>
        <v>81608.331838181155</v>
      </c>
      <c r="F5" s="28"/>
      <c r="H5" s="34" t="s">
        <v>724</v>
      </c>
      <c r="I5" s="135">
        <f>F26</f>
        <v>1594.2</v>
      </c>
      <c r="J5" s="184">
        <v>0.94499999999999995</v>
      </c>
      <c r="K5" s="137">
        <f>(J5*I5)+I5</f>
        <v>3100.7190000000001</v>
      </c>
    </row>
    <row r="6" spans="1:15">
      <c r="D6" s="28"/>
      <c r="E6" s="28"/>
      <c r="F6" s="28"/>
    </row>
    <row r="7" spans="1:15">
      <c r="A7" t="s">
        <v>425</v>
      </c>
      <c r="D7" s="28"/>
      <c r="E7" s="28"/>
      <c r="F7" s="28"/>
    </row>
    <row r="8" spans="1:15" ht="15.75" thickBot="1"/>
    <row r="9" spans="1:15" ht="15.75" thickBot="1">
      <c r="A9" s="323" t="s">
        <v>725</v>
      </c>
      <c r="B9" s="324"/>
      <c r="C9" s="324"/>
      <c r="D9" s="324"/>
      <c r="E9" s="324"/>
      <c r="F9" s="324"/>
      <c r="G9" s="325"/>
      <c r="I9" s="326" t="s">
        <v>726</v>
      </c>
      <c r="J9" s="327"/>
      <c r="K9" s="328"/>
      <c r="L9" s="328"/>
      <c r="M9" s="327"/>
      <c r="N9" s="328"/>
      <c r="O9" s="329"/>
    </row>
    <row r="10" spans="1:15" ht="15.75" thickBot="1">
      <c r="A10" s="69" t="s">
        <v>449</v>
      </c>
      <c r="B10" s="70" t="s">
        <v>450</v>
      </c>
      <c r="C10" s="70" t="s">
        <v>727</v>
      </c>
      <c r="D10" s="70" t="s">
        <v>452</v>
      </c>
      <c r="E10" s="70" t="s">
        <v>453</v>
      </c>
      <c r="F10" s="70" t="s">
        <v>728</v>
      </c>
      <c r="G10" s="71" t="s">
        <v>455</v>
      </c>
      <c r="I10" s="46" t="s">
        <v>449</v>
      </c>
      <c r="J10" s="6" t="s">
        <v>450</v>
      </c>
      <c r="K10" s="81" t="s">
        <v>451</v>
      </c>
      <c r="L10" s="84" t="s">
        <v>452</v>
      </c>
      <c r="M10" s="6" t="s">
        <v>453</v>
      </c>
      <c r="N10" s="81" t="s">
        <v>729</v>
      </c>
      <c r="O10" s="64" t="s">
        <v>455</v>
      </c>
    </row>
    <row r="11" spans="1:15">
      <c r="A11" s="38" t="s">
        <v>21</v>
      </c>
      <c r="B11" t="s">
        <v>730</v>
      </c>
      <c r="C11" s="68">
        <v>0.1</v>
      </c>
      <c r="D11">
        <f>C11*B4</f>
        <v>5</v>
      </c>
      <c r="E11">
        <v>1170</v>
      </c>
      <c r="F11" s="68">
        <v>60</v>
      </c>
      <c r="G11" s="35">
        <f>F11*B4</f>
        <v>3000</v>
      </c>
      <c r="I11" s="73" t="s">
        <v>16</v>
      </c>
      <c r="J11" s="85" t="s">
        <v>597</v>
      </c>
      <c r="K11" s="41">
        <v>5.5555555999999999E-2</v>
      </c>
      <c r="L11" s="65">
        <f>K11*B3</f>
        <v>1.6666666800000001</v>
      </c>
      <c r="M11" s="85">
        <v>700</v>
      </c>
      <c r="N11" s="87">
        <v>38.888890000000004</v>
      </c>
      <c r="O11" s="88">
        <f>N11*B3</f>
        <v>1166.6667000000002</v>
      </c>
    </row>
    <row r="12" spans="1:15">
      <c r="A12" s="38" t="s">
        <v>644</v>
      </c>
      <c r="B12" t="s">
        <v>597</v>
      </c>
      <c r="C12" s="68">
        <v>0.05</v>
      </c>
      <c r="D12">
        <f>C12*B4</f>
        <v>2.5</v>
      </c>
      <c r="E12">
        <v>2400</v>
      </c>
      <c r="F12" s="68">
        <v>55</v>
      </c>
      <c r="G12" s="35">
        <f>F12*B4</f>
        <v>2750</v>
      </c>
      <c r="I12" s="38" t="s">
        <v>731</v>
      </c>
      <c r="J12" t="s">
        <v>469</v>
      </c>
      <c r="K12" s="41">
        <v>0.33333333300000001</v>
      </c>
      <c r="L12" s="65">
        <f>K12*B3</f>
        <v>9.9999999900000009</v>
      </c>
      <c r="M12">
        <v>30</v>
      </c>
      <c r="N12" s="87">
        <v>10</v>
      </c>
      <c r="O12" s="89">
        <f>N12*B3</f>
        <v>300</v>
      </c>
    </row>
    <row r="13" spans="1:15">
      <c r="A13" s="38"/>
      <c r="C13" s="68"/>
      <c r="F13" s="68"/>
      <c r="G13" s="35"/>
      <c r="I13" s="38" t="s">
        <v>647</v>
      </c>
      <c r="J13" t="s">
        <v>484</v>
      </c>
      <c r="K13" s="41">
        <v>5.5555555999999999E-2</v>
      </c>
      <c r="L13" s="65">
        <f>K13*B3</f>
        <v>1.6666666800000001</v>
      </c>
      <c r="M13">
        <v>200</v>
      </c>
      <c r="N13" s="87">
        <v>11.11111</v>
      </c>
      <c r="O13" s="89">
        <f>N13*B3</f>
        <v>333.33330000000001</v>
      </c>
    </row>
    <row r="14" spans="1:15">
      <c r="A14" s="38"/>
      <c r="C14" s="68"/>
      <c r="F14" s="68"/>
      <c r="G14" s="35"/>
      <c r="I14" s="38" t="s">
        <v>687</v>
      </c>
      <c r="J14" t="s">
        <v>469</v>
      </c>
      <c r="K14" s="41">
        <v>0.16666666699999999</v>
      </c>
      <c r="L14" s="65">
        <f>K14*B3</f>
        <v>5.0000000099999999</v>
      </c>
      <c r="M14">
        <v>10</v>
      </c>
      <c r="N14" s="87">
        <v>1.6666669999999999</v>
      </c>
      <c r="O14" s="89">
        <f>N14*B3</f>
        <v>50.000009999999996</v>
      </c>
    </row>
    <row r="15" spans="1:15">
      <c r="A15" s="38"/>
      <c r="C15" s="68"/>
      <c r="F15" s="68"/>
      <c r="G15" s="35"/>
      <c r="I15" s="38" t="s">
        <v>692</v>
      </c>
      <c r="J15" t="s">
        <v>469</v>
      </c>
      <c r="K15" s="41">
        <v>5.5550000000000002E-2</v>
      </c>
      <c r="L15" s="65">
        <f>K15*B3</f>
        <v>1.6665000000000001</v>
      </c>
      <c r="M15">
        <v>1300</v>
      </c>
      <c r="N15" s="87">
        <v>72.222222000000002</v>
      </c>
      <c r="O15" s="89">
        <f>N15*B3</f>
        <v>2166.6666599999999</v>
      </c>
    </row>
    <row r="16" spans="1:15">
      <c r="A16" s="38"/>
      <c r="C16" s="68"/>
      <c r="F16" s="68"/>
      <c r="G16" s="35"/>
      <c r="I16" s="38" t="s">
        <v>646</v>
      </c>
      <c r="J16" t="s">
        <v>732</v>
      </c>
      <c r="K16" s="41">
        <v>0.46666667000000001</v>
      </c>
      <c r="L16" s="65">
        <f>K16*B3</f>
        <v>14.000000099999999</v>
      </c>
      <c r="M16" s="65">
        <v>8.9280000000000008</v>
      </c>
      <c r="N16" s="87"/>
      <c r="O16" s="89">
        <f>L16*M16</f>
        <v>124.99200089280001</v>
      </c>
    </row>
    <row r="17" spans="1:15">
      <c r="A17" s="38"/>
      <c r="C17" s="68"/>
      <c r="F17" s="68"/>
      <c r="G17" s="35"/>
      <c r="I17" s="38" t="s">
        <v>659</v>
      </c>
      <c r="J17" t="s">
        <v>469</v>
      </c>
      <c r="K17" s="41">
        <v>0.16666666999999999</v>
      </c>
      <c r="L17" s="65">
        <f>K17*B3</f>
        <v>5.0000000999999994</v>
      </c>
      <c r="M17">
        <v>100</v>
      </c>
      <c r="N17" s="87">
        <v>16.666666670000001</v>
      </c>
      <c r="O17" s="89">
        <f>N17*B3</f>
        <v>500.00000010000002</v>
      </c>
    </row>
    <row r="18" spans="1:15">
      <c r="A18" s="72" t="s">
        <v>733</v>
      </c>
      <c r="B18" s="47"/>
      <c r="C18" s="47"/>
      <c r="D18" s="47"/>
      <c r="E18" s="47"/>
      <c r="G18" s="75">
        <f>SUM(G11:G17)</f>
        <v>5750</v>
      </c>
      <c r="I18" s="38" t="s">
        <v>642</v>
      </c>
      <c r="J18" t="s">
        <v>465</v>
      </c>
      <c r="K18" s="41">
        <v>13.88888889</v>
      </c>
      <c r="L18" s="65">
        <f>K18*B3</f>
        <v>416.66666670000001</v>
      </c>
      <c r="M18" s="86">
        <f>1000/1500</f>
        <v>0.66666666666666663</v>
      </c>
      <c r="N18" s="87">
        <v>9.2592590000000001</v>
      </c>
      <c r="O18" s="89">
        <f>N18*B3</f>
        <v>277.77777000000003</v>
      </c>
    </row>
    <row r="19" spans="1:15">
      <c r="F19" s="73"/>
      <c r="G19" s="74"/>
      <c r="I19" s="38" t="s">
        <v>648</v>
      </c>
      <c r="J19" t="s">
        <v>664</v>
      </c>
      <c r="K19" s="41">
        <v>0.111111111</v>
      </c>
      <c r="L19" s="65">
        <f>K19*B3</f>
        <v>3.3333333299999999</v>
      </c>
      <c r="M19">
        <v>70</v>
      </c>
      <c r="N19" s="87">
        <v>7.7777779999999996</v>
      </c>
      <c r="O19" s="89">
        <f>N19*B3</f>
        <v>233.33333999999999</v>
      </c>
    </row>
    <row r="20" spans="1:15">
      <c r="A20" s="330" t="s">
        <v>498</v>
      </c>
      <c r="B20" s="331"/>
      <c r="C20" s="331"/>
      <c r="D20" s="331"/>
      <c r="E20" s="300"/>
      <c r="F20" s="38"/>
      <c r="G20" s="35"/>
      <c r="I20" s="38" t="s">
        <v>489</v>
      </c>
      <c r="J20" t="s">
        <v>469</v>
      </c>
      <c r="K20" s="41">
        <v>0.222222222</v>
      </c>
      <c r="L20" s="65">
        <f>K20*B3</f>
        <v>6.6666666599999997</v>
      </c>
      <c r="M20">
        <v>30</v>
      </c>
      <c r="N20" s="87">
        <v>6.6666670000000003</v>
      </c>
      <c r="O20" s="89">
        <f>N20*B3</f>
        <v>200.00001</v>
      </c>
    </row>
    <row r="21" spans="1:15">
      <c r="A21" s="81" t="s">
        <v>499</v>
      </c>
      <c r="B21" s="81" t="s">
        <v>734</v>
      </c>
      <c r="C21" s="81" t="s">
        <v>501</v>
      </c>
      <c r="D21" s="84" t="s">
        <v>502</v>
      </c>
      <c r="E21" s="6"/>
      <c r="F21" s="297" t="s">
        <v>735</v>
      </c>
      <c r="G21" s="332"/>
      <c r="I21" s="72" t="s">
        <v>515</v>
      </c>
      <c r="J21" s="338"/>
      <c r="K21" s="338"/>
      <c r="L21" s="338"/>
      <c r="M21" s="338"/>
      <c r="N21" s="338"/>
      <c r="O21" s="90">
        <f>SUM(O11:O20)</f>
        <v>5352.7697909927992</v>
      </c>
    </row>
    <row r="22" spans="1:15">
      <c r="A22" s="38" t="s">
        <v>736</v>
      </c>
      <c r="B22">
        <f>B4</f>
        <v>50</v>
      </c>
      <c r="C22" s="28">
        <v>20</v>
      </c>
      <c r="D22" s="28">
        <f>B22*C22</f>
        <v>1000</v>
      </c>
      <c r="E22" s="28"/>
      <c r="F22" s="308"/>
      <c r="G22" s="309"/>
    </row>
    <row r="23" spans="1:15">
      <c r="A23" s="38" t="s">
        <v>737</v>
      </c>
      <c r="B23">
        <v>10</v>
      </c>
      <c r="C23" s="28">
        <v>6</v>
      </c>
      <c r="D23" s="28">
        <f>B23*C23</f>
        <v>60</v>
      </c>
      <c r="E23" s="28"/>
      <c r="F23" s="308"/>
      <c r="G23" s="309"/>
      <c r="I23" s="330" t="s">
        <v>498</v>
      </c>
      <c r="J23" s="331"/>
      <c r="K23" s="331"/>
      <c r="L23" s="331"/>
      <c r="M23" s="300"/>
      <c r="N23" s="73"/>
      <c r="O23" s="74"/>
    </row>
    <row r="24" spans="1:15">
      <c r="A24" s="38" t="s">
        <v>738</v>
      </c>
      <c r="B24">
        <f>B4</f>
        <v>50</v>
      </c>
      <c r="C24" s="28">
        <v>8</v>
      </c>
      <c r="D24" s="28">
        <f>B24*C24</f>
        <v>400</v>
      </c>
      <c r="E24" s="28"/>
      <c r="F24" s="308"/>
      <c r="G24" s="309"/>
      <c r="I24" s="81" t="s">
        <v>499</v>
      </c>
      <c r="J24" s="81" t="s">
        <v>734</v>
      </c>
      <c r="K24" s="81" t="s">
        <v>501</v>
      </c>
      <c r="L24" s="84" t="s">
        <v>502</v>
      </c>
      <c r="M24" s="6"/>
      <c r="N24" s="297" t="s">
        <v>735</v>
      </c>
      <c r="O24" s="332"/>
    </row>
    <row r="25" spans="1:15">
      <c r="A25" s="46" t="s">
        <v>507</v>
      </c>
      <c r="B25" s="6"/>
      <c r="C25" s="6"/>
      <c r="D25" s="44">
        <f>SUM(D22:D24)</f>
        <v>1460</v>
      </c>
      <c r="F25" s="308"/>
      <c r="G25" s="309"/>
      <c r="I25" s="38" t="s">
        <v>739</v>
      </c>
      <c r="J25">
        <f>B3</f>
        <v>30</v>
      </c>
      <c r="K25" s="28">
        <v>42</v>
      </c>
      <c r="L25" s="28">
        <f>J25*K25</f>
        <v>1260</v>
      </c>
      <c r="M25" s="28"/>
      <c r="N25" s="308"/>
      <c r="O25" s="309"/>
    </row>
    <row r="26" spans="1:15" ht="21">
      <c r="A26" s="38"/>
      <c r="F26" s="333">
        <f>D32/B4</f>
        <v>1594.2</v>
      </c>
      <c r="G26" s="334"/>
      <c r="I26" s="38" t="s">
        <v>737</v>
      </c>
      <c r="J26">
        <f>B3</f>
        <v>30</v>
      </c>
      <c r="K26" s="28">
        <v>6</v>
      </c>
      <c r="L26" s="28">
        <f>J26*K26</f>
        <v>180</v>
      </c>
      <c r="M26" s="28"/>
      <c r="N26" s="308"/>
      <c r="O26" s="309"/>
    </row>
    <row r="27" spans="1:15">
      <c r="A27" s="81" t="s">
        <v>509</v>
      </c>
      <c r="B27" s="82" t="s">
        <v>510</v>
      </c>
      <c r="C27" s="82" t="s">
        <v>511</v>
      </c>
      <c r="D27" s="82" t="s">
        <v>502</v>
      </c>
      <c r="E27" s="83"/>
      <c r="I27" s="38" t="s">
        <v>738</v>
      </c>
      <c r="J27">
        <f>B3</f>
        <v>30</v>
      </c>
      <c r="K27" s="28">
        <v>25</v>
      </c>
      <c r="L27" s="28">
        <f>J27*K27</f>
        <v>750</v>
      </c>
      <c r="M27" s="28"/>
      <c r="N27" s="308"/>
      <c r="O27" s="309"/>
    </row>
    <row r="28" spans="1:15">
      <c r="A28" s="38" t="s">
        <v>740</v>
      </c>
      <c r="B28">
        <v>250</v>
      </c>
      <c r="C28" s="28">
        <v>250</v>
      </c>
      <c r="D28" s="28">
        <f>B28*C28</f>
        <v>62500</v>
      </c>
      <c r="E28" s="35"/>
      <c r="I28" s="46" t="s">
        <v>507</v>
      </c>
      <c r="J28" s="6"/>
      <c r="K28" s="6"/>
      <c r="L28" s="44">
        <f>SUM(L25:L27)</f>
        <v>2190</v>
      </c>
      <c r="N28" s="310"/>
      <c r="O28" s="311"/>
    </row>
    <row r="29" spans="1:15" ht="21">
      <c r="A29" s="38" t="s">
        <v>580</v>
      </c>
      <c r="B29">
        <v>100</v>
      </c>
      <c r="C29" s="28">
        <v>100</v>
      </c>
      <c r="D29" s="28">
        <f>B29*C29</f>
        <v>10000</v>
      </c>
      <c r="E29" s="35"/>
      <c r="I29" s="38"/>
      <c r="N29" s="335">
        <f>L35/B3</f>
        <v>391.42565969975999</v>
      </c>
      <c r="O29" s="336"/>
    </row>
    <row r="30" spans="1:15">
      <c r="A30" s="72" t="s">
        <v>515</v>
      </c>
      <c r="B30" s="79"/>
      <c r="C30" s="80"/>
      <c r="D30" s="80">
        <f>SUM(D28:D29)</f>
        <v>72500</v>
      </c>
      <c r="E30" s="36"/>
      <c r="I30" s="81" t="s">
        <v>509</v>
      </c>
      <c r="J30" s="82" t="s">
        <v>510</v>
      </c>
      <c r="K30" s="82" t="s">
        <v>511</v>
      </c>
      <c r="L30" s="82" t="s">
        <v>502</v>
      </c>
      <c r="M30" s="83"/>
    </row>
    <row r="31" spans="1:15">
      <c r="A31" s="76"/>
      <c r="B31" s="77"/>
      <c r="C31" s="77"/>
      <c r="D31" s="77"/>
      <c r="E31" s="78"/>
      <c r="I31" s="38" t="s">
        <v>740</v>
      </c>
      <c r="J31">
        <f>B3</f>
        <v>30</v>
      </c>
      <c r="K31" s="28">
        <v>80</v>
      </c>
      <c r="L31" s="28">
        <f>J31*K31</f>
        <v>2400</v>
      </c>
      <c r="M31" s="35"/>
    </row>
    <row r="32" spans="1:15" ht="18.75">
      <c r="A32" s="290" t="s">
        <v>741</v>
      </c>
      <c r="B32" s="291"/>
      <c r="C32" s="291"/>
      <c r="D32" s="292">
        <f>SUM(G18,D25,D30)</f>
        <v>79710</v>
      </c>
      <c r="E32" s="293"/>
      <c r="I32" s="38" t="s">
        <v>580</v>
      </c>
      <c r="J32">
        <f>B3</f>
        <v>30</v>
      </c>
      <c r="K32" s="28">
        <v>60</v>
      </c>
      <c r="L32" s="28">
        <f>J32*K32</f>
        <v>1800</v>
      </c>
      <c r="M32" s="35"/>
    </row>
    <row r="33" spans="1:13">
      <c r="I33" s="72" t="s">
        <v>515</v>
      </c>
      <c r="J33" s="79"/>
      <c r="K33" s="80"/>
      <c r="L33" s="80">
        <f>SUM(L31:L32)</f>
        <v>4200</v>
      </c>
      <c r="M33" s="36"/>
    </row>
    <row r="34" spans="1:13">
      <c r="I34" s="76"/>
      <c r="J34" s="77"/>
      <c r="K34" s="77"/>
      <c r="L34" s="77"/>
      <c r="M34" s="78"/>
    </row>
    <row r="35" spans="1:13" ht="18.75">
      <c r="I35" s="290" t="s">
        <v>741</v>
      </c>
      <c r="J35" s="291"/>
      <c r="K35" s="291"/>
      <c r="L35" s="292">
        <f>SUM(O21,L28,L33)</f>
        <v>11742.769790992799</v>
      </c>
      <c r="M35" s="293"/>
    </row>
    <row r="41" spans="1:13">
      <c r="A41" s="337" t="s">
        <v>742</v>
      </c>
      <c r="B41" s="304"/>
      <c r="C41" s="304"/>
      <c r="D41" s="304"/>
      <c r="E41" s="304"/>
    </row>
    <row r="42" spans="1:13">
      <c r="A42" s="6" t="s">
        <v>743</v>
      </c>
      <c r="B42" s="6" t="s">
        <v>744</v>
      </c>
    </row>
    <row r="43" spans="1:13">
      <c r="A43" t="s">
        <v>745</v>
      </c>
      <c r="B43" s="28">
        <v>200000</v>
      </c>
    </row>
    <row r="44" spans="1:13">
      <c r="A44" t="s">
        <v>746</v>
      </c>
      <c r="B44" s="28">
        <v>150000</v>
      </c>
    </row>
    <row r="45" spans="1:13">
      <c r="A45" t="s">
        <v>747</v>
      </c>
      <c r="B45" s="28">
        <v>55000</v>
      </c>
    </row>
    <row r="46" spans="1:13">
      <c r="A46" s="6" t="s">
        <v>748</v>
      </c>
      <c r="B46" s="44" t="s">
        <v>744</v>
      </c>
    </row>
    <row r="47" spans="1:13">
      <c r="A47" t="s">
        <v>749</v>
      </c>
      <c r="B47" s="28">
        <v>20000</v>
      </c>
    </row>
    <row r="48" spans="1:13">
      <c r="A48" t="s">
        <v>750</v>
      </c>
      <c r="B48" s="28">
        <v>20000</v>
      </c>
    </row>
    <row r="49" spans="1:2">
      <c r="A49" t="s">
        <v>751</v>
      </c>
      <c r="B49" s="28">
        <v>45000</v>
      </c>
    </row>
    <row r="50" spans="1:2">
      <c r="A50" t="s">
        <v>752</v>
      </c>
      <c r="B50" s="28">
        <v>30000</v>
      </c>
    </row>
    <row r="51" spans="1:2">
      <c r="A51" s="6" t="s">
        <v>753</v>
      </c>
      <c r="B51" s="28"/>
    </row>
    <row r="52" spans="1:2">
      <c r="A52" t="s">
        <v>754</v>
      </c>
      <c r="B52" s="28">
        <v>30000</v>
      </c>
    </row>
    <row r="53" spans="1:2">
      <c r="A53" t="s">
        <v>676</v>
      </c>
      <c r="B53" s="28">
        <v>25000</v>
      </c>
    </row>
    <row r="54" spans="1:2">
      <c r="A54" s="6" t="s">
        <v>755</v>
      </c>
      <c r="B54" s="28"/>
    </row>
    <row r="55" spans="1:2">
      <c r="A55" t="s">
        <v>756</v>
      </c>
      <c r="B55" s="28"/>
    </row>
    <row r="56" spans="1:2">
      <c r="A56" t="s">
        <v>757</v>
      </c>
      <c r="B56" s="28"/>
    </row>
    <row r="57" spans="1:2">
      <c r="A57" t="s">
        <v>758</v>
      </c>
      <c r="B57" s="28">
        <f>SUM(B43,B44,B45,)/12</f>
        <v>33750</v>
      </c>
    </row>
    <row r="58" spans="1:2">
      <c r="A58" s="6" t="s">
        <v>759</v>
      </c>
      <c r="B58" s="44">
        <f>SUM(B47:B53)+B57</f>
        <v>203750</v>
      </c>
    </row>
  </sheetData>
  <mergeCells count="18">
    <mergeCell ref="A41:E41"/>
    <mergeCell ref="I35:K35"/>
    <mergeCell ref="L35:M35"/>
    <mergeCell ref="J21:N21"/>
    <mergeCell ref="A1:J1"/>
    <mergeCell ref="A9:G9"/>
    <mergeCell ref="I9:O9"/>
    <mergeCell ref="A20:E20"/>
    <mergeCell ref="A32:C32"/>
    <mergeCell ref="D32:E32"/>
    <mergeCell ref="F21:G21"/>
    <mergeCell ref="F22:G25"/>
    <mergeCell ref="F26:G26"/>
    <mergeCell ref="I23:M23"/>
    <mergeCell ref="N24:O24"/>
    <mergeCell ref="N25:O28"/>
    <mergeCell ref="N29:O29"/>
    <mergeCell ref="H2:K2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DF51-5325-44E3-AAA7-75903BF556B5}">
  <dimension ref="A1:F12"/>
  <sheetViews>
    <sheetView topLeftCell="N1" workbookViewId="0">
      <selection activeCell="B3" sqref="B3"/>
    </sheetView>
  </sheetViews>
  <sheetFormatPr defaultRowHeight="15"/>
  <cols>
    <col min="1" max="1" width="21.28515625" bestFit="1" customWidth="1"/>
    <col min="3" max="3" width="13.28515625" bestFit="1" customWidth="1"/>
    <col min="4" max="4" width="14" bestFit="1" customWidth="1"/>
    <col min="5" max="5" width="18.28515625" bestFit="1" customWidth="1"/>
  </cols>
  <sheetData>
    <row r="1" spans="1:6">
      <c r="A1" s="298" t="s">
        <v>760</v>
      </c>
      <c r="B1" s="298"/>
      <c r="C1" s="298"/>
      <c r="D1" s="298"/>
      <c r="E1" s="298"/>
      <c r="F1" s="298"/>
    </row>
    <row r="2" spans="1:6">
      <c r="A2" s="6" t="s">
        <v>761</v>
      </c>
      <c r="B2" s="6" t="s">
        <v>762</v>
      </c>
      <c r="C2" s="6" t="s">
        <v>763</v>
      </c>
      <c r="D2" s="6" t="s">
        <v>764</v>
      </c>
      <c r="E2" s="6"/>
    </row>
    <row r="3" spans="1:6">
      <c r="A3" t="s">
        <v>765</v>
      </c>
      <c r="B3">
        <v>8000</v>
      </c>
      <c r="C3" s="133">
        <v>0.5</v>
      </c>
      <c r="D3">
        <f t="shared" ref="D3:D10" si="0">B3*C3</f>
        <v>4000</v>
      </c>
    </row>
    <row r="4" spans="1:6" ht="27.75">
      <c r="A4" s="66" t="s">
        <v>766</v>
      </c>
      <c r="B4">
        <v>250000</v>
      </c>
      <c r="C4" s="133">
        <v>0.3</v>
      </c>
      <c r="D4">
        <f t="shared" si="0"/>
        <v>75000</v>
      </c>
    </row>
    <row r="5" spans="1:6">
      <c r="A5" t="s">
        <v>767</v>
      </c>
      <c r="D5">
        <f t="shared" si="0"/>
        <v>0</v>
      </c>
    </row>
    <row r="6" spans="1:6">
      <c r="A6" t="s">
        <v>768</v>
      </c>
      <c r="B6">
        <v>500000</v>
      </c>
      <c r="C6" s="133">
        <v>0.2</v>
      </c>
      <c r="D6">
        <f t="shared" si="0"/>
        <v>100000</v>
      </c>
    </row>
    <row r="7" spans="1:6">
      <c r="A7" t="s">
        <v>769</v>
      </c>
      <c r="B7">
        <v>20000</v>
      </c>
      <c r="C7" s="133">
        <v>0.25</v>
      </c>
      <c r="D7">
        <f t="shared" si="0"/>
        <v>5000</v>
      </c>
    </row>
    <row r="8" spans="1:6">
      <c r="A8" t="s">
        <v>770</v>
      </c>
      <c r="B8">
        <v>10000</v>
      </c>
      <c r="C8" s="133">
        <v>0.5</v>
      </c>
      <c r="D8">
        <f t="shared" si="0"/>
        <v>5000</v>
      </c>
    </row>
    <row r="9" spans="1:6">
      <c r="A9" t="s">
        <v>771</v>
      </c>
      <c r="B9">
        <v>45000</v>
      </c>
      <c r="C9" s="133">
        <v>0.25</v>
      </c>
      <c r="D9">
        <f t="shared" si="0"/>
        <v>11250</v>
      </c>
    </row>
    <row r="10" spans="1:6">
      <c r="A10" t="s">
        <v>772</v>
      </c>
      <c r="B10">
        <v>50000</v>
      </c>
      <c r="C10" s="133">
        <v>0.25</v>
      </c>
      <c r="D10">
        <f t="shared" si="0"/>
        <v>12500</v>
      </c>
    </row>
    <row r="11" spans="1:6">
      <c r="A11" s="6" t="s">
        <v>773</v>
      </c>
      <c r="B11">
        <f>SUM(B3:B10)</f>
        <v>883000</v>
      </c>
      <c r="D11">
        <f>SUM(D3:D10)</f>
        <v>212750</v>
      </c>
    </row>
    <row r="12" spans="1:6">
      <c r="B12" t="s">
        <v>425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A82F-059D-41A7-947C-8374D55B06F6}">
  <dimension ref="A1:M20"/>
  <sheetViews>
    <sheetView workbookViewId="0"/>
  </sheetViews>
  <sheetFormatPr defaultRowHeight="15"/>
  <cols>
    <col min="1" max="1" width="17.42578125" bestFit="1" customWidth="1"/>
    <col min="3" max="3" width="10.28515625" bestFit="1" customWidth="1"/>
    <col min="5" max="6" width="9.7109375" bestFit="1" customWidth="1"/>
  </cols>
  <sheetData>
    <row r="1" spans="1:13" ht="15.75" thickBot="1">
      <c r="A1" s="337" t="s">
        <v>425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</row>
    <row r="2" spans="1:13" ht="15.75" thickBot="1">
      <c r="A2" s="299">
        <v>2022</v>
      </c>
      <c r="B2" s="300"/>
      <c r="C2" s="300"/>
      <c r="D2" s="300"/>
      <c r="E2" s="300"/>
      <c r="F2" s="307"/>
    </row>
    <row r="3" spans="1:13" ht="15.75" thickBot="1">
      <c r="A3" s="170"/>
      <c r="B3" s="171" t="s">
        <v>774</v>
      </c>
      <c r="C3" s="171" t="s">
        <v>775</v>
      </c>
      <c r="D3" s="171" t="s">
        <v>776</v>
      </c>
      <c r="E3" s="171" t="s">
        <v>777</v>
      </c>
      <c r="F3" s="172" t="s">
        <v>778</v>
      </c>
    </row>
    <row r="4" spans="1:13" ht="15.75" thickBot="1">
      <c r="A4" s="167" t="s">
        <v>779</v>
      </c>
      <c r="B4" s="168"/>
      <c r="C4" s="168">
        <f>B20</f>
        <v>0</v>
      </c>
      <c r="D4" s="168">
        <f>C20</f>
        <v>0</v>
      </c>
      <c r="E4" s="168">
        <f>D20</f>
        <v>0</v>
      </c>
      <c r="F4" s="169">
        <f>E20</f>
        <v>0</v>
      </c>
    </row>
    <row r="5" spans="1:13" ht="15.75" thickBot="1">
      <c r="A5" s="173" t="s">
        <v>780</v>
      </c>
      <c r="B5" s="77"/>
      <c r="C5" s="77"/>
      <c r="D5" s="77"/>
      <c r="E5" s="77"/>
      <c r="F5" s="174"/>
    </row>
    <row r="6" spans="1:13">
      <c r="A6" s="158" t="s">
        <v>154</v>
      </c>
      <c r="B6" s="145"/>
      <c r="C6" s="145"/>
      <c r="D6" s="145"/>
      <c r="E6" s="145"/>
      <c r="F6" s="147"/>
    </row>
    <row r="7" spans="1:13">
      <c r="A7" s="151" t="s">
        <v>781</v>
      </c>
      <c r="B7" s="143"/>
      <c r="C7" s="143"/>
      <c r="D7" s="143"/>
      <c r="E7" s="143"/>
      <c r="F7" s="152"/>
    </row>
    <row r="8" spans="1:13">
      <c r="A8" s="153" t="s">
        <v>782</v>
      </c>
      <c r="B8" s="144"/>
      <c r="C8" s="144"/>
      <c r="D8" s="144"/>
      <c r="E8" s="144"/>
      <c r="F8" s="154"/>
    </row>
    <row r="9" spans="1:13" ht="15.75" thickBot="1">
      <c r="A9" s="155" t="s">
        <v>783</v>
      </c>
      <c r="B9" s="156">
        <f>SUM(B6:B8)</f>
        <v>0</v>
      </c>
      <c r="C9" s="156">
        <f>SUM(C6:C8)</f>
        <v>0</v>
      </c>
      <c r="D9" s="156">
        <f>SUM(D6:D8)</f>
        <v>0</v>
      </c>
      <c r="E9" s="156">
        <f>SUM(E6:E8)</f>
        <v>0</v>
      </c>
      <c r="F9" s="157">
        <f>SUM(F6:F8)</f>
        <v>0</v>
      </c>
    </row>
    <row r="10" spans="1:13" ht="15.75" thickBot="1">
      <c r="A10" s="148" t="s">
        <v>784</v>
      </c>
      <c r="B10" s="149"/>
      <c r="C10" s="149"/>
      <c r="D10" s="149"/>
      <c r="E10" s="149"/>
      <c r="F10" s="150"/>
    </row>
    <row r="11" spans="1:13">
      <c r="A11" s="146" t="s">
        <v>785</v>
      </c>
      <c r="B11" s="159"/>
      <c r="C11" s="159"/>
      <c r="D11" s="159"/>
      <c r="E11" s="159"/>
      <c r="F11" s="160"/>
    </row>
    <row r="12" spans="1:13">
      <c r="A12" s="151" t="s">
        <v>786</v>
      </c>
      <c r="B12" s="143"/>
      <c r="C12" s="143"/>
      <c r="D12" s="143"/>
      <c r="E12" s="143"/>
      <c r="F12" s="152"/>
    </row>
    <row r="13" spans="1:13">
      <c r="A13" s="151" t="s">
        <v>787</v>
      </c>
      <c r="B13" s="143"/>
      <c r="C13" s="143"/>
      <c r="D13" s="143"/>
      <c r="E13" s="143"/>
      <c r="F13" s="152"/>
    </row>
    <row r="14" spans="1:13">
      <c r="A14" s="151" t="s">
        <v>788</v>
      </c>
      <c r="B14" s="143"/>
      <c r="C14" s="143"/>
      <c r="D14" s="143"/>
      <c r="E14" s="143"/>
      <c r="F14" s="152"/>
    </row>
    <row r="15" spans="1:13">
      <c r="A15" s="151" t="s">
        <v>789</v>
      </c>
      <c r="B15" s="143"/>
      <c r="C15" s="143"/>
      <c r="D15" s="143"/>
      <c r="E15" s="143"/>
      <c r="F15" s="152"/>
    </row>
    <row r="16" spans="1:13">
      <c r="A16" s="153" t="s">
        <v>790</v>
      </c>
      <c r="B16" s="144"/>
      <c r="C16" s="144"/>
      <c r="D16" s="144"/>
      <c r="E16" s="144"/>
      <c r="F16" s="154"/>
    </row>
    <row r="17" spans="1:6">
      <c r="A17" s="151" t="s">
        <v>791</v>
      </c>
      <c r="B17" s="143"/>
      <c r="C17" s="143"/>
      <c r="D17" s="143"/>
      <c r="E17" s="143"/>
      <c r="F17" s="152"/>
    </row>
    <row r="18" spans="1:6" ht="15.75" thickBot="1">
      <c r="A18" s="161" t="s">
        <v>792</v>
      </c>
      <c r="B18" s="162">
        <f>SUM(B11:B17)</f>
        <v>0</v>
      </c>
      <c r="C18" s="162">
        <f>SUM(C11:C17)</f>
        <v>0</v>
      </c>
      <c r="D18" s="162">
        <f>SUM(D11:D17)</f>
        <v>0</v>
      </c>
      <c r="E18" s="162">
        <f>SUM(E11:E17)</f>
        <v>0</v>
      </c>
      <c r="F18" s="163">
        <f>SUM(F11:F17)</f>
        <v>0</v>
      </c>
    </row>
    <row r="19" spans="1:6">
      <c r="A19" s="164" t="s">
        <v>793</v>
      </c>
      <c r="B19" s="165">
        <f>B9-B18</f>
        <v>0</v>
      </c>
      <c r="C19" s="165">
        <f>C9-C18</f>
        <v>0</v>
      </c>
      <c r="D19" s="165">
        <f>D9-D18</f>
        <v>0</v>
      </c>
      <c r="E19" s="165">
        <f>E9-E18</f>
        <v>0</v>
      </c>
      <c r="F19" s="166">
        <f>F9-F18</f>
        <v>0</v>
      </c>
    </row>
    <row r="20" spans="1:6" ht="15.75" thickBot="1">
      <c r="A20" s="155" t="s">
        <v>794</v>
      </c>
      <c r="B20" s="156">
        <f>SUM(B4,B19)</f>
        <v>0</v>
      </c>
      <c r="C20" s="156">
        <f>SUM(C4,C19)</f>
        <v>0</v>
      </c>
      <c r="D20" s="156">
        <f>SUM(D4,D19)</f>
        <v>0</v>
      </c>
      <c r="E20" s="156">
        <f>SUM(E4,E19)</f>
        <v>0</v>
      </c>
      <c r="F20" s="157">
        <f>SUM(F4,F19)</f>
        <v>0</v>
      </c>
    </row>
  </sheetData>
  <mergeCells count="2">
    <mergeCell ref="A1:M1"/>
    <mergeCell ref="A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8923-7640-4B91-8368-4B12C29064FA}">
  <dimension ref="B2:P277"/>
  <sheetViews>
    <sheetView topLeftCell="A183" workbookViewId="0">
      <selection activeCell="J207" sqref="J207"/>
    </sheetView>
  </sheetViews>
  <sheetFormatPr defaultRowHeight="15"/>
  <cols>
    <col min="3" max="3" width="28" style="2" bestFit="1" customWidth="1"/>
    <col min="4" max="4" width="36.5703125" bestFit="1" customWidth="1"/>
    <col min="6" max="6" width="11.42578125" bestFit="1" customWidth="1"/>
    <col min="7" max="7" width="11.85546875" style="243" bestFit="1" customWidth="1"/>
    <col min="8" max="8" width="9.7109375" style="243" bestFit="1" customWidth="1"/>
    <col min="9" max="9" width="11.85546875" style="243" bestFit="1" customWidth="1"/>
    <col min="10" max="10" width="19.85546875" style="243" bestFit="1" customWidth="1"/>
    <col min="11" max="11" width="12.5703125" bestFit="1" customWidth="1"/>
    <col min="14" max="14" width="12.5703125" bestFit="1" customWidth="1"/>
    <col min="15" max="15" width="13.5703125" style="243" bestFit="1" customWidth="1"/>
  </cols>
  <sheetData>
    <row r="2" spans="2:16">
      <c r="B2" s="68"/>
      <c r="C2" s="262">
        <v>45324</v>
      </c>
      <c r="D2" s="68"/>
      <c r="E2" s="68"/>
      <c r="F2" s="68"/>
      <c r="G2" s="244"/>
      <c r="H2" s="244"/>
      <c r="I2" s="244"/>
      <c r="J2" s="245"/>
      <c r="K2" s="68"/>
      <c r="L2" s="68"/>
      <c r="M2" s="68"/>
    </row>
    <row r="3" spans="2:16">
      <c r="B3" s="206" t="s">
        <v>167</v>
      </c>
      <c r="C3" s="264" t="s">
        <v>795</v>
      </c>
      <c r="D3" s="206" t="s">
        <v>796</v>
      </c>
      <c r="E3" s="206" t="s">
        <v>452</v>
      </c>
      <c r="F3" s="206" t="s">
        <v>797</v>
      </c>
      <c r="G3" s="246" t="s">
        <v>798</v>
      </c>
      <c r="H3" s="246" t="s">
        <v>790</v>
      </c>
      <c r="I3" s="246" t="s">
        <v>799</v>
      </c>
      <c r="J3" s="246" t="s">
        <v>800</v>
      </c>
      <c r="K3" s="206" t="s">
        <v>801</v>
      </c>
      <c r="L3" s="68"/>
      <c r="M3" s="68"/>
    </row>
    <row r="4" spans="2:16">
      <c r="B4" s="68">
        <v>19</v>
      </c>
      <c r="C4" s="263">
        <v>45694</v>
      </c>
      <c r="D4" s="68" t="s">
        <v>802</v>
      </c>
      <c r="E4" s="68" t="s">
        <v>458</v>
      </c>
      <c r="F4" s="207">
        <v>1400</v>
      </c>
      <c r="G4" s="244">
        <v>10</v>
      </c>
      <c r="H4" s="244"/>
      <c r="I4" s="244">
        <v>14000</v>
      </c>
      <c r="J4" s="244"/>
      <c r="K4" s="219" t="s">
        <v>803</v>
      </c>
      <c r="L4" s="68"/>
      <c r="M4" s="68"/>
      <c r="N4" s="213" t="s">
        <v>804</v>
      </c>
      <c r="O4" s="243">
        <f>SUMIF($K:$K,$N4,$I:$I)</f>
        <v>0</v>
      </c>
      <c r="P4" s="233">
        <f t="shared" ref="P4:P11" si="0">$O4/$O$13</f>
        <v>0</v>
      </c>
    </row>
    <row r="5" spans="2:16">
      <c r="B5" s="68">
        <v>14</v>
      </c>
      <c r="C5" s="263">
        <v>45694</v>
      </c>
      <c r="D5" s="68" t="s">
        <v>644</v>
      </c>
      <c r="E5" s="68" t="s">
        <v>458</v>
      </c>
      <c r="F5" s="220">
        <v>4000</v>
      </c>
      <c r="G5" s="244">
        <v>3</v>
      </c>
      <c r="H5" s="244"/>
      <c r="I5" s="244">
        <v>12000</v>
      </c>
      <c r="J5" s="244"/>
      <c r="K5" s="219" t="s">
        <v>803</v>
      </c>
      <c r="L5" s="68"/>
      <c r="M5" s="68"/>
      <c r="N5" s="218" t="s">
        <v>805</v>
      </c>
      <c r="O5" s="243">
        <f>SUMIF($K:$K,$N5,$I:$I)</f>
        <v>208600</v>
      </c>
      <c r="P5" s="233">
        <f t="shared" si="0"/>
        <v>4.7205356880192083E-2</v>
      </c>
    </row>
    <row r="6" spans="2:16">
      <c r="B6" s="68">
        <v>15</v>
      </c>
      <c r="C6" s="263">
        <v>45694</v>
      </c>
      <c r="D6" s="68" t="s">
        <v>806</v>
      </c>
      <c r="E6" s="68" t="s">
        <v>807</v>
      </c>
      <c r="F6" s="207">
        <v>1000</v>
      </c>
      <c r="G6" s="244">
        <v>6</v>
      </c>
      <c r="H6" s="244"/>
      <c r="I6" s="244">
        <v>6000</v>
      </c>
      <c r="J6" s="244"/>
      <c r="K6" s="219" t="s">
        <v>803</v>
      </c>
      <c r="L6" s="68"/>
      <c r="M6" s="68"/>
      <c r="N6" s="219" t="s">
        <v>803</v>
      </c>
      <c r="O6" s="243">
        <f>SUMIF($K:$K,$N6,$I:$I)</f>
        <v>2558550</v>
      </c>
      <c r="P6" s="233">
        <f t="shared" si="0"/>
        <v>0.57898976915539524</v>
      </c>
    </row>
    <row r="7" spans="2:16">
      <c r="B7" s="68">
        <v>18</v>
      </c>
      <c r="C7" s="263">
        <v>45694</v>
      </c>
      <c r="D7" s="68" t="s">
        <v>642</v>
      </c>
      <c r="E7" s="68" t="s">
        <v>458</v>
      </c>
      <c r="F7" s="207">
        <v>3000</v>
      </c>
      <c r="G7" s="244">
        <v>2</v>
      </c>
      <c r="H7" s="244"/>
      <c r="I7" s="244">
        <v>6000</v>
      </c>
      <c r="J7" s="244"/>
      <c r="K7" s="219" t="s">
        <v>803</v>
      </c>
      <c r="L7" s="68"/>
      <c r="M7" s="68"/>
      <c r="N7" s="68" t="s">
        <v>808</v>
      </c>
      <c r="O7" s="243">
        <f>SUMIF($K:$K,$N7,$I:$I)</f>
        <v>51040</v>
      </c>
      <c r="P7" s="233">
        <f t="shared" si="0"/>
        <v>1.1550150600023987E-2</v>
      </c>
    </row>
    <row r="8" spans="2:16">
      <c r="B8">
        <v>19</v>
      </c>
      <c r="C8" s="263">
        <v>45694</v>
      </c>
      <c r="D8" t="s">
        <v>809</v>
      </c>
      <c r="E8" t="s">
        <v>458</v>
      </c>
      <c r="F8" s="229">
        <v>1000</v>
      </c>
      <c r="G8" s="243">
        <v>6</v>
      </c>
      <c r="I8" s="243">
        <v>6000</v>
      </c>
      <c r="K8" s="219" t="s">
        <v>803</v>
      </c>
      <c r="L8" s="68"/>
      <c r="M8" s="68"/>
      <c r="N8" s="212" t="s">
        <v>810</v>
      </c>
      <c r="O8" s="243">
        <f>SUMIF($K:$K,$N8,$I:$I)</f>
        <v>711750</v>
      </c>
      <c r="P8" s="233">
        <f t="shared" si="0"/>
        <v>0.1610662164883831</v>
      </c>
    </row>
    <row r="9" spans="2:16">
      <c r="B9" s="68">
        <v>22</v>
      </c>
      <c r="C9" s="263">
        <v>45699</v>
      </c>
      <c r="D9" s="68" t="s">
        <v>809</v>
      </c>
      <c r="E9" s="68" t="s">
        <v>811</v>
      </c>
      <c r="F9" s="68"/>
      <c r="G9" s="244"/>
      <c r="H9" s="244"/>
      <c r="I9" s="244"/>
      <c r="J9" s="244"/>
      <c r="K9" s="219" t="s">
        <v>803</v>
      </c>
      <c r="L9" s="68"/>
      <c r="M9" s="68"/>
      <c r="N9" s="230" t="s">
        <v>66</v>
      </c>
      <c r="O9" s="243">
        <f>SUMIF($K:$K,$N9,$I:$I)</f>
        <v>0</v>
      </c>
      <c r="P9" s="233">
        <f t="shared" si="0"/>
        <v>0</v>
      </c>
    </row>
    <row r="10" spans="2:16">
      <c r="B10" s="68">
        <v>24</v>
      </c>
      <c r="C10" s="263">
        <v>45699</v>
      </c>
      <c r="D10" s="68" t="s">
        <v>812</v>
      </c>
      <c r="E10" s="68" t="s">
        <v>813</v>
      </c>
      <c r="F10" s="68"/>
      <c r="G10" s="244"/>
      <c r="H10" s="244"/>
      <c r="I10" s="244"/>
      <c r="J10" s="244"/>
      <c r="K10" s="219" t="s">
        <v>803</v>
      </c>
      <c r="L10" s="68"/>
      <c r="M10" s="68"/>
      <c r="N10" s="226" t="s">
        <v>814</v>
      </c>
      <c r="O10" s="243">
        <f>SUMIF($K:$K,$N10,$I:$I)</f>
        <v>418000</v>
      </c>
      <c r="P10" s="233">
        <f t="shared" si="0"/>
        <v>9.459175060364472E-2</v>
      </c>
    </row>
    <row r="11" spans="2:16">
      <c r="B11" s="204">
        <v>27</v>
      </c>
      <c r="C11" s="263">
        <v>45702</v>
      </c>
      <c r="D11" s="68" t="s">
        <v>21</v>
      </c>
      <c r="E11" s="68" t="s">
        <v>458</v>
      </c>
      <c r="F11" s="220">
        <v>1400</v>
      </c>
      <c r="G11" s="244">
        <v>10</v>
      </c>
      <c r="H11" s="244"/>
      <c r="I11" s="244">
        <v>14000</v>
      </c>
      <c r="J11" s="244"/>
      <c r="K11" s="219" t="s">
        <v>803</v>
      </c>
      <c r="L11" s="68"/>
      <c r="M11" s="68"/>
      <c r="N11" s="222" t="s">
        <v>815</v>
      </c>
      <c r="O11" s="243">
        <f>SUMIF($K:$K,$N11,$I:$I)</f>
        <v>471050</v>
      </c>
      <c r="P11" s="233">
        <f t="shared" si="0"/>
        <v>0.10659675627236088</v>
      </c>
    </row>
    <row r="12" spans="2:16">
      <c r="B12" s="68">
        <v>28</v>
      </c>
      <c r="C12" s="263">
        <v>45702</v>
      </c>
      <c r="D12" s="68" t="s">
        <v>644</v>
      </c>
      <c r="E12" s="68" t="s">
        <v>458</v>
      </c>
      <c r="F12" s="220">
        <v>4200</v>
      </c>
      <c r="G12" s="244">
        <v>3</v>
      </c>
      <c r="H12" s="244"/>
      <c r="I12" s="244">
        <v>12600</v>
      </c>
      <c r="J12" s="244"/>
      <c r="K12" s="219" t="s">
        <v>803</v>
      </c>
      <c r="L12" s="68"/>
      <c r="M12" s="68"/>
    </row>
    <row r="13" spans="2:16">
      <c r="B13" s="68">
        <v>30</v>
      </c>
      <c r="C13" s="263">
        <v>45705</v>
      </c>
      <c r="D13" s="68" t="s">
        <v>816</v>
      </c>
      <c r="E13" s="68" t="s">
        <v>817</v>
      </c>
      <c r="F13" s="220">
        <v>1100</v>
      </c>
      <c r="G13" s="244">
        <v>3</v>
      </c>
      <c r="H13" s="244"/>
      <c r="I13" s="244">
        <v>3300</v>
      </c>
      <c r="J13" s="244"/>
      <c r="K13" s="219" t="s">
        <v>803</v>
      </c>
      <c r="L13" s="68"/>
      <c r="M13" s="68"/>
      <c r="O13" s="243">
        <f>SUM(O4:O11)</f>
        <v>4418990</v>
      </c>
    </row>
    <row r="14" spans="2:16">
      <c r="B14" s="204">
        <v>31</v>
      </c>
      <c r="C14" s="263">
        <v>45706</v>
      </c>
      <c r="D14" s="68" t="s">
        <v>21</v>
      </c>
      <c r="E14" s="68" t="s">
        <v>458</v>
      </c>
      <c r="F14" s="220">
        <v>1400</v>
      </c>
      <c r="G14" s="244">
        <v>10</v>
      </c>
      <c r="H14" s="244"/>
      <c r="I14" s="244">
        <v>14000</v>
      </c>
      <c r="J14" s="244"/>
      <c r="K14" s="219" t="s">
        <v>803</v>
      </c>
      <c r="L14" s="68"/>
      <c r="M14" s="68"/>
    </row>
    <row r="15" spans="2:16">
      <c r="B15" s="68">
        <v>32</v>
      </c>
      <c r="C15" s="263">
        <v>45706</v>
      </c>
      <c r="D15" s="68" t="s">
        <v>644</v>
      </c>
      <c r="E15" s="68" t="s">
        <v>458</v>
      </c>
      <c r="F15" s="207">
        <v>4200</v>
      </c>
      <c r="G15" s="244">
        <v>3</v>
      </c>
      <c r="H15" s="244"/>
      <c r="I15" s="244">
        <v>12600</v>
      </c>
      <c r="J15" s="244"/>
      <c r="K15" s="219" t="s">
        <v>803</v>
      </c>
      <c r="L15" s="68"/>
      <c r="M15" s="68"/>
    </row>
    <row r="16" spans="2:16">
      <c r="B16" s="68">
        <v>3</v>
      </c>
      <c r="C16" s="263">
        <v>45709</v>
      </c>
      <c r="D16" s="68" t="s">
        <v>816</v>
      </c>
      <c r="E16" s="68" t="s">
        <v>818</v>
      </c>
      <c r="F16" s="207">
        <v>1100</v>
      </c>
      <c r="G16" s="244">
        <v>3</v>
      </c>
      <c r="H16" s="244"/>
      <c r="I16" s="244">
        <v>3300</v>
      </c>
      <c r="J16" s="244"/>
      <c r="K16" s="219" t="s">
        <v>803</v>
      </c>
      <c r="L16" s="68"/>
      <c r="M16" s="68"/>
      <c r="N16" s="212" t="s">
        <v>819</v>
      </c>
      <c r="O16" s="243">
        <f>SUMIF($K:$K,$N16,$I:$I)</f>
        <v>0</v>
      </c>
      <c r="P16" s="233">
        <f>$O16/$O$13</f>
        <v>0</v>
      </c>
    </row>
    <row r="17" spans="2:16">
      <c r="B17" s="214">
        <v>33</v>
      </c>
      <c r="C17" s="263">
        <v>45709</v>
      </c>
      <c r="D17" s="68" t="s">
        <v>816</v>
      </c>
      <c r="E17" s="68" t="s">
        <v>817</v>
      </c>
      <c r="F17" s="220">
        <v>1100</v>
      </c>
      <c r="G17" s="244">
        <v>3</v>
      </c>
      <c r="H17" s="244"/>
      <c r="I17" s="244">
        <v>3300</v>
      </c>
      <c r="J17" s="244"/>
      <c r="K17" s="219" t="s">
        <v>803</v>
      </c>
      <c r="L17" s="68"/>
      <c r="M17" s="68"/>
    </row>
    <row r="18" spans="2:16">
      <c r="B18" s="68">
        <v>1</v>
      </c>
      <c r="C18" s="263">
        <v>45714</v>
      </c>
      <c r="D18" s="68" t="s">
        <v>644</v>
      </c>
      <c r="E18" s="68" t="s">
        <v>458</v>
      </c>
      <c r="F18" s="207">
        <v>4200</v>
      </c>
      <c r="G18" s="244">
        <v>5</v>
      </c>
      <c r="H18" s="244"/>
      <c r="I18" s="244">
        <v>21000</v>
      </c>
      <c r="J18" s="244"/>
      <c r="K18" s="219" t="s">
        <v>803</v>
      </c>
      <c r="L18" s="68"/>
      <c r="M18" s="68"/>
      <c r="N18" s="208" t="s">
        <v>820</v>
      </c>
      <c r="O18" s="243">
        <f>SUMIF($K:$K,$N18,$I:$I)</f>
        <v>944050</v>
      </c>
      <c r="P18" s="233">
        <f>$O18/$O$13</f>
        <v>0.21363478985016937</v>
      </c>
    </row>
    <row r="19" spans="2:16">
      <c r="B19" s="68">
        <v>44</v>
      </c>
      <c r="C19" s="263">
        <v>45716</v>
      </c>
      <c r="D19" s="68" t="s">
        <v>21</v>
      </c>
      <c r="E19" s="68" t="s">
        <v>458</v>
      </c>
      <c r="F19" s="207">
        <v>1300</v>
      </c>
      <c r="G19" s="244">
        <v>10</v>
      </c>
      <c r="H19" s="244"/>
      <c r="I19" s="244">
        <v>13000</v>
      </c>
      <c r="J19" s="244"/>
      <c r="K19" s="219" t="s">
        <v>803</v>
      </c>
      <c r="L19" s="68"/>
      <c r="M19" s="68"/>
      <c r="N19" s="265" t="s">
        <v>821</v>
      </c>
    </row>
    <row r="20" spans="2:16">
      <c r="B20" s="214">
        <v>45</v>
      </c>
      <c r="C20" s="263">
        <v>45716</v>
      </c>
      <c r="D20" s="68" t="s">
        <v>644</v>
      </c>
      <c r="E20" s="68" t="s">
        <v>458</v>
      </c>
      <c r="F20" s="207">
        <v>4000</v>
      </c>
      <c r="G20" s="244">
        <v>3</v>
      </c>
      <c r="H20" s="244"/>
      <c r="I20" s="244">
        <v>12000</v>
      </c>
      <c r="J20" s="244"/>
      <c r="K20" s="219" t="s">
        <v>803</v>
      </c>
      <c r="L20" s="68"/>
      <c r="M20" s="68"/>
    </row>
    <row r="21" spans="2:16">
      <c r="B21" s="204">
        <v>35</v>
      </c>
      <c r="C21" s="263">
        <v>45720</v>
      </c>
      <c r="D21" s="68" t="s">
        <v>816</v>
      </c>
      <c r="E21" s="68" t="s">
        <v>817</v>
      </c>
      <c r="F21" s="207">
        <v>1100</v>
      </c>
      <c r="G21" s="244">
        <v>3</v>
      </c>
      <c r="H21" s="244"/>
      <c r="I21" s="244">
        <v>3300</v>
      </c>
      <c r="J21" s="244"/>
      <c r="K21" s="219" t="s">
        <v>803</v>
      </c>
      <c r="L21" s="68"/>
      <c r="M21" s="68"/>
    </row>
    <row r="22" spans="2:16">
      <c r="B22" s="68">
        <v>40</v>
      </c>
      <c r="C22" s="263">
        <v>45722</v>
      </c>
      <c r="D22" s="68" t="s">
        <v>642</v>
      </c>
      <c r="E22" s="68" t="s">
        <v>458</v>
      </c>
      <c r="F22" s="207">
        <v>1500</v>
      </c>
      <c r="G22" s="244"/>
      <c r="H22" s="244"/>
      <c r="I22" s="244"/>
      <c r="J22" s="244"/>
      <c r="K22" s="219" t="s">
        <v>803</v>
      </c>
      <c r="L22" s="68"/>
      <c r="M22" s="68"/>
    </row>
    <row r="23" spans="2:16">
      <c r="B23" s="214">
        <v>41</v>
      </c>
      <c r="C23" s="263">
        <v>45722</v>
      </c>
      <c r="D23" s="68" t="s">
        <v>21</v>
      </c>
      <c r="E23" s="68" t="s">
        <v>458</v>
      </c>
      <c r="F23" s="207">
        <v>1300</v>
      </c>
      <c r="G23" s="244">
        <v>3</v>
      </c>
      <c r="H23" s="244"/>
      <c r="I23" s="244">
        <v>3900</v>
      </c>
      <c r="J23" s="244"/>
      <c r="K23" s="219" t="s">
        <v>803</v>
      </c>
      <c r="L23" s="68"/>
      <c r="M23" s="68"/>
    </row>
    <row r="24" spans="2:16">
      <c r="B24" s="68">
        <v>42</v>
      </c>
      <c r="C24" s="263">
        <v>45722</v>
      </c>
      <c r="D24" s="68" t="s">
        <v>806</v>
      </c>
      <c r="E24" s="68" t="s">
        <v>807</v>
      </c>
      <c r="F24" s="207">
        <v>1000</v>
      </c>
      <c r="G24" s="244">
        <v>3</v>
      </c>
      <c r="H24" s="244"/>
      <c r="I24" s="244">
        <v>3000</v>
      </c>
      <c r="J24" s="244"/>
      <c r="K24" s="219" t="s">
        <v>803</v>
      </c>
      <c r="L24" s="68"/>
      <c r="M24" s="68"/>
    </row>
    <row r="25" spans="2:16">
      <c r="B25" s="68">
        <v>46</v>
      </c>
      <c r="C25" s="263">
        <v>45723</v>
      </c>
      <c r="D25" s="68" t="s">
        <v>21</v>
      </c>
      <c r="E25" s="68" t="s">
        <v>458</v>
      </c>
      <c r="F25" s="220">
        <v>1300</v>
      </c>
      <c r="G25" s="244">
        <v>5</v>
      </c>
      <c r="H25" s="244"/>
      <c r="I25" s="244">
        <v>6500</v>
      </c>
      <c r="J25" s="244"/>
      <c r="K25" s="219" t="s">
        <v>803</v>
      </c>
      <c r="L25" s="68"/>
      <c r="M25" s="68"/>
    </row>
    <row r="26" spans="2:16">
      <c r="B26" s="204">
        <v>51</v>
      </c>
      <c r="C26" s="263">
        <v>45723</v>
      </c>
      <c r="D26" s="68" t="s">
        <v>644</v>
      </c>
      <c r="E26" s="68" t="s">
        <v>458</v>
      </c>
      <c r="F26" s="220">
        <v>4000</v>
      </c>
      <c r="G26" s="244">
        <v>1</v>
      </c>
      <c r="H26" s="244"/>
      <c r="I26" s="244">
        <v>4000</v>
      </c>
      <c r="J26" s="244"/>
      <c r="K26" s="219" t="s">
        <v>803</v>
      </c>
      <c r="L26" s="68"/>
      <c r="M26" s="68"/>
    </row>
    <row r="27" spans="2:16">
      <c r="B27" s="68">
        <v>48</v>
      </c>
      <c r="C27" s="263">
        <v>45724</v>
      </c>
      <c r="D27" s="68" t="s">
        <v>644</v>
      </c>
      <c r="E27" s="68" t="s">
        <v>811</v>
      </c>
      <c r="F27" s="207">
        <v>200000</v>
      </c>
      <c r="G27" s="244">
        <v>1</v>
      </c>
      <c r="H27" s="244"/>
      <c r="I27" s="244">
        <v>2000</v>
      </c>
      <c r="J27" s="244"/>
      <c r="K27" s="257" t="s">
        <v>803</v>
      </c>
      <c r="L27" s="68"/>
      <c r="M27" s="68"/>
    </row>
    <row r="28" spans="2:16">
      <c r="B28" s="214">
        <v>49</v>
      </c>
      <c r="C28" s="263">
        <v>45724</v>
      </c>
      <c r="D28" s="68" t="s">
        <v>21</v>
      </c>
      <c r="E28" s="68" t="s">
        <v>811</v>
      </c>
      <c r="F28" s="220">
        <v>60000</v>
      </c>
      <c r="G28" s="244">
        <v>6</v>
      </c>
      <c r="H28" s="244"/>
      <c r="I28" s="244">
        <v>360000</v>
      </c>
      <c r="J28" s="244"/>
      <c r="K28" s="219" t="s">
        <v>803</v>
      </c>
      <c r="L28" s="68"/>
      <c r="M28" s="68"/>
    </row>
    <row r="29" spans="2:16">
      <c r="B29" s="68">
        <v>50</v>
      </c>
      <c r="C29" s="263">
        <v>8</v>
      </c>
      <c r="D29" s="68" t="s">
        <v>806</v>
      </c>
      <c r="E29" s="68" t="s">
        <v>807</v>
      </c>
      <c r="F29" s="207">
        <v>1000</v>
      </c>
      <c r="G29" s="244">
        <v>3</v>
      </c>
      <c r="H29" s="244"/>
      <c r="I29" s="244">
        <v>3000</v>
      </c>
      <c r="J29" s="244"/>
      <c r="K29" s="219" t="s">
        <v>803</v>
      </c>
      <c r="L29" s="68"/>
      <c r="M29" s="68"/>
    </row>
    <row r="30" spans="2:16">
      <c r="B30">
        <v>60</v>
      </c>
      <c r="C30" s="263">
        <v>45730</v>
      </c>
      <c r="D30" t="s">
        <v>489</v>
      </c>
      <c r="E30" t="s">
        <v>807</v>
      </c>
      <c r="F30">
        <v>1000</v>
      </c>
      <c r="G30" s="244"/>
      <c r="I30" s="244">
        <v>1000</v>
      </c>
      <c r="J30" s="244"/>
      <c r="K30" s="219" t="s">
        <v>803</v>
      </c>
      <c r="L30" s="68"/>
      <c r="M30" s="68"/>
    </row>
    <row r="31" spans="2:16">
      <c r="B31">
        <v>64</v>
      </c>
      <c r="C31" s="263">
        <v>45730</v>
      </c>
      <c r="D31" t="s">
        <v>806</v>
      </c>
      <c r="E31" t="s">
        <v>807</v>
      </c>
      <c r="F31" s="229">
        <v>1000</v>
      </c>
      <c r="G31" s="243">
        <v>9</v>
      </c>
      <c r="I31" s="243">
        <v>9000</v>
      </c>
      <c r="J31" s="244"/>
      <c r="K31" s="219" t="s">
        <v>803</v>
      </c>
      <c r="L31" s="68"/>
      <c r="M31" s="68"/>
    </row>
    <row r="32" spans="2:16">
      <c r="B32" s="68">
        <v>2</v>
      </c>
      <c r="C32" s="263">
        <v>45713</v>
      </c>
      <c r="D32" s="68" t="s">
        <v>653</v>
      </c>
      <c r="E32" s="68" t="s">
        <v>147</v>
      </c>
      <c r="F32" s="68">
        <v>132</v>
      </c>
      <c r="G32" s="244">
        <v>150</v>
      </c>
      <c r="H32" s="244">
        <v>4700</v>
      </c>
      <c r="I32" s="244">
        <v>24500</v>
      </c>
      <c r="J32" s="244"/>
      <c r="K32" s="208" t="s">
        <v>820</v>
      </c>
      <c r="L32" s="68"/>
      <c r="M32" s="68"/>
    </row>
    <row r="33" spans="2:13" ht="17.25" customHeight="1">
      <c r="B33" s="68">
        <v>4</v>
      </c>
      <c r="C33" s="263">
        <v>45684</v>
      </c>
      <c r="D33" s="68" t="s">
        <v>822</v>
      </c>
      <c r="E33" s="68"/>
      <c r="F33" s="207">
        <v>2000</v>
      </c>
      <c r="G33" s="244"/>
      <c r="H33" s="244"/>
      <c r="I33" s="244">
        <v>2000</v>
      </c>
      <c r="J33" s="244"/>
      <c r="K33" s="218" t="s">
        <v>805</v>
      </c>
      <c r="L33" s="68"/>
      <c r="M33" s="68"/>
    </row>
    <row r="34" spans="2:13">
      <c r="B34" s="68">
        <v>5</v>
      </c>
      <c r="C34" s="263">
        <v>45691</v>
      </c>
      <c r="D34" s="68" t="s">
        <v>823</v>
      </c>
      <c r="E34" s="68"/>
      <c r="F34" s="68"/>
      <c r="G34" s="244">
        <v>3</v>
      </c>
      <c r="H34" s="244"/>
      <c r="I34" s="244"/>
      <c r="J34" s="244"/>
      <c r="K34" s="212" t="s">
        <v>810</v>
      </c>
      <c r="L34" s="68"/>
      <c r="M34" s="68"/>
    </row>
    <row r="35" spans="2:13">
      <c r="B35" s="68">
        <v>7</v>
      </c>
      <c r="C35" s="263">
        <v>45691</v>
      </c>
      <c r="D35" s="68" t="s">
        <v>824</v>
      </c>
      <c r="E35" s="68"/>
      <c r="F35" s="207">
        <v>5000</v>
      </c>
      <c r="G35" s="244">
        <v>1</v>
      </c>
      <c r="H35" s="244"/>
      <c r="I35" s="244">
        <v>5000</v>
      </c>
      <c r="J35" s="244"/>
      <c r="K35" s="212" t="s">
        <v>810</v>
      </c>
      <c r="L35" s="68"/>
      <c r="M35" s="68"/>
    </row>
    <row r="36" spans="2:13">
      <c r="B36" s="68">
        <v>9</v>
      </c>
      <c r="C36" s="263">
        <v>45691</v>
      </c>
      <c r="D36" s="68" t="s">
        <v>825</v>
      </c>
      <c r="E36" s="68"/>
      <c r="F36" s="207">
        <v>1000</v>
      </c>
      <c r="G36" s="244">
        <v>1</v>
      </c>
      <c r="H36" s="244"/>
      <c r="I36" s="244">
        <v>1000</v>
      </c>
      <c r="J36" s="244"/>
      <c r="K36" s="212" t="s">
        <v>810</v>
      </c>
      <c r="L36" s="68"/>
      <c r="M36" s="68"/>
    </row>
    <row r="37" spans="2:13">
      <c r="B37" s="68">
        <v>8</v>
      </c>
      <c r="C37" s="263">
        <v>45691</v>
      </c>
      <c r="D37" s="68" t="s">
        <v>826</v>
      </c>
      <c r="E37" s="68"/>
      <c r="F37" s="207">
        <v>2250</v>
      </c>
      <c r="G37" s="244">
        <v>2</v>
      </c>
      <c r="H37" s="244"/>
      <c r="I37" s="244">
        <v>4500</v>
      </c>
      <c r="J37" s="244"/>
      <c r="K37" s="212" t="s">
        <v>810</v>
      </c>
      <c r="L37" s="68"/>
      <c r="M37" s="68"/>
    </row>
    <row r="38" spans="2:13">
      <c r="B38" s="68">
        <v>10</v>
      </c>
      <c r="C38" s="263">
        <v>45691</v>
      </c>
      <c r="D38" s="68" t="s">
        <v>827</v>
      </c>
      <c r="E38" s="68"/>
      <c r="F38" s="207">
        <v>1000</v>
      </c>
      <c r="G38" s="244">
        <v>2</v>
      </c>
      <c r="H38" s="244"/>
      <c r="I38" s="244">
        <v>2000</v>
      </c>
      <c r="J38" s="244"/>
      <c r="K38" s="212" t="s">
        <v>810</v>
      </c>
      <c r="L38" s="68"/>
      <c r="M38" s="68"/>
    </row>
    <row r="39" spans="2:13">
      <c r="B39" s="68">
        <v>11</v>
      </c>
      <c r="C39" s="263">
        <v>45691</v>
      </c>
      <c r="D39" s="68" t="s">
        <v>828</v>
      </c>
      <c r="E39" s="68" t="s">
        <v>813</v>
      </c>
      <c r="F39" s="68">
        <v>700</v>
      </c>
      <c r="G39" s="244">
        <v>1</v>
      </c>
      <c r="H39" s="244"/>
      <c r="I39" s="244">
        <v>700</v>
      </c>
      <c r="J39" s="244"/>
      <c r="K39" s="212" t="s">
        <v>810</v>
      </c>
      <c r="L39" s="68"/>
      <c r="M39" s="68"/>
    </row>
    <row r="40" spans="2:13">
      <c r="B40" s="68">
        <v>12</v>
      </c>
      <c r="C40" s="263">
        <v>45691</v>
      </c>
      <c r="D40" s="68" t="s">
        <v>829</v>
      </c>
      <c r="E40" s="68" t="s">
        <v>813</v>
      </c>
      <c r="F40" s="220">
        <v>2000</v>
      </c>
      <c r="G40" s="244">
        <v>1</v>
      </c>
      <c r="H40" s="244"/>
      <c r="I40" s="244">
        <v>2000</v>
      </c>
      <c r="J40" s="244"/>
      <c r="K40" s="212" t="s">
        <v>810</v>
      </c>
      <c r="L40" s="68"/>
      <c r="M40" s="68"/>
    </row>
    <row r="41" spans="2:13">
      <c r="B41" s="68">
        <v>13</v>
      </c>
      <c r="C41" s="263">
        <v>45691</v>
      </c>
      <c r="D41" s="68" t="s">
        <v>830</v>
      </c>
      <c r="E41" s="68" t="s">
        <v>813</v>
      </c>
      <c r="F41" s="220">
        <v>350</v>
      </c>
      <c r="G41" s="244">
        <v>1</v>
      </c>
      <c r="H41" s="244"/>
      <c r="I41" s="244">
        <v>350</v>
      </c>
      <c r="J41" s="244"/>
      <c r="K41" s="212" t="s">
        <v>810</v>
      </c>
      <c r="L41" s="68"/>
      <c r="M41" s="68"/>
    </row>
    <row r="42" spans="2:13">
      <c r="B42" s="68">
        <v>20</v>
      </c>
      <c r="C42" s="263">
        <v>45691</v>
      </c>
      <c r="D42" s="68" t="s">
        <v>831</v>
      </c>
      <c r="E42" s="68"/>
      <c r="F42" s="207">
        <v>1300</v>
      </c>
      <c r="G42" s="244">
        <v>1</v>
      </c>
      <c r="H42" s="244"/>
      <c r="I42" s="244">
        <v>1300</v>
      </c>
      <c r="J42" s="244"/>
      <c r="K42" s="212" t="s">
        <v>810</v>
      </c>
      <c r="L42" s="68"/>
      <c r="M42" s="68"/>
    </row>
    <row r="43" spans="2:13">
      <c r="B43" s="68">
        <v>16</v>
      </c>
      <c r="C43" s="263">
        <v>45692</v>
      </c>
      <c r="D43" s="68" t="s">
        <v>832</v>
      </c>
      <c r="E43" s="68"/>
      <c r="F43" s="220">
        <v>10500</v>
      </c>
      <c r="G43" s="244"/>
      <c r="H43" s="244"/>
      <c r="I43" s="244">
        <v>10500</v>
      </c>
      <c r="J43" s="244"/>
      <c r="K43" s="212" t="s">
        <v>810</v>
      </c>
      <c r="L43" s="68"/>
      <c r="M43" s="68"/>
    </row>
    <row r="44" spans="2:13">
      <c r="B44" s="68">
        <v>17</v>
      </c>
      <c r="C44" s="263">
        <v>45692</v>
      </c>
      <c r="D44" s="68" t="s">
        <v>833</v>
      </c>
      <c r="E44" s="68"/>
      <c r="F44" s="207">
        <v>1700</v>
      </c>
      <c r="G44" s="244"/>
      <c r="H44" s="244"/>
      <c r="I44" s="244"/>
      <c r="J44" s="244"/>
      <c r="K44" s="68" t="s">
        <v>808</v>
      </c>
      <c r="L44" s="68"/>
      <c r="M44" s="68"/>
    </row>
    <row r="45" spans="2:13">
      <c r="B45">
        <v>20</v>
      </c>
      <c r="C45" s="263">
        <v>45695</v>
      </c>
      <c r="D45" t="s">
        <v>834</v>
      </c>
      <c r="E45" t="s">
        <v>807</v>
      </c>
      <c r="F45">
        <v>155</v>
      </c>
      <c r="G45" s="243">
        <v>200</v>
      </c>
      <c r="I45" s="243">
        <v>31000</v>
      </c>
      <c r="K45" s="208" t="s">
        <v>820</v>
      </c>
      <c r="L45" s="68"/>
      <c r="M45" s="68"/>
    </row>
    <row r="46" spans="2:13">
      <c r="B46" s="214">
        <v>25</v>
      </c>
      <c r="C46" s="263">
        <v>45695</v>
      </c>
      <c r="D46" s="68" t="s">
        <v>835</v>
      </c>
      <c r="E46" s="68" t="s">
        <v>807</v>
      </c>
      <c r="F46" s="68">
        <v>132</v>
      </c>
      <c r="G46" s="244">
        <v>200</v>
      </c>
      <c r="H46" s="244"/>
      <c r="I46" s="244">
        <v>24600</v>
      </c>
      <c r="J46" s="244"/>
      <c r="K46" s="208" t="s">
        <v>820</v>
      </c>
      <c r="L46" s="68"/>
      <c r="M46" s="68"/>
    </row>
    <row r="47" spans="2:13">
      <c r="B47" s="68">
        <v>26</v>
      </c>
      <c r="C47" s="263">
        <v>45695</v>
      </c>
      <c r="D47" s="68" t="s">
        <v>822</v>
      </c>
      <c r="E47" s="68"/>
      <c r="F47" s="207">
        <v>3000</v>
      </c>
      <c r="G47" s="244"/>
      <c r="H47" s="244"/>
      <c r="I47" s="244">
        <v>3000</v>
      </c>
      <c r="J47" s="244"/>
      <c r="K47" s="218" t="s">
        <v>805</v>
      </c>
      <c r="L47" s="68"/>
      <c r="M47" s="68"/>
    </row>
    <row r="48" spans="2:13">
      <c r="B48" s="204">
        <v>23</v>
      </c>
      <c r="C48" s="263">
        <v>45699</v>
      </c>
      <c r="D48" s="68" t="s">
        <v>836</v>
      </c>
      <c r="E48" s="68"/>
      <c r="F48" s="207">
        <v>12500</v>
      </c>
      <c r="G48" s="244"/>
      <c r="H48" s="244"/>
      <c r="I48" s="244">
        <v>12500</v>
      </c>
      <c r="J48" s="244"/>
      <c r="K48" s="218" t="s">
        <v>805</v>
      </c>
      <c r="L48" s="68"/>
      <c r="M48" s="68"/>
    </row>
    <row r="49" spans="2:13">
      <c r="B49" s="214">
        <v>29</v>
      </c>
      <c r="C49" s="263">
        <v>45704</v>
      </c>
      <c r="D49" s="68" t="s">
        <v>580</v>
      </c>
      <c r="E49" s="68" t="s">
        <v>807</v>
      </c>
      <c r="F49" s="220"/>
      <c r="G49" s="244"/>
      <c r="H49" s="244"/>
      <c r="I49" s="244">
        <v>16500</v>
      </c>
      <c r="J49" s="244"/>
      <c r="K49" s="208" t="s">
        <v>820</v>
      </c>
      <c r="L49" s="68"/>
      <c r="M49" s="68"/>
    </row>
    <row r="50" spans="2:13">
      <c r="B50" s="68">
        <v>34</v>
      </c>
      <c r="C50" s="263">
        <v>45716</v>
      </c>
      <c r="D50" s="223" t="s">
        <v>837</v>
      </c>
      <c r="E50" s="68"/>
      <c r="F50" s="68"/>
      <c r="G50" s="244"/>
      <c r="H50" s="244"/>
      <c r="I50" s="244">
        <v>1000</v>
      </c>
      <c r="J50" s="244"/>
      <c r="K50" s="68" t="s">
        <v>808</v>
      </c>
      <c r="L50" s="68"/>
      <c r="M50" s="68"/>
    </row>
    <row r="51" spans="2:13">
      <c r="B51" s="68">
        <v>36</v>
      </c>
      <c r="C51" s="263">
        <v>45720</v>
      </c>
      <c r="D51" s="68" t="s">
        <v>838</v>
      </c>
      <c r="E51" s="68" t="s">
        <v>813</v>
      </c>
      <c r="F51" s="68">
        <v>433</v>
      </c>
      <c r="G51" s="244">
        <v>3</v>
      </c>
      <c r="H51" s="244"/>
      <c r="I51" s="244">
        <v>1300</v>
      </c>
      <c r="J51" s="244"/>
      <c r="K51" s="68" t="s">
        <v>808</v>
      </c>
      <c r="L51" s="68"/>
      <c r="M51" s="68"/>
    </row>
    <row r="52" spans="2:13">
      <c r="B52" s="214">
        <v>37</v>
      </c>
      <c r="C52" s="263">
        <v>45720</v>
      </c>
      <c r="D52" s="68" t="s">
        <v>678</v>
      </c>
      <c r="E52" s="68"/>
      <c r="F52" s="68"/>
      <c r="G52" s="244"/>
      <c r="H52" s="244"/>
      <c r="I52" s="244">
        <v>62200</v>
      </c>
      <c r="J52" s="244"/>
      <c r="K52" s="208" t="s">
        <v>820</v>
      </c>
      <c r="L52" s="68"/>
      <c r="M52" s="68"/>
    </row>
    <row r="53" spans="2:13">
      <c r="B53" s="68">
        <v>38</v>
      </c>
      <c r="C53" s="263">
        <v>45722</v>
      </c>
      <c r="D53" s="68" t="s">
        <v>826</v>
      </c>
      <c r="E53" s="68" t="s">
        <v>807</v>
      </c>
      <c r="F53" s="68"/>
      <c r="G53" s="244">
        <v>1</v>
      </c>
      <c r="H53" s="244"/>
      <c r="I53" s="244"/>
      <c r="J53" s="244"/>
      <c r="K53" s="212" t="s">
        <v>810</v>
      </c>
      <c r="L53" s="68"/>
      <c r="M53" s="68"/>
    </row>
    <row r="54" spans="2:13">
      <c r="B54" s="204">
        <v>39</v>
      </c>
      <c r="C54" s="263">
        <v>45722</v>
      </c>
      <c r="D54" s="68" t="s">
        <v>839</v>
      </c>
      <c r="E54" s="68" t="s">
        <v>807</v>
      </c>
      <c r="F54" s="207">
        <v>2000</v>
      </c>
      <c r="G54" s="244">
        <v>1</v>
      </c>
      <c r="H54" s="244"/>
      <c r="I54" s="244">
        <v>2000</v>
      </c>
      <c r="J54" s="244"/>
      <c r="K54" s="212" t="s">
        <v>810</v>
      </c>
      <c r="L54" s="68"/>
      <c r="M54" s="68"/>
    </row>
    <row r="55" spans="2:13">
      <c r="B55" s="204">
        <v>43</v>
      </c>
      <c r="C55" s="263">
        <v>45722</v>
      </c>
      <c r="D55" s="68" t="s">
        <v>837</v>
      </c>
      <c r="E55" s="68"/>
      <c r="F55" s="207">
        <v>1000</v>
      </c>
      <c r="G55" s="244"/>
      <c r="H55" s="244"/>
      <c r="I55" s="244">
        <v>1000</v>
      </c>
      <c r="J55" s="244"/>
      <c r="K55" s="68" t="s">
        <v>808</v>
      </c>
    </row>
    <row r="56" spans="2:13">
      <c r="B56" s="204">
        <v>47</v>
      </c>
      <c r="C56" s="263">
        <v>45723</v>
      </c>
      <c r="D56" s="68" t="s">
        <v>837</v>
      </c>
      <c r="E56" s="68"/>
      <c r="F56" s="207">
        <v>1000</v>
      </c>
      <c r="G56" s="244"/>
      <c r="H56" s="244"/>
      <c r="I56" s="244">
        <v>1000</v>
      </c>
      <c r="J56" s="244"/>
      <c r="K56" s="68" t="s">
        <v>808</v>
      </c>
    </row>
    <row r="57" spans="2:13">
      <c r="C57" s="263">
        <v>45727</v>
      </c>
      <c r="D57" t="s">
        <v>647</v>
      </c>
      <c r="E57" t="s">
        <v>458</v>
      </c>
      <c r="F57" s="229">
        <v>8000</v>
      </c>
      <c r="G57" s="258">
        <v>0.5</v>
      </c>
      <c r="I57" s="243">
        <v>8000</v>
      </c>
      <c r="K57" s="219" t="s">
        <v>803</v>
      </c>
      <c r="L57" s="68"/>
      <c r="M57" s="68"/>
    </row>
    <row r="58" spans="2:13">
      <c r="C58" s="263">
        <v>45727</v>
      </c>
      <c r="D58" t="s">
        <v>840</v>
      </c>
      <c r="E58" t="s">
        <v>458</v>
      </c>
      <c r="F58" s="229">
        <v>4000</v>
      </c>
      <c r="G58" s="243">
        <v>1</v>
      </c>
      <c r="I58" s="243">
        <v>4000</v>
      </c>
      <c r="K58" s="219" t="s">
        <v>803</v>
      </c>
      <c r="L58" s="68"/>
      <c r="M58" s="68"/>
    </row>
    <row r="59" spans="2:13">
      <c r="B59" s="214">
        <v>57</v>
      </c>
      <c r="C59" s="263">
        <v>45727</v>
      </c>
      <c r="D59" s="68" t="s">
        <v>489</v>
      </c>
      <c r="E59" s="68"/>
      <c r="F59" s="207">
        <v>3500</v>
      </c>
      <c r="G59" s="244">
        <v>1</v>
      </c>
      <c r="H59" s="244"/>
      <c r="I59" s="244">
        <v>3500</v>
      </c>
      <c r="J59" s="244"/>
      <c r="K59" s="219" t="s">
        <v>803</v>
      </c>
      <c r="L59" s="68"/>
      <c r="M59" s="68"/>
    </row>
    <row r="60" spans="2:13">
      <c r="B60" s="214">
        <v>53</v>
      </c>
      <c r="C60" s="263">
        <v>45727</v>
      </c>
      <c r="D60" s="68" t="s">
        <v>642</v>
      </c>
      <c r="E60" s="68" t="s">
        <v>458</v>
      </c>
      <c r="F60" s="220">
        <v>3000</v>
      </c>
      <c r="G60" s="244">
        <v>1</v>
      </c>
      <c r="H60" s="244"/>
      <c r="I60" s="244">
        <v>3000</v>
      </c>
      <c r="J60" s="244"/>
      <c r="K60" s="219" t="s">
        <v>803</v>
      </c>
      <c r="L60" s="68"/>
      <c r="M60" s="68"/>
    </row>
    <row r="61" spans="2:13">
      <c r="B61" s="68">
        <v>54</v>
      </c>
      <c r="C61" s="263">
        <v>45728</v>
      </c>
      <c r="D61" s="68" t="s">
        <v>841</v>
      </c>
      <c r="E61" s="68" t="s">
        <v>842</v>
      </c>
      <c r="F61" s="207">
        <v>5000</v>
      </c>
      <c r="G61" s="244"/>
      <c r="H61" s="244"/>
      <c r="I61" s="244">
        <v>5000</v>
      </c>
      <c r="J61" s="244"/>
      <c r="K61" s="219" t="s">
        <v>803</v>
      </c>
      <c r="L61" s="68"/>
      <c r="M61" s="68"/>
    </row>
    <row r="62" spans="2:13">
      <c r="B62" s="204">
        <v>55</v>
      </c>
      <c r="C62" s="263">
        <v>45728</v>
      </c>
      <c r="D62" s="68" t="s">
        <v>843</v>
      </c>
      <c r="E62" s="68"/>
      <c r="F62" s="207">
        <v>10000</v>
      </c>
      <c r="G62" s="244"/>
      <c r="H62" s="244"/>
      <c r="I62" s="244">
        <v>10000</v>
      </c>
      <c r="J62" s="244"/>
      <c r="K62" s="259" t="s">
        <v>844</v>
      </c>
    </row>
    <row r="63" spans="2:13">
      <c r="B63" s="68">
        <v>56</v>
      </c>
      <c r="C63" s="263">
        <v>45728</v>
      </c>
      <c r="D63" s="68" t="s">
        <v>845</v>
      </c>
      <c r="E63" s="68"/>
      <c r="F63" s="207">
        <v>15000</v>
      </c>
      <c r="G63" s="244"/>
      <c r="H63" s="244"/>
      <c r="I63" s="244">
        <v>15000</v>
      </c>
      <c r="J63" s="244"/>
      <c r="K63" s="218" t="s">
        <v>805</v>
      </c>
    </row>
    <row r="64" spans="2:13">
      <c r="B64" s="68">
        <v>52</v>
      </c>
      <c r="C64" s="263">
        <v>45728</v>
      </c>
      <c r="D64" s="68" t="s">
        <v>846</v>
      </c>
      <c r="E64" s="68"/>
      <c r="F64" s="207">
        <v>45000</v>
      </c>
      <c r="G64" s="244"/>
      <c r="H64" s="244"/>
      <c r="I64" s="244">
        <v>45000</v>
      </c>
      <c r="J64" s="244"/>
      <c r="K64" s="218" t="s">
        <v>805</v>
      </c>
    </row>
    <row r="65" spans="2:11">
      <c r="B65" s="68">
        <v>58</v>
      </c>
      <c r="C65" s="263">
        <v>45730</v>
      </c>
      <c r="D65" s="68" t="s">
        <v>847</v>
      </c>
      <c r="E65" s="68" t="s">
        <v>807</v>
      </c>
      <c r="F65" s="207">
        <v>2000</v>
      </c>
      <c r="G65" s="244">
        <v>1</v>
      </c>
      <c r="H65" s="244"/>
      <c r="I65" s="244">
        <v>2000</v>
      </c>
      <c r="J65" s="244"/>
      <c r="K65" s="208" t="s">
        <v>820</v>
      </c>
    </row>
    <row r="66" spans="2:11">
      <c r="B66">
        <v>59</v>
      </c>
      <c r="C66" s="263">
        <v>45730</v>
      </c>
      <c r="D66" t="s">
        <v>848</v>
      </c>
      <c r="E66" t="s">
        <v>552</v>
      </c>
      <c r="F66" s="229">
        <v>16</v>
      </c>
      <c r="G66" s="244">
        <v>60</v>
      </c>
      <c r="I66" s="244">
        <v>1000</v>
      </c>
      <c r="J66" s="244"/>
      <c r="K66" s="208" t="s">
        <v>820</v>
      </c>
    </row>
    <row r="67" spans="2:11">
      <c r="B67">
        <v>61</v>
      </c>
      <c r="C67" s="263">
        <v>45730</v>
      </c>
      <c r="D67" t="s">
        <v>849</v>
      </c>
      <c r="E67" t="s">
        <v>807</v>
      </c>
      <c r="G67" s="243">
        <v>500</v>
      </c>
      <c r="I67" s="244">
        <v>82500</v>
      </c>
      <c r="J67" s="244"/>
      <c r="K67" s="208" t="s">
        <v>820</v>
      </c>
    </row>
    <row r="68" spans="2:11">
      <c r="B68">
        <v>62</v>
      </c>
      <c r="C68" s="263">
        <v>45730</v>
      </c>
      <c r="D68" t="s">
        <v>850</v>
      </c>
      <c r="E68" t="s">
        <v>807</v>
      </c>
      <c r="G68" s="244">
        <v>600</v>
      </c>
      <c r="I68" s="244">
        <v>84600</v>
      </c>
      <c r="J68" s="244"/>
      <c r="K68" s="208" t="s">
        <v>820</v>
      </c>
    </row>
    <row r="69" spans="2:11">
      <c r="B69">
        <v>63</v>
      </c>
      <c r="C69" s="263">
        <v>45730</v>
      </c>
      <c r="D69" t="s">
        <v>851</v>
      </c>
      <c r="E69" t="s">
        <v>807</v>
      </c>
      <c r="G69" s="244">
        <v>300</v>
      </c>
      <c r="H69" s="243">
        <v>8400</v>
      </c>
      <c r="I69" s="244">
        <v>4500</v>
      </c>
      <c r="J69" s="244"/>
      <c r="K69" s="208" t="s">
        <v>820</v>
      </c>
    </row>
    <row r="70" spans="2:11">
      <c r="B70">
        <v>65</v>
      </c>
      <c r="C70" s="263">
        <v>45731</v>
      </c>
      <c r="D70" t="s">
        <v>852</v>
      </c>
      <c r="F70" s="229">
        <v>3000</v>
      </c>
      <c r="I70" s="243">
        <v>3000</v>
      </c>
      <c r="J70" s="244"/>
      <c r="K70" s="218" t="s">
        <v>805</v>
      </c>
    </row>
    <row r="71" spans="2:11">
      <c r="B71">
        <v>66</v>
      </c>
      <c r="C71" s="263">
        <v>45732</v>
      </c>
      <c r="D71" t="s">
        <v>853</v>
      </c>
      <c r="F71" s="229">
        <v>4000</v>
      </c>
      <c r="I71" s="243">
        <v>4000</v>
      </c>
      <c r="J71" s="244"/>
      <c r="K71" s="218" t="s">
        <v>805</v>
      </c>
    </row>
    <row r="72" spans="2:11">
      <c r="B72">
        <v>68</v>
      </c>
      <c r="C72" s="263">
        <v>45733</v>
      </c>
      <c r="D72" t="s">
        <v>642</v>
      </c>
      <c r="E72" t="s">
        <v>811</v>
      </c>
      <c r="F72" s="229">
        <v>83000</v>
      </c>
      <c r="G72" s="243">
        <v>1</v>
      </c>
      <c r="I72" s="243">
        <v>83000</v>
      </c>
      <c r="J72" s="244"/>
      <c r="K72" s="219" t="s">
        <v>803</v>
      </c>
    </row>
    <row r="73" spans="2:11">
      <c r="B73">
        <v>67</v>
      </c>
      <c r="C73" s="263">
        <v>45734</v>
      </c>
      <c r="D73" t="s">
        <v>841</v>
      </c>
      <c r="E73" t="s">
        <v>842</v>
      </c>
      <c r="F73" s="229">
        <v>3000</v>
      </c>
      <c r="I73" s="243">
        <v>3000</v>
      </c>
      <c r="J73" s="244"/>
      <c r="K73" s="219" t="s">
        <v>803</v>
      </c>
    </row>
    <row r="74" spans="2:11">
      <c r="B74">
        <v>74</v>
      </c>
      <c r="C74" s="263">
        <v>45735</v>
      </c>
      <c r="D74" t="s">
        <v>805</v>
      </c>
      <c r="F74" s="229">
        <v>9700</v>
      </c>
      <c r="I74" s="243">
        <v>9700</v>
      </c>
      <c r="J74" s="244"/>
      <c r="K74" s="218" t="s">
        <v>805</v>
      </c>
    </row>
    <row r="75" spans="2:11">
      <c r="B75">
        <v>69</v>
      </c>
      <c r="C75" s="263">
        <v>45736</v>
      </c>
      <c r="D75" t="s">
        <v>806</v>
      </c>
      <c r="E75" t="s">
        <v>854</v>
      </c>
      <c r="F75" s="229">
        <v>1000</v>
      </c>
      <c r="G75" s="243">
        <v>5</v>
      </c>
      <c r="I75" s="243">
        <v>5000</v>
      </c>
      <c r="J75" s="244"/>
      <c r="K75" s="219" t="s">
        <v>803</v>
      </c>
    </row>
    <row r="76" spans="2:11">
      <c r="B76">
        <v>71</v>
      </c>
      <c r="C76" s="263">
        <v>45736</v>
      </c>
      <c r="D76" t="s">
        <v>489</v>
      </c>
      <c r="F76" s="229">
        <v>2000</v>
      </c>
      <c r="I76" s="243">
        <v>2000</v>
      </c>
      <c r="J76" s="244"/>
      <c r="K76" s="219" t="s">
        <v>803</v>
      </c>
    </row>
    <row r="77" spans="2:11">
      <c r="B77">
        <v>70</v>
      </c>
      <c r="C77" s="263">
        <v>45736</v>
      </c>
      <c r="D77" t="s">
        <v>855</v>
      </c>
      <c r="E77" t="s">
        <v>813</v>
      </c>
      <c r="F77" s="229">
        <v>7000</v>
      </c>
      <c r="G77" s="243">
        <v>1</v>
      </c>
      <c r="I77" s="243">
        <v>7000</v>
      </c>
      <c r="J77" s="244"/>
      <c r="K77" s="219" t="s">
        <v>803</v>
      </c>
    </row>
    <row r="78" spans="2:11">
      <c r="B78">
        <v>77</v>
      </c>
      <c r="C78" s="263">
        <v>45736</v>
      </c>
      <c r="D78" t="s">
        <v>841</v>
      </c>
      <c r="E78" t="s">
        <v>842</v>
      </c>
      <c r="F78" s="229">
        <v>3000</v>
      </c>
      <c r="I78" s="243">
        <v>3000</v>
      </c>
      <c r="J78" s="244"/>
      <c r="K78" s="219" t="s">
        <v>803</v>
      </c>
    </row>
    <row r="79" spans="2:11">
      <c r="B79">
        <v>72</v>
      </c>
      <c r="C79" s="263">
        <v>45736</v>
      </c>
      <c r="D79" t="s">
        <v>856</v>
      </c>
      <c r="F79" s="229">
        <v>1000</v>
      </c>
      <c r="I79" s="243">
        <v>1000</v>
      </c>
      <c r="J79" s="244"/>
      <c r="K79" s="259" t="s">
        <v>844</v>
      </c>
    </row>
    <row r="80" spans="2:11">
      <c r="B80">
        <v>73</v>
      </c>
      <c r="C80" s="263">
        <v>45736</v>
      </c>
      <c r="D80" t="s">
        <v>857</v>
      </c>
      <c r="F80">
        <v>700</v>
      </c>
      <c r="I80" s="243">
        <v>700</v>
      </c>
      <c r="J80" s="244"/>
      <c r="K80" s="259" t="s">
        <v>844</v>
      </c>
    </row>
    <row r="81" spans="2:11">
      <c r="B81">
        <v>75</v>
      </c>
      <c r="C81" s="263">
        <v>45737</v>
      </c>
      <c r="D81" t="s">
        <v>858</v>
      </c>
      <c r="F81" s="229">
        <v>3000</v>
      </c>
      <c r="I81" s="243">
        <v>3000</v>
      </c>
      <c r="J81" s="244"/>
      <c r="K81" s="259" t="s">
        <v>844</v>
      </c>
    </row>
    <row r="82" spans="2:11">
      <c r="B82">
        <v>76</v>
      </c>
      <c r="C82" s="263">
        <v>45738</v>
      </c>
      <c r="D82" t="s">
        <v>859</v>
      </c>
      <c r="F82" s="229">
        <v>50000</v>
      </c>
      <c r="I82" s="243">
        <v>50000</v>
      </c>
      <c r="J82" s="244"/>
      <c r="K82" s="226" t="s">
        <v>814</v>
      </c>
    </row>
    <row r="83" spans="2:11">
      <c r="B83">
        <v>78</v>
      </c>
      <c r="C83" s="263">
        <v>45739</v>
      </c>
      <c r="D83" t="s">
        <v>816</v>
      </c>
      <c r="E83" t="s">
        <v>817</v>
      </c>
      <c r="F83" s="229">
        <v>1000</v>
      </c>
      <c r="G83" s="243">
        <v>3</v>
      </c>
      <c r="I83" s="243">
        <v>3000</v>
      </c>
      <c r="J83" s="244"/>
      <c r="K83" s="219" t="s">
        <v>803</v>
      </c>
    </row>
    <row r="84" spans="2:11">
      <c r="B84">
        <v>79</v>
      </c>
      <c r="C84" s="263">
        <v>45739</v>
      </c>
      <c r="D84" t="s">
        <v>841</v>
      </c>
      <c r="E84" t="s">
        <v>842</v>
      </c>
      <c r="F84" s="229">
        <v>3000</v>
      </c>
      <c r="I84" s="243">
        <v>3000</v>
      </c>
      <c r="J84" s="244"/>
      <c r="K84" s="219" t="s">
        <v>803</v>
      </c>
    </row>
    <row r="85" spans="2:11">
      <c r="B85">
        <v>81</v>
      </c>
      <c r="C85" s="263">
        <v>45740</v>
      </c>
      <c r="D85" t="s">
        <v>489</v>
      </c>
      <c r="F85" s="229">
        <v>5000</v>
      </c>
      <c r="I85" s="243">
        <v>5000</v>
      </c>
      <c r="J85" s="244"/>
      <c r="K85" s="219" t="s">
        <v>803</v>
      </c>
    </row>
    <row r="86" spans="2:11">
      <c r="B86">
        <v>82</v>
      </c>
      <c r="C86" s="263">
        <v>45740</v>
      </c>
      <c r="D86" t="s">
        <v>806</v>
      </c>
      <c r="E86" t="s">
        <v>807</v>
      </c>
      <c r="F86">
        <v>950</v>
      </c>
      <c r="G86" s="243">
        <v>18</v>
      </c>
      <c r="H86" s="243">
        <v>1000</v>
      </c>
      <c r="I86" s="243">
        <v>18100</v>
      </c>
      <c r="J86" s="244"/>
      <c r="K86" s="219" t="s">
        <v>803</v>
      </c>
    </row>
    <row r="87" spans="2:11">
      <c r="B87">
        <v>80</v>
      </c>
      <c r="C87" s="263">
        <v>45740</v>
      </c>
      <c r="D87" t="s">
        <v>841</v>
      </c>
      <c r="E87" t="s">
        <v>842</v>
      </c>
      <c r="F87" s="229">
        <v>5000</v>
      </c>
      <c r="I87" s="243">
        <v>5000</v>
      </c>
      <c r="J87" s="244"/>
      <c r="K87" s="219" t="s">
        <v>803</v>
      </c>
    </row>
    <row r="88" spans="2:11">
      <c r="B88">
        <v>87</v>
      </c>
      <c r="C88" s="263">
        <v>45741</v>
      </c>
      <c r="D88" t="s">
        <v>816</v>
      </c>
      <c r="E88" t="s">
        <v>817</v>
      </c>
      <c r="F88" s="229">
        <v>1100</v>
      </c>
      <c r="G88" s="243">
        <v>4</v>
      </c>
      <c r="I88" s="243">
        <v>4400</v>
      </c>
      <c r="J88" s="244"/>
      <c r="K88" s="219" t="s">
        <v>803</v>
      </c>
    </row>
    <row r="89" spans="2:11">
      <c r="B89">
        <v>83</v>
      </c>
      <c r="C89" s="263">
        <v>45741</v>
      </c>
      <c r="D89" t="s">
        <v>841</v>
      </c>
      <c r="E89" t="s">
        <v>842</v>
      </c>
      <c r="F89" s="229">
        <v>5000</v>
      </c>
      <c r="I89" s="243">
        <v>5500</v>
      </c>
      <c r="J89" s="244"/>
      <c r="K89" s="219" t="s">
        <v>803</v>
      </c>
    </row>
    <row r="90" spans="2:11">
      <c r="B90">
        <v>84</v>
      </c>
      <c r="C90" s="263">
        <v>45741</v>
      </c>
      <c r="D90" t="s">
        <v>860</v>
      </c>
      <c r="F90" s="229">
        <v>100000</v>
      </c>
      <c r="I90" s="243">
        <v>100000</v>
      </c>
      <c r="J90" s="244"/>
      <c r="K90" s="212" t="s">
        <v>810</v>
      </c>
    </row>
    <row r="91" spans="2:11">
      <c r="B91">
        <v>85</v>
      </c>
      <c r="C91" s="263">
        <v>45741</v>
      </c>
      <c r="D91" t="s">
        <v>861</v>
      </c>
      <c r="F91" s="229">
        <v>50000</v>
      </c>
      <c r="I91" s="243">
        <v>50000</v>
      </c>
      <c r="J91" s="244"/>
      <c r="K91" s="219" t="s">
        <v>803</v>
      </c>
    </row>
    <row r="92" spans="2:11">
      <c r="B92">
        <v>86</v>
      </c>
      <c r="C92" s="263">
        <v>45742</v>
      </c>
      <c r="D92" t="s">
        <v>862</v>
      </c>
      <c r="F92" s="229">
        <v>22000</v>
      </c>
      <c r="I92" s="243">
        <v>22000</v>
      </c>
      <c r="J92" s="244"/>
      <c r="K92" s="212" t="s">
        <v>810</v>
      </c>
    </row>
    <row r="93" spans="2:11">
      <c r="B93">
        <v>88</v>
      </c>
      <c r="C93" s="263">
        <v>45742</v>
      </c>
      <c r="D93" t="s">
        <v>863</v>
      </c>
      <c r="H93" s="243">
        <v>3000</v>
      </c>
      <c r="J93" s="244"/>
      <c r="K93" s="212" t="s">
        <v>810</v>
      </c>
    </row>
    <row r="94" spans="2:11">
      <c r="B94">
        <v>89</v>
      </c>
      <c r="C94" s="263">
        <v>45743</v>
      </c>
      <c r="D94" t="s">
        <v>816</v>
      </c>
      <c r="E94" t="s">
        <v>817</v>
      </c>
      <c r="F94" s="229">
        <v>1100</v>
      </c>
      <c r="G94" s="243">
        <v>4</v>
      </c>
      <c r="I94" s="243">
        <v>4400</v>
      </c>
      <c r="J94" s="244"/>
      <c r="K94" s="219" t="s">
        <v>803</v>
      </c>
    </row>
    <row r="95" spans="2:11">
      <c r="B95">
        <v>90</v>
      </c>
      <c r="C95" s="263">
        <v>45743</v>
      </c>
      <c r="D95" t="s">
        <v>864</v>
      </c>
      <c r="E95" t="s">
        <v>865</v>
      </c>
      <c r="F95" s="229">
        <v>3800</v>
      </c>
      <c r="G95" s="243">
        <v>2</v>
      </c>
      <c r="I95" s="243">
        <v>7600</v>
      </c>
      <c r="J95" s="244"/>
      <c r="K95" s="219" t="s">
        <v>803</v>
      </c>
    </row>
    <row r="96" spans="2:11">
      <c r="B96">
        <v>91</v>
      </c>
      <c r="C96" s="263">
        <v>45744</v>
      </c>
      <c r="D96" t="s">
        <v>866</v>
      </c>
      <c r="H96" s="243">
        <v>2000</v>
      </c>
      <c r="K96" s="259" t="s">
        <v>844</v>
      </c>
    </row>
    <row r="97" spans="2:11">
      <c r="B97">
        <v>95</v>
      </c>
      <c r="C97" s="263">
        <v>45744</v>
      </c>
      <c r="D97" t="s">
        <v>866</v>
      </c>
      <c r="H97" s="243">
        <v>1000</v>
      </c>
      <c r="K97" s="259" t="s">
        <v>844</v>
      </c>
    </row>
    <row r="98" spans="2:11">
      <c r="B98">
        <v>96</v>
      </c>
      <c r="C98" s="263">
        <v>45744</v>
      </c>
      <c r="D98" t="s">
        <v>867</v>
      </c>
      <c r="H98" s="243">
        <v>3000</v>
      </c>
      <c r="K98" s="259" t="s">
        <v>844</v>
      </c>
    </row>
    <row r="99" spans="2:11">
      <c r="B99">
        <v>97</v>
      </c>
      <c r="C99" s="263">
        <v>45744</v>
      </c>
      <c r="D99" t="s">
        <v>868</v>
      </c>
      <c r="F99" s="229">
        <v>1400</v>
      </c>
      <c r="K99" s="265" t="s">
        <v>821</v>
      </c>
    </row>
    <row r="100" spans="2:11">
      <c r="B100">
        <v>92</v>
      </c>
      <c r="C100" s="263">
        <v>45744</v>
      </c>
      <c r="D100" t="s">
        <v>485</v>
      </c>
      <c r="F100" s="229">
        <v>3600</v>
      </c>
      <c r="K100" s="219" t="s">
        <v>803</v>
      </c>
    </row>
    <row r="101" spans="2:11">
      <c r="B101">
        <v>93</v>
      </c>
      <c r="C101" s="263">
        <v>45745</v>
      </c>
      <c r="D101" t="s">
        <v>841</v>
      </c>
      <c r="E101" t="s">
        <v>842</v>
      </c>
      <c r="F101" s="229">
        <v>5000</v>
      </c>
      <c r="I101" s="243">
        <v>5000</v>
      </c>
      <c r="K101" s="219" t="s">
        <v>803</v>
      </c>
    </row>
    <row r="102" spans="2:11">
      <c r="B102">
        <v>94</v>
      </c>
      <c r="C102" s="263">
        <v>45747</v>
      </c>
      <c r="D102" t="s">
        <v>869</v>
      </c>
      <c r="F102" s="229">
        <v>10000</v>
      </c>
      <c r="I102" s="243">
        <v>10000</v>
      </c>
      <c r="K102" s="226" t="s">
        <v>814</v>
      </c>
    </row>
    <row r="103" spans="2:11">
      <c r="B103">
        <v>95</v>
      </c>
      <c r="C103" s="263">
        <v>45747</v>
      </c>
      <c r="D103" t="s">
        <v>870</v>
      </c>
      <c r="F103">
        <v>500</v>
      </c>
      <c r="I103" s="243">
        <v>500</v>
      </c>
      <c r="K103" s="68" t="s">
        <v>808</v>
      </c>
    </row>
    <row r="104" spans="2:11">
      <c r="B104">
        <v>96</v>
      </c>
      <c r="C104" s="263">
        <v>45747</v>
      </c>
      <c r="D104" t="s">
        <v>871</v>
      </c>
      <c r="F104" s="229">
        <v>51600</v>
      </c>
      <c r="I104" s="243">
        <v>51600</v>
      </c>
      <c r="K104" s="212" t="s">
        <v>810</v>
      </c>
    </row>
    <row r="105" spans="2:11">
      <c r="B105">
        <v>99</v>
      </c>
      <c r="C105" s="263">
        <v>45748</v>
      </c>
      <c r="D105" t="s">
        <v>872</v>
      </c>
      <c r="F105" s="229">
        <v>23000</v>
      </c>
      <c r="I105" s="243">
        <v>23000</v>
      </c>
      <c r="K105" s="212" t="s">
        <v>810</v>
      </c>
    </row>
    <row r="106" spans="2:11">
      <c r="B106">
        <v>101</v>
      </c>
      <c r="C106" s="263">
        <v>45748</v>
      </c>
      <c r="D106" t="s">
        <v>873</v>
      </c>
      <c r="F106" s="229">
        <v>177000</v>
      </c>
      <c r="I106" s="243">
        <v>177000</v>
      </c>
      <c r="K106" s="208" t="s">
        <v>820</v>
      </c>
    </row>
    <row r="107" spans="2:11">
      <c r="B107">
        <v>98</v>
      </c>
      <c r="C107" s="263">
        <v>45749</v>
      </c>
      <c r="D107" t="s">
        <v>841</v>
      </c>
      <c r="E107" t="s">
        <v>842</v>
      </c>
      <c r="F107" s="229">
        <v>20000</v>
      </c>
      <c r="I107" s="243">
        <v>20000</v>
      </c>
      <c r="K107" s="219" t="s">
        <v>803</v>
      </c>
    </row>
    <row r="108" spans="2:11">
      <c r="B108">
        <v>100</v>
      </c>
      <c r="C108" s="263">
        <v>45749</v>
      </c>
      <c r="D108" t="s">
        <v>874</v>
      </c>
      <c r="F108" s="229">
        <v>10000</v>
      </c>
      <c r="I108" s="243">
        <v>10000</v>
      </c>
      <c r="K108" s="68" t="s">
        <v>808</v>
      </c>
    </row>
    <row r="109" spans="2:11">
      <c r="B109">
        <v>102</v>
      </c>
      <c r="C109" s="263">
        <v>45750</v>
      </c>
      <c r="D109" t="s">
        <v>875</v>
      </c>
      <c r="E109" t="s">
        <v>876</v>
      </c>
      <c r="F109">
        <v>600</v>
      </c>
      <c r="G109" s="243">
        <v>2</v>
      </c>
      <c r="I109" s="243">
        <v>1200</v>
      </c>
      <c r="K109" s="212" t="s">
        <v>810</v>
      </c>
    </row>
    <row r="110" spans="2:11">
      <c r="B110">
        <v>103</v>
      </c>
      <c r="C110" s="263">
        <v>45750</v>
      </c>
      <c r="D110" t="s">
        <v>877</v>
      </c>
      <c r="E110" t="s">
        <v>878</v>
      </c>
      <c r="F110" s="229">
        <v>3000</v>
      </c>
      <c r="G110" s="243">
        <v>1</v>
      </c>
      <c r="I110" s="243">
        <v>3000</v>
      </c>
      <c r="K110" s="212" t="s">
        <v>810</v>
      </c>
    </row>
    <row r="111" spans="2:11">
      <c r="B111">
        <v>104</v>
      </c>
      <c r="C111" s="263">
        <v>45750</v>
      </c>
      <c r="D111" t="s">
        <v>816</v>
      </c>
      <c r="E111" t="s">
        <v>817</v>
      </c>
      <c r="F111" s="229">
        <v>1100</v>
      </c>
      <c r="G111" s="243">
        <v>3</v>
      </c>
      <c r="I111" s="243">
        <v>3300</v>
      </c>
      <c r="K111" s="219" t="s">
        <v>803</v>
      </c>
    </row>
    <row r="112" spans="2:11">
      <c r="B112">
        <v>105</v>
      </c>
      <c r="C112" s="263">
        <v>45750</v>
      </c>
      <c r="D112" t="s">
        <v>853</v>
      </c>
      <c r="H112" s="243">
        <v>2500</v>
      </c>
      <c r="K112" s="259" t="s">
        <v>844</v>
      </c>
    </row>
    <row r="113" spans="2:11">
      <c r="B113">
        <v>106</v>
      </c>
      <c r="C113" s="263">
        <v>45750</v>
      </c>
      <c r="D113" t="s">
        <v>879</v>
      </c>
      <c r="H113" s="243">
        <v>1000</v>
      </c>
      <c r="K113" s="259" t="s">
        <v>844</v>
      </c>
    </row>
    <row r="114" spans="2:11">
      <c r="B114">
        <v>107</v>
      </c>
      <c r="C114" s="263">
        <v>45751</v>
      </c>
      <c r="D114" t="s">
        <v>644</v>
      </c>
      <c r="E114" t="s">
        <v>811</v>
      </c>
      <c r="F114" s="229">
        <v>220000</v>
      </c>
      <c r="G114" s="243">
        <v>2</v>
      </c>
      <c r="I114" s="243">
        <v>440000</v>
      </c>
      <c r="K114" s="219" t="s">
        <v>803</v>
      </c>
    </row>
    <row r="115" spans="2:11">
      <c r="B115">
        <v>108</v>
      </c>
      <c r="C115" s="263">
        <v>45752</v>
      </c>
      <c r="D115" t="s">
        <v>806</v>
      </c>
      <c r="E115" t="s">
        <v>807</v>
      </c>
      <c r="F115" s="229">
        <v>1000</v>
      </c>
      <c r="G115" s="243">
        <v>5</v>
      </c>
      <c r="I115" s="243">
        <v>5000</v>
      </c>
      <c r="K115" s="219" t="s">
        <v>803</v>
      </c>
    </row>
    <row r="116" spans="2:11">
      <c r="B116">
        <v>109</v>
      </c>
      <c r="C116" s="263">
        <v>45752</v>
      </c>
      <c r="D116" t="s">
        <v>833</v>
      </c>
      <c r="H116" s="243">
        <v>1000</v>
      </c>
      <c r="K116" s="250"/>
    </row>
    <row r="117" spans="2:11">
      <c r="B117">
        <v>110</v>
      </c>
      <c r="C117" s="263">
        <v>45752</v>
      </c>
      <c r="D117" t="s">
        <v>485</v>
      </c>
      <c r="F117" s="229">
        <v>4000</v>
      </c>
      <c r="I117" s="243">
        <v>4000</v>
      </c>
      <c r="K117" s="219" t="s">
        <v>803</v>
      </c>
    </row>
    <row r="118" spans="2:11">
      <c r="B118">
        <v>111</v>
      </c>
      <c r="C118" s="263">
        <v>45752</v>
      </c>
      <c r="D118" t="s">
        <v>880</v>
      </c>
      <c r="F118" s="229">
        <v>70000</v>
      </c>
      <c r="I118" s="243">
        <v>70000</v>
      </c>
      <c r="K118" s="222" t="s">
        <v>815</v>
      </c>
    </row>
    <row r="119" spans="2:11">
      <c r="B119">
        <v>112</v>
      </c>
      <c r="C119" s="263">
        <v>45752</v>
      </c>
      <c r="D119" t="s">
        <v>833</v>
      </c>
      <c r="H119" s="243">
        <v>1000</v>
      </c>
      <c r="K119" s="251"/>
    </row>
    <row r="120" spans="2:11">
      <c r="B120">
        <v>113</v>
      </c>
      <c r="C120" s="263">
        <v>45764</v>
      </c>
      <c r="D120" t="s">
        <v>489</v>
      </c>
      <c r="F120" s="229">
        <v>3000</v>
      </c>
      <c r="I120" s="243">
        <v>3000</v>
      </c>
      <c r="K120" s="219" t="s">
        <v>803</v>
      </c>
    </row>
    <row r="121" spans="2:11">
      <c r="B121">
        <v>114</v>
      </c>
      <c r="C121" s="263">
        <v>45764</v>
      </c>
      <c r="D121" t="s">
        <v>806</v>
      </c>
      <c r="E121" t="s">
        <v>807</v>
      </c>
      <c r="F121" s="229">
        <v>1000</v>
      </c>
      <c r="G121" s="243">
        <v>2</v>
      </c>
      <c r="H121" s="243">
        <v>1000</v>
      </c>
      <c r="I121" s="243">
        <v>2000</v>
      </c>
      <c r="K121" s="219" t="s">
        <v>803</v>
      </c>
    </row>
    <row r="122" spans="2:11">
      <c r="B122">
        <v>115</v>
      </c>
      <c r="C122" s="263">
        <v>45765</v>
      </c>
      <c r="D122" t="s">
        <v>881</v>
      </c>
      <c r="I122" s="243">
        <v>20000</v>
      </c>
      <c r="K122" s="250"/>
    </row>
    <row r="123" spans="2:11">
      <c r="B123">
        <v>116</v>
      </c>
      <c r="C123" s="263">
        <v>45767</v>
      </c>
      <c r="D123" t="s">
        <v>882</v>
      </c>
      <c r="H123" s="243">
        <v>3000</v>
      </c>
      <c r="K123" s="218" t="s">
        <v>805</v>
      </c>
    </row>
    <row r="124" spans="2:11">
      <c r="B124">
        <v>117</v>
      </c>
      <c r="C124" s="263">
        <v>45768</v>
      </c>
      <c r="D124" t="s">
        <v>883</v>
      </c>
      <c r="I124" s="243">
        <v>10000</v>
      </c>
      <c r="K124" s="68" t="s">
        <v>808</v>
      </c>
    </row>
    <row r="125" spans="2:11">
      <c r="B125">
        <v>118</v>
      </c>
      <c r="C125" s="263">
        <v>45766</v>
      </c>
      <c r="D125" t="s">
        <v>884</v>
      </c>
      <c r="F125" s="229">
        <v>25000</v>
      </c>
      <c r="I125" s="243">
        <v>25000</v>
      </c>
      <c r="K125" s="251"/>
    </row>
    <row r="126" spans="2:11">
      <c r="B126">
        <v>122</v>
      </c>
      <c r="C126" s="263">
        <v>45771</v>
      </c>
      <c r="D126" t="s">
        <v>885</v>
      </c>
      <c r="F126" s="229">
        <v>20000</v>
      </c>
      <c r="I126" s="243">
        <v>20000</v>
      </c>
      <c r="K126" s="226" t="s">
        <v>814</v>
      </c>
    </row>
    <row r="127" spans="2:11">
      <c r="B127">
        <v>123</v>
      </c>
      <c r="C127" s="263">
        <v>45772</v>
      </c>
      <c r="D127" t="s">
        <v>872</v>
      </c>
      <c r="F127" s="229">
        <v>28000</v>
      </c>
      <c r="I127" s="243">
        <v>28000</v>
      </c>
      <c r="K127" s="219" t="s">
        <v>803</v>
      </c>
    </row>
    <row r="128" spans="2:11">
      <c r="B128">
        <v>124</v>
      </c>
      <c r="C128" s="263">
        <v>45773</v>
      </c>
      <c r="D128" t="s">
        <v>886</v>
      </c>
      <c r="F128" s="229">
        <v>2000</v>
      </c>
      <c r="I128" s="243">
        <v>2000</v>
      </c>
      <c r="K128" s="259" t="s">
        <v>844</v>
      </c>
    </row>
    <row r="129" spans="2:11">
      <c r="B129">
        <v>127</v>
      </c>
      <c r="C129" s="263">
        <v>45775</v>
      </c>
      <c r="D129" t="s">
        <v>841</v>
      </c>
      <c r="E129" t="s">
        <v>842</v>
      </c>
      <c r="F129" s="229">
        <v>5000</v>
      </c>
      <c r="I129" s="243">
        <v>5000</v>
      </c>
      <c r="K129" s="219" t="s">
        <v>803</v>
      </c>
    </row>
    <row r="130" spans="2:11">
      <c r="B130">
        <v>131</v>
      </c>
      <c r="C130" s="263">
        <v>45778</v>
      </c>
      <c r="D130" t="s">
        <v>880</v>
      </c>
      <c r="F130" s="229">
        <v>40000</v>
      </c>
      <c r="I130" s="243">
        <v>40000</v>
      </c>
      <c r="K130" s="222" t="s">
        <v>815</v>
      </c>
    </row>
    <row r="131" spans="2:11">
      <c r="B131">
        <v>132</v>
      </c>
      <c r="C131" s="263">
        <v>45779</v>
      </c>
      <c r="D131" t="s">
        <v>806</v>
      </c>
      <c r="E131" t="s">
        <v>807</v>
      </c>
      <c r="F131">
        <v>830</v>
      </c>
      <c r="G131" s="243">
        <v>9</v>
      </c>
      <c r="I131" s="243">
        <v>7500</v>
      </c>
      <c r="K131" s="219" t="s">
        <v>803</v>
      </c>
    </row>
    <row r="132" spans="2:11">
      <c r="B132">
        <v>126</v>
      </c>
      <c r="C132" s="263">
        <v>45781</v>
      </c>
      <c r="D132" t="s">
        <v>887</v>
      </c>
      <c r="F132" s="229">
        <v>33000</v>
      </c>
      <c r="I132" s="243">
        <v>33000</v>
      </c>
      <c r="K132" s="218" t="s">
        <v>805</v>
      </c>
    </row>
    <row r="133" spans="2:11">
      <c r="B133">
        <v>125</v>
      </c>
      <c r="C133" s="263"/>
      <c r="K133" s="251"/>
    </row>
    <row r="134" spans="2:11">
      <c r="B134">
        <v>128</v>
      </c>
      <c r="C134" s="263">
        <v>45781</v>
      </c>
      <c r="D134" t="s">
        <v>888</v>
      </c>
      <c r="F134" s="229">
        <v>1000</v>
      </c>
      <c r="I134" s="243">
        <v>1000</v>
      </c>
      <c r="K134" s="259" t="s">
        <v>844</v>
      </c>
    </row>
    <row r="135" spans="2:11">
      <c r="B135">
        <v>129</v>
      </c>
      <c r="C135" s="263">
        <v>45781</v>
      </c>
      <c r="D135" t="s">
        <v>889</v>
      </c>
      <c r="F135" s="229">
        <v>3000</v>
      </c>
      <c r="I135" s="243">
        <v>3000</v>
      </c>
      <c r="K135" s="259" t="s">
        <v>844</v>
      </c>
    </row>
    <row r="136" spans="2:11">
      <c r="B136">
        <v>130</v>
      </c>
      <c r="C136" s="263">
        <v>45781</v>
      </c>
      <c r="D136" t="s">
        <v>890</v>
      </c>
      <c r="F136" s="229">
        <v>2500</v>
      </c>
      <c r="I136" s="243">
        <v>2500</v>
      </c>
      <c r="K136" s="259" t="s">
        <v>844</v>
      </c>
    </row>
    <row r="137" spans="2:11">
      <c r="B137">
        <v>133</v>
      </c>
      <c r="C137" s="263">
        <v>45781</v>
      </c>
      <c r="D137" t="s">
        <v>816</v>
      </c>
      <c r="E137" t="s">
        <v>817</v>
      </c>
      <c r="F137" s="229">
        <v>1100</v>
      </c>
      <c r="G137" s="243">
        <v>4</v>
      </c>
      <c r="I137" s="243">
        <v>4400</v>
      </c>
      <c r="K137" s="219" t="s">
        <v>803</v>
      </c>
    </row>
    <row r="138" spans="2:11">
      <c r="B138">
        <v>134</v>
      </c>
      <c r="C138" s="263">
        <v>45783</v>
      </c>
      <c r="D138" t="s">
        <v>678</v>
      </c>
      <c r="E138" t="s">
        <v>807</v>
      </c>
      <c r="F138" s="229">
        <v>177000</v>
      </c>
      <c r="I138" s="243">
        <v>177000</v>
      </c>
      <c r="K138" s="208" t="s">
        <v>820</v>
      </c>
    </row>
    <row r="139" spans="2:11">
      <c r="B139">
        <v>135</v>
      </c>
      <c r="C139" s="263">
        <v>45783</v>
      </c>
      <c r="D139" t="s">
        <v>872</v>
      </c>
      <c r="F139" s="229">
        <v>31600</v>
      </c>
      <c r="I139" s="243">
        <v>31600</v>
      </c>
      <c r="K139" s="219" t="s">
        <v>803</v>
      </c>
    </row>
    <row r="140" spans="2:11">
      <c r="B140">
        <v>136</v>
      </c>
      <c r="C140" s="263">
        <v>45785</v>
      </c>
      <c r="D140" t="s">
        <v>16</v>
      </c>
      <c r="E140" t="s">
        <v>811</v>
      </c>
      <c r="F140" s="229">
        <v>54000</v>
      </c>
      <c r="G140" s="243">
        <v>2</v>
      </c>
      <c r="I140" s="243">
        <v>108000</v>
      </c>
      <c r="K140" s="219" t="s">
        <v>803</v>
      </c>
    </row>
    <row r="141" spans="2:11">
      <c r="B141">
        <v>137</v>
      </c>
      <c r="C141" s="263">
        <v>45785</v>
      </c>
      <c r="D141" t="s">
        <v>891</v>
      </c>
      <c r="E141" t="s">
        <v>813</v>
      </c>
      <c r="F141" s="229">
        <v>11000</v>
      </c>
      <c r="G141" s="243">
        <v>10</v>
      </c>
      <c r="I141" s="243">
        <v>110000</v>
      </c>
      <c r="K141" s="219" t="s">
        <v>803</v>
      </c>
    </row>
    <row r="142" spans="2:11">
      <c r="B142">
        <v>138</v>
      </c>
      <c r="C142" s="263">
        <v>45786</v>
      </c>
      <c r="D142" t="s">
        <v>892</v>
      </c>
      <c r="F142" s="229">
        <v>40000</v>
      </c>
      <c r="I142" s="243">
        <v>40000</v>
      </c>
      <c r="K142" s="226" t="s">
        <v>814</v>
      </c>
    </row>
    <row r="143" spans="2:11">
      <c r="B143">
        <v>139</v>
      </c>
      <c r="C143" s="263">
        <v>45786</v>
      </c>
      <c r="D143" t="s">
        <v>893</v>
      </c>
      <c r="F143" s="229">
        <v>25000</v>
      </c>
      <c r="I143" s="243">
        <v>25000</v>
      </c>
      <c r="K143" s="226" t="s">
        <v>814</v>
      </c>
    </row>
    <row r="144" spans="2:11">
      <c r="B144">
        <v>140</v>
      </c>
      <c r="C144" s="263">
        <v>45786</v>
      </c>
      <c r="D144" t="s">
        <v>880</v>
      </c>
      <c r="F144" s="229">
        <v>56000</v>
      </c>
      <c r="I144" s="243">
        <v>56000</v>
      </c>
      <c r="K144" s="222" t="s">
        <v>815</v>
      </c>
    </row>
    <row r="145" spans="2:11">
      <c r="B145">
        <v>141</v>
      </c>
      <c r="C145" s="263">
        <v>45786</v>
      </c>
      <c r="D145" s="68" t="s">
        <v>872</v>
      </c>
      <c r="F145" s="229">
        <v>25300</v>
      </c>
      <c r="I145" s="243">
        <v>25300</v>
      </c>
      <c r="K145" s="219" t="s">
        <v>803</v>
      </c>
    </row>
    <row r="146" spans="2:11">
      <c r="B146">
        <v>142</v>
      </c>
      <c r="C146" s="263">
        <v>45789</v>
      </c>
      <c r="D146" s="68" t="s">
        <v>894</v>
      </c>
      <c r="F146" s="229">
        <v>2000</v>
      </c>
      <c r="I146" s="243">
        <v>11000</v>
      </c>
      <c r="K146" s="259" t="s">
        <v>844</v>
      </c>
    </row>
    <row r="147" spans="2:11">
      <c r="B147">
        <v>143</v>
      </c>
      <c r="C147" s="263">
        <v>45789</v>
      </c>
      <c r="D147" t="s">
        <v>895</v>
      </c>
      <c r="F147" s="229">
        <v>1000</v>
      </c>
      <c r="I147" s="243">
        <v>1000</v>
      </c>
      <c r="K147" s="259" t="s">
        <v>844</v>
      </c>
    </row>
    <row r="148" spans="2:11">
      <c r="B148">
        <v>144</v>
      </c>
      <c r="C148" s="263">
        <v>45789</v>
      </c>
      <c r="D148" t="s">
        <v>896</v>
      </c>
      <c r="F148" s="229">
        <v>3000</v>
      </c>
      <c r="I148" s="243">
        <v>3000</v>
      </c>
      <c r="K148" s="218" t="s">
        <v>805</v>
      </c>
    </row>
    <row r="149" spans="2:11">
      <c r="B149">
        <v>145</v>
      </c>
      <c r="C149" s="263">
        <v>45789</v>
      </c>
      <c r="D149" t="s">
        <v>897</v>
      </c>
      <c r="F149" s="229">
        <v>500</v>
      </c>
      <c r="I149" s="243">
        <v>500</v>
      </c>
      <c r="K149" s="259" t="s">
        <v>844</v>
      </c>
    </row>
    <row r="150" spans="2:11">
      <c r="B150">
        <v>146</v>
      </c>
      <c r="C150" s="263">
        <v>45790</v>
      </c>
      <c r="D150" t="s">
        <v>485</v>
      </c>
      <c r="F150" s="229">
        <v>5000</v>
      </c>
      <c r="I150" s="243">
        <v>5000</v>
      </c>
      <c r="K150" s="219" t="s">
        <v>803</v>
      </c>
    </row>
    <row r="151" spans="2:11">
      <c r="B151">
        <v>147</v>
      </c>
      <c r="C151" s="263">
        <v>45793</v>
      </c>
      <c r="D151" t="s">
        <v>816</v>
      </c>
      <c r="E151" t="s">
        <v>817</v>
      </c>
      <c r="G151" s="243">
        <v>4</v>
      </c>
      <c r="I151" s="243">
        <v>5300</v>
      </c>
      <c r="K151" s="219" t="s">
        <v>803</v>
      </c>
    </row>
    <row r="152" spans="2:11">
      <c r="B152">
        <v>148</v>
      </c>
      <c r="C152" s="263">
        <v>45793</v>
      </c>
      <c r="D152" t="s">
        <v>841</v>
      </c>
      <c r="E152" t="s">
        <v>842</v>
      </c>
      <c r="F152" s="229">
        <v>10000</v>
      </c>
      <c r="I152" s="243">
        <v>10000</v>
      </c>
      <c r="K152" s="219" t="s">
        <v>803</v>
      </c>
    </row>
    <row r="153" spans="2:11">
      <c r="B153">
        <v>149</v>
      </c>
      <c r="C153" s="263">
        <v>45798</v>
      </c>
      <c r="D153" t="s">
        <v>898</v>
      </c>
      <c r="F153" s="229">
        <v>70000</v>
      </c>
      <c r="I153" s="243">
        <v>70000</v>
      </c>
      <c r="K153" s="226" t="s">
        <v>814</v>
      </c>
    </row>
    <row r="154" spans="2:11">
      <c r="B154">
        <v>150</v>
      </c>
      <c r="C154" s="263">
        <v>45800</v>
      </c>
      <c r="D154" t="s">
        <v>880</v>
      </c>
      <c r="F154" s="229">
        <v>50000</v>
      </c>
      <c r="I154" s="243">
        <v>50000</v>
      </c>
      <c r="K154" s="222" t="s">
        <v>815</v>
      </c>
    </row>
    <row r="155" spans="2:11">
      <c r="B155">
        <v>151</v>
      </c>
      <c r="C155" s="263">
        <v>45801</v>
      </c>
      <c r="D155" t="s">
        <v>899</v>
      </c>
      <c r="E155" t="s">
        <v>807</v>
      </c>
      <c r="F155">
        <v>65</v>
      </c>
      <c r="G155" s="243">
        <v>500</v>
      </c>
      <c r="I155" s="243">
        <v>32500</v>
      </c>
      <c r="K155" s="208" t="s">
        <v>820</v>
      </c>
    </row>
    <row r="156" spans="2:11">
      <c r="B156">
        <v>152</v>
      </c>
      <c r="C156" s="263">
        <v>45801</v>
      </c>
      <c r="D156" t="s">
        <v>900</v>
      </c>
      <c r="E156" t="s">
        <v>807</v>
      </c>
      <c r="F156">
        <v>65</v>
      </c>
      <c r="G156" s="243">
        <v>200</v>
      </c>
      <c r="I156" s="243">
        <v>13000</v>
      </c>
      <c r="K156" s="208" t="s">
        <v>820</v>
      </c>
    </row>
    <row r="157" spans="2:11">
      <c r="B157">
        <v>153</v>
      </c>
      <c r="C157" s="263">
        <v>45803</v>
      </c>
      <c r="D157" t="s">
        <v>901</v>
      </c>
      <c r="F157" s="229">
        <v>50000</v>
      </c>
      <c r="I157" s="243">
        <v>50000</v>
      </c>
      <c r="K157" s="226" t="s">
        <v>814</v>
      </c>
    </row>
    <row r="158" spans="2:11">
      <c r="B158">
        <v>154</v>
      </c>
      <c r="C158" s="263">
        <v>45805</v>
      </c>
      <c r="D158" t="s">
        <v>870</v>
      </c>
      <c r="F158" s="229">
        <v>2000</v>
      </c>
      <c r="I158" s="243">
        <v>2000</v>
      </c>
      <c r="K158" s="68" t="s">
        <v>808</v>
      </c>
    </row>
    <row r="159" spans="2:11">
      <c r="B159">
        <v>155</v>
      </c>
      <c r="C159" s="263">
        <v>45807</v>
      </c>
      <c r="D159" t="s">
        <v>902</v>
      </c>
      <c r="E159" t="s">
        <v>807</v>
      </c>
      <c r="F159" s="229">
        <v>141</v>
      </c>
      <c r="G159" s="243">
        <v>600</v>
      </c>
      <c r="I159" s="243">
        <v>84600</v>
      </c>
      <c r="K159" s="208" t="s">
        <v>820</v>
      </c>
    </row>
    <row r="160" spans="2:11">
      <c r="B160">
        <v>156</v>
      </c>
      <c r="C160" s="263">
        <v>45807</v>
      </c>
      <c r="D160" t="s">
        <v>903</v>
      </c>
      <c r="E160" t="s">
        <v>807</v>
      </c>
      <c r="F160">
        <v>165</v>
      </c>
      <c r="G160" s="243">
        <v>500</v>
      </c>
      <c r="I160" s="243">
        <v>82500</v>
      </c>
      <c r="K160" s="208" t="s">
        <v>820</v>
      </c>
    </row>
    <row r="161" spans="2:11">
      <c r="B161">
        <v>157</v>
      </c>
      <c r="C161" s="263">
        <v>45807</v>
      </c>
      <c r="D161" t="s">
        <v>904</v>
      </c>
      <c r="E161" t="s">
        <v>807</v>
      </c>
      <c r="F161">
        <v>15</v>
      </c>
      <c r="G161" s="243">
        <v>100</v>
      </c>
      <c r="I161" s="243">
        <v>1500</v>
      </c>
      <c r="K161" s="208" t="s">
        <v>820</v>
      </c>
    </row>
    <row r="162" spans="2:11">
      <c r="B162">
        <v>158</v>
      </c>
      <c r="C162" s="263">
        <v>45807</v>
      </c>
      <c r="D162" t="s">
        <v>905</v>
      </c>
      <c r="I162" s="243">
        <v>8400</v>
      </c>
      <c r="K162" s="218" t="s">
        <v>805</v>
      </c>
    </row>
    <row r="163" spans="2:11">
      <c r="B163">
        <v>159</v>
      </c>
      <c r="C163" s="263">
        <v>45804</v>
      </c>
      <c r="D163" t="s">
        <v>864</v>
      </c>
      <c r="E163" t="s">
        <v>813</v>
      </c>
      <c r="F163">
        <v>3800</v>
      </c>
      <c r="G163" s="243">
        <v>1</v>
      </c>
      <c r="I163" s="243">
        <v>3800</v>
      </c>
      <c r="K163" s="219" t="s">
        <v>803</v>
      </c>
    </row>
    <row r="164" spans="2:11">
      <c r="B164">
        <v>160</v>
      </c>
      <c r="C164" s="263">
        <v>45804</v>
      </c>
      <c r="D164" t="s">
        <v>906</v>
      </c>
      <c r="E164" t="s">
        <v>813</v>
      </c>
      <c r="F164">
        <v>120</v>
      </c>
      <c r="G164" s="243">
        <v>2</v>
      </c>
      <c r="I164" s="243">
        <v>240</v>
      </c>
      <c r="K164" s="68" t="s">
        <v>808</v>
      </c>
    </row>
    <row r="165" spans="2:11">
      <c r="B165">
        <v>161</v>
      </c>
      <c r="C165" s="263">
        <v>45804</v>
      </c>
      <c r="D165" t="s">
        <v>816</v>
      </c>
      <c r="E165" t="s">
        <v>807</v>
      </c>
      <c r="F165">
        <v>130</v>
      </c>
      <c r="G165" s="243">
        <v>40</v>
      </c>
      <c r="I165" s="243">
        <v>5200</v>
      </c>
      <c r="K165" s="219" t="s">
        <v>803</v>
      </c>
    </row>
    <row r="166" spans="2:11">
      <c r="B166">
        <v>162</v>
      </c>
      <c r="C166" s="263">
        <v>45804</v>
      </c>
      <c r="D166" t="s">
        <v>907</v>
      </c>
      <c r="E166" t="s">
        <v>908</v>
      </c>
      <c r="F166">
        <v>1300</v>
      </c>
      <c r="G166" s="243">
        <v>1</v>
      </c>
      <c r="I166" s="243">
        <v>1300</v>
      </c>
      <c r="K166" s="212" t="s">
        <v>810</v>
      </c>
    </row>
    <row r="167" spans="2:11">
      <c r="B167">
        <v>163</v>
      </c>
      <c r="C167" s="263">
        <v>45804</v>
      </c>
      <c r="D167" t="s">
        <v>909</v>
      </c>
      <c r="E167" t="s">
        <v>854</v>
      </c>
      <c r="F167">
        <v>2500</v>
      </c>
      <c r="G167" s="243">
        <v>1</v>
      </c>
      <c r="I167" s="243">
        <v>2500</v>
      </c>
      <c r="K167" s="212" t="s">
        <v>810</v>
      </c>
    </row>
    <row r="168" spans="2:11">
      <c r="B168">
        <v>164</v>
      </c>
      <c r="C168" s="263">
        <v>45804</v>
      </c>
      <c r="D168" t="s">
        <v>910</v>
      </c>
      <c r="E168" t="s">
        <v>876</v>
      </c>
      <c r="F168">
        <v>3000</v>
      </c>
      <c r="G168" s="243">
        <v>1</v>
      </c>
      <c r="I168" s="243">
        <v>3000</v>
      </c>
      <c r="K168" s="212" t="s">
        <v>810</v>
      </c>
    </row>
    <row r="169" spans="2:11">
      <c r="B169">
        <v>165</v>
      </c>
      <c r="C169" s="263">
        <v>45809</v>
      </c>
      <c r="D169" t="s">
        <v>880</v>
      </c>
      <c r="F169" s="229">
        <v>50000</v>
      </c>
      <c r="I169" s="243">
        <v>50000</v>
      </c>
      <c r="K169" s="222" t="s">
        <v>815</v>
      </c>
    </row>
    <row r="170" spans="2:11">
      <c r="B170">
        <v>166</v>
      </c>
      <c r="C170" s="263">
        <v>45809</v>
      </c>
      <c r="D170" t="s">
        <v>885</v>
      </c>
      <c r="F170" s="229">
        <v>20000</v>
      </c>
      <c r="I170" s="243">
        <v>20000</v>
      </c>
      <c r="K170" s="226" t="s">
        <v>814</v>
      </c>
    </row>
    <row r="171" spans="2:11">
      <c r="B171">
        <v>167</v>
      </c>
      <c r="C171" s="263">
        <v>45809</v>
      </c>
      <c r="D171" t="s">
        <v>842</v>
      </c>
      <c r="F171" s="229">
        <v>2000</v>
      </c>
      <c r="I171" s="243">
        <v>20000</v>
      </c>
      <c r="K171" s="68" t="s">
        <v>808</v>
      </c>
    </row>
    <row r="172" spans="2:11">
      <c r="B172">
        <v>168</v>
      </c>
      <c r="C172" s="263">
        <v>45809</v>
      </c>
      <c r="D172" t="s">
        <v>852</v>
      </c>
      <c r="F172">
        <v>2500</v>
      </c>
      <c r="I172" s="243">
        <v>2500</v>
      </c>
      <c r="K172" s="218" t="s">
        <v>805</v>
      </c>
    </row>
    <row r="173" spans="2:11">
      <c r="B173">
        <v>169</v>
      </c>
      <c r="C173" s="263">
        <v>45810</v>
      </c>
      <c r="D173" t="s">
        <v>485</v>
      </c>
      <c r="F173">
        <v>4500</v>
      </c>
      <c r="I173" s="243">
        <v>4500</v>
      </c>
      <c r="K173" s="219" t="s">
        <v>803</v>
      </c>
    </row>
    <row r="174" spans="2:11">
      <c r="B174">
        <v>170</v>
      </c>
      <c r="C174" s="263">
        <v>45816</v>
      </c>
      <c r="D174" t="s">
        <v>892</v>
      </c>
      <c r="F174" s="229">
        <v>45000</v>
      </c>
      <c r="I174" s="243">
        <v>45000</v>
      </c>
      <c r="K174" s="226" t="s">
        <v>814</v>
      </c>
    </row>
    <row r="175" spans="2:11">
      <c r="B175">
        <v>171</v>
      </c>
      <c r="C175" s="263">
        <v>45816</v>
      </c>
      <c r="D175" t="s">
        <v>911</v>
      </c>
      <c r="F175" s="229">
        <v>2000</v>
      </c>
      <c r="I175" s="243">
        <v>2000</v>
      </c>
      <c r="K175" s="218" t="s">
        <v>805</v>
      </c>
    </row>
    <row r="176" spans="2:11">
      <c r="B176">
        <v>172</v>
      </c>
      <c r="C176" s="263">
        <v>45818</v>
      </c>
      <c r="D176" t="s">
        <v>893</v>
      </c>
      <c r="F176" s="229">
        <v>20000</v>
      </c>
      <c r="I176" s="243">
        <v>20000</v>
      </c>
      <c r="K176" s="226" t="s">
        <v>814</v>
      </c>
    </row>
    <row r="177" spans="2:11">
      <c r="B177">
        <v>173</v>
      </c>
      <c r="C177" s="263">
        <v>45818</v>
      </c>
      <c r="D177" t="s">
        <v>912</v>
      </c>
      <c r="F177" s="229">
        <v>1600</v>
      </c>
      <c r="I177" s="243">
        <v>1600</v>
      </c>
      <c r="K177" s="219" t="s">
        <v>803</v>
      </c>
    </row>
    <row r="178" spans="2:11">
      <c r="B178">
        <v>174</v>
      </c>
      <c r="C178" s="263">
        <v>45818</v>
      </c>
      <c r="D178" t="s">
        <v>872</v>
      </c>
      <c r="F178" s="229">
        <v>18000</v>
      </c>
      <c r="I178" s="243">
        <v>18000</v>
      </c>
      <c r="K178" s="219" t="s">
        <v>803</v>
      </c>
    </row>
    <row r="179" spans="2:11">
      <c r="B179">
        <v>175</v>
      </c>
      <c r="C179" s="263">
        <v>45819</v>
      </c>
      <c r="D179" t="s">
        <v>842</v>
      </c>
      <c r="F179" s="229">
        <v>1000</v>
      </c>
      <c r="I179" s="243">
        <v>1000</v>
      </c>
      <c r="K179" s="68" t="s">
        <v>808</v>
      </c>
    </row>
    <row r="180" spans="2:11">
      <c r="B180">
        <v>176</v>
      </c>
      <c r="C180" s="263">
        <v>45819</v>
      </c>
      <c r="D180" t="s">
        <v>913</v>
      </c>
      <c r="F180" s="229">
        <v>3000</v>
      </c>
      <c r="I180" s="243">
        <v>3000</v>
      </c>
      <c r="K180" s="259" t="s">
        <v>844</v>
      </c>
    </row>
    <row r="181" spans="2:11">
      <c r="B181">
        <v>177</v>
      </c>
      <c r="C181" s="263">
        <v>45820</v>
      </c>
      <c r="D181" t="s">
        <v>914</v>
      </c>
      <c r="F181" s="229">
        <v>2000</v>
      </c>
      <c r="I181" s="243">
        <v>2000</v>
      </c>
      <c r="K181" s="219" t="s">
        <v>803</v>
      </c>
    </row>
    <row r="182" spans="2:11">
      <c r="B182">
        <v>178</v>
      </c>
      <c r="C182" s="263">
        <v>45820</v>
      </c>
      <c r="D182" t="s">
        <v>914</v>
      </c>
      <c r="E182" t="s">
        <v>813</v>
      </c>
      <c r="F182" s="229">
        <v>14400</v>
      </c>
      <c r="G182" s="243">
        <v>2</v>
      </c>
      <c r="I182" s="243">
        <v>7200</v>
      </c>
      <c r="K182" s="219" t="s">
        <v>803</v>
      </c>
    </row>
    <row r="183" spans="2:11">
      <c r="B183">
        <v>179</v>
      </c>
      <c r="C183" s="263">
        <v>45822</v>
      </c>
      <c r="D183" t="s">
        <v>842</v>
      </c>
      <c r="F183" s="229">
        <v>1000</v>
      </c>
      <c r="I183" s="243">
        <v>1000</v>
      </c>
      <c r="K183" s="68" t="s">
        <v>808</v>
      </c>
    </row>
    <row r="184" spans="2:11">
      <c r="B184">
        <v>180</v>
      </c>
      <c r="C184" s="263">
        <v>45822</v>
      </c>
      <c r="D184" t="s">
        <v>21</v>
      </c>
      <c r="E184" t="s">
        <v>811</v>
      </c>
      <c r="F184" s="229">
        <v>78000</v>
      </c>
      <c r="G184" s="243">
        <v>10</v>
      </c>
      <c r="I184" s="243">
        <v>780000</v>
      </c>
      <c r="K184" s="219" t="s">
        <v>803</v>
      </c>
    </row>
    <row r="185" spans="2:11">
      <c r="B185">
        <v>181</v>
      </c>
      <c r="C185" s="263">
        <v>45823</v>
      </c>
      <c r="D185" t="s">
        <v>841</v>
      </c>
      <c r="E185" t="s">
        <v>842</v>
      </c>
      <c r="F185" s="229">
        <v>40000</v>
      </c>
      <c r="I185" s="243">
        <v>40000</v>
      </c>
      <c r="K185" s="219" t="s">
        <v>803</v>
      </c>
    </row>
    <row r="186" spans="2:11">
      <c r="B186">
        <v>182</v>
      </c>
      <c r="C186" s="263">
        <v>45824</v>
      </c>
      <c r="D186" t="s">
        <v>846</v>
      </c>
      <c r="F186" s="229">
        <v>65500</v>
      </c>
      <c r="I186" s="243">
        <v>65500</v>
      </c>
      <c r="K186" s="218" t="s">
        <v>805</v>
      </c>
    </row>
    <row r="187" spans="2:11">
      <c r="B187">
        <v>183</v>
      </c>
      <c r="C187" s="263">
        <v>45823</v>
      </c>
      <c r="D187" t="s">
        <v>915</v>
      </c>
      <c r="F187">
        <v>3000</v>
      </c>
      <c r="I187" s="243">
        <v>3000</v>
      </c>
      <c r="K187" s="259" t="s">
        <v>844</v>
      </c>
    </row>
    <row r="188" spans="2:11">
      <c r="B188">
        <v>184</v>
      </c>
      <c r="C188" s="263">
        <v>45823</v>
      </c>
      <c r="D188" t="s">
        <v>916</v>
      </c>
      <c r="F188">
        <v>2700</v>
      </c>
      <c r="I188" s="243">
        <v>2700</v>
      </c>
      <c r="K188" s="259" t="s">
        <v>844</v>
      </c>
    </row>
    <row r="189" spans="2:11">
      <c r="B189">
        <v>185</v>
      </c>
      <c r="C189" s="263">
        <v>45826</v>
      </c>
      <c r="D189" t="s">
        <v>880</v>
      </c>
      <c r="F189" s="229">
        <v>150000</v>
      </c>
      <c r="I189" s="243">
        <v>150000</v>
      </c>
      <c r="K189" s="222" t="s">
        <v>815</v>
      </c>
    </row>
    <row r="190" spans="2:11">
      <c r="B190">
        <v>186</v>
      </c>
      <c r="C190" s="263">
        <v>45827</v>
      </c>
      <c r="D190" t="s">
        <v>872</v>
      </c>
      <c r="F190">
        <v>27650</v>
      </c>
      <c r="I190" s="243">
        <v>27650</v>
      </c>
      <c r="K190" s="219" t="s">
        <v>803</v>
      </c>
    </row>
    <row r="191" spans="2:11">
      <c r="B191">
        <v>187</v>
      </c>
      <c r="C191" s="263">
        <v>45831</v>
      </c>
      <c r="D191" t="s">
        <v>489</v>
      </c>
      <c r="E191" t="s">
        <v>807</v>
      </c>
      <c r="F191">
        <v>5000</v>
      </c>
      <c r="I191" s="243">
        <v>5000</v>
      </c>
      <c r="K191" s="219" t="s">
        <v>803</v>
      </c>
    </row>
    <row r="192" spans="2:11">
      <c r="B192">
        <v>188</v>
      </c>
      <c r="C192" s="263">
        <v>45831</v>
      </c>
      <c r="D192" t="s">
        <v>806</v>
      </c>
      <c r="E192" t="s">
        <v>807</v>
      </c>
      <c r="F192">
        <v>1000</v>
      </c>
      <c r="G192" s="243">
        <v>4</v>
      </c>
      <c r="I192" s="243">
        <v>4000</v>
      </c>
      <c r="K192" s="219" t="s">
        <v>803</v>
      </c>
    </row>
    <row r="193" spans="2:11">
      <c r="B193">
        <v>189</v>
      </c>
      <c r="C193" s="263">
        <v>45831</v>
      </c>
      <c r="D193" t="s">
        <v>485</v>
      </c>
      <c r="F193">
        <v>3900</v>
      </c>
      <c r="I193" s="243">
        <v>3900</v>
      </c>
      <c r="K193" s="219" t="s">
        <v>803</v>
      </c>
    </row>
    <row r="194" spans="2:11">
      <c r="B194">
        <v>190</v>
      </c>
      <c r="C194" s="263">
        <v>45833</v>
      </c>
      <c r="D194" t="s">
        <v>806</v>
      </c>
      <c r="E194" t="s">
        <v>807</v>
      </c>
      <c r="F194" s="229">
        <v>1100</v>
      </c>
      <c r="G194" s="243">
        <v>3</v>
      </c>
      <c r="I194" s="243">
        <v>1100</v>
      </c>
      <c r="K194" s="219" t="s">
        <v>803</v>
      </c>
    </row>
    <row r="195" spans="2:11">
      <c r="B195">
        <v>191</v>
      </c>
      <c r="C195" s="263">
        <v>45833</v>
      </c>
      <c r="D195" t="s">
        <v>864</v>
      </c>
      <c r="E195" t="s">
        <v>813</v>
      </c>
      <c r="F195">
        <v>3400</v>
      </c>
      <c r="G195" s="243">
        <v>3</v>
      </c>
      <c r="I195" s="243">
        <v>10200</v>
      </c>
      <c r="K195" s="219" t="s">
        <v>803</v>
      </c>
    </row>
    <row r="196" spans="2:11">
      <c r="B196">
        <v>192</v>
      </c>
      <c r="C196" s="263">
        <v>45833</v>
      </c>
      <c r="D196" t="s">
        <v>816</v>
      </c>
      <c r="E196" t="s">
        <v>817</v>
      </c>
      <c r="F196">
        <v>1300</v>
      </c>
      <c r="G196" s="243">
        <v>4</v>
      </c>
      <c r="I196" s="243">
        <v>5200</v>
      </c>
      <c r="K196" s="219" t="s">
        <v>803</v>
      </c>
    </row>
    <row r="197" spans="2:11">
      <c r="B197">
        <v>193</v>
      </c>
      <c r="C197" s="263">
        <v>45834</v>
      </c>
      <c r="D197" t="s">
        <v>880</v>
      </c>
      <c r="F197" s="229">
        <v>5050</v>
      </c>
      <c r="I197" s="243">
        <v>5050</v>
      </c>
      <c r="K197" s="222" t="s">
        <v>815</v>
      </c>
    </row>
    <row r="198" spans="2:11">
      <c r="B198">
        <v>194</v>
      </c>
      <c r="C198" s="263">
        <v>45834</v>
      </c>
      <c r="D198" t="s">
        <v>880</v>
      </c>
      <c r="F198" s="229">
        <v>50000</v>
      </c>
      <c r="I198" s="243">
        <v>50000</v>
      </c>
      <c r="K198" s="222" t="s">
        <v>815</v>
      </c>
    </row>
    <row r="199" spans="2:11">
      <c r="B199">
        <v>195</v>
      </c>
      <c r="C199" s="263">
        <v>45838</v>
      </c>
      <c r="D199" t="s">
        <v>842</v>
      </c>
      <c r="F199" s="229">
        <v>2000</v>
      </c>
      <c r="I199" s="243">
        <v>2000</v>
      </c>
      <c r="K199" s="68" t="s">
        <v>808</v>
      </c>
    </row>
    <row r="200" spans="2:11">
      <c r="B200">
        <v>196</v>
      </c>
      <c r="C200" s="263">
        <v>45838</v>
      </c>
      <c r="D200" t="s">
        <v>872</v>
      </c>
      <c r="F200" s="229">
        <v>35500</v>
      </c>
      <c r="I200" s="243">
        <v>35500</v>
      </c>
      <c r="K200" s="219" t="s">
        <v>803</v>
      </c>
    </row>
    <row r="201" spans="2:11">
      <c r="B201">
        <v>197</v>
      </c>
      <c r="C201" s="263">
        <v>45841</v>
      </c>
      <c r="D201" t="s">
        <v>892</v>
      </c>
      <c r="F201" s="229">
        <v>43000</v>
      </c>
      <c r="I201" s="243">
        <v>43000</v>
      </c>
      <c r="K201" s="226" t="s">
        <v>814</v>
      </c>
    </row>
    <row r="202" spans="2:11">
      <c r="B202">
        <v>198</v>
      </c>
      <c r="C202" s="263">
        <v>45841</v>
      </c>
      <c r="D202" t="s">
        <v>893</v>
      </c>
      <c r="F202" s="229">
        <v>25000</v>
      </c>
      <c r="I202" s="243">
        <v>25000</v>
      </c>
      <c r="K202" s="226" t="s">
        <v>814</v>
      </c>
    </row>
    <row r="203" spans="2:11">
      <c r="B203">
        <v>199</v>
      </c>
      <c r="C203" s="263">
        <v>45842</v>
      </c>
      <c r="D203" t="s">
        <v>917</v>
      </c>
      <c r="F203" s="229">
        <v>42550</v>
      </c>
      <c r="I203" s="243">
        <v>42550</v>
      </c>
      <c r="K203" s="208" t="s">
        <v>820</v>
      </c>
    </row>
    <row r="204" spans="2:11">
      <c r="B204">
        <v>200</v>
      </c>
      <c r="C204" s="263">
        <v>45846</v>
      </c>
      <c r="D204" t="s">
        <v>918</v>
      </c>
      <c r="F204">
        <v>3000</v>
      </c>
      <c r="I204" s="243">
        <v>3000</v>
      </c>
      <c r="K204" s="259" t="s">
        <v>844</v>
      </c>
    </row>
    <row r="205" spans="2:11" ht="30.75">
      <c r="B205">
        <v>201</v>
      </c>
      <c r="C205" s="263">
        <v>45846</v>
      </c>
      <c r="D205" s="66" t="s">
        <v>919</v>
      </c>
      <c r="F205" s="229">
        <v>5800</v>
      </c>
      <c r="I205" s="243">
        <v>5800</v>
      </c>
      <c r="K205" s="212" t="s">
        <v>810</v>
      </c>
    </row>
    <row r="206" spans="2:11">
      <c r="B206">
        <v>202</v>
      </c>
      <c r="C206" s="263">
        <v>45846</v>
      </c>
      <c r="D206" t="s">
        <v>920</v>
      </c>
      <c r="F206" s="229">
        <v>469000</v>
      </c>
      <c r="G206" s="243">
        <v>1</v>
      </c>
      <c r="I206" s="243">
        <v>469000</v>
      </c>
      <c r="K206" s="212" t="s">
        <v>810</v>
      </c>
    </row>
    <row r="207" spans="2:11">
      <c r="C207" s="263"/>
      <c r="K207" s="251"/>
    </row>
    <row r="208" spans="2:11">
      <c r="C208" s="263"/>
      <c r="K208" s="251"/>
    </row>
    <row r="209" spans="3:11">
      <c r="C209" s="263"/>
      <c r="K209" s="251"/>
    </row>
    <row r="210" spans="3:11">
      <c r="C210" s="263"/>
      <c r="K210" s="250"/>
    </row>
    <row r="211" spans="3:11">
      <c r="C211" s="263"/>
      <c r="K211" s="252"/>
    </row>
    <row r="212" spans="3:11">
      <c r="C212" s="263"/>
      <c r="K212" s="251"/>
    </row>
    <row r="213" spans="3:11">
      <c r="C213" s="263"/>
      <c r="K213" s="251"/>
    </row>
    <row r="214" spans="3:11">
      <c r="C214" s="263"/>
      <c r="K214" s="251"/>
    </row>
    <row r="215" spans="3:11">
      <c r="C215" s="263"/>
      <c r="K215" s="251"/>
    </row>
    <row r="216" spans="3:11">
      <c r="C216" s="263"/>
      <c r="K216" s="251"/>
    </row>
    <row r="217" spans="3:11">
      <c r="C217" s="263"/>
      <c r="K217" s="251"/>
    </row>
    <row r="218" spans="3:11">
      <c r="C218" s="263"/>
      <c r="K218" s="251"/>
    </row>
    <row r="219" spans="3:11">
      <c r="C219" s="263"/>
      <c r="K219" s="251"/>
    </row>
    <row r="220" spans="3:11">
      <c r="C220" s="263"/>
      <c r="K220" s="251"/>
    </row>
    <row r="221" spans="3:11">
      <c r="C221" s="263"/>
      <c r="K221" s="251"/>
    </row>
    <row r="222" spans="3:11">
      <c r="C222" s="263"/>
      <c r="K222" s="251"/>
    </row>
    <row r="223" spans="3:11">
      <c r="C223" s="263"/>
      <c r="K223" s="250"/>
    </row>
    <row r="224" spans="3:11">
      <c r="C224" s="263"/>
      <c r="K224" s="250"/>
    </row>
    <row r="225" spans="3:3">
      <c r="C225" s="263"/>
    </row>
    <row r="226" spans="3:3">
      <c r="C226" s="263"/>
    </row>
    <row r="227" spans="3:3">
      <c r="C227" s="263"/>
    </row>
    <row r="228" spans="3:3">
      <c r="C228" s="263"/>
    </row>
    <row r="229" spans="3:3">
      <c r="C229" s="263"/>
    </row>
    <row r="230" spans="3:3">
      <c r="C230" s="263"/>
    </row>
    <row r="231" spans="3:3">
      <c r="C231" s="263"/>
    </row>
    <row r="232" spans="3:3">
      <c r="C232" s="263"/>
    </row>
    <row r="233" spans="3:3">
      <c r="C233" s="263"/>
    </row>
    <row r="234" spans="3:3">
      <c r="C234" s="263"/>
    </row>
    <row r="235" spans="3:3">
      <c r="C235" s="263"/>
    </row>
    <row r="236" spans="3:3">
      <c r="C236" s="263"/>
    </row>
    <row r="237" spans="3:3">
      <c r="C237" s="263"/>
    </row>
    <row r="238" spans="3:3">
      <c r="C238" s="263"/>
    </row>
    <row r="239" spans="3:3">
      <c r="C239" s="263"/>
    </row>
    <row r="240" spans="3:3">
      <c r="C240" s="263"/>
    </row>
    <row r="241" spans="3:3">
      <c r="C241" s="263"/>
    </row>
    <row r="242" spans="3:3">
      <c r="C242" s="263"/>
    </row>
    <row r="243" spans="3:3">
      <c r="C243" s="263"/>
    </row>
    <row r="244" spans="3:3">
      <c r="C244" s="263"/>
    </row>
    <row r="245" spans="3:3">
      <c r="C245" s="263"/>
    </row>
    <row r="246" spans="3:3">
      <c r="C246" s="263"/>
    </row>
    <row r="247" spans="3:3">
      <c r="C247" s="263"/>
    </row>
    <row r="248" spans="3:3">
      <c r="C248" s="263"/>
    </row>
    <row r="249" spans="3:3">
      <c r="C249" s="263"/>
    </row>
    <row r="250" spans="3:3">
      <c r="C250" s="263"/>
    </row>
    <row r="251" spans="3:3">
      <c r="C251" s="263"/>
    </row>
    <row r="252" spans="3:3">
      <c r="C252" s="263"/>
    </row>
    <row r="253" spans="3:3">
      <c r="C253" s="263"/>
    </row>
    <row r="254" spans="3:3">
      <c r="C254" s="263"/>
    </row>
    <row r="255" spans="3:3">
      <c r="C255" s="263"/>
    </row>
    <row r="256" spans="3:3">
      <c r="C256" s="263"/>
    </row>
    <row r="257" spans="3:3">
      <c r="C257" s="263"/>
    </row>
    <row r="258" spans="3:3">
      <c r="C258" s="263"/>
    </row>
    <row r="259" spans="3:3">
      <c r="C259" s="263"/>
    </row>
    <row r="260" spans="3:3">
      <c r="C260" s="263"/>
    </row>
    <row r="261" spans="3:3">
      <c r="C261" s="263"/>
    </row>
    <row r="262" spans="3:3">
      <c r="C262" s="263"/>
    </row>
    <row r="263" spans="3:3">
      <c r="C263" s="263"/>
    </row>
    <row r="264" spans="3:3">
      <c r="C264" s="263"/>
    </row>
    <row r="265" spans="3:3">
      <c r="C265" s="263"/>
    </row>
    <row r="266" spans="3:3">
      <c r="C266" s="263"/>
    </row>
    <row r="267" spans="3:3">
      <c r="C267" s="263"/>
    </row>
    <row r="268" spans="3:3">
      <c r="C268" s="263"/>
    </row>
    <row r="269" spans="3:3">
      <c r="C269" s="263"/>
    </row>
    <row r="270" spans="3:3">
      <c r="C270" s="263"/>
    </row>
    <row r="271" spans="3:3">
      <c r="C271" s="263"/>
    </row>
    <row r="272" spans="3:3">
      <c r="C272" s="263"/>
    </row>
    <row r="273" spans="3:3">
      <c r="C273" s="263"/>
    </row>
    <row r="274" spans="3:3">
      <c r="C274" s="263"/>
    </row>
    <row r="275" spans="3:3">
      <c r="C275" s="263"/>
    </row>
    <row r="276" spans="3:3">
      <c r="C276" s="263"/>
    </row>
    <row r="277" spans="3:3">
      <c r="C277" s="263"/>
    </row>
  </sheetData>
  <autoFilter ref="B3:K148" xr:uid="{BD718923-7640-4B91-8368-4B12C29064FA}">
    <sortState xmlns:xlrd2="http://schemas.microsoft.com/office/spreadsheetml/2017/richdata2" ref="B4:K173">
      <sortCondition sortBy="cellColor" ref="K3" dxfId="0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F1F9-1876-4BDD-A2C9-3722CAC274FB}">
  <dimension ref="A1:N152"/>
  <sheetViews>
    <sheetView topLeftCell="A93" workbookViewId="0">
      <selection activeCell="L167" sqref="L167"/>
    </sheetView>
  </sheetViews>
  <sheetFormatPr defaultRowHeight="15"/>
  <cols>
    <col min="1" max="1" width="11" bestFit="1" customWidth="1"/>
    <col min="2" max="2" width="9.85546875" bestFit="1" customWidth="1"/>
    <col min="4" max="4" width="10.7109375" bestFit="1" customWidth="1"/>
    <col min="5" max="5" width="20.42578125" bestFit="1" customWidth="1"/>
    <col min="7" max="8" width="12" bestFit="1" customWidth="1"/>
    <col min="10" max="10" width="12" bestFit="1" customWidth="1"/>
    <col min="12" max="12" width="12.5703125" bestFit="1" customWidth="1"/>
  </cols>
  <sheetData>
    <row r="1" spans="1:14" ht="18.75">
      <c r="A1" s="276"/>
      <c r="B1" s="276"/>
      <c r="C1" s="276"/>
      <c r="D1" s="276"/>
      <c r="E1" s="276"/>
      <c r="F1" s="276"/>
    </row>
    <row r="2" spans="1:14">
      <c r="A2" s="2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>
      <c r="B3" s="68"/>
      <c r="C3" s="68"/>
      <c r="D3" s="203">
        <v>45324</v>
      </c>
      <c r="E3" s="68"/>
      <c r="F3" s="68"/>
      <c r="G3" s="68"/>
      <c r="H3" s="68"/>
      <c r="I3" s="68"/>
      <c r="J3" s="68"/>
      <c r="K3" s="205">
        <v>-90700</v>
      </c>
      <c r="L3" s="68"/>
      <c r="M3" s="68"/>
      <c r="N3" s="68"/>
    </row>
    <row r="4" spans="1:14">
      <c r="B4" s="68"/>
      <c r="C4" s="206" t="s">
        <v>167</v>
      </c>
      <c r="D4" s="206" t="s">
        <v>795</v>
      </c>
      <c r="E4" s="206" t="s">
        <v>796</v>
      </c>
      <c r="F4" s="206" t="s">
        <v>452</v>
      </c>
      <c r="G4" s="206" t="s">
        <v>797</v>
      </c>
      <c r="H4" s="206" t="s">
        <v>798</v>
      </c>
      <c r="I4" s="206" t="s">
        <v>790</v>
      </c>
      <c r="J4" s="206" t="s">
        <v>799</v>
      </c>
      <c r="K4" s="206" t="s">
        <v>800</v>
      </c>
      <c r="L4" s="206" t="s">
        <v>801</v>
      </c>
      <c r="M4" s="68"/>
      <c r="N4" s="68"/>
    </row>
    <row r="5" spans="1:14">
      <c r="B5" s="68"/>
      <c r="C5" s="68">
        <v>1</v>
      </c>
      <c r="D5" s="203">
        <v>45315</v>
      </c>
      <c r="E5" s="68" t="s">
        <v>580</v>
      </c>
      <c r="F5" s="68">
        <v>100</v>
      </c>
      <c r="G5" s="68">
        <v>80</v>
      </c>
      <c r="H5" s="68">
        <v>8000</v>
      </c>
      <c r="I5" s="68">
        <v>1700</v>
      </c>
      <c r="J5" s="207">
        <v>9700</v>
      </c>
      <c r="K5" s="207">
        <f>K3+J5</f>
        <v>-81000</v>
      </c>
      <c r="L5" s="208" t="s">
        <v>820</v>
      </c>
      <c r="M5" s="68"/>
      <c r="N5" s="68"/>
    </row>
    <row r="6" spans="1:14">
      <c r="B6" s="68"/>
      <c r="C6" s="68">
        <v>2</v>
      </c>
      <c r="D6" s="203">
        <v>45316</v>
      </c>
      <c r="E6" s="209" t="s">
        <v>136</v>
      </c>
      <c r="F6" s="68"/>
      <c r="G6" s="68"/>
      <c r="H6" s="68"/>
      <c r="I6" s="68"/>
      <c r="J6" s="205">
        <v>-40000</v>
      </c>
      <c r="K6" s="207">
        <f t="shared" ref="K6:K37" si="0">K5+J6</f>
        <v>-121000</v>
      </c>
      <c r="L6" s="210" t="s">
        <v>154</v>
      </c>
      <c r="M6" s="68"/>
      <c r="N6" s="68"/>
    </row>
    <row r="7" spans="1:14">
      <c r="B7" s="68"/>
      <c r="C7" s="68">
        <v>3</v>
      </c>
      <c r="D7" s="203">
        <v>45317</v>
      </c>
      <c r="E7" s="211" t="s">
        <v>136</v>
      </c>
      <c r="F7" s="68"/>
      <c r="G7" s="68"/>
      <c r="H7" s="68"/>
      <c r="I7" s="68"/>
      <c r="J7" s="205">
        <v>-10000</v>
      </c>
      <c r="K7" s="207">
        <f t="shared" si="0"/>
        <v>-131000</v>
      </c>
      <c r="L7" s="210" t="s">
        <v>154</v>
      </c>
      <c r="M7" s="68"/>
      <c r="N7" s="68"/>
    </row>
    <row r="8" spans="1:14">
      <c r="B8" s="68"/>
      <c r="C8" s="68">
        <v>4</v>
      </c>
      <c r="D8" s="203">
        <v>45317</v>
      </c>
      <c r="E8" s="211" t="s">
        <v>136</v>
      </c>
      <c r="F8" s="68"/>
      <c r="G8" s="68"/>
      <c r="H8" s="68"/>
      <c r="I8" s="68"/>
      <c r="J8" s="205">
        <v>-1000</v>
      </c>
      <c r="K8" s="207">
        <f t="shared" si="0"/>
        <v>-132000</v>
      </c>
      <c r="L8" s="210" t="s">
        <v>154</v>
      </c>
      <c r="M8" s="68"/>
      <c r="N8" s="68"/>
    </row>
    <row r="9" spans="1:14">
      <c r="B9" s="68"/>
      <c r="C9" s="68"/>
      <c r="D9" s="203">
        <v>45320</v>
      </c>
      <c r="E9" s="211" t="s">
        <v>136</v>
      </c>
      <c r="F9" s="68"/>
      <c r="G9" s="68"/>
      <c r="H9" s="68"/>
      <c r="I9" s="68"/>
      <c r="J9" s="205">
        <v>-2000</v>
      </c>
      <c r="K9" s="207">
        <f t="shared" si="0"/>
        <v>-134000</v>
      </c>
      <c r="L9" s="210" t="s">
        <v>154</v>
      </c>
      <c r="M9" s="68"/>
      <c r="N9" s="68"/>
    </row>
    <row r="10" spans="1:14">
      <c r="B10" s="68"/>
      <c r="C10" s="68"/>
      <c r="D10" s="203">
        <v>45321</v>
      </c>
      <c r="E10" s="211" t="s">
        <v>136</v>
      </c>
      <c r="F10" s="68"/>
      <c r="G10" s="68"/>
      <c r="H10" s="68"/>
      <c r="I10" s="68"/>
      <c r="J10" s="205">
        <v>-2000</v>
      </c>
      <c r="K10" s="207">
        <f t="shared" si="0"/>
        <v>-136000</v>
      </c>
      <c r="L10" s="210" t="s">
        <v>154</v>
      </c>
      <c r="M10" s="68"/>
      <c r="N10" s="68"/>
    </row>
    <row r="11" spans="1:14">
      <c r="B11" s="68"/>
      <c r="C11" s="68">
        <v>5</v>
      </c>
      <c r="D11" s="203">
        <v>45324</v>
      </c>
      <c r="E11" s="68" t="s">
        <v>921</v>
      </c>
      <c r="F11" s="68">
        <v>100</v>
      </c>
      <c r="G11" s="68">
        <v>95</v>
      </c>
      <c r="H11" s="68">
        <v>9500</v>
      </c>
      <c r="I11" s="68">
        <v>1000</v>
      </c>
      <c r="J11" s="207">
        <v>10500</v>
      </c>
      <c r="K11" s="207">
        <f t="shared" si="0"/>
        <v>-125500</v>
      </c>
      <c r="L11" s="208" t="s">
        <v>820</v>
      </c>
      <c r="M11" s="68"/>
      <c r="N11" s="68"/>
    </row>
    <row r="12" spans="1:14">
      <c r="B12" s="68"/>
      <c r="C12" s="68">
        <v>6</v>
      </c>
      <c r="D12" s="203">
        <v>45324</v>
      </c>
      <c r="E12" s="68" t="s">
        <v>922</v>
      </c>
      <c r="F12" s="68">
        <v>50</v>
      </c>
      <c r="G12" s="68">
        <v>82</v>
      </c>
      <c r="H12" s="68">
        <v>4100</v>
      </c>
      <c r="I12" s="68">
        <v>1000</v>
      </c>
      <c r="J12" s="207">
        <v>5100</v>
      </c>
      <c r="K12" s="207">
        <f t="shared" si="0"/>
        <v>-120400</v>
      </c>
      <c r="L12" s="208" t="s">
        <v>820</v>
      </c>
      <c r="M12" s="68"/>
      <c r="N12" s="68"/>
    </row>
    <row r="13" spans="1:14">
      <c r="B13" s="68"/>
      <c r="C13" s="68">
        <v>4</v>
      </c>
      <c r="D13" s="203">
        <v>45324</v>
      </c>
      <c r="E13" s="68" t="s">
        <v>923</v>
      </c>
      <c r="F13" s="68">
        <v>0</v>
      </c>
      <c r="G13" s="68" t="s">
        <v>924</v>
      </c>
      <c r="H13" s="68">
        <v>2000</v>
      </c>
      <c r="I13" s="68"/>
      <c r="J13" s="207">
        <v>2000</v>
      </c>
      <c r="K13" s="207">
        <f t="shared" si="0"/>
        <v>-118400</v>
      </c>
      <c r="L13" s="212" t="s">
        <v>819</v>
      </c>
      <c r="M13" s="68"/>
      <c r="N13" s="68"/>
    </row>
    <row r="14" spans="1:14">
      <c r="B14" s="68"/>
      <c r="C14" s="68">
        <v>5</v>
      </c>
      <c r="D14" s="203">
        <v>45326</v>
      </c>
      <c r="E14" s="68" t="s">
        <v>925</v>
      </c>
      <c r="F14" s="68">
        <v>0</v>
      </c>
      <c r="G14" s="68" t="s">
        <v>924</v>
      </c>
      <c r="H14" s="68">
        <v>700</v>
      </c>
      <c r="I14" s="68">
        <v>0</v>
      </c>
      <c r="J14" s="68">
        <v>700</v>
      </c>
      <c r="K14" s="207">
        <f t="shared" si="0"/>
        <v>-117700</v>
      </c>
      <c r="L14" s="213" t="s">
        <v>804</v>
      </c>
      <c r="M14" s="68"/>
      <c r="N14" s="68"/>
    </row>
    <row r="15" spans="1:14">
      <c r="B15" s="68"/>
      <c r="C15" s="204">
        <v>6</v>
      </c>
      <c r="D15" s="215">
        <v>45329</v>
      </c>
      <c r="E15" s="214" t="s">
        <v>926</v>
      </c>
      <c r="F15" s="214"/>
      <c r="G15" s="68"/>
      <c r="H15" s="214">
        <v>-100000</v>
      </c>
      <c r="I15" s="214"/>
      <c r="J15" s="216">
        <v>-100000</v>
      </c>
      <c r="K15" s="207">
        <f t="shared" si="0"/>
        <v>-217700</v>
      </c>
      <c r="L15" s="217" t="s">
        <v>926</v>
      </c>
      <c r="M15" s="68"/>
      <c r="N15" s="68"/>
    </row>
    <row r="16" spans="1:14">
      <c r="B16" s="68"/>
      <c r="C16" s="68">
        <v>7</v>
      </c>
      <c r="D16" s="203">
        <v>45329</v>
      </c>
      <c r="E16" s="68" t="s">
        <v>923</v>
      </c>
      <c r="F16" s="68">
        <v>0</v>
      </c>
      <c r="G16" s="68" t="s">
        <v>924</v>
      </c>
      <c r="H16" s="68">
        <v>5000</v>
      </c>
      <c r="I16" s="68">
        <v>0</v>
      </c>
      <c r="J16" s="207">
        <v>5000</v>
      </c>
      <c r="K16" s="207">
        <f t="shared" si="0"/>
        <v>-212700</v>
      </c>
      <c r="L16" s="212" t="s">
        <v>819</v>
      </c>
      <c r="M16" s="68"/>
      <c r="N16" s="68"/>
    </row>
    <row r="17" spans="2:14">
      <c r="B17" s="68"/>
      <c r="C17" s="204">
        <v>8</v>
      </c>
      <c r="D17" s="203">
        <v>45330</v>
      </c>
      <c r="E17" s="209" t="s">
        <v>136</v>
      </c>
      <c r="F17" s="68"/>
      <c r="G17" s="68"/>
      <c r="H17" s="68"/>
      <c r="I17" s="68"/>
      <c r="J17" s="207">
        <v>-2000</v>
      </c>
      <c r="K17" s="207">
        <f t="shared" si="0"/>
        <v>-214700</v>
      </c>
      <c r="L17" s="210" t="s">
        <v>154</v>
      </c>
      <c r="M17" s="68"/>
      <c r="N17" s="68"/>
    </row>
    <row r="18" spans="2:14">
      <c r="B18" s="68"/>
      <c r="C18" s="204"/>
      <c r="D18" s="203">
        <v>45330</v>
      </c>
      <c r="E18" s="211" t="s">
        <v>136</v>
      </c>
      <c r="F18" s="68"/>
      <c r="G18" s="68"/>
      <c r="H18" s="68"/>
      <c r="I18" s="68"/>
      <c r="J18" s="207">
        <v>-10000</v>
      </c>
      <c r="K18" s="207">
        <f t="shared" si="0"/>
        <v>-224700</v>
      </c>
      <c r="L18" s="210" t="s">
        <v>154</v>
      </c>
      <c r="M18" s="68"/>
      <c r="N18" s="68"/>
    </row>
    <row r="19" spans="2:14">
      <c r="B19" s="68"/>
      <c r="C19" s="68">
        <v>8</v>
      </c>
      <c r="D19" s="203">
        <v>45330</v>
      </c>
      <c r="E19" s="68" t="s">
        <v>927</v>
      </c>
      <c r="F19" s="68">
        <v>20</v>
      </c>
      <c r="G19" s="68">
        <v>20</v>
      </c>
      <c r="H19" s="68">
        <v>400</v>
      </c>
      <c r="I19" s="68"/>
      <c r="J19" s="68">
        <v>400</v>
      </c>
      <c r="K19" s="207">
        <f t="shared" si="0"/>
        <v>-224300</v>
      </c>
      <c r="L19" s="208" t="s">
        <v>820</v>
      </c>
      <c r="M19" s="68"/>
      <c r="N19" s="68"/>
    </row>
    <row r="20" spans="2:14">
      <c r="B20" s="68"/>
      <c r="C20" s="68">
        <v>9</v>
      </c>
      <c r="D20" s="203">
        <v>45330</v>
      </c>
      <c r="E20" s="68" t="s">
        <v>928</v>
      </c>
      <c r="F20" s="68"/>
      <c r="G20" s="68"/>
      <c r="H20" s="68">
        <v>2000</v>
      </c>
      <c r="I20" s="68"/>
      <c r="J20" s="207">
        <v>2000</v>
      </c>
      <c r="K20" s="207">
        <f t="shared" si="0"/>
        <v>-222300</v>
      </c>
      <c r="L20" s="218" t="s">
        <v>805</v>
      </c>
      <c r="M20" s="68"/>
      <c r="N20" s="68"/>
    </row>
    <row r="21" spans="2:14">
      <c r="B21" s="68"/>
      <c r="C21" s="68">
        <v>10</v>
      </c>
      <c r="D21" s="203">
        <v>45330</v>
      </c>
      <c r="E21" s="68" t="s">
        <v>929</v>
      </c>
      <c r="F21" s="68">
        <v>72</v>
      </c>
      <c r="G21" s="68">
        <v>84</v>
      </c>
      <c r="H21" s="68">
        <v>6000</v>
      </c>
      <c r="I21" s="68">
        <v>250</v>
      </c>
      <c r="J21" s="207">
        <v>6250</v>
      </c>
      <c r="K21" s="207">
        <f t="shared" si="0"/>
        <v>-216050</v>
      </c>
      <c r="L21" s="219" t="s">
        <v>803</v>
      </c>
      <c r="M21" s="68"/>
      <c r="N21" s="68"/>
    </row>
    <row r="22" spans="2:14">
      <c r="B22" s="68"/>
      <c r="C22" s="68">
        <v>11</v>
      </c>
      <c r="D22" s="203">
        <v>45330</v>
      </c>
      <c r="E22" s="68" t="s">
        <v>930</v>
      </c>
      <c r="F22" s="68">
        <v>69</v>
      </c>
      <c r="G22" s="68">
        <v>95</v>
      </c>
      <c r="H22" s="68">
        <v>6500</v>
      </c>
      <c r="I22" s="68">
        <v>250</v>
      </c>
      <c r="J22" s="207">
        <v>6750</v>
      </c>
      <c r="K22" s="207">
        <f t="shared" si="0"/>
        <v>-209300</v>
      </c>
      <c r="L22" s="219" t="s">
        <v>803</v>
      </c>
      <c r="M22" s="68"/>
      <c r="N22" s="68"/>
    </row>
    <row r="23" spans="2:14">
      <c r="B23" s="68"/>
      <c r="C23" s="68">
        <v>12</v>
      </c>
      <c r="D23" s="203">
        <v>45330</v>
      </c>
      <c r="E23" s="68" t="s">
        <v>806</v>
      </c>
      <c r="F23" s="68">
        <v>2</v>
      </c>
      <c r="G23" s="220">
        <v>1500</v>
      </c>
      <c r="H23" s="68">
        <v>3000</v>
      </c>
      <c r="I23" s="68">
        <v>250</v>
      </c>
      <c r="J23" s="207">
        <v>3250</v>
      </c>
      <c r="K23" s="207">
        <f t="shared" si="0"/>
        <v>-206050</v>
      </c>
      <c r="L23" s="219" t="s">
        <v>803</v>
      </c>
      <c r="M23" s="68"/>
      <c r="N23" s="68"/>
    </row>
    <row r="24" spans="2:14">
      <c r="B24" s="68"/>
      <c r="C24" s="68">
        <v>13</v>
      </c>
      <c r="D24" s="203">
        <v>45330</v>
      </c>
      <c r="E24" s="68" t="s">
        <v>931</v>
      </c>
      <c r="F24" s="68">
        <v>0.5</v>
      </c>
      <c r="G24" s="220">
        <v>2000</v>
      </c>
      <c r="H24" s="68">
        <v>1000</v>
      </c>
      <c r="I24" s="68">
        <v>250</v>
      </c>
      <c r="J24" s="207">
        <v>1250</v>
      </c>
      <c r="K24" s="207">
        <f t="shared" si="0"/>
        <v>-204800</v>
      </c>
      <c r="L24" s="219" t="s">
        <v>803</v>
      </c>
      <c r="M24" s="68"/>
      <c r="N24" s="68"/>
    </row>
    <row r="25" spans="2:14">
      <c r="B25" s="68"/>
      <c r="C25" s="68">
        <v>14</v>
      </c>
      <c r="D25" s="203">
        <v>45331</v>
      </c>
      <c r="E25" s="68" t="s">
        <v>806</v>
      </c>
      <c r="F25" s="68">
        <v>2</v>
      </c>
      <c r="G25" s="220">
        <v>1200</v>
      </c>
      <c r="H25" s="68">
        <v>2400</v>
      </c>
      <c r="I25" s="68">
        <v>300</v>
      </c>
      <c r="J25" s="207">
        <v>2700</v>
      </c>
      <c r="K25" s="207">
        <f t="shared" si="0"/>
        <v>-202100</v>
      </c>
      <c r="L25" s="219" t="s">
        <v>803</v>
      </c>
      <c r="M25" s="68"/>
      <c r="N25" s="68"/>
    </row>
    <row r="26" spans="2:14">
      <c r="B26" s="68"/>
      <c r="C26" s="68"/>
      <c r="D26" s="203">
        <v>45331</v>
      </c>
      <c r="E26" s="209" t="s">
        <v>136</v>
      </c>
      <c r="F26" s="68"/>
      <c r="G26" s="68"/>
      <c r="H26" s="68"/>
      <c r="I26" s="68"/>
      <c r="J26" s="207">
        <v>-56000</v>
      </c>
      <c r="K26" s="207">
        <f t="shared" si="0"/>
        <v>-258100</v>
      </c>
      <c r="L26" s="210" t="s">
        <v>154</v>
      </c>
      <c r="M26" s="68"/>
      <c r="N26" s="68"/>
    </row>
    <row r="27" spans="2:14">
      <c r="B27" s="68"/>
      <c r="C27" s="68">
        <v>15</v>
      </c>
      <c r="D27" s="203">
        <v>45331</v>
      </c>
      <c r="E27" s="68" t="s">
        <v>708</v>
      </c>
      <c r="F27" s="68">
        <v>3</v>
      </c>
      <c r="G27" s="68">
        <v>900</v>
      </c>
      <c r="H27" s="68">
        <v>2700</v>
      </c>
      <c r="I27" s="68">
        <v>300</v>
      </c>
      <c r="J27" s="207">
        <v>3000</v>
      </c>
      <c r="K27" s="207">
        <f t="shared" si="0"/>
        <v>-255100</v>
      </c>
      <c r="L27" s="219" t="s">
        <v>803</v>
      </c>
      <c r="M27" s="68"/>
      <c r="N27" s="68"/>
    </row>
    <row r="28" spans="2:14">
      <c r="B28" s="68"/>
      <c r="C28" s="68">
        <v>16</v>
      </c>
      <c r="D28" s="203">
        <v>45331</v>
      </c>
      <c r="E28" s="68" t="s">
        <v>932</v>
      </c>
      <c r="F28" s="68">
        <v>2</v>
      </c>
      <c r="G28" s="220">
        <v>4750</v>
      </c>
      <c r="H28" s="68">
        <v>9500</v>
      </c>
      <c r="I28" s="68">
        <v>300</v>
      </c>
      <c r="J28" s="207">
        <v>9800</v>
      </c>
      <c r="K28" s="207">
        <f t="shared" si="0"/>
        <v>-245300</v>
      </c>
      <c r="L28" s="208" t="s">
        <v>820</v>
      </c>
      <c r="M28" s="68"/>
      <c r="N28" s="68"/>
    </row>
    <row r="29" spans="2:14">
      <c r="B29" s="68"/>
      <c r="C29" s="68">
        <v>17</v>
      </c>
      <c r="D29" s="203">
        <v>45331</v>
      </c>
      <c r="E29" s="68" t="s">
        <v>933</v>
      </c>
      <c r="F29" s="68">
        <v>100</v>
      </c>
      <c r="G29" s="68">
        <v>15</v>
      </c>
      <c r="H29" s="68">
        <v>1500</v>
      </c>
      <c r="I29" s="68"/>
      <c r="J29" s="207">
        <v>1500</v>
      </c>
      <c r="K29" s="207">
        <f t="shared" si="0"/>
        <v>-243800</v>
      </c>
      <c r="L29" s="208" t="s">
        <v>820</v>
      </c>
      <c r="M29" s="68"/>
      <c r="N29" s="68"/>
    </row>
    <row r="30" spans="2:14">
      <c r="B30" s="68"/>
      <c r="C30" s="68">
        <v>18</v>
      </c>
      <c r="D30" s="203">
        <v>45331</v>
      </c>
      <c r="E30" s="68" t="s">
        <v>934</v>
      </c>
      <c r="F30" s="68">
        <v>2</v>
      </c>
      <c r="G30" s="68">
        <v>500</v>
      </c>
      <c r="H30" s="68">
        <v>1000</v>
      </c>
      <c r="I30" s="68">
        <v>300</v>
      </c>
      <c r="J30" s="207">
        <v>1300</v>
      </c>
      <c r="K30" s="207">
        <f t="shared" si="0"/>
        <v>-242500</v>
      </c>
      <c r="L30" s="219" t="s">
        <v>803</v>
      </c>
      <c r="M30" s="68"/>
      <c r="N30" s="68"/>
    </row>
    <row r="31" spans="2:14">
      <c r="B31" s="68"/>
      <c r="C31" s="68">
        <v>19</v>
      </c>
      <c r="D31" s="203">
        <v>45331</v>
      </c>
      <c r="E31" s="68" t="s">
        <v>580</v>
      </c>
      <c r="F31" s="68">
        <v>100</v>
      </c>
      <c r="G31" s="68">
        <v>100</v>
      </c>
      <c r="H31" s="68">
        <v>10000</v>
      </c>
      <c r="I31" s="68">
        <v>750</v>
      </c>
      <c r="J31" s="207">
        <v>10750</v>
      </c>
      <c r="K31" s="207">
        <f t="shared" si="0"/>
        <v>-231750</v>
      </c>
      <c r="L31" s="208" t="s">
        <v>820</v>
      </c>
      <c r="M31" s="68"/>
      <c r="N31" s="68"/>
    </row>
    <row r="32" spans="2:14">
      <c r="B32" s="68"/>
      <c r="C32" s="68">
        <v>20</v>
      </c>
      <c r="D32" s="203">
        <v>45331</v>
      </c>
      <c r="E32" s="68" t="s">
        <v>935</v>
      </c>
      <c r="F32" s="68"/>
      <c r="G32" s="68"/>
      <c r="H32" s="68"/>
      <c r="I32" s="68"/>
      <c r="J32" s="68">
        <v>600</v>
      </c>
      <c r="K32" s="207">
        <f t="shared" si="0"/>
        <v>-231150</v>
      </c>
      <c r="L32" s="68" t="s">
        <v>808</v>
      </c>
      <c r="M32" s="68"/>
      <c r="N32" s="68"/>
    </row>
    <row r="33" spans="1:14">
      <c r="B33" s="204"/>
      <c r="C33" s="214">
        <v>21</v>
      </c>
      <c r="D33" s="215">
        <v>45333</v>
      </c>
      <c r="E33" s="214" t="s">
        <v>926</v>
      </c>
      <c r="F33" s="214"/>
      <c r="G33" s="68"/>
      <c r="H33" s="214"/>
      <c r="I33" s="214"/>
      <c r="J33" s="216">
        <v>-100000</v>
      </c>
      <c r="K33" s="207">
        <f t="shared" si="0"/>
        <v>-331150</v>
      </c>
      <c r="L33" s="217" t="s">
        <v>926</v>
      </c>
      <c r="M33" s="204"/>
      <c r="N33" s="204"/>
    </row>
    <row r="34" spans="1:14">
      <c r="B34" s="68"/>
      <c r="C34" s="68">
        <v>22</v>
      </c>
      <c r="D34" s="221">
        <v>45334</v>
      </c>
      <c r="E34" s="68" t="s">
        <v>936</v>
      </c>
      <c r="F34" s="68"/>
      <c r="G34" s="68"/>
      <c r="H34" s="68"/>
      <c r="I34" s="68"/>
      <c r="J34" s="207">
        <v>6600</v>
      </c>
      <c r="K34" s="207">
        <f t="shared" si="0"/>
        <v>-324550</v>
      </c>
      <c r="L34" s="222" t="s">
        <v>815</v>
      </c>
      <c r="M34" s="68"/>
      <c r="N34" s="68"/>
    </row>
    <row r="35" spans="1:14">
      <c r="B35" s="68"/>
      <c r="C35" s="204">
        <v>23</v>
      </c>
      <c r="D35" s="203">
        <v>45334</v>
      </c>
      <c r="E35" s="68" t="s">
        <v>923</v>
      </c>
      <c r="F35" s="68">
        <v>0</v>
      </c>
      <c r="G35" s="68" t="s">
        <v>924</v>
      </c>
      <c r="H35" s="68">
        <v>2000</v>
      </c>
      <c r="I35" s="68"/>
      <c r="J35" s="207">
        <v>2000</v>
      </c>
      <c r="K35" s="207">
        <f t="shared" si="0"/>
        <v>-322550</v>
      </c>
      <c r="L35" s="212" t="s">
        <v>819</v>
      </c>
      <c r="M35" s="68"/>
      <c r="N35" s="68"/>
    </row>
    <row r="36" spans="1:14">
      <c r="B36" s="68"/>
      <c r="C36" s="68">
        <v>24</v>
      </c>
      <c r="D36" s="203">
        <v>45334</v>
      </c>
      <c r="E36" s="68" t="s">
        <v>937</v>
      </c>
      <c r="F36" s="68"/>
      <c r="G36" s="68"/>
      <c r="H36" s="68"/>
      <c r="I36" s="68"/>
      <c r="J36" s="207">
        <v>1300</v>
      </c>
      <c r="K36" s="207">
        <f t="shared" si="0"/>
        <v>-321250</v>
      </c>
      <c r="L36" s="219" t="s">
        <v>803</v>
      </c>
      <c r="M36" s="68"/>
      <c r="N36" s="68"/>
    </row>
    <row r="37" spans="1:14">
      <c r="B37" s="68"/>
      <c r="C37" s="214">
        <v>25</v>
      </c>
      <c r="D37" s="203">
        <v>45332</v>
      </c>
      <c r="E37" s="68" t="s">
        <v>927</v>
      </c>
      <c r="F37" s="68">
        <v>4</v>
      </c>
      <c r="G37" s="68">
        <v>125</v>
      </c>
      <c r="H37" s="68">
        <v>500</v>
      </c>
      <c r="I37" s="68"/>
      <c r="J37" s="68">
        <v>500</v>
      </c>
      <c r="K37" s="207">
        <f t="shared" si="0"/>
        <v>-320750</v>
      </c>
      <c r="L37" s="208" t="s">
        <v>820</v>
      </c>
      <c r="M37" s="68"/>
      <c r="N37" s="68" t="s">
        <v>552</v>
      </c>
    </row>
    <row r="38" spans="1:14">
      <c r="A38">
        <v>-1</v>
      </c>
      <c r="B38" s="68"/>
      <c r="C38" s="68">
        <v>26</v>
      </c>
      <c r="D38" s="203">
        <v>45332</v>
      </c>
      <c r="E38" s="68" t="s">
        <v>938</v>
      </c>
      <c r="F38" s="68">
        <v>1</v>
      </c>
      <c r="G38" s="68">
        <v>450</v>
      </c>
      <c r="H38" s="68">
        <v>450</v>
      </c>
      <c r="I38" s="68"/>
      <c r="J38" s="68">
        <v>450</v>
      </c>
      <c r="K38" s="207">
        <f t="shared" ref="K38:K69" si="1">K37+J38</f>
        <v>-320300</v>
      </c>
      <c r="L38" s="219" t="s">
        <v>803</v>
      </c>
      <c r="M38" s="68"/>
      <c r="N38" s="68" t="s">
        <v>587</v>
      </c>
    </row>
    <row r="39" spans="1:14">
      <c r="B39" s="68"/>
      <c r="C39" s="68"/>
      <c r="D39" s="203">
        <v>45338</v>
      </c>
      <c r="E39" s="209" t="s">
        <v>136</v>
      </c>
      <c r="F39" s="68"/>
      <c r="G39" s="68"/>
      <c r="H39" s="68"/>
      <c r="I39" s="68"/>
      <c r="J39" s="220">
        <v>-10000</v>
      </c>
      <c r="K39" s="207">
        <f t="shared" si="1"/>
        <v>-330300</v>
      </c>
      <c r="L39" s="210" t="s">
        <v>154</v>
      </c>
      <c r="M39" s="68"/>
      <c r="N39" s="68"/>
    </row>
    <row r="40" spans="1:14">
      <c r="B40" s="68"/>
      <c r="C40" s="68"/>
      <c r="D40" s="203">
        <v>45340</v>
      </c>
      <c r="E40" s="211" t="s">
        <v>136</v>
      </c>
      <c r="F40" s="68"/>
      <c r="G40" s="68"/>
      <c r="H40" s="68"/>
      <c r="I40" s="68"/>
      <c r="J40" s="220">
        <v>-3000</v>
      </c>
      <c r="K40" s="207">
        <f t="shared" si="1"/>
        <v>-333300</v>
      </c>
      <c r="L40" s="210" t="s">
        <v>154</v>
      </c>
      <c r="M40" s="68"/>
      <c r="N40" s="68"/>
    </row>
    <row r="41" spans="1:14">
      <c r="B41" s="68"/>
      <c r="C41" s="68"/>
      <c r="D41" s="203">
        <v>45342</v>
      </c>
      <c r="E41" s="211" t="s">
        <v>136</v>
      </c>
      <c r="F41" s="68"/>
      <c r="G41" s="68"/>
      <c r="H41" s="68"/>
      <c r="I41" s="68"/>
      <c r="J41" s="220">
        <v>-2000</v>
      </c>
      <c r="K41" s="207">
        <f t="shared" si="1"/>
        <v>-335300</v>
      </c>
      <c r="L41" s="210" t="s">
        <v>154</v>
      </c>
      <c r="M41" s="68"/>
      <c r="N41" s="68"/>
    </row>
    <row r="42" spans="1:14">
      <c r="B42" s="68"/>
      <c r="C42" s="68"/>
      <c r="D42" s="203">
        <v>45342</v>
      </c>
      <c r="E42" s="211" t="s">
        <v>136</v>
      </c>
      <c r="F42" s="68"/>
      <c r="G42" s="68"/>
      <c r="H42" s="68"/>
      <c r="I42" s="68"/>
      <c r="J42" s="220">
        <v>-3000</v>
      </c>
      <c r="K42" s="207">
        <f t="shared" si="1"/>
        <v>-338300</v>
      </c>
      <c r="L42" s="210" t="s">
        <v>154</v>
      </c>
      <c r="M42" s="68"/>
      <c r="N42" s="68"/>
    </row>
    <row r="43" spans="1:14">
      <c r="B43" s="68"/>
      <c r="C43" s="204">
        <v>27</v>
      </c>
      <c r="D43" s="203">
        <v>45348</v>
      </c>
      <c r="E43" s="68" t="s">
        <v>16</v>
      </c>
      <c r="F43" s="68">
        <v>1</v>
      </c>
      <c r="G43" s="220">
        <v>41000</v>
      </c>
      <c r="H43" s="220">
        <v>41000</v>
      </c>
      <c r="I43" s="68">
        <v>2000</v>
      </c>
      <c r="J43" s="220">
        <v>43000</v>
      </c>
      <c r="K43" s="207">
        <f t="shared" si="1"/>
        <v>-295300</v>
      </c>
      <c r="L43" s="219" t="s">
        <v>803</v>
      </c>
      <c r="M43" s="68"/>
      <c r="N43" s="68" t="s">
        <v>939</v>
      </c>
    </row>
    <row r="44" spans="1:14">
      <c r="B44" s="68"/>
      <c r="C44" s="68">
        <v>28</v>
      </c>
      <c r="D44" s="203">
        <v>45349</v>
      </c>
      <c r="E44" s="68" t="s">
        <v>940</v>
      </c>
      <c r="F44" s="68">
        <v>1</v>
      </c>
      <c r="G44" s="220">
        <v>25000</v>
      </c>
      <c r="H44" s="220">
        <v>25000</v>
      </c>
      <c r="I44" s="68">
        <v>80</v>
      </c>
      <c r="J44" s="220">
        <v>25080</v>
      </c>
      <c r="K44" s="207">
        <f t="shared" si="1"/>
        <v>-270220</v>
      </c>
      <c r="L44" s="219" t="s">
        <v>803</v>
      </c>
      <c r="M44" s="68"/>
      <c r="N44" s="68" t="s">
        <v>939</v>
      </c>
    </row>
    <row r="45" spans="1:14">
      <c r="B45" s="68"/>
      <c r="C45" s="214">
        <v>29</v>
      </c>
      <c r="D45" s="203">
        <v>45349</v>
      </c>
      <c r="E45" s="68" t="s">
        <v>644</v>
      </c>
      <c r="F45" s="68">
        <v>20</v>
      </c>
      <c r="G45" s="220">
        <v>1300</v>
      </c>
      <c r="H45" s="220">
        <v>26000</v>
      </c>
      <c r="I45" s="68">
        <v>2000</v>
      </c>
      <c r="J45" s="220">
        <v>28000</v>
      </c>
      <c r="K45" s="207">
        <f t="shared" si="1"/>
        <v>-242220</v>
      </c>
      <c r="L45" s="219" t="s">
        <v>803</v>
      </c>
      <c r="M45" s="68"/>
      <c r="N45" s="68" t="s">
        <v>667</v>
      </c>
    </row>
    <row r="46" spans="1:14">
      <c r="B46" s="68"/>
      <c r="C46" s="68">
        <v>30</v>
      </c>
      <c r="D46" s="203">
        <v>45349</v>
      </c>
      <c r="E46" s="68" t="s">
        <v>941</v>
      </c>
      <c r="F46" s="68">
        <v>1</v>
      </c>
      <c r="G46" s="220">
        <v>8000</v>
      </c>
      <c r="H46" s="220">
        <v>8000</v>
      </c>
      <c r="I46" s="68">
        <v>80</v>
      </c>
      <c r="J46" s="220">
        <v>8080</v>
      </c>
      <c r="K46" s="207">
        <f t="shared" si="1"/>
        <v>-234140</v>
      </c>
      <c r="L46" s="219" t="s">
        <v>803</v>
      </c>
      <c r="M46" s="68"/>
      <c r="N46" s="68" t="s">
        <v>597</v>
      </c>
    </row>
    <row r="47" spans="1:14">
      <c r="B47" s="68"/>
      <c r="C47" s="204">
        <v>31</v>
      </c>
      <c r="D47" s="203">
        <v>45349</v>
      </c>
      <c r="E47" s="68" t="s">
        <v>942</v>
      </c>
      <c r="F47" s="68">
        <v>1</v>
      </c>
      <c r="G47" s="220">
        <v>2500</v>
      </c>
      <c r="H47" s="220">
        <v>2500</v>
      </c>
      <c r="I47" s="68">
        <v>80</v>
      </c>
      <c r="J47" s="220">
        <v>2580</v>
      </c>
      <c r="K47" s="207">
        <f t="shared" si="1"/>
        <v>-231560</v>
      </c>
      <c r="L47" s="219" t="s">
        <v>803</v>
      </c>
      <c r="M47" s="68"/>
      <c r="N47" s="68" t="s">
        <v>597</v>
      </c>
    </row>
    <row r="48" spans="1:14">
      <c r="B48" s="68"/>
      <c r="C48" s="68">
        <v>32</v>
      </c>
      <c r="D48" s="203">
        <v>45349</v>
      </c>
      <c r="E48" s="68" t="s">
        <v>806</v>
      </c>
      <c r="F48" s="68">
        <v>3</v>
      </c>
      <c r="G48" s="68">
        <v>750</v>
      </c>
      <c r="H48" s="220">
        <v>2250</v>
      </c>
      <c r="I48" s="68">
        <v>80</v>
      </c>
      <c r="J48" s="220">
        <v>2330</v>
      </c>
      <c r="K48" s="207">
        <f t="shared" si="1"/>
        <v>-229230</v>
      </c>
      <c r="L48" s="219" t="s">
        <v>803</v>
      </c>
      <c r="M48" s="68"/>
      <c r="N48" s="68" t="s">
        <v>943</v>
      </c>
    </row>
    <row r="49" spans="2:14">
      <c r="B49" s="68"/>
      <c r="C49" s="214">
        <v>33</v>
      </c>
      <c r="D49" s="203">
        <v>45349</v>
      </c>
      <c r="E49" s="68" t="s">
        <v>944</v>
      </c>
      <c r="F49" s="68">
        <v>1</v>
      </c>
      <c r="G49" s="220">
        <v>1500</v>
      </c>
      <c r="H49" s="220">
        <v>1500</v>
      </c>
      <c r="I49" s="68">
        <v>80</v>
      </c>
      <c r="J49" s="220">
        <v>1580</v>
      </c>
      <c r="K49" s="207">
        <f t="shared" si="1"/>
        <v>-227650</v>
      </c>
      <c r="L49" s="219" t="s">
        <v>803</v>
      </c>
      <c r="M49" s="68"/>
      <c r="N49" s="68" t="s">
        <v>945</v>
      </c>
    </row>
    <row r="50" spans="2:14">
      <c r="B50" s="68"/>
      <c r="C50" s="68">
        <v>34</v>
      </c>
      <c r="D50" s="203">
        <v>45349</v>
      </c>
      <c r="E50" s="223" t="s">
        <v>946</v>
      </c>
      <c r="F50" s="68">
        <v>1</v>
      </c>
      <c r="G50" s="68">
        <v>200</v>
      </c>
      <c r="H50" s="68">
        <v>200</v>
      </c>
      <c r="I50" s="68">
        <v>80</v>
      </c>
      <c r="J50" s="68">
        <v>280</v>
      </c>
      <c r="K50" s="207">
        <f t="shared" si="1"/>
        <v>-227370</v>
      </c>
      <c r="L50" s="212" t="s">
        <v>819</v>
      </c>
      <c r="M50" s="68"/>
      <c r="N50" s="68"/>
    </row>
    <row r="51" spans="2:14">
      <c r="B51" s="68"/>
      <c r="C51" s="204">
        <v>35</v>
      </c>
      <c r="D51" s="203">
        <v>45349</v>
      </c>
      <c r="E51" s="68" t="s">
        <v>947</v>
      </c>
      <c r="F51" s="68">
        <v>1</v>
      </c>
      <c r="G51" s="68">
        <v>200</v>
      </c>
      <c r="H51" s="68">
        <v>200</v>
      </c>
      <c r="I51" s="68">
        <v>80</v>
      </c>
      <c r="J51" s="68">
        <v>280</v>
      </c>
      <c r="K51" s="207">
        <f t="shared" si="1"/>
        <v>-227090</v>
      </c>
      <c r="L51" s="212" t="s">
        <v>819</v>
      </c>
      <c r="M51" s="68"/>
      <c r="N51" s="68"/>
    </row>
    <row r="52" spans="2:14">
      <c r="B52" s="68"/>
      <c r="C52" s="68">
        <v>36</v>
      </c>
      <c r="D52" s="203">
        <v>45349</v>
      </c>
      <c r="E52" s="68" t="s">
        <v>948</v>
      </c>
      <c r="F52" s="68">
        <v>1</v>
      </c>
      <c r="G52" s="68">
        <v>200</v>
      </c>
      <c r="H52" s="68">
        <v>200</v>
      </c>
      <c r="I52" s="68">
        <v>80</v>
      </c>
      <c r="J52" s="68">
        <v>280</v>
      </c>
      <c r="K52" s="207">
        <f t="shared" si="1"/>
        <v>-226810</v>
      </c>
      <c r="L52" s="212" t="s">
        <v>819</v>
      </c>
      <c r="M52" s="68"/>
      <c r="N52" s="68"/>
    </row>
    <row r="53" spans="2:14">
      <c r="B53" s="68"/>
      <c r="C53" s="214">
        <v>37</v>
      </c>
      <c r="D53" s="203">
        <v>45349</v>
      </c>
      <c r="E53" s="68" t="s">
        <v>949</v>
      </c>
      <c r="F53" s="68">
        <v>3</v>
      </c>
      <c r="G53" s="68">
        <v>100</v>
      </c>
      <c r="H53" s="68">
        <v>300</v>
      </c>
      <c r="I53" s="68">
        <v>80</v>
      </c>
      <c r="J53" s="68">
        <v>380</v>
      </c>
      <c r="K53" s="207">
        <f t="shared" si="1"/>
        <v>-226430</v>
      </c>
      <c r="L53" s="212" t="s">
        <v>819</v>
      </c>
      <c r="M53" s="68"/>
      <c r="N53" s="68"/>
    </row>
    <row r="54" spans="2:14">
      <c r="B54" s="68"/>
      <c r="C54" s="68">
        <v>38</v>
      </c>
      <c r="D54" s="203">
        <v>45349</v>
      </c>
      <c r="E54" s="68" t="s">
        <v>950</v>
      </c>
      <c r="F54" s="68">
        <v>1</v>
      </c>
      <c r="G54" s="68">
        <v>300</v>
      </c>
      <c r="H54" s="68">
        <v>300</v>
      </c>
      <c r="I54" s="68">
        <v>80</v>
      </c>
      <c r="J54" s="68">
        <v>380</v>
      </c>
      <c r="K54" s="207">
        <f t="shared" si="1"/>
        <v>-226050</v>
      </c>
      <c r="L54" s="212" t="s">
        <v>819</v>
      </c>
      <c r="M54" s="68"/>
      <c r="N54" s="68"/>
    </row>
    <row r="55" spans="2:14">
      <c r="B55" s="68"/>
      <c r="C55" s="204">
        <v>39</v>
      </c>
      <c r="D55" s="203">
        <v>45349</v>
      </c>
      <c r="E55" s="68" t="s">
        <v>951</v>
      </c>
      <c r="F55" s="68">
        <v>1</v>
      </c>
      <c r="G55" s="68">
        <v>200</v>
      </c>
      <c r="H55" s="68">
        <v>200</v>
      </c>
      <c r="I55" s="68">
        <v>80</v>
      </c>
      <c r="J55" s="68">
        <v>280</v>
      </c>
      <c r="K55" s="207">
        <f t="shared" si="1"/>
        <v>-225770</v>
      </c>
      <c r="L55" s="212" t="s">
        <v>819</v>
      </c>
      <c r="M55" s="68"/>
      <c r="N55" s="68"/>
    </row>
    <row r="56" spans="2:14">
      <c r="B56" s="68"/>
      <c r="C56" s="68">
        <v>40</v>
      </c>
      <c r="D56" s="203">
        <v>45349</v>
      </c>
      <c r="E56" s="68" t="s">
        <v>952</v>
      </c>
      <c r="F56" s="68">
        <v>1</v>
      </c>
      <c r="G56" s="68">
        <v>200</v>
      </c>
      <c r="H56" s="68">
        <v>200</v>
      </c>
      <c r="I56" s="68">
        <v>80</v>
      </c>
      <c r="J56" s="68">
        <v>280</v>
      </c>
      <c r="K56" s="207">
        <f t="shared" si="1"/>
        <v>-225490</v>
      </c>
      <c r="L56" s="212" t="s">
        <v>819</v>
      </c>
      <c r="M56" s="68"/>
      <c r="N56" s="68"/>
    </row>
    <row r="57" spans="2:14">
      <c r="B57" s="68"/>
      <c r="C57" s="214">
        <v>41</v>
      </c>
      <c r="D57" s="203">
        <v>45349</v>
      </c>
      <c r="E57" s="68" t="s">
        <v>953</v>
      </c>
      <c r="F57" s="68">
        <v>1</v>
      </c>
      <c r="G57" s="68">
        <v>200</v>
      </c>
      <c r="H57" s="68">
        <v>200</v>
      </c>
      <c r="I57" s="68">
        <v>80</v>
      </c>
      <c r="J57" s="68">
        <v>280</v>
      </c>
      <c r="K57" s="207">
        <f t="shared" si="1"/>
        <v>-225210</v>
      </c>
      <c r="L57" s="212" t="s">
        <v>819</v>
      </c>
      <c r="M57" s="68"/>
      <c r="N57" s="68"/>
    </row>
    <row r="58" spans="2:14">
      <c r="B58" s="68"/>
      <c r="C58" s="68">
        <v>42</v>
      </c>
      <c r="D58" s="203">
        <v>45349</v>
      </c>
      <c r="E58" s="68" t="s">
        <v>954</v>
      </c>
      <c r="F58" s="68">
        <v>1</v>
      </c>
      <c r="G58" s="68">
        <v>300</v>
      </c>
      <c r="H58" s="68">
        <v>300</v>
      </c>
      <c r="I58" s="68">
        <v>80</v>
      </c>
      <c r="J58" s="68">
        <v>380</v>
      </c>
      <c r="K58" s="207">
        <f t="shared" si="1"/>
        <v>-224830</v>
      </c>
      <c r="L58" s="212" t="s">
        <v>819</v>
      </c>
      <c r="M58" s="68"/>
      <c r="N58" s="68"/>
    </row>
    <row r="59" spans="2:14">
      <c r="B59" s="68"/>
      <c r="C59" s="204">
        <v>43</v>
      </c>
      <c r="D59" s="203">
        <v>45349</v>
      </c>
      <c r="E59" s="68" t="s">
        <v>955</v>
      </c>
      <c r="F59" s="68">
        <v>1</v>
      </c>
      <c r="G59" s="68">
        <v>200</v>
      </c>
      <c r="H59" s="68">
        <v>200</v>
      </c>
      <c r="I59" s="68">
        <v>80</v>
      </c>
      <c r="J59" s="68">
        <v>280</v>
      </c>
      <c r="K59" s="207">
        <f t="shared" si="1"/>
        <v>-224550</v>
      </c>
      <c r="L59" s="212" t="s">
        <v>819</v>
      </c>
      <c r="M59" s="68"/>
      <c r="N59" s="68"/>
    </row>
    <row r="60" spans="2:14">
      <c r="B60" s="68"/>
      <c r="C60" s="68">
        <v>44</v>
      </c>
      <c r="D60" s="203">
        <v>45349</v>
      </c>
      <c r="E60" s="68" t="s">
        <v>956</v>
      </c>
      <c r="F60" s="68">
        <v>10</v>
      </c>
      <c r="G60" s="68">
        <v>100</v>
      </c>
      <c r="H60" s="220">
        <v>1000</v>
      </c>
      <c r="I60" s="68"/>
      <c r="J60" s="220">
        <v>1000</v>
      </c>
      <c r="K60" s="207">
        <f t="shared" si="1"/>
        <v>-223550</v>
      </c>
      <c r="L60" s="219" t="s">
        <v>803</v>
      </c>
      <c r="M60" s="68"/>
      <c r="N60" s="68"/>
    </row>
    <row r="61" spans="2:14">
      <c r="B61" s="68"/>
      <c r="C61" s="214">
        <v>45</v>
      </c>
      <c r="D61" s="203">
        <v>45349</v>
      </c>
      <c r="E61" s="68" t="s">
        <v>957</v>
      </c>
      <c r="F61" s="68">
        <v>7</v>
      </c>
      <c r="G61" s="68">
        <v>140</v>
      </c>
      <c r="H61" s="68">
        <v>980</v>
      </c>
      <c r="I61" s="68"/>
      <c r="J61" s="68">
        <v>980</v>
      </c>
      <c r="K61" s="207">
        <f t="shared" si="1"/>
        <v>-222570</v>
      </c>
      <c r="L61" s="219" t="s">
        <v>803</v>
      </c>
      <c r="M61" s="68"/>
      <c r="N61" s="68"/>
    </row>
    <row r="62" spans="2:14">
      <c r="B62" s="68"/>
      <c r="C62" s="214"/>
      <c r="D62" s="203">
        <v>45356</v>
      </c>
      <c r="E62" s="209" t="s">
        <v>136</v>
      </c>
      <c r="F62" s="68"/>
      <c r="G62" s="68"/>
      <c r="H62" s="68"/>
      <c r="I62" s="68"/>
      <c r="J62" s="220">
        <v>-10000</v>
      </c>
      <c r="K62" s="207">
        <f t="shared" si="1"/>
        <v>-232570</v>
      </c>
      <c r="L62" s="210" t="s">
        <v>154</v>
      </c>
      <c r="M62" s="68"/>
      <c r="N62" s="68"/>
    </row>
    <row r="63" spans="2:14">
      <c r="B63" s="68"/>
      <c r="C63" s="68">
        <v>46</v>
      </c>
      <c r="D63" s="203">
        <v>45357</v>
      </c>
      <c r="E63" s="68" t="s">
        <v>958</v>
      </c>
      <c r="F63" s="68">
        <v>1</v>
      </c>
      <c r="G63" s="220">
        <v>210000</v>
      </c>
      <c r="H63" s="220">
        <v>210000</v>
      </c>
      <c r="I63" s="68">
        <v>2500</v>
      </c>
      <c r="J63" s="220">
        <v>212500</v>
      </c>
      <c r="K63" s="207">
        <f t="shared" si="1"/>
        <v>-20070</v>
      </c>
      <c r="L63" s="212" t="s">
        <v>810</v>
      </c>
      <c r="M63" s="68"/>
      <c r="N63" s="68"/>
    </row>
    <row r="64" spans="2:14">
      <c r="B64" s="68"/>
      <c r="C64" s="204">
        <v>47</v>
      </c>
      <c r="D64" s="203">
        <v>45357</v>
      </c>
      <c r="E64" s="68" t="s">
        <v>959</v>
      </c>
      <c r="F64" s="68"/>
      <c r="G64" s="68"/>
      <c r="H64" s="68" t="s">
        <v>924</v>
      </c>
      <c r="I64" s="68"/>
      <c r="J64" s="68">
        <v>0</v>
      </c>
      <c r="K64" s="207">
        <f t="shared" si="1"/>
        <v>-20070</v>
      </c>
      <c r="L64" s="212" t="s">
        <v>810</v>
      </c>
      <c r="M64" s="68"/>
      <c r="N64" s="68"/>
    </row>
    <row r="65" spans="2:14">
      <c r="B65" s="68"/>
      <c r="C65" s="68">
        <v>48</v>
      </c>
      <c r="D65" s="203">
        <v>45357</v>
      </c>
      <c r="E65" s="68" t="s">
        <v>960</v>
      </c>
      <c r="F65" s="68"/>
      <c r="G65" s="68"/>
      <c r="H65" s="68" t="s">
        <v>924</v>
      </c>
      <c r="I65" s="68"/>
      <c r="J65" s="68">
        <v>0</v>
      </c>
      <c r="K65" s="207">
        <f t="shared" si="1"/>
        <v>-20070</v>
      </c>
      <c r="L65" s="226" t="s">
        <v>814</v>
      </c>
      <c r="M65" s="68"/>
      <c r="N65" s="68"/>
    </row>
    <row r="66" spans="2:14">
      <c r="B66" s="68"/>
      <c r="C66" s="214">
        <v>49</v>
      </c>
      <c r="D66" s="203">
        <v>45357</v>
      </c>
      <c r="E66" s="68" t="s">
        <v>961</v>
      </c>
      <c r="F66" s="68"/>
      <c r="G66" s="220">
        <v>6000</v>
      </c>
      <c r="H66" s="68" t="s">
        <v>924</v>
      </c>
      <c r="I66" s="68"/>
      <c r="J66" s="68">
        <v>0</v>
      </c>
      <c r="K66" s="207">
        <f t="shared" si="1"/>
        <v>-20070</v>
      </c>
      <c r="L66" s="226" t="s">
        <v>814</v>
      </c>
      <c r="M66" s="68"/>
      <c r="N66" s="68"/>
    </row>
    <row r="67" spans="2:14">
      <c r="B67" s="68"/>
      <c r="C67" s="68">
        <v>50</v>
      </c>
      <c r="D67" s="203">
        <v>45357</v>
      </c>
      <c r="E67" s="68" t="s">
        <v>962</v>
      </c>
      <c r="F67" s="68"/>
      <c r="G67" s="68">
        <v>500</v>
      </c>
      <c r="H67" s="68" t="s">
        <v>924</v>
      </c>
      <c r="I67" s="68"/>
      <c r="J67" s="68">
        <v>0</v>
      </c>
      <c r="K67" s="207">
        <f t="shared" si="1"/>
        <v>-20070</v>
      </c>
      <c r="L67" s="226" t="s">
        <v>814</v>
      </c>
      <c r="M67" s="68"/>
      <c r="N67" s="68"/>
    </row>
    <row r="68" spans="2:14">
      <c r="B68" s="68"/>
      <c r="C68" s="204">
        <v>51</v>
      </c>
      <c r="D68" s="203">
        <v>45357</v>
      </c>
      <c r="E68" s="68" t="s">
        <v>963</v>
      </c>
      <c r="F68" s="68"/>
      <c r="G68" s="220">
        <v>15000</v>
      </c>
      <c r="H68" s="68" t="s">
        <v>924</v>
      </c>
      <c r="I68" s="68">
        <v>2500</v>
      </c>
      <c r="J68" s="220">
        <v>2500</v>
      </c>
      <c r="K68" s="207">
        <f t="shared" si="1"/>
        <v>-17570</v>
      </c>
      <c r="L68" s="219" t="s">
        <v>803</v>
      </c>
      <c r="M68" s="68"/>
      <c r="N68" s="68"/>
    </row>
    <row r="69" spans="2:14">
      <c r="B69" s="68"/>
      <c r="C69" s="68">
        <v>52</v>
      </c>
      <c r="D69" s="203">
        <v>45359</v>
      </c>
      <c r="E69" s="68" t="s">
        <v>21</v>
      </c>
      <c r="F69" s="68"/>
      <c r="G69" s="68"/>
      <c r="H69" s="68"/>
      <c r="I69" s="68"/>
      <c r="J69" s="220">
        <v>-6500</v>
      </c>
      <c r="K69" s="207">
        <f t="shared" si="1"/>
        <v>-24070</v>
      </c>
      <c r="L69" s="210" t="s">
        <v>154</v>
      </c>
      <c r="M69" s="68"/>
      <c r="N69" s="68"/>
    </row>
    <row r="70" spans="2:14">
      <c r="B70" s="68"/>
      <c r="C70" s="204">
        <v>53</v>
      </c>
      <c r="D70" s="203">
        <v>45360</v>
      </c>
      <c r="E70" s="68" t="s">
        <v>21</v>
      </c>
      <c r="F70" s="68"/>
      <c r="G70" s="68"/>
      <c r="H70" s="68"/>
      <c r="I70" s="68"/>
      <c r="J70" s="220">
        <v>-1300</v>
      </c>
      <c r="K70" s="207">
        <f t="shared" ref="K70:K101" si="2">K69+J70</f>
        <v>-25370</v>
      </c>
      <c r="L70" s="210" t="s">
        <v>154</v>
      </c>
      <c r="M70" s="68"/>
      <c r="N70" s="68"/>
    </row>
    <row r="71" spans="2:14">
      <c r="B71" s="68"/>
      <c r="C71" s="68">
        <v>54</v>
      </c>
      <c r="D71" s="203">
        <v>45362</v>
      </c>
      <c r="E71" s="209" t="s">
        <v>136</v>
      </c>
      <c r="F71" s="68"/>
      <c r="G71" s="68"/>
      <c r="H71" s="68"/>
      <c r="I71" s="68"/>
      <c r="J71" s="220">
        <v>-45000</v>
      </c>
      <c r="K71" s="207">
        <f t="shared" si="2"/>
        <v>-70370</v>
      </c>
      <c r="L71" s="210" t="s">
        <v>154</v>
      </c>
      <c r="M71" s="68"/>
      <c r="N71" s="68"/>
    </row>
    <row r="72" spans="2:14">
      <c r="B72" s="68"/>
      <c r="C72" s="204">
        <v>55</v>
      </c>
      <c r="D72" s="203">
        <v>45362</v>
      </c>
      <c r="E72" s="222" t="s">
        <v>21</v>
      </c>
      <c r="F72" s="68"/>
      <c r="G72" s="68"/>
      <c r="H72" s="68"/>
      <c r="I72" s="68"/>
      <c r="J72" s="220">
        <v>-27000</v>
      </c>
      <c r="K72" s="207">
        <f t="shared" si="2"/>
        <v>-97370</v>
      </c>
      <c r="L72" s="210" t="s">
        <v>154</v>
      </c>
      <c r="M72" s="68"/>
      <c r="N72" s="68"/>
    </row>
    <row r="73" spans="2:14">
      <c r="B73" s="68"/>
      <c r="C73" s="68">
        <v>56</v>
      </c>
      <c r="D73" s="203">
        <v>45362</v>
      </c>
      <c r="E73" s="222" t="s">
        <v>206</v>
      </c>
      <c r="F73" s="68"/>
      <c r="G73" s="68"/>
      <c r="H73" s="68"/>
      <c r="I73" s="68"/>
      <c r="J73" s="220">
        <v>-13000</v>
      </c>
      <c r="K73" s="207">
        <f t="shared" si="2"/>
        <v>-110370</v>
      </c>
      <c r="L73" s="210" t="s">
        <v>154</v>
      </c>
      <c r="M73" s="68"/>
      <c r="N73" s="68"/>
    </row>
    <row r="74" spans="2:14">
      <c r="B74" s="68"/>
      <c r="C74" s="68"/>
      <c r="D74" s="203">
        <v>45362</v>
      </c>
      <c r="E74" s="209" t="s">
        <v>136</v>
      </c>
      <c r="F74" s="68"/>
      <c r="G74" s="68"/>
      <c r="H74" s="68"/>
      <c r="I74" s="68"/>
      <c r="J74" s="220">
        <v>-2000</v>
      </c>
      <c r="K74" s="207">
        <f t="shared" si="2"/>
        <v>-112370</v>
      </c>
      <c r="L74" s="210" t="s">
        <v>154</v>
      </c>
      <c r="M74" s="68"/>
      <c r="N74" s="68"/>
    </row>
    <row r="75" spans="2:14">
      <c r="B75" s="68"/>
      <c r="C75" s="68">
        <v>52</v>
      </c>
      <c r="D75" s="203">
        <v>45364</v>
      </c>
      <c r="E75" s="68" t="s">
        <v>964</v>
      </c>
      <c r="F75" s="68"/>
      <c r="G75" s="68"/>
      <c r="H75" s="68" t="s">
        <v>924</v>
      </c>
      <c r="I75" s="68"/>
      <c r="J75" s="68">
        <v>0</v>
      </c>
      <c r="K75" s="207">
        <f t="shared" si="2"/>
        <v>-112370</v>
      </c>
      <c r="L75" s="218" t="s">
        <v>805</v>
      </c>
      <c r="M75" s="68"/>
      <c r="N75" s="68"/>
    </row>
    <row r="76" spans="2:14">
      <c r="B76" s="68"/>
      <c r="C76" s="68"/>
      <c r="D76" s="203">
        <v>45364</v>
      </c>
      <c r="E76" s="222" t="s">
        <v>21</v>
      </c>
      <c r="F76" s="68"/>
      <c r="G76" s="68"/>
      <c r="H76" s="68"/>
      <c r="I76" s="68"/>
      <c r="J76" s="220">
        <v>-2600</v>
      </c>
      <c r="K76" s="207">
        <f t="shared" si="2"/>
        <v>-114970</v>
      </c>
      <c r="L76" s="210" t="s">
        <v>154</v>
      </c>
      <c r="M76" s="68"/>
      <c r="N76" s="68"/>
    </row>
    <row r="77" spans="2:14">
      <c r="B77" s="68"/>
      <c r="C77" s="68"/>
      <c r="D77" s="203">
        <v>45364</v>
      </c>
      <c r="E77" s="222" t="s">
        <v>206</v>
      </c>
      <c r="F77" s="68"/>
      <c r="G77" s="68"/>
      <c r="H77" s="68"/>
      <c r="I77" s="68"/>
      <c r="J77" s="220">
        <v>-3200</v>
      </c>
      <c r="K77" s="207">
        <f t="shared" si="2"/>
        <v>-118170</v>
      </c>
      <c r="L77" s="210" t="s">
        <v>154</v>
      </c>
      <c r="M77" s="68"/>
      <c r="N77" s="68"/>
    </row>
    <row r="78" spans="2:14">
      <c r="B78" s="68"/>
      <c r="C78" s="68"/>
      <c r="D78" s="203">
        <v>45364</v>
      </c>
      <c r="E78" s="209" t="s">
        <v>136</v>
      </c>
      <c r="F78" s="68"/>
      <c r="G78" s="68"/>
      <c r="H78" s="68"/>
      <c r="I78" s="68"/>
      <c r="J78" s="220">
        <v>-4000</v>
      </c>
      <c r="K78" s="207">
        <f t="shared" si="2"/>
        <v>-122170</v>
      </c>
      <c r="L78" s="210" t="s">
        <v>154</v>
      </c>
      <c r="M78" s="68"/>
      <c r="N78" s="68"/>
    </row>
    <row r="79" spans="2:14">
      <c r="B79" s="68"/>
      <c r="C79" s="68"/>
      <c r="D79" s="203">
        <v>45364</v>
      </c>
      <c r="E79" s="224" t="s">
        <v>148</v>
      </c>
      <c r="F79" s="68"/>
      <c r="G79" s="68"/>
      <c r="H79" s="68"/>
      <c r="I79" s="68"/>
      <c r="J79" s="220">
        <v>-1600</v>
      </c>
      <c r="K79" s="207">
        <f t="shared" si="2"/>
        <v>-123770</v>
      </c>
      <c r="L79" s="210" t="s">
        <v>154</v>
      </c>
      <c r="M79" s="68"/>
      <c r="N79" s="68"/>
    </row>
    <row r="80" spans="2:14">
      <c r="B80" s="68"/>
      <c r="C80" s="214">
        <v>53</v>
      </c>
      <c r="D80" s="203">
        <v>45363</v>
      </c>
      <c r="E80" s="68" t="s">
        <v>806</v>
      </c>
      <c r="F80" s="68">
        <v>8</v>
      </c>
      <c r="G80" s="220">
        <v>1250</v>
      </c>
      <c r="H80" s="220">
        <v>10000</v>
      </c>
      <c r="I80" s="68">
        <v>1250</v>
      </c>
      <c r="J80" s="220">
        <v>11250</v>
      </c>
      <c r="K80" s="207">
        <f t="shared" si="2"/>
        <v>-112520</v>
      </c>
      <c r="L80" s="219" t="s">
        <v>803</v>
      </c>
      <c r="M80" s="68"/>
      <c r="N80" s="68"/>
    </row>
    <row r="81" spans="2:14">
      <c r="B81" s="68"/>
      <c r="C81" s="68">
        <v>54</v>
      </c>
      <c r="D81" s="203">
        <v>45363</v>
      </c>
      <c r="E81" s="68" t="s">
        <v>965</v>
      </c>
      <c r="F81" s="68">
        <v>1</v>
      </c>
      <c r="G81" s="68"/>
      <c r="H81" s="68" t="s">
        <v>924</v>
      </c>
      <c r="I81" s="68">
        <v>1250</v>
      </c>
      <c r="J81" s="220">
        <v>1250</v>
      </c>
      <c r="K81" s="207">
        <f t="shared" si="2"/>
        <v>-111270</v>
      </c>
      <c r="L81" s="219" t="s">
        <v>803</v>
      </c>
      <c r="M81" s="68"/>
      <c r="N81" s="68"/>
    </row>
    <row r="82" spans="2:14">
      <c r="B82" s="68"/>
      <c r="C82" s="204">
        <v>55</v>
      </c>
      <c r="D82" s="203">
        <v>45363</v>
      </c>
      <c r="E82" s="68" t="s">
        <v>966</v>
      </c>
      <c r="F82" s="68"/>
      <c r="G82" s="68"/>
      <c r="H82" s="68" t="s">
        <v>924</v>
      </c>
      <c r="I82" s="68"/>
      <c r="J82" s="68">
        <v>0</v>
      </c>
      <c r="K82" s="207">
        <f t="shared" si="2"/>
        <v>-111270</v>
      </c>
      <c r="L82" s="219" t="s">
        <v>803</v>
      </c>
      <c r="M82" s="68"/>
      <c r="N82" s="68"/>
    </row>
    <row r="83" spans="2:14">
      <c r="B83" s="68"/>
      <c r="C83" s="68">
        <v>56</v>
      </c>
      <c r="D83" s="203">
        <v>45363</v>
      </c>
      <c r="E83" s="68" t="s">
        <v>967</v>
      </c>
      <c r="F83" s="68"/>
      <c r="G83" s="68"/>
      <c r="H83" s="68" t="s">
        <v>924</v>
      </c>
      <c r="I83" s="68"/>
      <c r="J83" s="68">
        <v>0</v>
      </c>
      <c r="K83" s="207">
        <f t="shared" si="2"/>
        <v>-111270</v>
      </c>
      <c r="L83" s="226" t="s">
        <v>814</v>
      </c>
      <c r="M83" s="68"/>
      <c r="N83" s="68"/>
    </row>
    <row r="84" spans="2:14">
      <c r="B84" s="68"/>
      <c r="C84" s="214">
        <v>57</v>
      </c>
      <c r="D84" s="203">
        <v>45363</v>
      </c>
      <c r="E84" s="68" t="s">
        <v>968</v>
      </c>
      <c r="F84" s="68"/>
      <c r="G84" s="68"/>
      <c r="H84" s="68" t="s">
        <v>924</v>
      </c>
      <c r="I84" s="68"/>
      <c r="J84" s="68">
        <v>0</v>
      </c>
      <c r="K84" s="207">
        <f t="shared" si="2"/>
        <v>-111270</v>
      </c>
      <c r="L84" s="218" t="s">
        <v>805</v>
      </c>
      <c r="M84" s="68"/>
      <c r="N84" s="68"/>
    </row>
    <row r="85" spans="2:14">
      <c r="B85" s="68"/>
      <c r="C85" s="68">
        <v>58</v>
      </c>
      <c r="D85" s="203">
        <v>45364</v>
      </c>
      <c r="E85" s="68" t="s">
        <v>512</v>
      </c>
      <c r="F85" s="68">
        <v>100</v>
      </c>
      <c r="G85" s="68">
        <v>100</v>
      </c>
      <c r="H85" s="220">
        <v>10000</v>
      </c>
      <c r="I85" s="68">
        <v>1500</v>
      </c>
      <c r="J85" s="220">
        <v>11500</v>
      </c>
      <c r="K85" s="207">
        <f t="shared" si="2"/>
        <v>-99770</v>
      </c>
      <c r="L85" s="219" t="s">
        <v>803</v>
      </c>
      <c r="M85" s="68"/>
      <c r="N85" s="68"/>
    </row>
    <row r="86" spans="2:14">
      <c r="B86" s="68"/>
      <c r="C86" s="68"/>
      <c r="D86" s="203">
        <v>45365</v>
      </c>
      <c r="E86" s="225" t="s">
        <v>148</v>
      </c>
      <c r="F86" s="68"/>
      <c r="G86" s="68"/>
      <c r="H86" s="68"/>
      <c r="I86" s="68"/>
      <c r="J86" s="207">
        <v>-6400</v>
      </c>
      <c r="K86" s="207">
        <f t="shared" si="2"/>
        <v>-106170</v>
      </c>
      <c r="L86" s="210" t="s">
        <v>154</v>
      </c>
      <c r="M86" s="68"/>
      <c r="N86" s="68"/>
    </row>
    <row r="87" spans="2:14">
      <c r="B87" s="68"/>
      <c r="C87" s="68"/>
      <c r="D87" s="203">
        <v>45365</v>
      </c>
      <c r="E87" s="211" t="s">
        <v>136</v>
      </c>
      <c r="F87" s="68"/>
      <c r="G87" s="68"/>
      <c r="H87" s="68"/>
      <c r="I87" s="68"/>
      <c r="J87" s="207">
        <v>-20000</v>
      </c>
      <c r="K87" s="207">
        <f t="shared" si="2"/>
        <v>-126170</v>
      </c>
      <c r="L87" s="210" t="s">
        <v>154</v>
      </c>
      <c r="M87" s="68"/>
      <c r="N87" s="68"/>
    </row>
    <row r="88" spans="2:14">
      <c r="B88" s="68"/>
      <c r="C88" s="68"/>
      <c r="D88" s="203">
        <v>45365</v>
      </c>
      <c r="E88" s="222" t="s">
        <v>21</v>
      </c>
      <c r="F88" s="68"/>
      <c r="G88" s="68"/>
      <c r="H88" s="68"/>
      <c r="I88" s="68"/>
      <c r="J88" s="207">
        <v>-1300</v>
      </c>
      <c r="K88" s="207">
        <f t="shared" si="2"/>
        <v>-127470</v>
      </c>
      <c r="L88" s="210" t="s">
        <v>154</v>
      </c>
      <c r="M88" s="68"/>
      <c r="N88" s="68"/>
    </row>
    <row r="89" spans="2:14">
      <c r="B89" s="68"/>
      <c r="C89" s="68"/>
      <c r="D89" s="203">
        <v>45365</v>
      </c>
      <c r="E89" s="209" t="s">
        <v>136</v>
      </c>
      <c r="F89" s="68"/>
      <c r="G89" s="68"/>
      <c r="H89" s="68"/>
      <c r="I89" s="68"/>
      <c r="J89" s="207">
        <v>-1000</v>
      </c>
      <c r="K89" s="207">
        <f t="shared" si="2"/>
        <v>-128470</v>
      </c>
      <c r="L89" s="210" t="s">
        <v>154</v>
      </c>
      <c r="M89" s="68"/>
      <c r="N89" s="68"/>
    </row>
    <row r="90" spans="2:14">
      <c r="D90" s="130">
        <v>45366</v>
      </c>
      <c r="E90" s="11" t="s">
        <v>51</v>
      </c>
      <c r="J90">
        <v>-1300</v>
      </c>
      <c r="K90" s="227">
        <f t="shared" si="2"/>
        <v>-129770</v>
      </c>
      <c r="L90" s="210" t="s">
        <v>154</v>
      </c>
    </row>
    <row r="91" spans="2:14">
      <c r="D91" s="130">
        <v>45366</v>
      </c>
      <c r="E91" s="11" t="s">
        <v>51</v>
      </c>
      <c r="J91">
        <v>-1300</v>
      </c>
      <c r="K91" s="227">
        <f t="shared" si="2"/>
        <v>-131070</v>
      </c>
      <c r="L91" s="210" t="s">
        <v>154</v>
      </c>
    </row>
    <row r="92" spans="2:14">
      <c r="D92" s="130">
        <v>45367</v>
      </c>
      <c r="E92" s="11" t="s">
        <v>51</v>
      </c>
      <c r="J92">
        <v>-2600</v>
      </c>
      <c r="K92" s="227">
        <f t="shared" si="2"/>
        <v>-133670</v>
      </c>
      <c r="L92" s="210" t="s">
        <v>154</v>
      </c>
    </row>
    <row r="93" spans="2:14">
      <c r="D93" s="203">
        <v>45370</v>
      </c>
      <c r="E93" t="s">
        <v>921</v>
      </c>
      <c r="F93">
        <v>200</v>
      </c>
      <c r="G93">
        <v>150</v>
      </c>
      <c r="H93" s="220">
        <v>15000</v>
      </c>
      <c r="I93">
        <v>2000</v>
      </c>
      <c r="J93" s="220">
        <v>17000</v>
      </c>
      <c r="K93" s="227">
        <f t="shared" si="2"/>
        <v>-116670</v>
      </c>
      <c r="L93" s="219" t="s">
        <v>803</v>
      </c>
    </row>
    <row r="94" spans="2:14">
      <c r="D94" s="203">
        <v>45370</v>
      </c>
      <c r="E94" t="s">
        <v>922</v>
      </c>
      <c r="F94">
        <v>100</v>
      </c>
      <c r="G94">
        <v>120</v>
      </c>
      <c r="H94" s="220">
        <v>12000</v>
      </c>
      <c r="I94">
        <v>2000</v>
      </c>
      <c r="J94" s="220">
        <v>14000</v>
      </c>
      <c r="K94" s="227">
        <f t="shared" si="2"/>
        <v>-102670</v>
      </c>
      <c r="L94" s="219" t="s">
        <v>803</v>
      </c>
    </row>
    <row r="95" spans="2:14">
      <c r="D95" s="203">
        <v>45370</v>
      </c>
      <c r="E95" t="s">
        <v>960</v>
      </c>
      <c r="J95" s="220">
        <v>1500</v>
      </c>
      <c r="K95" s="227">
        <f t="shared" si="2"/>
        <v>-101170</v>
      </c>
      <c r="L95" s="226" t="s">
        <v>814</v>
      </c>
    </row>
    <row r="96" spans="2:14">
      <c r="D96" s="203">
        <v>45373</v>
      </c>
      <c r="E96" t="s">
        <v>969</v>
      </c>
      <c r="F96">
        <v>1</v>
      </c>
      <c r="G96">
        <v>9000</v>
      </c>
      <c r="H96" s="220">
        <v>9000</v>
      </c>
      <c r="I96">
        <v>1250</v>
      </c>
      <c r="J96" s="220">
        <v>10250</v>
      </c>
      <c r="K96" s="227">
        <f t="shared" si="2"/>
        <v>-90920</v>
      </c>
      <c r="L96" s="219" t="s">
        <v>803</v>
      </c>
    </row>
    <row r="97" spans="4:12">
      <c r="D97" s="203">
        <v>45373</v>
      </c>
      <c r="E97" t="s">
        <v>970</v>
      </c>
      <c r="F97">
        <v>2</v>
      </c>
      <c r="G97">
        <v>1000</v>
      </c>
      <c r="H97" s="220">
        <v>2000</v>
      </c>
      <c r="I97">
        <v>1250</v>
      </c>
      <c r="J97" s="220">
        <v>3250</v>
      </c>
      <c r="K97" s="227">
        <f t="shared" si="2"/>
        <v>-87670</v>
      </c>
      <c r="L97" s="219" t="s">
        <v>803</v>
      </c>
    </row>
    <row r="98" spans="4:12">
      <c r="D98" s="228">
        <v>45376</v>
      </c>
      <c r="E98" t="s">
        <v>956</v>
      </c>
      <c r="F98">
        <v>10</v>
      </c>
      <c r="G98">
        <v>100</v>
      </c>
      <c r="H98">
        <v>1000</v>
      </c>
      <c r="J98">
        <v>-1000</v>
      </c>
      <c r="K98" s="227">
        <f t="shared" si="2"/>
        <v>-88670</v>
      </c>
      <c r="L98" s="219" t="s">
        <v>803</v>
      </c>
    </row>
    <row r="99" spans="4:12">
      <c r="D99" s="228">
        <v>45376</v>
      </c>
      <c r="E99" t="s">
        <v>957</v>
      </c>
      <c r="F99">
        <v>10</v>
      </c>
      <c r="G99">
        <v>140</v>
      </c>
      <c r="H99">
        <v>1400</v>
      </c>
      <c r="J99">
        <v>-1400</v>
      </c>
      <c r="K99" s="227">
        <f t="shared" si="2"/>
        <v>-90070</v>
      </c>
      <c r="L99" s="219" t="s">
        <v>803</v>
      </c>
    </row>
    <row r="100" spans="4:12">
      <c r="D100" s="130">
        <v>45378</v>
      </c>
      <c r="E100" s="11" t="s">
        <v>51</v>
      </c>
      <c r="F100" s="11">
        <v>2</v>
      </c>
      <c r="G100" s="20">
        <v>1300</v>
      </c>
      <c r="H100" s="20">
        <v>2600</v>
      </c>
      <c r="J100" s="20">
        <f t="shared" ref="J100:J106" si="3">H100*-1</f>
        <v>-2600</v>
      </c>
      <c r="K100" s="227">
        <f t="shared" si="2"/>
        <v>-92670</v>
      </c>
      <c r="L100" s="210" t="s">
        <v>154</v>
      </c>
    </row>
    <row r="101" spans="4:12">
      <c r="D101" s="130">
        <v>45378</v>
      </c>
      <c r="E101" s="11" t="s">
        <v>148</v>
      </c>
      <c r="F101" s="11">
        <v>2</v>
      </c>
      <c r="G101" s="20">
        <v>1600</v>
      </c>
      <c r="H101" s="20">
        <v>3200</v>
      </c>
      <c r="J101" s="20">
        <f t="shared" si="3"/>
        <v>-3200</v>
      </c>
      <c r="K101" s="227">
        <f t="shared" si="2"/>
        <v>-95870</v>
      </c>
      <c r="L101" s="210" t="s">
        <v>154</v>
      </c>
    </row>
    <row r="102" spans="4:12">
      <c r="D102" s="130">
        <v>45378</v>
      </c>
      <c r="E102" s="11" t="s">
        <v>206</v>
      </c>
      <c r="F102" s="11">
        <v>2</v>
      </c>
      <c r="G102" s="20">
        <v>1600</v>
      </c>
      <c r="H102" s="20">
        <v>3200</v>
      </c>
      <c r="J102" s="20">
        <f t="shared" si="3"/>
        <v>-3200</v>
      </c>
      <c r="K102" s="227">
        <f t="shared" ref="K102:K133" si="4">K101+J102</f>
        <v>-99070</v>
      </c>
      <c r="L102" s="210" t="s">
        <v>154</v>
      </c>
    </row>
    <row r="103" spans="4:12">
      <c r="D103" s="130">
        <v>45378</v>
      </c>
      <c r="E103" s="11" t="s">
        <v>136</v>
      </c>
      <c r="F103" s="197">
        <v>4</v>
      </c>
      <c r="G103" s="20">
        <v>1000</v>
      </c>
      <c r="H103" s="198">
        <v>4000</v>
      </c>
      <c r="J103" s="20">
        <f t="shared" si="3"/>
        <v>-4000</v>
      </c>
      <c r="K103" s="227">
        <f t="shared" si="4"/>
        <v>-103070</v>
      </c>
      <c r="L103" s="210" t="s">
        <v>154</v>
      </c>
    </row>
    <row r="104" spans="4:12">
      <c r="D104" s="130">
        <v>45378</v>
      </c>
      <c r="E104" s="11" t="s">
        <v>136</v>
      </c>
      <c r="F104" s="11">
        <v>20</v>
      </c>
      <c r="G104" s="20">
        <v>1000</v>
      </c>
      <c r="H104" s="20">
        <v>20000</v>
      </c>
      <c r="J104" s="20">
        <f t="shared" si="3"/>
        <v>-20000</v>
      </c>
      <c r="K104" s="227">
        <f t="shared" si="4"/>
        <v>-123070</v>
      </c>
      <c r="L104" s="210" t="s">
        <v>154</v>
      </c>
    </row>
    <row r="105" spans="4:12">
      <c r="D105" s="130">
        <v>45379</v>
      </c>
      <c r="E105" s="11" t="s">
        <v>148</v>
      </c>
      <c r="F105" s="11">
        <v>1</v>
      </c>
      <c r="G105" s="20">
        <v>1600</v>
      </c>
      <c r="H105" s="20">
        <v>1600</v>
      </c>
      <c r="J105" s="20">
        <f t="shared" si="3"/>
        <v>-1600</v>
      </c>
      <c r="K105" s="227">
        <f t="shared" si="4"/>
        <v>-124670</v>
      </c>
      <c r="L105" s="210" t="s">
        <v>154</v>
      </c>
    </row>
    <row r="106" spans="4:12">
      <c r="D106" s="130">
        <v>45744</v>
      </c>
      <c r="E106" s="11" t="s">
        <v>51</v>
      </c>
      <c r="F106" s="11">
        <v>2</v>
      </c>
      <c r="G106" s="20">
        <v>650</v>
      </c>
      <c r="H106" s="20">
        <v>1300</v>
      </c>
      <c r="J106" s="20">
        <f t="shared" si="3"/>
        <v>-1300</v>
      </c>
      <c r="K106" s="227">
        <f t="shared" si="4"/>
        <v>-125970</v>
      </c>
      <c r="L106" s="210" t="s">
        <v>154</v>
      </c>
    </row>
    <row r="107" spans="4:12">
      <c r="D107" s="228">
        <v>45381</v>
      </c>
      <c r="E107" t="s">
        <v>971</v>
      </c>
      <c r="J107">
        <v>2600</v>
      </c>
      <c r="K107" s="227">
        <f t="shared" si="4"/>
        <v>-123370</v>
      </c>
      <c r="L107" s="219"/>
    </row>
    <row r="108" spans="4:12">
      <c r="D108" s="228">
        <v>45381</v>
      </c>
      <c r="E108" t="s">
        <v>972</v>
      </c>
      <c r="J108">
        <v>2000</v>
      </c>
      <c r="K108" s="227">
        <f t="shared" si="4"/>
        <v>-121370</v>
      </c>
      <c r="L108" s="212"/>
    </row>
    <row r="109" spans="4:12">
      <c r="D109" s="228">
        <v>45381</v>
      </c>
      <c r="E109" t="s">
        <v>973</v>
      </c>
      <c r="J109">
        <v>11500</v>
      </c>
      <c r="K109" s="227">
        <f t="shared" si="4"/>
        <v>-109870</v>
      </c>
      <c r="L109" s="208"/>
    </row>
    <row r="110" spans="4:12">
      <c r="D110" s="130">
        <v>45384</v>
      </c>
      <c r="E110" s="11" t="s">
        <v>148</v>
      </c>
      <c r="H110">
        <v>3200</v>
      </c>
      <c r="J110">
        <f t="shared" ref="J110:J132" si="5">H110*-1</f>
        <v>-3200</v>
      </c>
      <c r="K110" s="227">
        <f t="shared" si="4"/>
        <v>-113070</v>
      </c>
      <c r="L110" s="230"/>
    </row>
    <row r="111" spans="4:12">
      <c r="D111" s="130">
        <v>45384</v>
      </c>
      <c r="E111" s="11" t="s">
        <v>136</v>
      </c>
      <c r="H111">
        <v>4000</v>
      </c>
      <c r="J111">
        <f t="shared" si="5"/>
        <v>-4000</v>
      </c>
      <c r="K111" s="227">
        <f t="shared" si="4"/>
        <v>-117070</v>
      </c>
      <c r="L111" s="230"/>
    </row>
    <row r="112" spans="4:12">
      <c r="D112" s="130">
        <v>45386</v>
      </c>
      <c r="E112" s="11" t="s">
        <v>51</v>
      </c>
      <c r="H112">
        <v>650</v>
      </c>
      <c r="J112">
        <f t="shared" si="5"/>
        <v>-650</v>
      </c>
      <c r="K112" s="227">
        <f t="shared" si="4"/>
        <v>-117720</v>
      </c>
      <c r="L112" s="230"/>
    </row>
    <row r="113" spans="4:12">
      <c r="D113" s="130">
        <v>45387</v>
      </c>
      <c r="E113" s="11" t="s">
        <v>136</v>
      </c>
      <c r="H113">
        <v>4000</v>
      </c>
      <c r="J113">
        <f t="shared" si="5"/>
        <v>-4000</v>
      </c>
      <c r="K113" s="227">
        <f t="shared" si="4"/>
        <v>-121720</v>
      </c>
      <c r="L113" s="230"/>
    </row>
    <row r="114" spans="4:12">
      <c r="D114" s="130">
        <v>45391</v>
      </c>
      <c r="E114" s="11" t="s">
        <v>136</v>
      </c>
      <c r="H114">
        <v>30000</v>
      </c>
      <c r="J114">
        <f t="shared" si="5"/>
        <v>-30000</v>
      </c>
      <c r="K114" s="227">
        <f t="shared" si="4"/>
        <v>-151720</v>
      </c>
      <c r="L114" s="208"/>
    </row>
    <row r="115" spans="4:12">
      <c r="D115" s="130">
        <v>45391</v>
      </c>
      <c r="E115" s="11" t="s">
        <v>51</v>
      </c>
      <c r="H115">
        <v>53900</v>
      </c>
      <c r="J115">
        <f t="shared" si="5"/>
        <v>-53900</v>
      </c>
      <c r="K115" s="227">
        <f t="shared" si="4"/>
        <v>-205620</v>
      </c>
      <c r="L115" s="208"/>
    </row>
    <row r="116" spans="4:12">
      <c r="D116" s="130">
        <v>45391</v>
      </c>
      <c r="E116" s="11" t="s">
        <v>136</v>
      </c>
      <c r="H116">
        <v>50000</v>
      </c>
      <c r="J116">
        <f t="shared" si="5"/>
        <v>-50000</v>
      </c>
      <c r="K116" s="227">
        <f t="shared" si="4"/>
        <v>-255620</v>
      </c>
      <c r="L116" s="219"/>
    </row>
    <row r="117" spans="4:12">
      <c r="D117" s="130">
        <v>45393</v>
      </c>
      <c r="E117" s="11" t="s">
        <v>136</v>
      </c>
      <c r="H117">
        <v>7500</v>
      </c>
      <c r="J117">
        <f t="shared" si="5"/>
        <v>-7500</v>
      </c>
      <c r="K117" s="227">
        <f t="shared" si="4"/>
        <v>-263120</v>
      </c>
      <c r="L117" s="218"/>
    </row>
    <row r="118" spans="4:12">
      <c r="D118" s="130">
        <v>45397</v>
      </c>
      <c r="E118" s="11" t="s">
        <v>136</v>
      </c>
      <c r="H118">
        <v>1000</v>
      </c>
      <c r="J118">
        <f t="shared" si="5"/>
        <v>-1000</v>
      </c>
      <c r="K118" s="227">
        <f t="shared" si="4"/>
        <v>-264120</v>
      </c>
      <c r="L118" s="218"/>
    </row>
    <row r="119" spans="4:12">
      <c r="D119" s="130">
        <v>45397</v>
      </c>
      <c r="E119" s="11" t="s">
        <v>148</v>
      </c>
      <c r="H119">
        <v>1600</v>
      </c>
      <c r="J119">
        <f t="shared" si="5"/>
        <v>-1600</v>
      </c>
      <c r="K119" s="227">
        <f t="shared" si="4"/>
        <v>-265720</v>
      </c>
      <c r="L119" s="219"/>
    </row>
    <row r="120" spans="4:12">
      <c r="D120" s="130">
        <v>45399</v>
      </c>
      <c r="E120" s="11" t="s">
        <v>148</v>
      </c>
      <c r="H120">
        <v>1600</v>
      </c>
      <c r="J120">
        <f t="shared" si="5"/>
        <v>-1600</v>
      </c>
      <c r="K120" s="227">
        <f t="shared" si="4"/>
        <v>-267320</v>
      </c>
      <c r="L120" s="219"/>
    </row>
    <row r="121" spans="4:12">
      <c r="D121" s="130">
        <v>45399</v>
      </c>
      <c r="E121" s="11" t="s">
        <v>51</v>
      </c>
      <c r="H121">
        <v>2600</v>
      </c>
      <c r="J121">
        <f t="shared" si="5"/>
        <v>-2600</v>
      </c>
      <c r="K121" s="227">
        <f t="shared" si="4"/>
        <v>-269920</v>
      </c>
      <c r="L121" s="219"/>
    </row>
    <row r="122" spans="4:12">
      <c r="D122" s="130">
        <v>45399</v>
      </c>
      <c r="E122" s="11" t="s">
        <v>206</v>
      </c>
      <c r="H122">
        <v>6400</v>
      </c>
      <c r="J122">
        <f t="shared" si="5"/>
        <v>-6400</v>
      </c>
      <c r="K122" s="227">
        <f t="shared" si="4"/>
        <v>-276320</v>
      </c>
      <c r="L122" s="219"/>
    </row>
    <row r="123" spans="4:12">
      <c r="D123" s="130">
        <v>45399</v>
      </c>
      <c r="E123" s="11" t="s">
        <v>136</v>
      </c>
      <c r="H123">
        <v>6000</v>
      </c>
      <c r="J123">
        <f t="shared" si="5"/>
        <v>-6000</v>
      </c>
      <c r="K123" s="227">
        <f t="shared" si="4"/>
        <v>-282320</v>
      </c>
      <c r="L123" s="232"/>
    </row>
    <row r="124" spans="4:12">
      <c r="D124" s="130">
        <v>45401</v>
      </c>
      <c r="E124" s="11" t="s">
        <v>51</v>
      </c>
      <c r="H124">
        <v>1300</v>
      </c>
      <c r="J124">
        <f t="shared" si="5"/>
        <v>-1300</v>
      </c>
      <c r="K124" s="227">
        <f t="shared" si="4"/>
        <v>-283620</v>
      </c>
      <c r="L124" s="231"/>
    </row>
    <row r="125" spans="4:12">
      <c r="D125" s="130">
        <v>45401</v>
      </c>
      <c r="E125" s="11" t="s">
        <v>148</v>
      </c>
      <c r="H125">
        <v>1600</v>
      </c>
      <c r="J125">
        <f t="shared" si="5"/>
        <v>-1600</v>
      </c>
      <c r="K125" s="227">
        <f t="shared" si="4"/>
        <v>-285220</v>
      </c>
    </row>
    <row r="126" spans="4:12">
      <c r="D126" s="130">
        <v>45401</v>
      </c>
      <c r="E126" s="11" t="s">
        <v>206</v>
      </c>
      <c r="H126">
        <v>1600</v>
      </c>
      <c r="J126">
        <f t="shared" si="5"/>
        <v>-1600</v>
      </c>
      <c r="K126" s="227">
        <f t="shared" si="4"/>
        <v>-286820</v>
      </c>
    </row>
    <row r="127" spans="4:12">
      <c r="D127" s="130">
        <v>45401</v>
      </c>
      <c r="E127" s="11" t="s">
        <v>136</v>
      </c>
      <c r="H127">
        <v>1000</v>
      </c>
      <c r="J127">
        <f t="shared" si="5"/>
        <v>-1000</v>
      </c>
      <c r="K127" s="227">
        <f t="shared" si="4"/>
        <v>-287820</v>
      </c>
    </row>
    <row r="128" spans="4:12">
      <c r="D128" s="130">
        <v>45401</v>
      </c>
      <c r="E128" s="11" t="s">
        <v>136</v>
      </c>
      <c r="H128">
        <v>2000</v>
      </c>
      <c r="J128">
        <f t="shared" si="5"/>
        <v>-2000</v>
      </c>
      <c r="K128" s="227">
        <f t="shared" si="4"/>
        <v>-289820</v>
      </c>
    </row>
    <row r="129" spans="4:11">
      <c r="D129" s="130">
        <v>45401</v>
      </c>
      <c r="E129" s="11" t="s">
        <v>51</v>
      </c>
      <c r="H129">
        <v>1300</v>
      </c>
      <c r="J129">
        <f t="shared" si="5"/>
        <v>-1300</v>
      </c>
      <c r="K129" s="227">
        <f t="shared" si="4"/>
        <v>-291120</v>
      </c>
    </row>
    <row r="130" spans="4:11">
      <c r="D130" s="130">
        <v>45402</v>
      </c>
      <c r="E130" s="11" t="s">
        <v>148</v>
      </c>
      <c r="H130">
        <v>3200</v>
      </c>
      <c r="J130">
        <f t="shared" si="5"/>
        <v>-3200</v>
      </c>
      <c r="K130" s="227">
        <f t="shared" si="4"/>
        <v>-294320</v>
      </c>
    </row>
    <row r="131" spans="4:11">
      <c r="D131" s="130">
        <v>45403</v>
      </c>
      <c r="E131" s="11" t="s">
        <v>136</v>
      </c>
      <c r="H131">
        <v>5000</v>
      </c>
      <c r="J131">
        <f t="shared" si="5"/>
        <v>-5000</v>
      </c>
      <c r="K131" s="227">
        <f t="shared" si="4"/>
        <v>-299320</v>
      </c>
    </row>
    <row r="132" spans="4:11">
      <c r="D132" s="130">
        <v>45404</v>
      </c>
      <c r="E132" s="11" t="s">
        <v>136</v>
      </c>
      <c r="H132">
        <v>1000</v>
      </c>
      <c r="J132">
        <f t="shared" si="5"/>
        <v>-1000</v>
      </c>
      <c r="K132" s="227">
        <f t="shared" si="4"/>
        <v>-300320</v>
      </c>
    </row>
    <row r="133" spans="4:11">
      <c r="D133" s="228">
        <v>45386</v>
      </c>
      <c r="E133" t="s">
        <v>968</v>
      </c>
      <c r="J133">
        <v>1600</v>
      </c>
      <c r="K133" s="227">
        <f t="shared" si="4"/>
        <v>-298720</v>
      </c>
    </row>
    <row r="134" spans="4:11">
      <c r="D134" s="228">
        <v>45386</v>
      </c>
      <c r="E134" t="s">
        <v>974</v>
      </c>
      <c r="J134">
        <v>2500</v>
      </c>
      <c r="K134" s="227">
        <f t="shared" ref="K134:K165" si="6">K133+J134</f>
        <v>-296220</v>
      </c>
    </row>
    <row r="135" spans="4:11">
      <c r="D135" s="228">
        <v>45386</v>
      </c>
      <c r="E135" t="s">
        <v>707</v>
      </c>
      <c r="J135">
        <v>840</v>
      </c>
      <c r="K135" s="227">
        <f t="shared" si="6"/>
        <v>-295380</v>
      </c>
    </row>
    <row r="136" spans="4:11">
      <c r="D136" s="228">
        <v>45386</v>
      </c>
      <c r="E136" t="s">
        <v>975</v>
      </c>
      <c r="J136">
        <v>2000</v>
      </c>
      <c r="K136" s="227">
        <f t="shared" si="6"/>
        <v>-293380</v>
      </c>
    </row>
    <row r="137" spans="4:11">
      <c r="D137" s="228">
        <v>45386</v>
      </c>
      <c r="E137" t="s">
        <v>976</v>
      </c>
      <c r="J137" s="229">
        <v>350</v>
      </c>
      <c r="K137" s="227">
        <f t="shared" si="6"/>
        <v>-293030</v>
      </c>
    </row>
    <row r="138" spans="4:11">
      <c r="D138" s="228">
        <v>45386</v>
      </c>
      <c r="E138" t="s">
        <v>977</v>
      </c>
      <c r="J138">
        <v>660</v>
      </c>
      <c r="K138" s="227">
        <f t="shared" si="6"/>
        <v>-292370</v>
      </c>
    </row>
    <row r="139" spans="4:11">
      <c r="D139" s="228">
        <v>45386</v>
      </c>
      <c r="E139" t="s">
        <v>978</v>
      </c>
      <c r="J139">
        <v>300</v>
      </c>
      <c r="K139" s="227">
        <f t="shared" si="6"/>
        <v>-292070</v>
      </c>
    </row>
    <row r="140" spans="4:11">
      <c r="D140" s="228">
        <v>45386</v>
      </c>
      <c r="E140" t="s">
        <v>979</v>
      </c>
      <c r="J140">
        <v>1500</v>
      </c>
      <c r="K140" s="227">
        <f t="shared" si="6"/>
        <v>-290570</v>
      </c>
    </row>
    <row r="141" spans="4:11">
      <c r="D141" s="228">
        <v>45388</v>
      </c>
      <c r="E141" t="s">
        <v>980</v>
      </c>
      <c r="J141">
        <v>19850</v>
      </c>
      <c r="K141" s="227">
        <f t="shared" si="6"/>
        <v>-270720</v>
      </c>
    </row>
    <row r="142" spans="4:11">
      <c r="D142" s="228">
        <v>45390</v>
      </c>
      <c r="E142" t="s">
        <v>981</v>
      </c>
      <c r="J142">
        <v>6600</v>
      </c>
      <c r="K142" s="227">
        <f t="shared" si="6"/>
        <v>-264120</v>
      </c>
    </row>
    <row r="143" spans="4:11">
      <c r="D143" s="228">
        <v>45390</v>
      </c>
      <c r="E143" t="s">
        <v>982</v>
      </c>
      <c r="J143">
        <v>2200</v>
      </c>
      <c r="K143" s="227">
        <f t="shared" si="6"/>
        <v>-261920</v>
      </c>
    </row>
    <row r="144" spans="4:11">
      <c r="D144" s="228">
        <v>45390</v>
      </c>
      <c r="E144" t="s">
        <v>964</v>
      </c>
      <c r="J144">
        <v>2200</v>
      </c>
      <c r="K144" s="227">
        <f t="shared" si="6"/>
        <v>-259720</v>
      </c>
    </row>
    <row r="145" spans="4:11">
      <c r="D145" s="228">
        <v>45398</v>
      </c>
      <c r="E145" t="s">
        <v>983</v>
      </c>
      <c r="J145">
        <v>3450</v>
      </c>
      <c r="K145" s="227">
        <f t="shared" si="6"/>
        <v>-256270</v>
      </c>
    </row>
    <row r="146" spans="4:11">
      <c r="D146" s="228">
        <v>45398</v>
      </c>
      <c r="E146" t="s">
        <v>983</v>
      </c>
      <c r="J146">
        <v>2450</v>
      </c>
      <c r="K146" s="227">
        <f t="shared" si="6"/>
        <v>-253820</v>
      </c>
    </row>
    <row r="147" spans="4:11">
      <c r="D147" s="228">
        <v>45398</v>
      </c>
      <c r="E147" t="s">
        <v>984</v>
      </c>
      <c r="J147">
        <v>3050</v>
      </c>
      <c r="K147" s="227">
        <f t="shared" si="6"/>
        <v>-250770</v>
      </c>
    </row>
    <row r="148" spans="4:11">
      <c r="D148" s="228">
        <v>45398</v>
      </c>
      <c r="E148" t="s">
        <v>985</v>
      </c>
      <c r="J148">
        <v>650</v>
      </c>
      <c r="K148" s="227">
        <f t="shared" si="6"/>
        <v>-250120</v>
      </c>
    </row>
    <row r="149" spans="4:11">
      <c r="D149" s="228">
        <v>45398</v>
      </c>
      <c r="E149" t="s">
        <v>921</v>
      </c>
      <c r="J149">
        <v>34000</v>
      </c>
      <c r="K149" s="227">
        <f t="shared" si="6"/>
        <v>-216120</v>
      </c>
    </row>
    <row r="150" spans="4:11">
      <c r="D150" s="228">
        <v>45399</v>
      </c>
      <c r="E150" t="s">
        <v>981</v>
      </c>
      <c r="J150">
        <v>6600</v>
      </c>
      <c r="K150" s="227">
        <f t="shared" si="6"/>
        <v>-209520</v>
      </c>
    </row>
    <row r="151" spans="4:11">
      <c r="D151" s="228"/>
      <c r="E151" t="s">
        <v>986</v>
      </c>
      <c r="J151" s="229">
        <v>30000</v>
      </c>
      <c r="K151" s="227">
        <f t="shared" si="6"/>
        <v>-179520</v>
      </c>
    </row>
    <row r="152" spans="4:11">
      <c r="E152" t="s">
        <v>987</v>
      </c>
      <c r="J152" s="229">
        <v>11000</v>
      </c>
      <c r="K152" s="227">
        <f t="shared" si="6"/>
        <v>-168520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5003-0EDF-46A2-8595-4688ECBA4308}">
  <dimension ref="B2:I56"/>
  <sheetViews>
    <sheetView workbookViewId="0">
      <selection activeCell="G20" sqref="G20"/>
    </sheetView>
  </sheetViews>
  <sheetFormatPr defaultRowHeight="15"/>
  <cols>
    <col min="6" max="6" width="15.140625" bestFit="1" customWidth="1"/>
    <col min="9" max="9" width="12.28515625" bestFit="1" customWidth="1"/>
  </cols>
  <sheetData>
    <row r="2" spans="2:9">
      <c r="B2" s="200" t="s">
        <v>125</v>
      </c>
      <c r="C2" s="6" t="s">
        <v>988</v>
      </c>
      <c r="D2" s="6" t="s">
        <v>566</v>
      </c>
      <c r="E2" s="6" t="s">
        <v>129</v>
      </c>
      <c r="F2" s="44" t="s">
        <v>989</v>
      </c>
      <c r="H2" s="6" t="s">
        <v>990</v>
      </c>
      <c r="I2" s="44" t="s">
        <v>515</v>
      </c>
    </row>
    <row r="3" spans="2:9">
      <c r="B3" s="2">
        <v>45314</v>
      </c>
      <c r="C3" t="s">
        <v>698</v>
      </c>
      <c r="D3" t="s">
        <v>552</v>
      </c>
      <c r="E3">
        <v>100</v>
      </c>
      <c r="F3" s="28">
        <v>80</v>
      </c>
      <c r="H3">
        <v>1700</v>
      </c>
      <c r="I3" s="28">
        <v>9700</v>
      </c>
    </row>
    <row r="4" spans="2:9">
      <c r="B4" s="2">
        <v>45324</v>
      </c>
      <c r="C4" t="s">
        <v>991</v>
      </c>
      <c r="D4" t="s">
        <v>618</v>
      </c>
      <c r="E4">
        <v>100</v>
      </c>
      <c r="F4" s="28">
        <v>95</v>
      </c>
      <c r="H4">
        <v>1000</v>
      </c>
      <c r="I4" s="28">
        <v>10500</v>
      </c>
    </row>
    <row r="5" spans="2:9">
      <c r="B5" s="2"/>
      <c r="C5" t="s">
        <v>992</v>
      </c>
      <c r="D5" t="s">
        <v>618</v>
      </c>
      <c r="E5">
        <v>50</v>
      </c>
      <c r="F5" s="28">
        <v>82</v>
      </c>
      <c r="H5">
        <v>1000</v>
      </c>
      <c r="I5" s="28">
        <v>5100</v>
      </c>
    </row>
    <row r="6" spans="2:9">
      <c r="B6" s="2"/>
      <c r="C6" t="s">
        <v>993</v>
      </c>
      <c r="F6" s="28">
        <v>2000</v>
      </c>
      <c r="I6" s="28">
        <v>2000</v>
      </c>
    </row>
    <row r="7" spans="2:9">
      <c r="B7" s="2">
        <v>45329</v>
      </c>
      <c r="C7" t="s">
        <v>994</v>
      </c>
      <c r="F7" s="28">
        <v>5000</v>
      </c>
      <c r="I7" s="28">
        <v>5000</v>
      </c>
    </row>
    <row r="8" spans="2:9">
      <c r="B8" s="2">
        <v>45330</v>
      </c>
      <c r="C8" t="s">
        <v>995</v>
      </c>
      <c r="D8" t="s">
        <v>996</v>
      </c>
      <c r="E8">
        <v>72</v>
      </c>
      <c r="F8" s="28">
        <v>84</v>
      </c>
      <c r="H8">
        <v>250</v>
      </c>
      <c r="I8" s="28">
        <v>6250</v>
      </c>
    </row>
    <row r="9" spans="2:9">
      <c r="B9" s="2"/>
      <c r="C9" t="s">
        <v>997</v>
      </c>
      <c r="D9" t="s">
        <v>996</v>
      </c>
      <c r="E9">
        <v>69</v>
      </c>
      <c r="F9" s="28">
        <v>95</v>
      </c>
      <c r="H9">
        <v>250</v>
      </c>
      <c r="I9" s="28">
        <v>6750</v>
      </c>
    </row>
    <row r="10" spans="2:9">
      <c r="B10" s="2"/>
      <c r="C10" t="s">
        <v>692</v>
      </c>
      <c r="D10" t="s">
        <v>552</v>
      </c>
      <c r="E10">
        <v>2</v>
      </c>
      <c r="F10" s="28">
        <v>1500</v>
      </c>
      <c r="H10">
        <v>250</v>
      </c>
      <c r="I10" s="28">
        <v>3250</v>
      </c>
    </row>
    <row r="11" spans="2:9">
      <c r="B11" s="2"/>
      <c r="C11" t="s">
        <v>647</v>
      </c>
      <c r="D11" t="s">
        <v>479</v>
      </c>
      <c r="E11" s="43" t="s">
        <v>998</v>
      </c>
      <c r="F11" s="28">
        <v>1000</v>
      </c>
      <c r="H11">
        <v>250</v>
      </c>
      <c r="I11" s="28">
        <v>1250</v>
      </c>
    </row>
    <row r="12" spans="2:9">
      <c r="B12" s="2">
        <v>45331</v>
      </c>
      <c r="C12" t="s">
        <v>692</v>
      </c>
      <c r="D12" t="s">
        <v>552</v>
      </c>
      <c r="E12">
        <v>2</v>
      </c>
      <c r="F12" s="28">
        <v>1200</v>
      </c>
      <c r="H12">
        <v>300</v>
      </c>
      <c r="I12" s="28">
        <v>2500</v>
      </c>
    </row>
    <row r="13" spans="2:9">
      <c r="B13" s="2"/>
      <c r="C13" t="s">
        <v>16</v>
      </c>
      <c r="D13" t="s">
        <v>597</v>
      </c>
      <c r="E13">
        <v>3</v>
      </c>
      <c r="F13" s="28">
        <v>900</v>
      </c>
      <c r="H13">
        <v>300</v>
      </c>
      <c r="I13" s="28">
        <v>3000</v>
      </c>
    </row>
    <row r="14" spans="2:9">
      <c r="B14" s="2"/>
      <c r="C14" t="s">
        <v>999</v>
      </c>
      <c r="D14" t="s">
        <v>479</v>
      </c>
      <c r="E14">
        <v>2</v>
      </c>
      <c r="F14" s="28">
        <v>4750</v>
      </c>
      <c r="H14">
        <v>300</v>
      </c>
      <c r="I14" s="28">
        <v>9800</v>
      </c>
    </row>
    <row r="15" spans="2:9">
      <c r="B15" s="2"/>
      <c r="C15" t="s">
        <v>933</v>
      </c>
      <c r="D15" t="s">
        <v>552</v>
      </c>
      <c r="E15">
        <v>1</v>
      </c>
      <c r="F15" s="28">
        <v>15</v>
      </c>
      <c r="I15" s="28">
        <v>1500</v>
      </c>
    </row>
    <row r="16" spans="2:9">
      <c r="B16" s="2"/>
      <c r="C16" t="s">
        <v>1000</v>
      </c>
      <c r="D16" t="s">
        <v>618</v>
      </c>
      <c r="E16">
        <v>2</v>
      </c>
      <c r="F16" s="28">
        <v>500</v>
      </c>
      <c r="H16">
        <v>300</v>
      </c>
      <c r="I16" s="28">
        <v>1300</v>
      </c>
    </row>
    <row r="17" spans="2:9">
      <c r="B17" s="2"/>
      <c r="C17" t="s">
        <v>698</v>
      </c>
      <c r="D17" t="s">
        <v>552</v>
      </c>
      <c r="E17">
        <v>100</v>
      </c>
      <c r="F17" s="28">
        <v>100</v>
      </c>
      <c r="H17">
        <v>750</v>
      </c>
      <c r="I17" s="28">
        <v>10750</v>
      </c>
    </row>
    <row r="18" spans="2:9">
      <c r="B18" s="2"/>
      <c r="C18" t="s">
        <v>1001</v>
      </c>
      <c r="F18" s="28"/>
      <c r="I18" s="28">
        <v>600</v>
      </c>
    </row>
    <row r="19" spans="2:9">
      <c r="B19" s="2">
        <v>45332</v>
      </c>
      <c r="C19" t="s">
        <v>1002</v>
      </c>
      <c r="D19" t="s">
        <v>552</v>
      </c>
      <c r="E19">
        <v>4</v>
      </c>
      <c r="F19" s="28">
        <v>125</v>
      </c>
      <c r="I19" s="28">
        <v>500</v>
      </c>
    </row>
    <row r="20" spans="2:9">
      <c r="B20" s="2"/>
      <c r="C20" t="s">
        <v>938</v>
      </c>
      <c r="D20" t="s">
        <v>587</v>
      </c>
      <c r="E20">
        <v>1</v>
      </c>
      <c r="F20" s="28">
        <v>450</v>
      </c>
      <c r="I20" s="28">
        <v>5300</v>
      </c>
    </row>
    <row r="21" spans="2:9">
      <c r="B21" s="2">
        <v>45348</v>
      </c>
      <c r="C21" t="s">
        <v>16</v>
      </c>
      <c r="D21" t="s">
        <v>939</v>
      </c>
      <c r="E21">
        <v>1</v>
      </c>
      <c r="F21" s="28">
        <v>41000</v>
      </c>
      <c r="H21">
        <v>2000</v>
      </c>
      <c r="I21" s="28">
        <v>43000</v>
      </c>
    </row>
    <row r="22" spans="2:9">
      <c r="B22" s="2">
        <v>45349</v>
      </c>
      <c r="C22" t="s">
        <v>51</v>
      </c>
      <c r="D22" t="s">
        <v>939</v>
      </c>
      <c r="E22" t="s">
        <v>998</v>
      </c>
      <c r="F22" s="28">
        <v>25000</v>
      </c>
      <c r="H22">
        <v>80</v>
      </c>
      <c r="I22" s="28">
        <v>25080</v>
      </c>
    </row>
    <row r="23" spans="2:9">
      <c r="B23" s="2"/>
      <c r="C23" t="s">
        <v>644</v>
      </c>
      <c r="D23" t="s">
        <v>667</v>
      </c>
      <c r="E23">
        <v>20</v>
      </c>
      <c r="F23" s="28">
        <v>1300</v>
      </c>
      <c r="H23">
        <v>2000</v>
      </c>
      <c r="I23" s="28">
        <v>28000</v>
      </c>
    </row>
    <row r="24" spans="2:9">
      <c r="B24" s="2"/>
      <c r="C24" t="s">
        <v>941</v>
      </c>
      <c r="D24" t="s">
        <v>597</v>
      </c>
      <c r="E24" t="s">
        <v>998</v>
      </c>
      <c r="F24" s="28">
        <v>8000</v>
      </c>
      <c r="H24">
        <v>80</v>
      </c>
      <c r="I24" s="28">
        <v>8080</v>
      </c>
    </row>
    <row r="25" spans="2:9">
      <c r="B25" s="2"/>
      <c r="C25" t="s">
        <v>942</v>
      </c>
      <c r="D25" t="s">
        <v>597</v>
      </c>
      <c r="E25">
        <v>1</v>
      </c>
      <c r="F25" s="28">
        <v>2500</v>
      </c>
      <c r="H25">
        <v>80</v>
      </c>
      <c r="I25" s="28">
        <v>2580</v>
      </c>
    </row>
    <row r="26" spans="2:9">
      <c r="B26" s="2"/>
      <c r="C26" t="s">
        <v>806</v>
      </c>
      <c r="D26" t="s">
        <v>943</v>
      </c>
      <c r="E26">
        <v>3</v>
      </c>
      <c r="F26" s="28">
        <v>750</v>
      </c>
      <c r="H26">
        <v>80</v>
      </c>
      <c r="I26" s="28">
        <v>2330</v>
      </c>
    </row>
    <row r="27" spans="2:9">
      <c r="B27" s="2"/>
      <c r="C27" t="s">
        <v>944</v>
      </c>
      <c r="D27" t="s">
        <v>945</v>
      </c>
      <c r="E27" t="s">
        <v>1003</v>
      </c>
      <c r="F27" s="28">
        <v>1500</v>
      </c>
      <c r="H27">
        <v>80</v>
      </c>
      <c r="I27" s="28">
        <v>1580</v>
      </c>
    </row>
    <row r="28" spans="2:9" ht="27.75">
      <c r="B28" s="2"/>
      <c r="C28" s="66" t="s">
        <v>946</v>
      </c>
      <c r="F28" s="28">
        <v>200</v>
      </c>
      <c r="H28">
        <v>80</v>
      </c>
      <c r="I28" s="28">
        <v>280</v>
      </c>
    </row>
    <row r="29" spans="2:9">
      <c r="B29" s="2"/>
      <c r="C29" t="s">
        <v>947</v>
      </c>
      <c r="F29" s="28">
        <v>200</v>
      </c>
      <c r="H29">
        <v>80</v>
      </c>
      <c r="I29" s="28">
        <v>280</v>
      </c>
    </row>
    <row r="30" spans="2:9">
      <c r="B30" s="2"/>
      <c r="C30" t="s">
        <v>948</v>
      </c>
      <c r="F30" s="28">
        <v>200</v>
      </c>
      <c r="H30">
        <v>80</v>
      </c>
      <c r="I30" s="28">
        <v>280</v>
      </c>
    </row>
    <row r="31" spans="2:9">
      <c r="B31" s="2"/>
      <c r="C31" t="s">
        <v>949</v>
      </c>
      <c r="E31">
        <v>3</v>
      </c>
      <c r="F31" s="28">
        <v>100</v>
      </c>
      <c r="H31">
        <v>80</v>
      </c>
      <c r="I31" s="28">
        <v>380</v>
      </c>
    </row>
    <row r="32" spans="2:9">
      <c r="B32" s="2"/>
      <c r="C32" t="s">
        <v>950</v>
      </c>
      <c r="F32" s="28">
        <v>300</v>
      </c>
      <c r="H32">
        <v>80</v>
      </c>
      <c r="I32" s="28">
        <v>380</v>
      </c>
    </row>
    <row r="33" spans="2:9">
      <c r="B33" s="2"/>
      <c r="C33" t="s">
        <v>951</v>
      </c>
      <c r="F33" s="28">
        <v>200</v>
      </c>
      <c r="H33">
        <v>80</v>
      </c>
      <c r="I33" s="28">
        <v>280</v>
      </c>
    </row>
    <row r="34" spans="2:9">
      <c r="B34" s="2"/>
      <c r="C34" t="s">
        <v>952</v>
      </c>
      <c r="F34" s="28">
        <v>200</v>
      </c>
      <c r="H34">
        <v>80</v>
      </c>
      <c r="I34" s="28">
        <v>280</v>
      </c>
    </row>
    <row r="35" spans="2:9">
      <c r="B35" s="2"/>
      <c r="C35" t="s">
        <v>953</v>
      </c>
      <c r="F35" s="28">
        <v>200</v>
      </c>
      <c r="H35">
        <v>80</v>
      </c>
      <c r="I35" s="28">
        <v>280</v>
      </c>
    </row>
    <row r="36" spans="2:9">
      <c r="B36" s="2"/>
      <c r="C36" t="s">
        <v>954</v>
      </c>
      <c r="F36" s="28">
        <v>300</v>
      </c>
      <c r="H36">
        <v>80</v>
      </c>
      <c r="I36" s="28">
        <v>380</v>
      </c>
    </row>
    <row r="37" spans="2:9">
      <c r="B37" s="2"/>
      <c r="C37" t="s">
        <v>955</v>
      </c>
      <c r="F37" s="28">
        <v>200</v>
      </c>
      <c r="H37">
        <v>80</v>
      </c>
      <c r="I37" s="28">
        <v>280</v>
      </c>
    </row>
    <row r="38" spans="2:9">
      <c r="B38" s="2"/>
      <c r="C38" t="s">
        <v>956</v>
      </c>
      <c r="E38">
        <v>10</v>
      </c>
      <c r="F38" s="28">
        <v>100</v>
      </c>
      <c r="I38" s="28">
        <v>1000</v>
      </c>
    </row>
    <row r="39" spans="2:9">
      <c r="B39" s="2"/>
      <c r="C39" t="s">
        <v>957</v>
      </c>
      <c r="E39">
        <v>7</v>
      </c>
      <c r="F39" s="28">
        <v>140</v>
      </c>
      <c r="I39" s="28">
        <v>980</v>
      </c>
    </row>
    <row r="40" spans="2:9">
      <c r="B40" s="2">
        <v>45357</v>
      </c>
      <c r="C40" t="s">
        <v>958</v>
      </c>
      <c r="F40" s="28">
        <v>210000</v>
      </c>
      <c r="H40">
        <v>2500</v>
      </c>
      <c r="I40" s="28">
        <v>212500</v>
      </c>
    </row>
    <row r="41" spans="2:9">
      <c r="B41" s="2"/>
      <c r="C41" t="s">
        <v>959</v>
      </c>
      <c r="F41" s="28"/>
      <c r="I41" s="28">
        <v>4500</v>
      </c>
    </row>
    <row r="42" spans="2:9">
      <c r="B42" s="2"/>
      <c r="C42" t="s">
        <v>960</v>
      </c>
      <c r="F42" s="28"/>
      <c r="I42" s="28">
        <v>4000</v>
      </c>
    </row>
    <row r="43" spans="2:9">
      <c r="B43" s="2"/>
      <c r="C43" t="s">
        <v>961</v>
      </c>
      <c r="F43" s="28">
        <v>6000</v>
      </c>
      <c r="I43" s="28">
        <v>6000</v>
      </c>
    </row>
    <row r="44" spans="2:9">
      <c r="B44" s="2"/>
      <c r="C44" t="s">
        <v>962</v>
      </c>
      <c r="F44" s="28">
        <v>500</v>
      </c>
      <c r="I44" s="28">
        <v>500</v>
      </c>
    </row>
    <row r="45" spans="2:9">
      <c r="B45" s="2"/>
      <c r="C45" t="s">
        <v>963</v>
      </c>
      <c r="D45" t="s">
        <v>939</v>
      </c>
      <c r="F45" s="28">
        <v>15000</v>
      </c>
      <c r="H45">
        <v>2500</v>
      </c>
      <c r="I45" s="28">
        <v>17500</v>
      </c>
    </row>
    <row r="46" spans="2:9">
      <c r="B46" s="2">
        <v>45364</v>
      </c>
      <c r="C46" t="s">
        <v>964</v>
      </c>
      <c r="F46" s="28"/>
      <c r="I46" s="28">
        <v>4000</v>
      </c>
    </row>
    <row r="47" spans="2:9">
      <c r="B47" s="2">
        <v>45363</v>
      </c>
      <c r="C47" t="s">
        <v>806</v>
      </c>
      <c r="D47" t="s">
        <v>704</v>
      </c>
      <c r="E47">
        <v>8</v>
      </c>
      <c r="F47" s="28">
        <v>1250</v>
      </c>
      <c r="H47">
        <v>1250</v>
      </c>
      <c r="I47" s="28">
        <v>11250</v>
      </c>
    </row>
    <row r="48" spans="2:9">
      <c r="B48" s="2"/>
      <c r="C48" t="s">
        <v>965</v>
      </c>
      <c r="D48" t="s">
        <v>1004</v>
      </c>
      <c r="E48">
        <v>1</v>
      </c>
      <c r="F48" s="28">
        <v>4000</v>
      </c>
      <c r="H48">
        <v>1250</v>
      </c>
      <c r="I48" s="28">
        <v>5250</v>
      </c>
    </row>
    <row r="49" spans="2:9">
      <c r="B49" s="2"/>
      <c r="C49" t="s">
        <v>966</v>
      </c>
      <c r="F49" s="28"/>
      <c r="I49" s="28">
        <v>500</v>
      </c>
    </row>
    <row r="50" spans="2:9">
      <c r="B50" s="2"/>
      <c r="C50" t="s">
        <v>967</v>
      </c>
      <c r="F50" s="28"/>
      <c r="I50" s="28">
        <v>1500</v>
      </c>
    </row>
    <row r="51" spans="2:9">
      <c r="B51" s="2"/>
      <c r="C51" t="s">
        <v>968</v>
      </c>
      <c r="F51" s="28"/>
      <c r="I51" s="28">
        <v>2400</v>
      </c>
    </row>
    <row r="52" spans="2:9">
      <c r="B52" s="2">
        <v>45364</v>
      </c>
      <c r="C52" t="s">
        <v>512</v>
      </c>
      <c r="D52" t="s">
        <v>587</v>
      </c>
      <c r="E52">
        <v>100</v>
      </c>
      <c r="F52" s="28">
        <v>100</v>
      </c>
      <c r="H52">
        <v>1500</v>
      </c>
      <c r="I52" s="28">
        <v>11500</v>
      </c>
    </row>
    <row r="53" spans="2:9">
      <c r="B53" s="2"/>
      <c r="F53" s="28"/>
      <c r="I53" s="28"/>
    </row>
    <row r="54" spans="2:9">
      <c r="B54" s="2"/>
      <c r="F54" s="28"/>
      <c r="H54" s="28"/>
      <c r="I54" s="28">
        <f>SUM(I3:I52)</f>
        <v>482180</v>
      </c>
    </row>
    <row r="55" spans="2:9">
      <c r="B55" s="2"/>
      <c r="F55" s="28"/>
      <c r="H55" s="28"/>
      <c r="I55" s="28"/>
    </row>
    <row r="56" spans="2:9">
      <c r="B56" s="2"/>
      <c r="F56" s="28"/>
      <c r="I56" s="2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17B4-5B8F-40AE-9E46-B22040ED6B71}">
  <dimension ref="B2:C4"/>
  <sheetViews>
    <sheetView workbookViewId="0"/>
  </sheetViews>
  <sheetFormatPr defaultRowHeight="15"/>
  <cols>
    <col min="2" max="2" width="12.28515625" bestFit="1" customWidth="1"/>
  </cols>
  <sheetData>
    <row r="2" spans="2:3">
      <c r="B2" t="s">
        <v>155</v>
      </c>
      <c r="C2">
        <f>'Orders 2025'!H36</f>
        <v>1100</v>
      </c>
    </row>
    <row r="4" spans="2:3">
      <c r="B4" t="s">
        <v>1005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C4A7-81CA-4EF0-B8E8-1FB445806797}">
  <dimension ref="C2:J14"/>
  <sheetViews>
    <sheetView workbookViewId="0">
      <selection activeCell="J6" sqref="J6"/>
    </sheetView>
  </sheetViews>
  <sheetFormatPr defaultRowHeight="15"/>
  <cols>
    <col min="3" max="3" width="11.140625" bestFit="1" customWidth="1"/>
    <col min="4" max="4" width="13.140625" style="260" bestFit="1" customWidth="1"/>
    <col min="7" max="7" width="22.28515625" bestFit="1" customWidth="1"/>
    <col min="8" max="8" width="12.7109375" style="260" bestFit="1" customWidth="1"/>
    <col min="10" max="10" width="13.140625" bestFit="1" customWidth="1"/>
  </cols>
  <sheetData>
    <row r="2" spans="3:10">
      <c r="C2" t="s">
        <v>1006</v>
      </c>
      <c r="G2" t="s">
        <v>1007</v>
      </c>
      <c r="J2" t="s">
        <v>1008</v>
      </c>
    </row>
    <row r="3" spans="3:10">
      <c r="C3" t="s">
        <v>1009</v>
      </c>
      <c r="D3" s="260">
        <v>450000</v>
      </c>
      <c r="G3" t="s">
        <v>1010</v>
      </c>
      <c r="H3" s="260">
        <v>137000</v>
      </c>
      <c r="J3" s="260">
        <f>H3</f>
        <v>137000</v>
      </c>
    </row>
    <row r="4" spans="3:10">
      <c r="C4" t="s">
        <v>1011</v>
      </c>
      <c r="D4" s="260">
        <v>200000</v>
      </c>
      <c r="G4" t="s">
        <v>681</v>
      </c>
      <c r="H4" s="260">
        <v>338000</v>
      </c>
      <c r="J4" s="260">
        <v>338756</v>
      </c>
    </row>
    <row r="5" spans="3:10">
      <c r="C5" t="s">
        <v>1012</v>
      </c>
      <c r="D5" s="260">
        <v>2000000</v>
      </c>
      <c r="G5" t="s">
        <v>768</v>
      </c>
      <c r="H5" s="260">
        <v>510000</v>
      </c>
      <c r="J5" s="260">
        <v>510000</v>
      </c>
    </row>
    <row r="6" spans="3:10">
      <c r="D6" s="260">
        <f>SUM(D3:D5)</f>
        <v>2650000</v>
      </c>
      <c r="G6" t="s">
        <v>1013</v>
      </c>
      <c r="H6" s="260">
        <v>70000</v>
      </c>
      <c r="J6" s="260"/>
    </row>
    <row r="7" spans="3:10">
      <c r="G7" t="s">
        <v>1014</v>
      </c>
      <c r="H7" s="260">
        <v>650000</v>
      </c>
      <c r="J7" s="260">
        <v>500000</v>
      </c>
    </row>
    <row r="8" spans="3:10">
      <c r="G8" t="s">
        <v>678</v>
      </c>
      <c r="H8" s="260">
        <v>400000</v>
      </c>
      <c r="J8" s="260"/>
    </row>
    <row r="9" spans="3:10">
      <c r="G9" t="s">
        <v>580</v>
      </c>
      <c r="H9" s="260">
        <v>200000</v>
      </c>
      <c r="J9" s="260"/>
    </row>
    <row r="10" spans="3:10">
      <c r="G10" t="s">
        <v>1015</v>
      </c>
      <c r="H10" s="260">
        <v>60000</v>
      </c>
      <c r="J10" s="260"/>
    </row>
    <row r="11" spans="3:10">
      <c r="G11" t="s">
        <v>642</v>
      </c>
      <c r="H11" s="260">
        <v>83000</v>
      </c>
      <c r="J11" s="260">
        <v>83000</v>
      </c>
    </row>
    <row r="12" spans="3:10">
      <c r="G12" t="s">
        <v>880</v>
      </c>
      <c r="J12" s="260">
        <v>50000</v>
      </c>
    </row>
    <row r="13" spans="3:10">
      <c r="J13" s="260"/>
    </row>
    <row r="14" spans="3:10">
      <c r="H14" s="260">
        <f>SUM(H3:H11)</f>
        <v>2448000</v>
      </c>
      <c r="I14" s="260">
        <f t="shared" ref="I14:J14" si="0">SUM(I3:I11)</f>
        <v>0</v>
      </c>
      <c r="J14" s="260">
        <f>SUM(J3:J12)</f>
        <v>1618756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F7BD-B9DF-4B5E-A2A5-38472CE628C7}">
  <dimension ref="B2:G7"/>
  <sheetViews>
    <sheetView workbookViewId="0">
      <selection activeCell="E7" sqref="E7"/>
    </sheetView>
  </sheetViews>
  <sheetFormatPr defaultRowHeight="15"/>
  <cols>
    <col min="2" max="2" width="9.42578125" bestFit="1" customWidth="1"/>
    <col min="3" max="3" width="36.5703125" bestFit="1" customWidth="1"/>
    <col min="5" max="5" width="36.5703125" bestFit="1" customWidth="1"/>
  </cols>
  <sheetData>
    <row r="2" spans="2:7">
      <c r="B2" s="269">
        <v>45825</v>
      </c>
      <c r="C2" s="6" t="s">
        <v>1016</v>
      </c>
      <c r="D2" s="6"/>
      <c r="E2" s="6" t="s">
        <v>1017</v>
      </c>
      <c r="F2" s="6"/>
      <c r="G2" s="6" t="s">
        <v>1018</v>
      </c>
    </row>
    <row r="3" spans="2:7">
      <c r="B3" s="65">
        <v>1</v>
      </c>
      <c r="C3" t="s">
        <v>1019</v>
      </c>
      <c r="E3" t="s">
        <v>1020</v>
      </c>
      <c r="G3" t="s">
        <v>1021</v>
      </c>
    </row>
    <row r="4" spans="2:7" ht="45.75">
      <c r="B4">
        <v>2</v>
      </c>
      <c r="C4" s="66" t="s">
        <v>1022</v>
      </c>
      <c r="E4" s="66" t="s">
        <v>1023</v>
      </c>
    </row>
    <row r="5" spans="2:7" ht="30.75">
      <c r="B5">
        <v>3</v>
      </c>
      <c r="C5" s="66" t="s">
        <v>1024</v>
      </c>
    </row>
    <row r="6" spans="2:7">
      <c r="B6">
        <v>4</v>
      </c>
      <c r="C6" t="s">
        <v>1025</v>
      </c>
      <c r="E6" t="s">
        <v>1026</v>
      </c>
    </row>
    <row r="7" spans="2:7">
      <c r="B7">
        <v>5</v>
      </c>
      <c r="C7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2022-07-03T14:04:02Z</dcterms:created>
  <dcterms:modified xsi:type="dcterms:W3CDTF">2025-07-25T13:47:26Z</dcterms:modified>
  <cp:category/>
  <cp:contentStatus/>
</cp:coreProperties>
</file>