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ahi\Desktop\"/>
    </mc:Choice>
  </mc:AlternateContent>
  <xr:revisionPtr revIDLastSave="0" documentId="13_ncr:1_{F2F6D558-606C-420A-9931-A8133082661E}" xr6:coauthVersionLast="47" xr6:coauthVersionMax="47" xr10:uidLastSave="{00000000-0000-0000-0000-000000000000}"/>
  <bookViews>
    <workbookView xWindow="-108" yWindow="-108" windowWidth="23256" windowHeight="12576" xr2:uid="{F2AE784C-8E44-47E6-B489-1E7D31F5054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5" l="1"/>
  <c r="G8" i="5"/>
  <c r="G9" i="5"/>
  <c r="G10" i="5"/>
  <c r="G11" i="5"/>
  <c r="G12" i="5"/>
  <c r="G13" i="5"/>
  <c r="G6" i="5"/>
  <c r="F17" i="5"/>
  <c r="F16" i="5"/>
  <c r="F15" i="5"/>
  <c r="D17" i="5"/>
  <c r="D16" i="5"/>
  <c r="D15" i="5"/>
  <c r="E17" i="5"/>
  <c r="E16" i="5"/>
  <c r="C17" i="5"/>
  <c r="C16" i="5"/>
  <c r="E15" i="5"/>
  <c r="C15" i="5"/>
  <c r="F7" i="5"/>
  <c r="F8" i="5"/>
  <c r="F9" i="5"/>
  <c r="F10" i="5"/>
  <c r="F11" i="5"/>
  <c r="F12" i="5"/>
  <c r="F13" i="5"/>
  <c r="F6" i="5"/>
  <c r="D6" i="5"/>
  <c r="D7" i="5"/>
  <c r="D8" i="5"/>
  <c r="D9" i="5"/>
  <c r="D10" i="5"/>
  <c r="D11" i="5"/>
  <c r="D12" i="5"/>
  <c r="D13" i="5"/>
  <c r="G17" i="4"/>
  <c r="F17" i="4"/>
  <c r="E17" i="4"/>
  <c r="D17" i="4"/>
  <c r="H10" i="4"/>
  <c r="I10" i="4" s="1"/>
  <c r="J10" i="4" s="1" a="1"/>
  <c r="J10" i="4" s="1"/>
  <c r="H6" i="4"/>
  <c r="H15" i="4"/>
  <c r="I15" i="4" s="1"/>
  <c r="J15" i="4" s="1" a="1"/>
  <c r="J15" i="4" s="1"/>
  <c r="H11" i="4"/>
  <c r="I11" i="4" s="1"/>
  <c r="J11" i="4" s="1" a="1"/>
  <c r="J11" i="4" s="1"/>
  <c r="H12" i="4"/>
  <c r="I12" i="4" s="1"/>
  <c r="J12" i="4" s="1" a="1"/>
  <c r="J12" i="4" s="1"/>
  <c r="H8" i="4"/>
  <c r="I8" i="4" s="1"/>
  <c r="J8" i="4" s="1" a="1"/>
  <c r="J8" i="4" s="1"/>
  <c r="H9" i="4"/>
  <c r="I9" i="4" s="1"/>
  <c r="J9" i="4" s="1" a="1"/>
  <c r="J9" i="4" s="1"/>
  <c r="H7" i="4"/>
  <c r="H17" i="4" s="1"/>
  <c r="H14" i="4"/>
  <c r="I14" i="4" s="1"/>
  <c r="J14" i="4" s="1" a="1"/>
  <c r="J14" i="4" s="1"/>
  <c r="H13" i="4"/>
  <c r="I13" i="4" s="1"/>
  <c r="J13" i="4" s="1" a="1"/>
  <c r="J13" i="4" s="1"/>
  <c r="H16" i="4"/>
  <c r="I16" i="4" s="1"/>
  <c r="J16" i="4" s="1" a="1"/>
  <c r="J16" i="4" s="1"/>
  <c r="F13" i="3"/>
  <c r="F10" i="3"/>
  <c r="F12" i="3"/>
  <c r="F7" i="3"/>
  <c r="F8" i="3"/>
  <c r="F11" i="3"/>
  <c r="F9" i="3"/>
  <c r="E13" i="3"/>
  <c r="E10" i="3"/>
  <c r="G10" i="3" s="1"/>
  <c r="E12" i="3"/>
  <c r="G12" i="3" s="1"/>
  <c r="E7" i="3"/>
  <c r="G7" i="3" s="1"/>
  <c r="E8" i="3"/>
  <c r="E11" i="3"/>
  <c r="E9" i="3"/>
  <c r="G9" i="3" s="1"/>
  <c r="B26" i="2"/>
  <c r="B27" i="2"/>
  <c r="B25" i="2"/>
  <c r="B19" i="2"/>
  <c r="B18" i="2"/>
  <c r="B20" i="2"/>
  <c r="B21" i="2"/>
  <c r="B22" i="2"/>
  <c r="B23" i="2"/>
  <c r="B24" i="2"/>
  <c r="J6" i="2"/>
  <c r="J7" i="2"/>
  <c r="J14" i="2"/>
  <c r="J8" i="2"/>
  <c r="J5" i="2"/>
  <c r="J12" i="2"/>
  <c r="J10" i="2"/>
  <c r="J9" i="2"/>
  <c r="J11" i="2"/>
  <c r="F6" i="2"/>
  <c r="F7" i="2"/>
  <c r="F14" i="2"/>
  <c r="F8" i="2"/>
  <c r="F5" i="2"/>
  <c r="F12" i="2"/>
  <c r="F13" i="2"/>
  <c r="F10" i="2"/>
  <c r="F9" i="2"/>
  <c r="F11" i="2"/>
  <c r="I14" i="1"/>
  <c r="H14" i="1"/>
  <c r="J8" i="1"/>
  <c r="J9" i="1"/>
  <c r="J10" i="1"/>
  <c r="J13" i="1"/>
  <c r="J12" i="1"/>
  <c r="J11" i="1"/>
  <c r="D8" i="1"/>
  <c r="D9" i="1"/>
  <c r="D10" i="1"/>
  <c r="D13" i="1"/>
  <c r="D12" i="1"/>
  <c r="D11" i="1"/>
  <c r="I7" i="4" l="1"/>
  <c r="G11" i="3"/>
  <c r="E14" i="3"/>
  <c r="F14" i="3"/>
  <c r="G8" i="3"/>
  <c r="G13" i="3"/>
  <c r="G14" i="3" s="1"/>
  <c r="I17" i="4" l="1"/>
  <c r="J7" i="4" a="1"/>
  <c r="J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<sst xmlns="http://schemas.openxmlformats.org/spreadsheetml/2006/main" count="93" uniqueCount="88">
  <si>
    <t>OHL WEST DIVISION</t>
  </si>
  <si>
    <t>Eric</t>
  </si>
  <si>
    <t>London</t>
  </si>
  <si>
    <t>Plymouth</t>
  </si>
  <si>
    <t>Sarnia</t>
  </si>
  <si>
    <t>SS Marie</t>
  </si>
  <si>
    <t>Windsor</t>
  </si>
  <si>
    <t>G</t>
  </si>
  <si>
    <t>W</t>
  </si>
  <si>
    <t>L</t>
  </si>
  <si>
    <t>T</t>
  </si>
  <si>
    <t>F</t>
  </si>
  <si>
    <t>A</t>
  </si>
  <si>
    <t>P</t>
  </si>
  <si>
    <t>Total:</t>
  </si>
  <si>
    <t>Player</t>
  </si>
  <si>
    <t>GP</t>
  </si>
  <si>
    <t>Pts</t>
  </si>
  <si>
    <t xml:space="preserve"> +/-</t>
  </si>
  <si>
    <t>PPP</t>
  </si>
  <si>
    <t>PIM</t>
  </si>
  <si>
    <t>PPP Pctg</t>
  </si>
  <si>
    <t>Carkner</t>
  </si>
  <si>
    <t>ciccarclli</t>
  </si>
  <si>
    <t>dvorak</t>
  </si>
  <si>
    <t>eakins</t>
  </si>
  <si>
    <t>fitzgerald</t>
  </si>
  <si>
    <t>gagner</t>
  </si>
  <si>
    <t>garpeniov</t>
  </si>
  <si>
    <t>johnson</t>
  </si>
  <si>
    <t>jovanosvski</t>
  </si>
  <si>
    <t>koziov</t>
  </si>
  <si>
    <t>Florida Panthers</t>
  </si>
  <si>
    <t>Team Record</t>
  </si>
  <si>
    <t>lachance</t>
  </si>
  <si>
    <t>warner</t>
  </si>
  <si>
    <t>mckaig</t>
  </si>
  <si>
    <t>shaw</t>
  </si>
  <si>
    <t>brooksbank</t>
  </si>
  <si>
    <t>darrach</t>
  </si>
  <si>
    <t>ruypers</t>
  </si>
  <si>
    <t>Hours</t>
  </si>
  <si>
    <t>Wage</t>
  </si>
  <si>
    <t>Gross</t>
  </si>
  <si>
    <t>Taxes</t>
  </si>
  <si>
    <t>Net</t>
  </si>
  <si>
    <t>Name</t>
  </si>
  <si>
    <t>Acme Hat Corporation</t>
  </si>
  <si>
    <t>Student</t>
  </si>
  <si>
    <t>KB</t>
  </si>
  <si>
    <t>WP</t>
  </si>
  <si>
    <t>SS</t>
  </si>
  <si>
    <t>DB</t>
  </si>
  <si>
    <t>Total</t>
  </si>
  <si>
    <t>Percentage</t>
  </si>
  <si>
    <t>Number</t>
  </si>
  <si>
    <t>%</t>
  </si>
  <si>
    <t>Avery Adam</t>
  </si>
  <si>
    <t>Chow Samuel</t>
  </si>
  <si>
    <t>Dible Liz</t>
  </si>
  <si>
    <t>Dow Julia</t>
  </si>
  <si>
    <t>Frank Joe</t>
  </si>
  <si>
    <t>Gill Mary</t>
  </si>
  <si>
    <t>Ip Henry</t>
  </si>
  <si>
    <t>Joe Sarah</t>
  </si>
  <si>
    <t>Low John</t>
  </si>
  <si>
    <t xml:space="preserve">Warn Sizanne </t>
  </si>
  <si>
    <t>Average:</t>
  </si>
  <si>
    <t>Pass/Fail</t>
  </si>
  <si>
    <t>Course : BTT 101</t>
  </si>
  <si>
    <t>Teacher: Mr. Zain</t>
  </si>
  <si>
    <t>Period: 3</t>
  </si>
  <si>
    <t>Average</t>
  </si>
  <si>
    <t>Maximum</t>
  </si>
  <si>
    <t>Minimum</t>
  </si>
  <si>
    <t>John</t>
  </si>
  <si>
    <t>Sue</t>
  </si>
  <si>
    <t>Pat</t>
  </si>
  <si>
    <t>Sam</t>
  </si>
  <si>
    <t>Mike</t>
  </si>
  <si>
    <t>Jane</t>
  </si>
  <si>
    <t>Maria</t>
  </si>
  <si>
    <t>Len</t>
  </si>
  <si>
    <t xml:space="preserve">  Assgn %</t>
  </si>
  <si>
    <t xml:space="preserve">  Assgn 1</t>
  </si>
  <si>
    <t xml:space="preserve">  Assgn 2</t>
  </si>
  <si>
    <t xml:space="preserve"> Assgn 2%</t>
  </si>
  <si>
    <t xml:space="preserve">  Average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</si>
</sst>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9" xfId="0" applyBorder="1"/>
    <xf numFmtId="0" fontId="5" fillId="0" borderId="1" xfId="0" applyFont="1" applyBorder="1"/>
    <xf numFmtId="0" fontId="5" fillId="0" borderId="9" xfId="0" applyFont="1" applyBorder="1"/>
    <xf numFmtId="0" fontId="0" fillId="0" borderId="1" xfId="0" applyFill="1" applyBorder="1"/>
    <xf numFmtId="0" fontId="0" fillId="0" borderId="4" xfId="0" applyBorder="1"/>
    <xf numFmtId="0" fontId="0" fillId="0" borderId="5" xfId="0" applyBorder="1"/>
    <xf numFmtId="164" fontId="0" fillId="0" borderId="3" xfId="0" applyNumberFormat="1" applyBorder="1"/>
    <xf numFmtId="164" fontId="0" fillId="0" borderId="1" xfId="0" applyNumberFormat="1" applyBorder="1"/>
    <xf numFmtId="164" fontId="0" fillId="0" borderId="0" xfId="0" applyNumberFormat="1" applyBorder="1"/>
    <xf numFmtId="0" fontId="0" fillId="0" borderId="0" xfId="0" applyBorder="1"/>
    <xf numFmtId="0" fontId="5" fillId="5" borderId="3" xfId="0" applyFont="1" applyFill="1" applyBorder="1"/>
    <xf numFmtId="0" fontId="6" fillId="5" borderId="3" xfId="0" applyFont="1" applyFill="1" applyBorder="1"/>
    <xf numFmtId="165" fontId="0" fillId="0" borderId="1" xfId="0" applyNumberFormat="1" applyBorder="1"/>
    <xf numFmtId="2" fontId="0" fillId="0" borderId="1" xfId="0" applyNumberFormat="1" applyBorder="1"/>
    <xf numFmtId="2" fontId="0" fillId="0" borderId="0" xfId="0" applyNumberFormat="1" applyBorder="1"/>
    <xf numFmtId="2" fontId="0" fillId="0" borderId="7" xfId="0" applyNumberFormat="1" applyBorder="1"/>
    <xf numFmtId="9" fontId="0" fillId="0" borderId="1" xfId="0" applyNumberFormat="1" applyBorder="1"/>
    <xf numFmtId="9" fontId="0" fillId="0" borderId="9" xfId="0" applyNumberFormat="1" applyBorder="1"/>
    <xf numFmtId="9" fontId="0" fillId="0" borderId="6" xfId="0" applyNumberFormat="1" applyBorder="1"/>
    <xf numFmtId="9" fontId="0" fillId="0" borderId="3" xfId="0" applyNumberFormat="1" applyBorder="1"/>
    <xf numFmtId="0" fontId="0" fillId="0" borderId="10" xfId="0" applyBorder="1"/>
    <xf numFmtId="0" fontId="0" fillId="0" borderId="33" xfId="0" applyBorder="1"/>
    <xf numFmtId="0" fontId="0" fillId="0" borderId="2" xfId="0" applyBorder="1"/>
    <xf numFmtId="0" fontId="2" fillId="5" borderId="32" xfId="0" applyFont="1" applyFill="1" applyBorder="1"/>
    <xf numFmtId="0" fontId="5" fillId="0" borderId="9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6" fillId="4" borderId="21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2" fillId="7" borderId="29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2" fillId="7" borderId="3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2" fillId="7" borderId="21" xfId="0" applyFont="1" applyFill="1" applyBorder="1" applyAlignment="1">
      <alignment horizontal="center"/>
    </xf>
    <xf numFmtId="0" fontId="2" fillId="7" borderId="24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164" fontId="5" fillId="0" borderId="1" xfId="1" applyNumberFormat="1" applyFont="1" applyBorder="1"/>
    <xf numFmtId="0" fontId="5" fillId="0" borderId="24" xfId="0" applyFont="1" applyBorder="1"/>
    <xf numFmtId="164" fontId="5" fillId="0" borderId="24" xfId="0" applyNumberFormat="1" applyFont="1" applyBorder="1"/>
    <xf numFmtId="0" fontId="5" fillId="0" borderId="22" xfId="0" applyFont="1" applyBorder="1"/>
    <xf numFmtId="0" fontId="5" fillId="0" borderId="17" xfId="0" applyFont="1" applyBorder="1"/>
    <xf numFmtId="164" fontId="5" fillId="0" borderId="17" xfId="0" applyNumberFormat="1" applyFont="1" applyBorder="1"/>
    <xf numFmtId="0" fontId="5" fillId="0" borderId="18" xfId="0" applyFont="1" applyBorder="1"/>
    <xf numFmtId="0" fontId="5" fillId="0" borderId="3" xfId="0" applyFont="1" applyBorder="1"/>
    <xf numFmtId="0" fontId="4" fillId="0" borderId="33" xfId="0" applyFont="1" applyBorder="1"/>
    <xf numFmtId="0" fontId="4" fillId="2" borderId="2" xfId="0" applyFont="1" applyFill="1" applyBorder="1"/>
    <xf numFmtId="0" fontId="5" fillId="4" borderId="2" xfId="0" applyFont="1" applyFill="1" applyBorder="1"/>
    <xf numFmtId="0" fontId="5" fillId="4" borderId="33" xfId="0" applyFont="1" applyFill="1" applyBorder="1"/>
    <xf numFmtId="0" fontId="0" fillId="8" borderId="3" xfId="0" applyFill="1" applyBorder="1"/>
    <xf numFmtId="0" fontId="7" fillId="9" borderId="3" xfId="0" applyFont="1" applyFill="1" applyBorder="1"/>
    <xf numFmtId="0" fontId="0" fillId="9" borderId="23" xfId="0" applyFill="1" applyBorder="1"/>
    <xf numFmtId="0" fontId="0" fillId="10" borderId="3" xfId="0" applyFill="1" applyBorder="1"/>
    <xf numFmtId="0" fontId="0" fillId="10" borderId="1" xfId="0" applyFill="1" applyBorder="1"/>
    <xf numFmtId="0" fontId="0" fillId="7" borderId="3" xfId="0" applyFill="1" applyBorder="1"/>
    <xf numFmtId="0" fontId="0" fillId="7" borderId="1" xfId="0" applyFill="1" applyBorder="1"/>
    <xf numFmtId="0" fontId="0" fillId="7" borderId="9" xfId="0" applyFill="1" applyBorder="1"/>
    <xf numFmtId="0" fontId="0" fillId="11" borderId="1" xfId="0" applyFill="1" applyBorder="1"/>
    <xf numFmtId="0" fontId="7" fillId="0" borderId="0" xfId="0" applyFont="1"/>
    <xf numFmtId="0" fontId="8" fillId="10" borderId="1" xfId="0" applyFont="1" applyFill="1" applyBorder="1"/>
    <xf numFmtId="0" fontId="5" fillId="10" borderId="1" xfId="0" applyFont="1" applyFill="1" applyBorder="1"/>
    <xf numFmtId="0" fontId="4" fillId="7" borderId="33" xfId="0" applyFont="1" applyFill="1" applyBorder="1" applyAlignment="1">
      <alignment horizontal="center"/>
    </xf>
    <xf numFmtId="0" fontId="2" fillId="5" borderId="34" xfId="0" applyFont="1" applyFill="1" applyBorder="1" applyAlignment="1">
      <alignment horizontal="center"/>
    </xf>
    <xf numFmtId="0" fontId="2" fillId="5" borderId="32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3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3" borderId="26" xfId="0" applyFont="1" applyFill="1" applyBorder="1" applyAlignment="1"/>
    <xf numFmtId="0" fontId="2" fillId="3" borderId="27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5A8D-0C3A-451C-8E50-C5FCF5C19ED6}">
  <dimension ref="C5:J23"/>
  <sheetViews>
    <sheetView tabSelected="1" view="pageLayout" zoomScale="55" zoomScaleNormal="55" zoomScalePageLayoutView="55" workbookViewId="0">
      <selection activeCell="F14" sqref="F14:G15"/>
    </sheetView>
  </sheetViews>
  <sheetFormatPr defaultRowHeight="14.4" x14ac:dyDescent="0.3"/>
  <cols>
    <col min="2" max="2" width="2.6640625" customWidth="1"/>
    <col min="3" max="3" width="14" customWidth="1"/>
    <col min="4" max="4" width="4.21875" customWidth="1"/>
    <col min="10" max="10" width="5.21875" customWidth="1"/>
  </cols>
  <sheetData>
    <row r="5" spans="3:10" ht="15" thickBot="1" x14ac:dyDescent="0.35"/>
    <row r="6" spans="3:10" ht="18" thickBot="1" x14ac:dyDescent="0.35">
      <c r="C6" s="29" t="s">
        <v>0</v>
      </c>
      <c r="D6" s="30"/>
      <c r="E6" s="30"/>
      <c r="F6" s="30"/>
      <c r="G6" s="30"/>
      <c r="H6" s="30"/>
      <c r="I6" s="30"/>
      <c r="J6" s="31"/>
    </row>
    <row r="7" spans="3:10" ht="18" x14ac:dyDescent="0.35">
      <c r="C7" s="13"/>
      <c r="D7" s="97" t="s">
        <v>7</v>
      </c>
      <c r="E7" s="97" t="s">
        <v>8</v>
      </c>
      <c r="F7" s="14" t="s">
        <v>9</v>
      </c>
      <c r="G7" s="97" t="s">
        <v>10</v>
      </c>
      <c r="H7" s="97" t="s">
        <v>11</v>
      </c>
      <c r="I7" s="97" t="s">
        <v>12</v>
      </c>
      <c r="J7" s="97" t="s">
        <v>13</v>
      </c>
    </row>
    <row r="8" spans="3:10" ht="18" x14ac:dyDescent="0.35">
      <c r="C8" s="81" t="s">
        <v>2</v>
      </c>
      <c r="D8" s="4">
        <f t="shared" ref="D8:D13" si="0">SUM(E8:G8)</f>
        <v>50</v>
      </c>
      <c r="E8" s="4">
        <v>31</v>
      </c>
      <c r="F8" s="4">
        <v>16</v>
      </c>
      <c r="G8" s="4">
        <v>3</v>
      </c>
      <c r="H8" s="4">
        <v>236</v>
      </c>
      <c r="I8" s="4">
        <v>183</v>
      </c>
      <c r="J8" s="4">
        <f t="shared" ref="J8:J13" si="1">E8*2 + G8*1</f>
        <v>65</v>
      </c>
    </row>
    <row r="9" spans="3:10" ht="18" x14ac:dyDescent="0.35">
      <c r="C9" s="81" t="s">
        <v>3</v>
      </c>
      <c r="D9" s="4">
        <f t="shared" si="0"/>
        <v>45</v>
      </c>
      <c r="E9" s="4">
        <v>27</v>
      </c>
      <c r="F9" s="4">
        <v>17</v>
      </c>
      <c r="G9" s="4">
        <v>1</v>
      </c>
      <c r="H9" s="4">
        <v>199</v>
      </c>
      <c r="I9" s="4">
        <v>170</v>
      </c>
      <c r="J9" s="4">
        <f t="shared" si="1"/>
        <v>55</v>
      </c>
    </row>
    <row r="10" spans="3:10" ht="18" x14ac:dyDescent="0.35">
      <c r="C10" s="81" t="s">
        <v>4</v>
      </c>
      <c r="D10" s="4">
        <f t="shared" si="0"/>
        <v>49</v>
      </c>
      <c r="E10" s="4">
        <v>23</v>
      </c>
      <c r="F10" s="4">
        <v>18</v>
      </c>
      <c r="G10" s="4">
        <v>8</v>
      </c>
      <c r="H10" s="4">
        <v>187</v>
      </c>
      <c r="I10" s="4">
        <v>176</v>
      </c>
      <c r="J10" s="4">
        <f t="shared" si="1"/>
        <v>54</v>
      </c>
    </row>
    <row r="11" spans="3:10" ht="18" x14ac:dyDescent="0.35">
      <c r="C11" s="81" t="s">
        <v>1</v>
      </c>
      <c r="D11" s="4">
        <f t="shared" si="0"/>
        <v>51</v>
      </c>
      <c r="E11" s="4">
        <v>22</v>
      </c>
      <c r="F11" s="4">
        <v>26</v>
      </c>
      <c r="G11" s="4">
        <v>3</v>
      </c>
      <c r="H11" s="4">
        <v>188</v>
      </c>
      <c r="I11" s="4">
        <v>213</v>
      </c>
      <c r="J11" s="4">
        <f t="shared" si="1"/>
        <v>47</v>
      </c>
    </row>
    <row r="12" spans="3:10" ht="18" x14ac:dyDescent="0.35">
      <c r="C12" s="81" t="s">
        <v>6</v>
      </c>
      <c r="D12" s="4">
        <f t="shared" si="0"/>
        <v>51</v>
      </c>
      <c r="E12" s="4">
        <v>14</v>
      </c>
      <c r="F12" s="4">
        <v>31</v>
      </c>
      <c r="G12" s="4">
        <v>6</v>
      </c>
      <c r="H12" s="4">
        <v>208</v>
      </c>
      <c r="I12" s="4">
        <v>252</v>
      </c>
      <c r="J12" s="4">
        <f t="shared" si="1"/>
        <v>34</v>
      </c>
    </row>
    <row r="13" spans="3:10" ht="18.600000000000001" thickBot="1" x14ac:dyDescent="0.4">
      <c r="C13" s="81" t="s">
        <v>5</v>
      </c>
      <c r="D13" s="4">
        <f t="shared" si="0"/>
        <v>47</v>
      </c>
      <c r="E13" s="4">
        <v>14</v>
      </c>
      <c r="F13" s="5">
        <v>29</v>
      </c>
      <c r="G13" s="5">
        <v>4</v>
      </c>
      <c r="H13" s="4">
        <v>187</v>
      </c>
      <c r="I13" s="4">
        <v>230</v>
      </c>
      <c r="J13" s="4">
        <f t="shared" si="1"/>
        <v>32</v>
      </c>
    </row>
    <row r="14" spans="3:10" ht="14.4" customHeight="1" x14ac:dyDescent="0.3">
      <c r="C14" s="27"/>
      <c r="D14" s="27"/>
      <c r="E14" s="36"/>
      <c r="F14" s="32" t="s">
        <v>14</v>
      </c>
      <c r="G14" s="33"/>
      <c r="H14" s="38">
        <f>SUM(H8:H13)</f>
        <v>1205</v>
      </c>
      <c r="I14" s="27">
        <f>SUM(I8:I13)</f>
        <v>1224</v>
      </c>
      <c r="J14" s="27"/>
    </row>
    <row r="15" spans="3:10" ht="15" customHeight="1" thickBot="1" x14ac:dyDescent="0.35">
      <c r="C15" s="28"/>
      <c r="D15" s="28"/>
      <c r="E15" s="37"/>
      <c r="F15" s="34"/>
      <c r="G15" s="35"/>
      <c r="H15" s="39"/>
      <c r="I15" s="28"/>
      <c r="J15" s="28"/>
    </row>
    <row r="23" spans="7:7" x14ac:dyDescent="0.3">
      <c r="G23" s="80"/>
    </row>
  </sheetData>
  <sortState xmlns:xlrd2="http://schemas.microsoft.com/office/spreadsheetml/2017/richdata2" ref="C7:J14">
    <sortCondition descending="1" ref="J7:J14"/>
    <sortCondition descending="1" ref="E7:E14"/>
    <sortCondition descending="1" ref="C7:C14"/>
  </sortState>
  <mergeCells count="8">
    <mergeCell ref="J14:J15"/>
    <mergeCell ref="C6:J6"/>
    <mergeCell ref="F14:G15"/>
    <mergeCell ref="E14:E15"/>
    <mergeCell ref="D14:D15"/>
    <mergeCell ref="C14:C15"/>
    <mergeCell ref="H14:H15"/>
    <mergeCell ref="I14:I15"/>
  </mergeCells>
  <pageMargins left="0.7" right="0.7" top="0.75" bottom="0.75" header="0.3" footer="0.3"/>
  <pageSetup orientation="portrait" r:id="rId1"/>
  <headerFooter>
    <oddHeader>&amp;CICT LAB Asgn-01                                                                                                  M. Tahir (4503)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2F82-D87A-4329-B21F-A0BF6836814B}">
  <dimension ref="B2:K27"/>
  <sheetViews>
    <sheetView view="pageLayout" zoomScaleNormal="100" workbookViewId="0">
      <selection activeCell="J4" sqref="J4"/>
    </sheetView>
  </sheetViews>
  <sheetFormatPr defaultRowHeight="14.4" x14ac:dyDescent="0.3"/>
  <cols>
    <col min="1" max="1" width="7.6640625" customWidth="1"/>
    <col min="2" max="2" width="10.88671875" customWidth="1"/>
    <col min="3" max="3" width="7.109375" customWidth="1"/>
  </cols>
  <sheetData>
    <row r="2" spans="2:10" ht="15" thickBot="1" x14ac:dyDescent="0.35"/>
    <row r="3" spans="2:10" ht="15" thickBot="1" x14ac:dyDescent="0.35">
      <c r="B3" s="41" t="s">
        <v>32</v>
      </c>
      <c r="C3" s="42"/>
      <c r="D3" s="42"/>
      <c r="E3" s="42"/>
      <c r="F3" s="42"/>
      <c r="G3" s="42"/>
      <c r="H3" s="42"/>
      <c r="I3" s="42"/>
      <c r="J3" s="43"/>
    </row>
    <row r="4" spans="2:10" x14ac:dyDescent="0.3">
      <c r="B4" s="93" t="s">
        <v>15</v>
      </c>
      <c r="C4" s="94" t="s">
        <v>16</v>
      </c>
      <c r="D4" s="94" t="s">
        <v>7</v>
      </c>
      <c r="E4" s="94" t="s">
        <v>12</v>
      </c>
      <c r="F4" s="94" t="s">
        <v>17</v>
      </c>
      <c r="G4" s="95" t="s">
        <v>18</v>
      </c>
      <c r="H4" s="94" t="s">
        <v>19</v>
      </c>
      <c r="I4" s="94" t="s">
        <v>20</v>
      </c>
      <c r="J4" s="96" t="s">
        <v>21</v>
      </c>
    </row>
    <row r="5" spans="2:10" x14ac:dyDescent="0.3">
      <c r="B5" s="75" t="s">
        <v>27</v>
      </c>
      <c r="C5" s="1">
        <v>53</v>
      </c>
      <c r="D5" s="1">
        <v>15</v>
      </c>
      <c r="E5" s="1">
        <v>18</v>
      </c>
      <c r="F5" s="1">
        <f t="shared" ref="F5:F14" si="0">D5*1 + E5*1</f>
        <v>33</v>
      </c>
      <c r="G5" s="1">
        <v>-13</v>
      </c>
      <c r="H5" s="1">
        <v>41</v>
      </c>
      <c r="I5" s="1">
        <v>105</v>
      </c>
      <c r="J5" s="10">
        <f t="shared" ref="J5:J12" si="1">C5/H5</f>
        <v>1.2926829268292683</v>
      </c>
    </row>
    <row r="6" spans="2:10" x14ac:dyDescent="0.3">
      <c r="B6" s="74" t="s">
        <v>23</v>
      </c>
      <c r="C6" s="2">
        <v>43</v>
      </c>
      <c r="D6" s="2">
        <v>14</v>
      </c>
      <c r="E6" s="2">
        <v>6</v>
      </c>
      <c r="F6" s="2">
        <f t="shared" si="0"/>
        <v>20</v>
      </c>
      <c r="G6" s="2">
        <v>-17</v>
      </c>
      <c r="H6" s="2">
        <v>48</v>
      </c>
      <c r="I6" s="2">
        <v>125</v>
      </c>
      <c r="J6" s="9">
        <f t="shared" si="1"/>
        <v>0.89583333333333337</v>
      </c>
    </row>
    <row r="7" spans="2:10" x14ac:dyDescent="0.3">
      <c r="B7" s="75" t="s">
        <v>24</v>
      </c>
      <c r="C7" s="1">
        <v>40</v>
      </c>
      <c r="D7" s="1">
        <v>8</v>
      </c>
      <c r="E7" s="1">
        <v>11</v>
      </c>
      <c r="F7" s="2">
        <f t="shared" si="0"/>
        <v>19</v>
      </c>
      <c r="G7" s="1">
        <v>-4</v>
      </c>
      <c r="H7" s="1">
        <v>6</v>
      </c>
      <c r="I7" s="1">
        <v>55</v>
      </c>
      <c r="J7" s="9">
        <f t="shared" si="1"/>
        <v>6.666666666666667</v>
      </c>
    </row>
    <row r="8" spans="2:10" x14ac:dyDescent="0.3">
      <c r="B8" s="75" t="s">
        <v>26</v>
      </c>
      <c r="C8" s="1">
        <v>57</v>
      </c>
      <c r="D8" s="1">
        <v>9</v>
      </c>
      <c r="E8" s="1">
        <v>5</v>
      </c>
      <c r="F8" s="2">
        <f t="shared" si="0"/>
        <v>14</v>
      </c>
      <c r="G8" s="1">
        <v>4</v>
      </c>
      <c r="H8" s="1">
        <v>41</v>
      </c>
      <c r="I8" s="1">
        <v>89</v>
      </c>
      <c r="J8" s="9">
        <f t="shared" si="1"/>
        <v>1.3902439024390243</v>
      </c>
    </row>
    <row r="9" spans="2:10" x14ac:dyDescent="0.3">
      <c r="B9" s="75" t="s">
        <v>31</v>
      </c>
      <c r="C9" s="6">
        <v>42</v>
      </c>
      <c r="D9" s="1">
        <v>7</v>
      </c>
      <c r="E9" s="1">
        <v>6</v>
      </c>
      <c r="F9" s="2">
        <f t="shared" si="0"/>
        <v>13</v>
      </c>
      <c r="G9" s="1">
        <v>-11</v>
      </c>
      <c r="H9" s="1">
        <v>4</v>
      </c>
      <c r="I9" s="1">
        <v>99</v>
      </c>
      <c r="J9" s="9">
        <f t="shared" si="1"/>
        <v>10.5</v>
      </c>
    </row>
    <row r="10" spans="2:10" x14ac:dyDescent="0.3">
      <c r="B10" s="75" t="s">
        <v>30</v>
      </c>
      <c r="C10" s="1">
        <v>56</v>
      </c>
      <c r="D10" s="1">
        <v>6</v>
      </c>
      <c r="E10" s="1">
        <v>6</v>
      </c>
      <c r="F10" s="2">
        <f t="shared" si="0"/>
        <v>12</v>
      </c>
      <c r="G10" s="1">
        <v>-14</v>
      </c>
      <c r="H10" s="1">
        <v>84</v>
      </c>
      <c r="I10" s="1">
        <v>86</v>
      </c>
      <c r="J10" s="9">
        <f t="shared" si="1"/>
        <v>0.66666666666666663</v>
      </c>
    </row>
    <row r="11" spans="2:10" x14ac:dyDescent="0.3">
      <c r="B11" s="75" t="s">
        <v>22</v>
      </c>
      <c r="C11" s="1">
        <v>53</v>
      </c>
      <c r="D11" s="1">
        <v>1</v>
      </c>
      <c r="E11" s="1">
        <v>4</v>
      </c>
      <c r="F11" s="2">
        <f t="shared" si="0"/>
        <v>5</v>
      </c>
      <c r="G11" s="1">
        <v>1</v>
      </c>
      <c r="H11" s="1">
        <v>45</v>
      </c>
      <c r="I11" s="1">
        <v>25</v>
      </c>
      <c r="J11" s="9">
        <f t="shared" si="1"/>
        <v>1.1777777777777778</v>
      </c>
    </row>
    <row r="12" spans="2:10" x14ac:dyDescent="0.3">
      <c r="B12" s="75" t="s">
        <v>28</v>
      </c>
      <c r="C12" s="1">
        <v>26</v>
      </c>
      <c r="D12" s="1">
        <v>1</v>
      </c>
      <c r="E12" s="1">
        <v>2</v>
      </c>
      <c r="F12" s="2">
        <f t="shared" si="0"/>
        <v>3</v>
      </c>
      <c r="G12" s="1">
        <v>-3</v>
      </c>
      <c r="H12" s="1">
        <v>4</v>
      </c>
      <c r="I12" s="1">
        <v>33</v>
      </c>
      <c r="J12" s="9">
        <f t="shared" si="1"/>
        <v>6.5</v>
      </c>
    </row>
    <row r="13" spans="2:10" x14ac:dyDescent="0.3">
      <c r="B13" s="75" t="s">
        <v>29</v>
      </c>
      <c r="C13" s="1">
        <v>6</v>
      </c>
      <c r="D13" s="1">
        <v>0</v>
      </c>
      <c r="E13" s="1">
        <v>2</v>
      </c>
      <c r="F13" s="2">
        <f t="shared" si="0"/>
        <v>2</v>
      </c>
      <c r="G13" s="1">
        <v>-2</v>
      </c>
      <c r="H13" s="1">
        <v>0</v>
      </c>
      <c r="I13" s="1">
        <v>3</v>
      </c>
      <c r="J13" s="9">
        <v>0</v>
      </c>
    </row>
    <row r="14" spans="2:10" x14ac:dyDescent="0.3">
      <c r="B14" s="75" t="s">
        <v>25</v>
      </c>
      <c r="C14" s="1">
        <v>11</v>
      </c>
      <c r="D14" s="1">
        <v>0</v>
      </c>
      <c r="E14" s="1">
        <v>1</v>
      </c>
      <c r="F14" s="2">
        <f t="shared" si="0"/>
        <v>1</v>
      </c>
      <c r="G14" s="1">
        <v>0</v>
      </c>
      <c r="H14" s="1">
        <v>23</v>
      </c>
      <c r="I14" s="1">
        <v>8</v>
      </c>
      <c r="J14" s="9">
        <f>C14/H14</f>
        <v>0.47826086956521741</v>
      </c>
    </row>
    <row r="16" spans="2:10" ht="15" thickBot="1" x14ac:dyDescent="0.35"/>
    <row r="17" spans="2:11" ht="15" thickBot="1" x14ac:dyDescent="0.35">
      <c r="B17" s="44" t="s">
        <v>33</v>
      </c>
      <c r="C17" s="45"/>
      <c r="E17" s="11"/>
      <c r="F17" s="12"/>
      <c r="G17" s="12"/>
      <c r="H17" s="12"/>
      <c r="I17" s="12"/>
      <c r="J17" s="12"/>
      <c r="K17" s="12"/>
    </row>
    <row r="18" spans="2:11" x14ac:dyDescent="0.3">
      <c r="B18" s="46">
        <f>D5+E5+F5+G5+H5+I5</f>
        <v>199</v>
      </c>
      <c r="C18" s="46"/>
    </row>
    <row r="19" spans="2:11" x14ac:dyDescent="0.3">
      <c r="B19" s="40">
        <f>D6+E6+F6+G6+H6+I6</f>
        <v>196</v>
      </c>
      <c r="C19" s="40"/>
    </row>
    <row r="20" spans="2:11" x14ac:dyDescent="0.3">
      <c r="B20" s="40">
        <f t="shared" ref="B20:B24" si="2">D7+E7+F7+G7+H7+I7</f>
        <v>95</v>
      </c>
      <c r="C20" s="40"/>
    </row>
    <row r="21" spans="2:11" x14ac:dyDescent="0.3">
      <c r="B21" s="40">
        <f t="shared" si="2"/>
        <v>162</v>
      </c>
      <c r="C21" s="40"/>
    </row>
    <row r="22" spans="2:11" x14ac:dyDescent="0.3">
      <c r="B22" s="40">
        <f t="shared" si="2"/>
        <v>118</v>
      </c>
      <c r="C22" s="40"/>
    </row>
    <row r="23" spans="2:11" x14ac:dyDescent="0.3">
      <c r="B23" s="40">
        <f t="shared" si="2"/>
        <v>180</v>
      </c>
      <c r="C23" s="40"/>
    </row>
    <row r="24" spans="2:11" x14ac:dyDescent="0.3">
      <c r="B24" s="40">
        <f t="shared" si="2"/>
        <v>81</v>
      </c>
      <c r="C24" s="40"/>
    </row>
    <row r="25" spans="2:11" x14ac:dyDescent="0.3">
      <c r="B25" s="40">
        <f>D12+E12+F12+G12+H12+I12</f>
        <v>40</v>
      </c>
      <c r="C25" s="40"/>
    </row>
    <row r="26" spans="2:11" x14ac:dyDescent="0.3">
      <c r="B26" s="40">
        <f t="shared" ref="B26:B27" si="3">D13+E13+F13+G13+H13+I13</f>
        <v>5</v>
      </c>
      <c r="C26" s="40"/>
    </row>
    <row r="27" spans="2:11" x14ac:dyDescent="0.3">
      <c r="B27" s="40">
        <f t="shared" si="3"/>
        <v>33</v>
      </c>
      <c r="C27" s="40"/>
    </row>
  </sheetData>
  <sortState xmlns:xlrd2="http://schemas.microsoft.com/office/spreadsheetml/2017/richdata2" ref="B4:J15">
    <sortCondition descending="1" ref="F4:F15"/>
    <sortCondition descending="1" ref="D4:D15"/>
    <sortCondition ref="I4:I15"/>
  </sortState>
  <mergeCells count="12">
    <mergeCell ref="B24:C24"/>
    <mergeCell ref="B25:C25"/>
    <mergeCell ref="B26:C26"/>
    <mergeCell ref="B27:C27"/>
    <mergeCell ref="B3:J3"/>
    <mergeCell ref="B17:C17"/>
    <mergeCell ref="B18:C18"/>
    <mergeCell ref="B19:C19"/>
    <mergeCell ref="B20:C20"/>
    <mergeCell ref="B21:C21"/>
    <mergeCell ref="B22:C22"/>
    <mergeCell ref="B23:C23"/>
  </mergeCells>
  <pageMargins left="0.7" right="0.7" top="0.75" bottom="0.75" header="0.3" footer="0.3"/>
  <pageSetup orientation="portrait" r:id="rId1"/>
  <headerFooter>
    <oddHeader>&amp;CICT LAB Asgn-01                                                                                                  M. Tahir (4503)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3695-614C-4C3B-B2AC-7998CEE9554F}">
  <dimension ref="B5:G14"/>
  <sheetViews>
    <sheetView view="pageLayout" zoomScaleNormal="100" workbookViewId="0">
      <selection activeCell="D14" sqref="D14"/>
    </sheetView>
  </sheetViews>
  <sheetFormatPr defaultRowHeight="14.4" x14ac:dyDescent="0.3"/>
  <cols>
    <col min="2" max="2" width="11" customWidth="1"/>
  </cols>
  <sheetData>
    <row r="5" spans="2:7" x14ac:dyDescent="0.3">
      <c r="B5" s="47" t="s">
        <v>47</v>
      </c>
      <c r="C5" s="48"/>
      <c r="D5" s="48"/>
      <c r="E5" s="48"/>
      <c r="F5" s="48"/>
      <c r="G5" s="49"/>
    </row>
    <row r="6" spans="2:7" x14ac:dyDescent="0.3">
      <c r="B6" s="91" t="s">
        <v>46</v>
      </c>
      <c r="C6" s="91" t="s">
        <v>41</v>
      </c>
      <c r="D6" s="91" t="s">
        <v>42</v>
      </c>
      <c r="E6" s="91" t="s">
        <v>43</v>
      </c>
      <c r="F6" s="91" t="s">
        <v>44</v>
      </c>
      <c r="G6" s="91" t="s">
        <v>45</v>
      </c>
    </row>
    <row r="7" spans="2:7" x14ac:dyDescent="0.3">
      <c r="B7" s="79" t="s">
        <v>38</v>
      </c>
      <c r="C7" s="15">
        <v>29</v>
      </c>
      <c r="D7" s="17">
        <v>31</v>
      </c>
      <c r="E7" s="16">
        <f t="shared" ref="E7:E13" si="0">C7*D7</f>
        <v>899</v>
      </c>
      <c r="F7" s="16">
        <f t="shared" ref="F7:F13" si="1">(C7*D7/100)*35</f>
        <v>314.65000000000003</v>
      </c>
      <c r="G7" s="16">
        <f t="shared" ref="G7:G13" si="2">E7-F7</f>
        <v>584.34999999999991</v>
      </c>
    </row>
    <row r="8" spans="2:7" x14ac:dyDescent="0.3">
      <c r="B8" s="79" t="s">
        <v>39</v>
      </c>
      <c r="C8" s="15">
        <v>15</v>
      </c>
      <c r="D8" s="18">
        <v>18.54</v>
      </c>
      <c r="E8" s="16">
        <f t="shared" si="0"/>
        <v>278.09999999999997</v>
      </c>
      <c r="F8" s="16">
        <f t="shared" si="1"/>
        <v>97.334999999999994</v>
      </c>
      <c r="G8" s="16">
        <f t="shared" si="2"/>
        <v>180.76499999999999</v>
      </c>
    </row>
    <row r="9" spans="2:7" x14ac:dyDescent="0.3">
      <c r="B9" s="79" t="s">
        <v>34</v>
      </c>
      <c r="C9" s="15">
        <v>40.5</v>
      </c>
      <c r="D9" s="18">
        <v>15.75</v>
      </c>
      <c r="E9" s="16">
        <f t="shared" si="0"/>
        <v>637.875</v>
      </c>
      <c r="F9" s="16">
        <f t="shared" si="1"/>
        <v>223.25624999999999</v>
      </c>
      <c r="G9" s="16">
        <f t="shared" si="2"/>
        <v>414.61874999999998</v>
      </c>
    </row>
    <row r="10" spans="2:7" x14ac:dyDescent="0.3">
      <c r="B10" s="79" t="s">
        <v>36</v>
      </c>
      <c r="C10" s="15">
        <v>27.75</v>
      </c>
      <c r="D10" s="18">
        <v>29.85</v>
      </c>
      <c r="E10" s="16">
        <f t="shared" si="0"/>
        <v>828.33750000000009</v>
      </c>
      <c r="F10" s="16">
        <f t="shared" si="1"/>
        <v>289.91812500000003</v>
      </c>
      <c r="G10" s="16">
        <f t="shared" si="2"/>
        <v>538.41937500000006</v>
      </c>
    </row>
    <row r="11" spans="2:7" x14ac:dyDescent="0.3">
      <c r="B11" s="79" t="s">
        <v>40</v>
      </c>
      <c r="C11" s="15">
        <v>14.75</v>
      </c>
      <c r="D11" s="18">
        <v>15.75</v>
      </c>
      <c r="E11" s="16">
        <f t="shared" si="0"/>
        <v>232.3125</v>
      </c>
      <c r="F11" s="16">
        <f t="shared" si="1"/>
        <v>81.309375000000003</v>
      </c>
      <c r="G11" s="16">
        <f t="shared" si="2"/>
        <v>151.00312500000001</v>
      </c>
    </row>
    <row r="12" spans="2:7" x14ac:dyDescent="0.3">
      <c r="B12" s="79" t="s">
        <v>37</v>
      </c>
      <c r="C12" s="15">
        <v>38</v>
      </c>
      <c r="D12" s="18">
        <v>32</v>
      </c>
      <c r="E12" s="16">
        <f t="shared" si="0"/>
        <v>1216</v>
      </c>
      <c r="F12" s="16">
        <f t="shared" si="1"/>
        <v>425.6</v>
      </c>
      <c r="G12" s="16">
        <f t="shared" si="2"/>
        <v>790.4</v>
      </c>
    </row>
    <row r="13" spans="2:7" x14ac:dyDescent="0.3">
      <c r="B13" s="79" t="s">
        <v>35</v>
      </c>
      <c r="C13" s="15">
        <v>39.5</v>
      </c>
      <c r="D13" s="18">
        <v>35.5</v>
      </c>
      <c r="E13" s="16">
        <f t="shared" si="0"/>
        <v>1402.25</v>
      </c>
      <c r="F13" s="16">
        <f t="shared" si="1"/>
        <v>490.78750000000002</v>
      </c>
      <c r="G13" s="16">
        <f t="shared" si="2"/>
        <v>911.46249999999998</v>
      </c>
    </row>
    <row r="14" spans="2:7" x14ac:dyDescent="0.3">
      <c r="B14" s="1"/>
      <c r="C14" s="1"/>
      <c r="D14" s="92" t="s">
        <v>14</v>
      </c>
      <c r="E14" s="1">
        <f>SUM(E7:E13)</f>
        <v>5493.875</v>
      </c>
      <c r="F14" s="1">
        <f>SUM(F7:F13)</f>
        <v>1922.8562500000003</v>
      </c>
      <c r="G14" s="1">
        <f>SUM(G7:G13)</f>
        <v>3571.0187499999997</v>
      </c>
    </row>
  </sheetData>
  <sortState xmlns:xlrd2="http://schemas.microsoft.com/office/spreadsheetml/2017/richdata2" ref="B7:G14">
    <sortCondition ref="B7:B14"/>
  </sortState>
  <mergeCells count="1">
    <mergeCell ref="B5:G5"/>
  </mergeCells>
  <pageMargins left="0.7" right="0.7" top="0.75" bottom="0.75" header="0.3" footer="0.3"/>
  <pageSetup orientation="portrait" r:id="rId1"/>
  <headerFooter>
    <oddHeader xml:space="preserve">&amp;CICT LAB Asgn-01                                                                                                  M. Tahir (4503)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8304-3439-4B45-B0CB-EA43DAC31E84}">
  <dimension ref="B1:J17"/>
  <sheetViews>
    <sheetView view="pageLayout" zoomScaleNormal="100" workbookViewId="0">
      <selection activeCell="C17" sqref="C17"/>
    </sheetView>
  </sheetViews>
  <sheetFormatPr defaultRowHeight="14.4" x14ac:dyDescent="0.3"/>
  <cols>
    <col min="1" max="1" width="3.6640625" customWidth="1"/>
    <col min="2" max="2" width="12.77734375" customWidth="1"/>
    <col min="9" max="9" width="10.44140625" customWidth="1"/>
  </cols>
  <sheetData>
    <row r="1" spans="2:10" ht="15" thickBot="1" x14ac:dyDescent="0.35"/>
    <row r="2" spans="2:10" ht="19.8" customHeight="1" x14ac:dyDescent="0.3">
      <c r="B2" s="50" t="s">
        <v>69</v>
      </c>
      <c r="C2" s="51"/>
      <c r="D2" s="51"/>
      <c r="E2" s="51"/>
      <c r="F2" s="51"/>
      <c r="G2" s="51"/>
      <c r="H2" s="51"/>
      <c r="I2" s="51"/>
      <c r="J2" s="52"/>
    </row>
    <row r="3" spans="2:10" x14ac:dyDescent="0.3">
      <c r="B3" s="53" t="s">
        <v>70</v>
      </c>
      <c r="C3" s="54"/>
      <c r="D3" s="54"/>
      <c r="E3" s="54"/>
      <c r="F3" s="54"/>
      <c r="G3" s="54"/>
      <c r="H3" s="54"/>
      <c r="I3" s="54"/>
      <c r="J3" s="55"/>
    </row>
    <row r="4" spans="2:10" ht="15" thickBot="1" x14ac:dyDescent="0.35">
      <c r="B4" s="56" t="s">
        <v>71</v>
      </c>
      <c r="C4" s="57"/>
      <c r="D4" s="57"/>
      <c r="E4" s="57"/>
      <c r="F4" s="57"/>
      <c r="G4" s="57"/>
      <c r="H4" s="57"/>
      <c r="I4" s="57"/>
      <c r="J4" s="58"/>
    </row>
    <row r="5" spans="2:10" ht="15" thickBot="1" x14ac:dyDescent="0.35">
      <c r="B5" s="86" t="s">
        <v>46</v>
      </c>
      <c r="C5" s="87" t="s">
        <v>48</v>
      </c>
      <c r="D5" s="87" t="s">
        <v>49</v>
      </c>
      <c r="E5" s="87" t="s">
        <v>50</v>
      </c>
      <c r="F5" s="87" t="s">
        <v>51</v>
      </c>
      <c r="G5" s="87" t="s">
        <v>52</v>
      </c>
      <c r="H5" s="87" t="s">
        <v>53</v>
      </c>
      <c r="I5" s="88" t="s">
        <v>54</v>
      </c>
      <c r="J5" s="89" t="s">
        <v>68</v>
      </c>
    </row>
    <row r="6" spans="2:10" ht="15" thickBot="1" x14ac:dyDescent="0.35">
      <c r="B6" s="23"/>
      <c r="C6" s="26" t="s">
        <v>55</v>
      </c>
      <c r="D6" s="85">
        <v>30</v>
      </c>
      <c r="E6" s="85">
        <v>35</v>
      </c>
      <c r="F6" s="85">
        <v>25</v>
      </c>
      <c r="G6" s="85">
        <v>30</v>
      </c>
      <c r="H6" s="85">
        <f t="shared" ref="H6:H16" si="0">SUM(D6:G6)</f>
        <v>120</v>
      </c>
      <c r="I6" s="84" t="s">
        <v>56</v>
      </c>
      <c r="J6" s="24"/>
    </row>
    <row r="7" spans="2:10" x14ac:dyDescent="0.3">
      <c r="B7" s="76" t="s">
        <v>63</v>
      </c>
      <c r="C7" s="2">
        <v>1214</v>
      </c>
      <c r="D7" s="2">
        <v>29</v>
      </c>
      <c r="E7" s="2">
        <v>32</v>
      </c>
      <c r="F7" s="2">
        <v>23</v>
      </c>
      <c r="G7" s="2">
        <v>27</v>
      </c>
      <c r="H7" s="2">
        <f t="shared" si="0"/>
        <v>111</v>
      </c>
      <c r="I7" s="22">
        <f t="shared" ref="I7:I16" si="1">(H7 / $H$6)</f>
        <v>0.92500000000000004</v>
      </c>
      <c r="J7" s="71" t="str" cm="1">
        <f t="array" ref="J7">_xlfn.IFS(I7&gt;=50%,"Pass",I7&lt;=49%,"Fail")</f>
        <v>Pass</v>
      </c>
    </row>
    <row r="8" spans="2:10" x14ac:dyDescent="0.3">
      <c r="B8" s="77" t="s">
        <v>61</v>
      </c>
      <c r="C8" s="1">
        <v>1798</v>
      </c>
      <c r="D8" s="1">
        <v>26</v>
      </c>
      <c r="E8" s="1">
        <v>29</v>
      </c>
      <c r="F8" s="1">
        <v>22</v>
      </c>
      <c r="G8" s="1">
        <v>28</v>
      </c>
      <c r="H8" s="1">
        <f t="shared" si="0"/>
        <v>105</v>
      </c>
      <c r="I8" s="19">
        <f t="shared" si="1"/>
        <v>0.875</v>
      </c>
      <c r="J8" s="71" t="str" cm="1">
        <f t="array" ref="J8">_xlfn.IFS(I8&gt;=50%,"Pass",I8&lt;=49%,"Fail")</f>
        <v>Pass</v>
      </c>
    </row>
    <row r="9" spans="2:10" x14ac:dyDescent="0.3">
      <c r="B9" s="77" t="s">
        <v>62</v>
      </c>
      <c r="C9" s="1">
        <v>1115</v>
      </c>
      <c r="D9" s="1">
        <v>25</v>
      </c>
      <c r="E9" s="1">
        <v>30</v>
      </c>
      <c r="F9" s="1">
        <v>20</v>
      </c>
      <c r="G9" s="1">
        <v>25</v>
      </c>
      <c r="H9" s="1">
        <f t="shared" si="0"/>
        <v>100</v>
      </c>
      <c r="I9" s="19">
        <f t="shared" si="1"/>
        <v>0.83333333333333337</v>
      </c>
      <c r="J9" s="71" t="str" cm="1">
        <f t="array" ref="J9">_xlfn.IFS(I9&gt;=50%,"Pass",I9&lt;=49%,"Fail")</f>
        <v>Pass</v>
      </c>
    </row>
    <row r="10" spans="2:10" x14ac:dyDescent="0.3">
      <c r="B10" s="77" t="s">
        <v>57</v>
      </c>
      <c r="C10" s="1">
        <v>1203</v>
      </c>
      <c r="D10" s="1">
        <v>25</v>
      </c>
      <c r="E10" s="1">
        <v>31</v>
      </c>
      <c r="F10" s="1">
        <v>19</v>
      </c>
      <c r="G10" s="1">
        <v>21</v>
      </c>
      <c r="H10" s="1">
        <f t="shared" si="0"/>
        <v>96</v>
      </c>
      <c r="I10" s="19">
        <f t="shared" si="1"/>
        <v>0.8</v>
      </c>
      <c r="J10" s="71" t="str" cm="1">
        <f t="array" ref="J10">_xlfn.IFS(I10&gt;=50%,"Pass",I10&lt;=49%,"Fail")</f>
        <v>Pass</v>
      </c>
    </row>
    <row r="11" spans="2:10" x14ac:dyDescent="0.3">
      <c r="B11" s="77" t="s">
        <v>59</v>
      </c>
      <c r="C11" s="1">
        <v>1721</v>
      </c>
      <c r="D11" s="1">
        <v>22</v>
      </c>
      <c r="E11" s="1">
        <v>30</v>
      </c>
      <c r="F11" s="1">
        <v>20</v>
      </c>
      <c r="G11" s="1">
        <v>22</v>
      </c>
      <c r="H11" s="1">
        <f t="shared" si="0"/>
        <v>94</v>
      </c>
      <c r="I11" s="19">
        <f t="shared" si="1"/>
        <v>0.78333333333333333</v>
      </c>
      <c r="J11" s="71" t="str" cm="1">
        <f t="array" ref="J11">_xlfn.IFS(I11&gt;=50%,"Pass",I11&lt;=49%,"Fail")</f>
        <v>Pass</v>
      </c>
    </row>
    <row r="12" spans="2:10" x14ac:dyDescent="0.3">
      <c r="B12" s="77" t="s">
        <v>60</v>
      </c>
      <c r="C12" s="1">
        <v>1604</v>
      </c>
      <c r="D12" s="1">
        <v>24</v>
      </c>
      <c r="E12" s="1">
        <v>29</v>
      </c>
      <c r="F12" s="1">
        <v>20</v>
      </c>
      <c r="G12" s="1">
        <v>20</v>
      </c>
      <c r="H12" s="1">
        <f t="shared" si="0"/>
        <v>93</v>
      </c>
      <c r="I12" s="19">
        <f t="shared" si="1"/>
        <v>0.77500000000000002</v>
      </c>
      <c r="J12" s="71" t="str" cm="1">
        <f t="array" ref="J12">_xlfn.IFS(I12&gt;=50%,"Pass",I12&lt;=49%,"Fail")</f>
        <v>Pass</v>
      </c>
    </row>
    <row r="13" spans="2:10" x14ac:dyDescent="0.3">
      <c r="B13" s="77" t="s">
        <v>65</v>
      </c>
      <c r="C13" s="1">
        <v>2015</v>
      </c>
      <c r="D13" s="1">
        <v>22</v>
      </c>
      <c r="E13" s="1">
        <v>21</v>
      </c>
      <c r="F13" s="1">
        <v>19</v>
      </c>
      <c r="G13" s="1">
        <v>18</v>
      </c>
      <c r="H13" s="1">
        <f t="shared" si="0"/>
        <v>80</v>
      </c>
      <c r="I13" s="19">
        <f t="shared" si="1"/>
        <v>0.66666666666666663</v>
      </c>
      <c r="J13" s="71" t="str" cm="1">
        <f t="array" ref="J13">_xlfn.IFS(I13&gt;=50%,"Pass",I13&lt;=49%,"Fail")</f>
        <v>Pass</v>
      </c>
    </row>
    <row r="14" spans="2:10" x14ac:dyDescent="0.3">
      <c r="B14" s="77" t="s">
        <v>64</v>
      </c>
      <c r="C14" s="1">
        <v>2021</v>
      </c>
      <c r="D14" s="1">
        <v>19</v>
      </c>
      <c r="E14" s="1">
        <v>21</v>
      </c>
      <c r="F14" s="1">
        <v>18</v>
      </c>
      <c r="G14" s="1">
        <v>20</v>
      </c>
      <c r="H14" s="1">
        <f t="shared" si="0"/>
        <v>78</v>
      </c>
      <c r="I14" s="19">
        <f t="shared" si="1"/>
        <v>0.65</v>
      </c>
      <c r="J14" s="71" t="str" cm="1">
        <f t="array" ref="J14">_xlfn.IFS(I14&gt;=50%,"Pass",I14&lt;=49%,"Fail")</f>
        <v>Pass</v>
      </c>
    </row>
    <row r="15" spans="2:10" x14ac:dyDescent="0.3">
      <c r="B15" s="77" t="s">
        <v>58</v>
      </c>
      <c r="C15" s="1">
        <v>2219</v>
      </c>
      <c r="D15" s="1">
        <v>10</v>
      </c>
      <c r="E15" s="1">
        <v>15</v>
      </c>
      <c r="F15" s="1">
        <v>10</v>
      </c>
      <c r="G15" s="1">
        <v>14</v>
      </c>
      <c r="H15" s="1">
        <f t="shared" si="0"/>
        <v>49</v>
      </c>
      <c r="I15" s="19">
        <f t="shared" si="1"/>
        <v>0.40833333333333333</v>
      </c>
      <c r="J15" s="72" t="str" cm="1">
        <f t="array" ref="J15">_xlfn.IFS(I15&gt;=50%,"Pass",I15&lt;=49%,"Fail")</f>
        <v>Fail</v>
      </c>
    </row>
    <row r="16" spans="2:10" ht="15" thickBot="1" x14ac:dyDescent="0.35">
      <c r="B16" s="78" t="s">
        <v>66</v>
      </c>
      <c r="C16" s="3">
        <v>1320</v>
      </c>
      <c r="D16" s="3">
        <v>12</v>
      </c>
      <c r="E16" s="3">
        <v>12</v>
      </c>
      <c r="F16" s="3">
        <v>14</v>
      </c>
      <c r="G16" s="3">
        <v>9</v>
      </c>
      <c r="H16" s="3">
        <f t="shared" si="0"/>
        <v>47</v>
      </c>
      <c r="I16" s="20">
        <f t="shared" si="1"/>
        <v>0.39166666666666666</v>
      </c>
      <c r="J16" s="73" t="str" cm="1">
        <f t="array" ref="J16">_xlfn.IFS(I16&gt;=50%,"Pass",I16&lt;=49%,"Fail")</f>
        <v>Fail</v>
      </c>
    </row>
    <row r="17" spans="2:10" ht="15" thickBot="1" x14ac:dyDescent="0.35">
      <c r="B17" s="7"/>
      <c r="C17" s="90" t="s">
        <v>67</v>
      </c>
      <c r="D17" s="8">
        <f t="shared" ref="D17:I17" si="2">AVERAGE(D7:D16)</f>
        <v>21.4</v>
      </c>
      <c r="E17" s="8">
        <f t="shared" si="2"/>
        <v>25</v>
      </c>
      <c r="F17" s="8">
        <f t="shared" si="2"/>
        <v>18.5</v>
      </c>
      <c r="G17" s="8">
        <f t="shared" si="2"/>
        <v>20.399999999999999</v>
      </c>
      <c r="H17" s="8">
        <f t="shared" si="2"/>
        <v>85.3</v>
      </c>
      <c r="I17" s="21">
        <f t="shared" si="2"/>
        <v>0.71083333333333343</v>
      </c>
      <c r="J17" s="25"/>
    </row>
  </sheetData>
  <sortState xmlns:xlrd2="http://schemas.microsoft.com/office/spreadsheetml/2017/richdata2" ref="B7:I16">
    <sortCondition descending="1" ref="I7:I16"/>
    <sortCondition ref="C7:C16"/>
  </sortState>
  <mergeCells count="3">
    <mergeCell ref="B2:J2"/>
    <mergeCell ref="B3:J3"/>
    <mergeCell ref="B4:J4"/>
  </mergeCells>
  <pageMargins left="0.7" right="0.7" top="0.75" bottom="0.75" header="0.3" footer="0.3"/>
  <pageSetup orientation="portrait" r:id="rId1"/>
  <headerFooter>
    <oddHeader xml:space="preserve">&amp;CICT LAB Asgn-01                                                                                                  M. Tahir (4503)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DB5E-50DB-4E8D-9C84-B06190CB767C}">
  <dimension ref="B2:G17"/>
  <sheetViews>
    <sheetView view="pageLayout" zoomScale="85" zoomScaleNormal="100" zoomScalePageLayoutView="85" workbookViewId="0">
      <selection activeCell="C4" sqref="C4"/>
    </sheetView>
  </sheetViews>
  <sheetFormatPr defaultRowHeight="14.4" x14ac:dyDescent="0.3"/>
  <cols>
    <col min="2" max="2" width="12.6640625" customWidth="1"/>
    <col min="3" max="3" width="10.88671875" customWidth="1"/>
    <col min="4" max="4" width="12.88671875" customWidth="1"/>
    <col min="5" max="5" width="11.6640625" customWidth="1"/>
    <col min="6" max="6" width="13.33203125" customWidth="1"/>
    <col min="7" max="7" width="16" customWidth="1"/>
  </cols>
  <sheetData>
    <row r="2" spans="2:7" ht="15" thickBot="1" x14ac:dyDescent="0.35"/>
    <row r="3" spans="2:7" ht="18" thickBot="1" x14ac:dyDescent="0.35">
      <c r="B3" s="68" t="s">
        <v>48</v>
      </c>
      <c r="C3" s="68" t="s">
        <v>84</v>
      </c>
      <c r="D3" s="68" t="s">
        <v>83</v>
      </c>
      <c r="E3" s="68" t="s">
        <v>85</v>
      </c>
      <c r="F3" s="68" t="s">
        <v>86</v>
      </c>
      <c r="G3" s="68" t="s">
        <v>87</v>
      </c>
    </row>
    <row r="4" spans="2:7" ht="18" thickBot="1" x14ac:dyDescent="0.35">
      <c r="B4" s="67"/>
      <c r="C4" s="83">
        <v>35</v>
      </c>
      <c r="D4" s="67"/>
      <c r="E4" s="83">
        <v>55</v>
      </c>
      <c r="F4" s="67"/>
      <c r="G4" s="67"/>
    </row>
    <row r="5" spans="2:7" ht="18" x14ac:dyDescent="0.35">
      <c r="B5" s="66"/>
      <c r="C5" s="66"/>
      <c r="D5" s="66"/>
      <c r="E5" s="66"/>
      <c r="F5" s="66"/>
      <c r="G5" s="66"/>
    </row>
    <row r="6" spans="2:7" ht="18" x14ac:dyDescent="0.35">
      <c r="B6" s="82" t="s">
        <v>75</v>
      </c>
      <c r="C6" s="4">
        <v>34</v>
      </c>
      <c r="D6" s="59">
        <f>C6/$C$4</f>
        <v>0.97142857142857142</v>
      </c>
      <c r="E6" s="4">
        <v>45</v>
      </c>
      <c r="F6" s="59">
        <f>E6/$E$4</f>
        <v>0.81818181818181823</v>
      </c>
      <c r="G6" s="59">
        <f>(D6+F6)/2</f>
        <v>0.89480519480519483</v>
      </c>
    </row>
    <row r="7" spans="2:7" ht="18" x14ac:dyDescent="0.35">
      <c r="B7" s="82" t="s">
        <v>76</v>
      </c>
      <c r="C7" s="4">
        <v>31</v>
      </c>
      <c r="D7" s="59">
        <f t="shared" ref="D7:D13" si="0">C7/$C$4</f>
        <v>0.88571428571428568</v>
      </c>
      <c r="E7" s="4">
        <v>49</v>
      </c>
      <c r="F7" s="59">
        <f t="shared" ref="F7:F13" si="1">E7/$E$4</f>
        <v>0.89090909090909087</v>
      </c>
      <c r="G7" s="59">
        <f t="shared" ref="G7:G13" si="2">(D7+F7)/2</f>
        <v>0.88831168831168827</v>
      </c>
    </row>
    <row r="8" spans="2:7" ht="18" x14ac:dyDescent="0.35">
      <c r="B8" s="82" t="s">
        <v>77</v>
      </c>
      <c r="C8" s="4">
        <v>28</v>
      </c>
      <c r="D8" s="59">
        <f t="shared" si="0"/>
        <v>0.8</v>
      </c>
      <c r="E8" s="4">
        <v>51</v>
      </c>
      <c r="F8" s="59">
        <f t="shared" si="1"/>
        <v>0.92727272727272725</v>
      </c>
      <c r="G8" s="59">
        <f t="shared" si="2"/>
        <v>0.86363636363636365</v>
      </c>
    </row>
    <row r="9" spans="2:7" ht="18" x14ac:dyDescent="0.35">
      <c r="B9" s="82" t="s">
        <v>78</v>
      </c>
      <c r="C9" s="4">
        <v>22</v>
      </c>
      <c r="D9" s="59">
        <f t="shared" si="0"/>
        <v>0.62857142857142856</v>
      </c>
      <c r="E9" s="4">
        <v>36</v>
      </c>
      <c r="F9" s="59">
        <f t="shared" si="1"/>
        <v>0.65454545454545454</v>
      </c>
      <c r="G9" s="59">
        <f t="shared" si="2"/>
        <v>0.64155844155844155</v>
      </c>
    </row>
    <row r="10" spans="2:7" ht="18" x14ac:dyDescent="0.35">
      <c r="B10" s="82" t="s">
        <v>79</v>
      </c>
      <c r="C10" s="4">
        <v>18</v>
      </c>
      <c r="D10" s="59">
        <f t="shared" si="0"/>
        <v>0.51428571428571423</v>
      </c>
      <c r="E10" s="4">
        <v>38</v>
      </c>
      <c r="F10" s="59">
        <f t="shared" si="1"/>
        <v>0.69090909090909092</v>
      </c>
      <c r="G10" s="59">
        <f t="shared" si="2"/>
        <v>0.60259740259740258</v>
      </c>
    </row>
    <row r="11" spans="2:7" ht="18" x14ac:dyDescent="0.35">
      <c r="B11" s="82" t="s">
        <v>80</v>
      </c>
      <c r="C11" s="4">
        <v>7</v>
      </c>
      <c r="D11" s="59">
        <f t="shared" si="0"/>
        <v>0.2</v>
      </c>
      <c r="E11" s="4">
        <v>31</v>
      </c>
      <c r="F11" s="59">
        <f t="shared" si="1"/>
        <v>0.5636363636363636</v>
      </c>
      <c r="G11" s="59">
        <f t="shared" si="2"/>
        <v>0.38181818181818183</v>
      </c>
    </row>
    <row r="12" spans="2:7" ht="18" x14ac:dyDescent="0.35">
      <c r="B12" s="82" t="s">
        <v>81</v>
      </c>
      <c r="C12" s="4">
        <v>29</v>
      </c>
      <c r="D12" s="59">
        <f t="shared" si="0"/>
        <v>0.82857142857142863</v>
      </c>
      <c r="E12" s="4">
        <v>36</v>
      </c>
      <c r="F12" s="59">
        <f t="shared" si="1"/>
        <v>0.65454545454545454</v>
      </c>
      <c r="G12" s="59">
        <f t="shared" si="2"/>
        <v>0.74155844155844153</v>
      </c>
    </row>
    <row r="13" spans="2:7" ht="18" x14ac:dyDescent="0.35">
      <c r="B13" s="82" t="s">
        <v>82</v>
      </c>
      <c r="C13" s="4">
        <v>26</v>
      </c>
      <c r="D13" s="59">
        <f t="shared" si="0"/>
        <v>0.74285714285714288</v>
      </c>
      <c r="E13" s="4">
        <v>29</v>
      </c>
      <c r="F13" s="59">
        <f t="shared" si="1"/>
        <v>0.52727272727272723</v>
      </c>
      <c r="G13" s="59">
        <f t="shared" si="2"/>
        <v>0.63506493506493511</v>
      </c>
    </row>
    <row r="14" spans="2:7" ht="18.600000000000001" thickBot="1" x14ac:dyDescent="0.4">
      <c r="B14" s="5"/>
      <c r="C14" s="5"/>
      <c r="D14" s="5"/>
      <c r="E14" s="5"/>
      <c r="F14" s="5"/>
      <c r="G14" s="5"/>
    </row>
    <row r="15" spans="2:7" ht="18.600000000000001" thickBot="1" x14ac:dyDescent="0.4">
      <c r="B15" s="69" t="s">
        <v>72</v>
      </c>
      <c r="C15" s="63">
        <f>AVERAGE(C6:C13)</f>
        <v>24.375</v>
      </c>
      <c r="D15" s="64">
        <f>AVERAGE(D6:D13)</f>
        <v>0.6964285714285714</v>
      </c>
      <c r="E15" s="63">
        <f>AVERAGE(E6:E13)</f>
        <v>39.375</v>
      </c>
      <c r="F15" s="64">
        <f>AVERAGE(F6:F13)</f>
        <v>0.71590909090909094</v>
      </c>
      <c r="G15" s="65"/>
    </row>
    <row r="16" spans="2:7" ht="18.600000000000001" thickBot="1" x14ac:dyDescent="0.4">
      <c r="B16" s="69" t="s">
        <v>73</v>
      </c>
      <c r="C16" s="63">
        <f>MAX(C6:C13)</f>
        <v>34</v>
      </c>
      <c r="D16" s="64">
        <f>MAX(D6:D13)</f>
        <v>0.97142857142857142</v>
      </c>
      <c r="E16" s="63">
        <f>MAX(E6:E13)</f>
        <v>51</v>
      </c>
      <c r="F16" s="64">
        <f>MAX(F6:F13)</f>
        <v>0.92727272727272725</v>
      </c>
      <c r="G16" s="65"/>
    </row>
    <row r="17" spans="2:7" ht="18.600000000000001" thickBot="1" x14ac:dyDescent="0.4">
      <c r="B17" s="70" t="s">
        <v>74</v>
      </c>
      <c r="C17" s="60">
        <f>MIN(C6:C13)</f>
        <v>7</v>
      </c>
      <c r="D17" s="61">
        <f>MIN(D6:D13)</f>
        <v>0.2</v>
      </c>
      <c r="E17" s="60">
        <f>MIN(E6:E13)</f>
        <v>29</v>
      </c>
      <c r="F17" s="61">
        <f>MIN(F6:F13)</f>
        <v>0.52727272727272723</v>
      </c>
      <c r="G17" s="62"/>
    </row>
  </sheetData>
  <pageMargins left="0.7" right="0.7" top="0.75" bottom="0.75" header="0.3" footer="0.3"/>
  <pageSetup orientation="portrait" r:id="rId1"/>
  <headerFooter>
    <oddHeader>&amp;CICT LAB Asgn-01                                                                                                  M. Tahir (4503)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mtahi</dc:creator>
  <cp:lastModifiedBy>mtahi</cp:lastModifiedBy>
  <dcterms:created xsi:type="dcterms:W3CDTF">2021-12-01T14:36:49Z</dcterms:created>
  <dcterms:modified xsi:type="dcterms:W3CDTF">2021-12-01T16:17:49Z</dcterms:modified>
</cp:coreProperties>
</file>