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<sst xmlns="http://schemas.openxmlformats.org/spreadsheetml/2006/main" count="87" uniqueCount="66">
  <si>
    <t>Job</t>
  </si>
  <si>
    <t>TYPE</t>
  </si>
  <si>
    <t>PO#</t>
  </si>
  <si>
    <t>Style</t>
  </si>
  <si>
    <t>Wash</t>
  </si>
  <si>
    <t>Original-EX</t>
  </si>
  <si>
    <t>Plan-EX</t>
  </si>
  <si>
    <t>Plan-HOD</t>
  </si>
  <si>
    <t>D_CODE</t>
  </si>
  <si>
    <t>Country</t>
  </si>
  <si>
    <t>Order Qty</t>
  </si>
  <si>
    <t>Cut Qty</t>
  </si>
  <si>
    <t>CARTON QTY</t>
  </si>
  <si>
    <t>GROSS WT</t>
  </si>
  <si>
    <t>CARTON CBM</t>
  </si>
  <si>
    <t>CTN Type</t>
  </si>
  <si>
    <t>Price</t>
  </si>
  <si>
    <t>Desc 1</t>
  </si>
  <si>
    <t>Desc 2</t>
  </si>
  <si>
    <t>SO DATE:</t>
  </si>
  <si>
    <t>SO NO:</t>
  </si>
  <si>
    <t>J34746</t>
  </si>
  <si>
    <t>4100563463-40</t>
  </si>
  <si>
    <t>94442-0079</t>
  </si>
  <si>
    <t>ANGEL ISLAND (DK, LSR)</t>
  </si>
  <si>
    <t>UNITED STATES</t>
  </si>
  <si>
    <t>10X</t>
  </si>
  <si>
    <t>J34951</t>
  </si>
  <si>
    <t>4100564001-40</t>
  </si>
  <si>
    <t>94525-0013</t>
  </si>
  <si>
    <t>BLUE ICE (3BL, WFP, PP) (UP)</t>
  </si>
  <si>
    <t>12X</t>
  </si>
  <si>
    <t>J34943</t>
  </si>
  <si>
    <t>4100563997-40</t>
  </si>
  <si>
    <t>94453-0020</t>
  </si>
  <si>
    <t>BLUE LAGUNA SHAPING (MDM, WFP)</t>
  </si>
  <si>
    <t>J35009</t>
  </si>
  <si>
    <t>4100563969-20</t>
  </si>
  <si>
    <t>24692-0063</t>
  </si>
  <si>
    <t>CAPE TOWN (2BL, WFP)</t>
  </si>
  <si>
    <t>J37142</t>
  </si>
  <si>
    <t>2100037210-10</t>
  </si>
  <si>
    <t>95250-0017</t>
  </si>
  <si>
    <t>J37111</t>
  </si>
  <si>
    <t>2100037019-10</t>
  </si>
  <si>
    <t>18881-0562</t>
  </si>
  <si>
    <t>COBALT OVERBOARD</t>
  </si>
  <si>
    <t>J37092</t>
  </si>
  <si>
    <t>2100037181-30</t>
  </si>
  <si>
    <t>38298-0031</t>
  </si>
  <si>
    <t>MISSION HILL (DK, LSR)</t>
  </si>
  <si>
    <t>J37099</t>
  </si>
  <si>
    <t>2100037195-30</t>
  </si>
  <si>
    <t>94364-0052</t>
  </si>
  <si>
    <t>J34959</t>
  </si>
  <si>
    <t>4100564005-30</t>
  </si>
  <si>
    <t>94525-0016</t>
  </si>
  <si>
    <t>NOIR/BLACK RINSE/NOIR/NIGHTSKY/BPEARL</t>
  </si>
  <si>
    <t>J35027</t>
  </si>
  <si>
    <t>4100564018-40</t>
  </si>
  <si>
    <t>A2897-0000</t>
  </si>
  <si>
    <t>POINT BONITA 5D (DARK, WFBPP)</t>
  </si>
  <si>
    <t>J34967</t>
  </si>
  <si>
    <t>4100564009-40</t>
  </si>
  <si>
    <t>95250-0004</t>
  </si>
  <si>
    <t>STORMY SKY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</si>
</sst>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09]mmmm\-yy"/>
    <numFmt numFmtId="165" formatCode="_(* #,##0.00_);_(* \(#,##0.00\);_(* &quot;-&quot;??_);_(@_)"/>
    <numFmt numFmtId="166" formatCode="[$-409]d\-mmm\-yy"/>
  </numFmts>
  <fonts count="8">
    <font>
      <sz val="10.0"/>
      <color rgb="FF000000"/>
      <name val="Arial"/>
      <scheme val="minor"/>
    </font>
    <font>
      <b/>
      <color theme="1"/>
      <name val="Arial"/>
    </font>
    <font>
      <sz val="11.0"/>
      <color theme="1"/>
      <name val="Calibri"/>
    </font>
    <font>
      <b/>
      <sz val="12.0"/>
      <color rgb="FFFF0000"/>
      <name val="&quot;Times New Roman&quot;"/>
    </font>
    <font>
      <color theme="1"/>
      <name val="Arial"/>
    </font>
    <font>
      <b/>
      <color rgb="FF548135"/>
      <name val="Arial"/>
    </font>
    <font>
      <color theme="1"/>
      <name val="Calibri"/>
    </font>
    <font>
      <b/>
      <sz val="14.0"/>
      <color rgb="FF3366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7F7F7F"/>
        <bgColor rgb="FF7F7F7F"/>
      </patternFill>
    </fill>
  </fills>
  <borders count="7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vertical="bottom"/>
    </xf>
    <xf borderId="2" fillId="3" fontId="1" numFmtId="49" xfId="0" applyAlignment="1" applyBorder="1" applyFill="1" applyFont="1" applyNumberFormat="1">
      <alignment vertical="bottom"/>
    </xf>
    <xf borderId="2" fillId="3" fontId="1" numFmtId="164" xfId="0" applyAlignment="1" applyBorder="1" applyFont="1" applyNumberFormat="1">
      <alignment vertical="bottom"/>
    </xf>
    <xf borderId="2" fillId="3" fontId="1" numFmtId="165" xfId="0" applyAlignment="1" applyBorder="1" applyFont="1" applyNumberFormat="1">
      <alignment vertical="bottom"/>
    </xf>
    <xf borderId="3" fillId="3" fontId="1" numFmtId="164" xfId="0" applyAlignment="1" applyBorder="1" applyFont="1" applyNumberFormat="1">
      <alignment vertical="bottom"/>
    </xf>
    <xf borderId="0" fillId="0" fontId="2" numFmtId="0" xfId="0" applyAlignment="1" applyFont="1">
      <alignment vertical="bottom"/>
    </xf>
    <xf borderId="4" fillId="0" fontId="3" numFmtId="1" xfId="0" applyAlignment="1" applyBorder="1" applyFont="1" applyNumberFormat="1">
      <alignment horizontal="center" vertical="bottom"/>
    </xf>
    <xf borderId="5" fillId="0" fontId="2" numFmtId="0" xfId="0" applyAlignment="1" applyBorder="1" applyFont="1">
      <alignment vertical="bottom"/>
    </xf>
    <xf borderId="5" fillId="0" fontId="4" numFmtId="49" xfId="0" applyAlignment="1" applyBorder="1" applyFont="1" applyNumberFormat="1">
      <alignment horizontal="right" vertical="bottom"/>
    </xf>
    <xf borderId="5" fillId="0" fontId="1" numFmtId="164" xfId="0" applyAlignment="1" applyBorder="1" applyFont="1" applyNumberFormat="1">
      <alignment vertical="bottom"/>
    </xf>
    <xf borderId="5" fillId="0" fontId="5" numFmtId="166" xfId="0" applyAlignment="1" applyBorder="1" applyFont="1" applyNumberFormat="1">
      <alignment vertical="bottom"/>
    </xf>
    <xf borderId="5" fillId="0" fontId="5" numFmtId="166" xfId="0" applyAlignment="1" applyBorder="1" applyFont="1" applyNumberFormat="1">
      <alignment horizontal="right" vertical="bottom"/>
    </xf>
    <xf borderId="5" fillId="0" fontId="2" numFmtId="166" xfId="0" applyAlignment="1" applyBorder="1" applyFont="1" applyNumberFormat="1">
      <alignment vertical="bottom"/>
    </xf>
    <xf borderId="5" fillId="0" fontId="6" numFmtId="49" xfId="0" applyAlignment="1" applyBorder="1" applyFont="1" applyNumberFormat="1">
      <alignment vertical="bottom"/>
    </xf>
    <xf borderId="5" fillId="0" fontId="7" numFmtId="3" xfId="0" applyAlignment="1" applyBorder="1" applyFont="1" applyNumberFormat="1">
      <alignment vertical="bottom"/>
    </xf>
    <xf borderId="5" fillId="0" fontId="7" numFmtId="4" xfId="0" applyAlignment="1" applyBorder="1" applyFont="1" applyNumberFormat="1">
      <alignment vertical="bottom"/>
    </xf>
    <xf borderId="5" fillId="0" fontId="7" numFmtId="165" xfId="0" applyAlignment="1" applyBorder="1" applyFont="1" applyNumberFormat="1">
      <alignment vertical="bottom"/>
    </xf>
    <xf borderId="6" fillId="0" fontId="5" numFmtId="166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3" t="s">
        <v>17</v>
      </c>
      <c r="S1" s="5" t="s">
        <v>18</v>
      </c>
      <c r="T1" s="6" t="s">
        <v>19</v>
      </c>
      <c r="U1" s="6" t="s">
        <v>20</v>
      </c>
      <c r="V1" s="6"/>
      <c r="W1" s="6"/>
      <c r="X1" s="6"/>
      <c r="Y1" s="6"/>
      <c r="Z1" s="6"/>
    </row>
    <row r="2">
      <c r="A2" s="7" t="s">
        <v>21</v>
      </c>
      <c r="B2" s="8"/>
      <c r="C2" s="9" t="s">
        <v>22</v>
      </c>
      <c r="D2" s="10" t="s">
        <v>23</v>
      </c>
      <c r="E2" s="11" t="s">
        <v>24</v>
      </c>
      <c r="F2" s="12">
        <v>45149.0</v>
      </c>
      <c r="G2" s="12">
        <v>45149.0</v>
      </c>
      <c r="H2" s="12">
        <v>45142.0</v>
      </c>
      <c r="I2" s="13"/>
      <c r="J2" s="14" t="s">
        <v>25</v>
      </c>
      <c r="K2" s="15">
        <v>299.0</v>
      </c>
      <c r="L2" s="15">
        <v>304.98</v>
      </c>
      <c r="M2" s="15">
        <v>11.5</v>
      </c>
      <c r="N2" s="15">
        <f t="shared" ref="N2:N12" si="1">K2*0.6</f>
        <v>179.4</v>
      </c>
      <c r="O2" s="16">
        <v>0.589364620938629</v>
      </c>
      <c r="P2" s="15" t="s">
        <v>26</v>
      </c>
      <c r="Q2" s="17" t="str">
        <f t="shared" ref="Q2:Q12" si="2">VLOOKUP(C2,'[2]Page 1'!$B:$Q,16,0)</f>
        <v>#REF!</v>
      </c>
      <c r="R2" s="13" t="str">
        <f>VLOOKUP(D130,[3]Sheet1!$A:$D,3,0)</f>
        <v>#ERROR!</v>
      </c>
      <c r="S2" s="18" t="str">
        <f>VLOOKUP(D130,[3]Sheet1!$A:$D,4,0)</f>
        <v>#ERROR!</v>
      </c>
      <c r="T2" s="6"/>
      <c r="U2" s="6"/>
      <c r="V2" s="6"/>
      <c r="W2" s="6"/>
      <c r="X2" s="6"/>
      <c r="Y2" s="6"/>
      <c r="Z2" s="6"/>
    </row>
    <row r="3">
      <c r="A3" s="7" t="s">
        <v>27</v>
      </c>
      <c r="B3" s="8"/>
      <c r="C3" s="9" t="s">
        <v>28</v>
      </c>
      <c r="D3" s="10" t="s">
        <v>29</v>
      </c>
      <c r="E3" s="11" t="s">
        <v>30</v>
      </c>
      <c r="F3" s="12">
        <v>45149.0</v>
      </c>
      <c r="G3" s="12">
        <v>45149.0</v>
      </c>
      <c r="H3" s="12">
        <v>45142.0</v>
      </c>
      <c r="I3" s="13"/>
      <c r="J3" s="14" t="s">
        <v>25</v>
      </c>
      <c r="K3" s="15">
        <v>936.0</v>
      </c>
      <c r="L3" s="15">
        <v>954.72</v>
      </c>
      <c r="M3" s="15">
        <v>36.0</v>
      </c>
      <c r="N3" s="15">
        <f t="shared" si="1"/>
        <v>561.6</v>
      </c>
      <c r="O3" s="16">
        <v>2.9597837837837835</v>
      </c>
      <c r="P3" s="15" t="s">
        <v>31</v>
      </c>
      <c r="Q3" s="17" t="str">
        <f t="shared" si="2"/>
        <v>#REF!</v>
      </c>
      <c r="R3" s="13" t="str">
        <f>VLOOKUP(D133,[3]Sheet1!$A:$D,3,0)</f>
        <v>#ERROR!</v>
      </c>
      <c r="S3" s="18" t="str">
        <f>VLOOKUP(D133,[3]Sheet1!$A:$D,4,0)</f>
        <v>#ERROR!</v>
      </c>
      <c r="T3" s="6"/>
      <c r="U3" s="6"/>
      <c r="V3" s="6"/>
      <c r="W3" s="6"/>
      <c r="X3" s="6"/>
      <c r="Y3" s="6"/>
      <c r="Z3" s="6"/>
    </row>
    <row r="4">
      <c r="A4" s="7" t="s">
        <v>32</v>
      </c>
      <c r="B4" s="8"/>
      <c r="C4" s="9" t="s">
        <v>33</v>
      </c>
      <c r="D4" s="10" t="s">
        <v>34</v>
      </c>
      <c r="E4" s="11" t="s">
        <v>35</v>
      </c>
      <c r="F4" s="12">
        <v>45149.0</v>
      </c>
      <c r="G4" s="12">
        <v>45149.0</v>
      </c>
      <c r="H4" s="12">
        <v>45142.0</v>
      </c>
      <c r="I4" s="13"/>
      <c r="J4" s="14" t="s">
        <v>25</v>
      </c>
      <c r="K4" s="15">
        <v>608.0</v>
      </c>
      <c r="L4" s="15">
        <v>620.16</v>
      </c>
      <c r="M4" s="15">
        <v>23.384615384615383</v>
      </c>
      <c r="N4" s="15">
        <f t="shared" si="1"/>
        <v>364.8</v>
      </c>
      <c r="O4" s="16">
        <v>1.4732307692307693</v>
      </c>
      <c r="P4" s="15" t="s">
        <v>26</v>
      </c>
      <c r="Q4" s="17" t="str">
        <f t="shared" si="2"/>
        <v>#REF!</v>
      </c>
      <c r="R4" s="13" t="str">
        <f>VLOOKUP(D137,[3]Sheet1!$A:$D,3,0)</f>
        <v>#ERROR!</v>
      </c>
      <c r="S4" s="18" t="str">
        <f>VLOOKUP(D137,[3]Sheet1!$A:$D,4,0)</f>
        <v>#ERROR!</v>
      </c>
      <c r="T4" s="6"/>
      <c r="U4" s="6"/>
      <c r="V4" s="6"/>
      <c r="W4" s="6"/>
      <c r="X4" s="6"/>
      <c r="Y4" s="6"/>
      <c r="Z4" s="6"/>
    </row>
    <row r="5">
      <c r="A5" s="7" t="s">
        <v>36</v>
      </c>
      <c r="B5" s="8"/>
      <c r="C5" s="9" t="s">
        <v>37</v>
      </c>
      <c r="D5" s="10" t="s">
        <v>38</v>
      </c>
      <c r="E5" s="11" t="s">
        <v>39</v>
      </c>
      <c r="F5" s="12">
        <v>45149.0</v>
      </c>
      <c r="G5" s="12">
        <v>45149.0</v>
      </c>
      <c r="H5" s="12">
        <v>45142.0</v>
      </c>
      <c r="I5" s="13"/>
      <c r="J5" s="14" t="s">
        <v>25</v>
      </c>
      <c r="K5" s="15">
        <v>359.0</v>
      </c>
      <c r="L5" s="15">
        <v>366.18</v>
      </c>
      <c r="M5" s="15">
        <v>13.807692307692308</v>
      </c>
      <c r="N5" s="15">
        <f t="shared" si="1"/>
        <v>215.4</v>
      </c>
      <c r="O5" s="16">
        <v>0.9583474576271186</v>
      </c>
      <c r="P5" s="15" t="s">
        <v>26</v>
      </c>
      <c r="Q5" s="17" t="str">
        <f t="shared" si="2"/>
        <v>#REF!</v>
      </c>
      <c r="R5" s="13" t="str">
        <f>VLOOKUP(D139,[3]Sheet1!$A:$D,3,0)</f>
        <v>#ERROR!</v>
      </c>
      <c r="S5" s="18" t="str">
        <f>VLOOKUP(D139,[3]Sheet1!$A:$D,4,0)</f>
        <v>#ERROR!</v>
      </c>
      <c r="T5" s="6"/>
      <c r="U5" s="6"/>
      <c r="V5" s="6"/>
      <c r="W5" s="6"/>
      <c r="X5" s="6"/>
      <c r="Y5" s="6"/>
      <c r="Z5" s="6"/>
    </row>
    <row r="6">
      <c r="A6" s="7" t="s">
        <v>40</v>
      </c>
      <c r="B6" s="8"/>
      <c r="C6" s="9" t="s">
        <v>41</v>
      </c>
      <c r="D6" s="10" t="s">
        <v>42</v>
      </c>
      <c r="E6" s="11" t="s">
        <v>39</v>
      </c>
      <c r="F6" s="12">
        <v>45149.0</v>
      </c>
      <c r="G6" s="12">
        <v>45149.0</v>
      </c>
      <c r="H6" s="12">
        <v>45142.0</v>
      </c>
      <c r="I6" s="13"/>
      <c r="J6" s="14" t="s">
        <v>25</v>
      </c>
      <c r="K6" s="15">
        <v>10600.0</v>
      </c>
      <c r="L6" s="15">
        <v>10812.0</v>
      </c>
      <c r="M6" s="15">
        <v>407.6923076923077</v>
      </c>
      <c r="N6" s="15">
        <f t="shared" si="1"/>
        <v>6360</v>
      </c>
      <c r="O6" s="16">
        <v>22.932692307692303</v>
      </c>
      <c r="P6" s="15" t="s">
        <v>31</v>
      </c>
      <c r="Q6" s="17" t="str">
        <f t="shared" si="2"/>
        <v>#REF!</v>
      </c>
      <c r="R6" s="13" t="str">
        <f>VLOOKUP(D141,[3]Sheet1!$A:$D,3,0)</f>
        <v>#ERROR!</v>
      </c>
      <c r="S6" s="18" t="str">
        <f>VLOOKUP(D141,[3]Sheet1!$A:$D,4,0)</f>
        <v>#ERROR!</v>
      </c>
      <c r="T6" s="6"/>
      <c r="U6" s="6"/>
      <c r="V6" s="6"/>
      <c r="W6" s="6"/>
      <c r="X6" s="6"/>
      <c r="Y6" s="6"/>
      <c r="Z6" s="6"/>
    </row>
    <row r="7">
      <c r="A7" s="7" t="s">
        <v>43</v>
      </c>
      <c r="B7" s="8"/>
      <c r="C7" s="9" t="s">
        <v>44</v>
      </c>
      <c r="D7" s="10" t="s">
        <v>45</v>
      </c>
      <c r="E7" s="11" t="s">
        <v>46</v>
      </c>
      <c r="F7" s="12">
        <v>45149.0</v>
      </c>
      <c r="G7" s="12">
        <v>45149.0</v>
      </c>
      <c r="H7" s="12">
        <v>45142.0</v>
      </c>
      <c r="I7" s="13"/>
      <c r="J7" s="14" t="s">
        <v>25</v>
      </c>
      <c r="K7" s="15">
        <v>7028.0</v>
      </c>
      <c r="L7" s="15">
        <v>7168.56</v>
      </c>
      <c r="M7" s="15">
        <v>270.3076923076923</v>
      </c>
      <c r="N7" s="15">
        <f t="shared" si="1"/>
        <v>4216.8</v>
      </c>
      <c r="O7" s="16">
        <v>17.66345744680851</v>
      </c>
      <c r="P7" s="15" t="s">
        <v>26</v>
      </c>
      <c r="Q7" s="17" t="str">
        <f t="shared" si="2"/>
        <v>#REF!</v>
      </c>
      <c r="R7" s="13" t="str">
        <f>VLOOKUP(D144,[3]Sheet1!$A:$D,3,0)</f>
        <v>#ERROR!</v>
      </c>
      <c r="S7" s="18" t="str">
        <f>VLOOKUP(D144,[3]Sheet1!$A:$D,4,0)</f>
        <v>#ERROR!</v>
      </c>
      <c r="T7" s="6"/>
      <c r="U7" s="6"/>
      <c r="V7" s="6"/>
      <c r="W7" s="6"/>
      <c r="X7" s="6"/>
      <c r="Y7" s="6"/>
      <c r="Z7" s="6"/>
    </row>
    <row r="8">
      <c r="A8" s="7" t="s">
        <v>47</v>
      </c>
      <c r="B8" s="8"/>
      <c r="C8" s="9" t="s">
        <v>48</v>
      </c>
      <c r="D8" s="10" t="s">
        <v>49</v>
      </c>
      <c r="E8" s="11" t="s">
        <v>50</v>
      </c>
      <c r="F8" s="12">
        <v>45149.0</v>
      </c>
      <c r="G8" s="12">
        <v>45149.0</v>
      </c>
      <c r="H8" s="12">
        <v>45142.0</v>
      </c>
      <c r="I8" s="13"/>
      <c r="J8" s="14" t="s">
        <v>25</v>
      </c>
      <c r="K8" s="15">
        <v>11495.0</v>
      </c>
      <c r="L8" s="15">
        <v>11724.9</v>
      </c>
      <c r="M8" s="15">
        <v>442.11538461538464</v>
      </c>
      <c r="N8" s="15">
        <f t="shared" si="1"/>
        <v>6897</v>
      </c>
      <c r="O8" s="16">
        <v>28.689079612468408</v>
      </c>
      <c r="P8" s="15" t="s">
        <v>31</v>
      </c>
      <c r="Q8" s="17" t="str">
        <f t="shared" si="2"/>
        <v>#REF!</v>
      </c>
      <c r="R8" s="13" t="str">
        <f>VLOOKUP(D152,[3]Sheet1!$A:$D,3,0)</f>
        <v>#ERROR!</v>
      </c>
      <c r="S8" s="18" t="str">
        <f>VLOOKUP(D152,[3]Sheet1!$A:$D,4,0)</f>
        <v>#ERROR!</v>
      </c>
      <c r="T8" s="6"/>
      <c r="U8" s="6"/>
      <c r="V8" s="6"/>
      <c r="W8" s="6"/>
      <c r="X8" s="6"/>
      <c r="Y8" s="6"/>
      <c r="Z8" s="6"/>
    </row>
    <row r="9">
      <c r="A9" s="7" t="s">
        <v>51</v>
      </c>
      <c r="B9" s="8"/>
      <c r="C9" s="9" t="s">
        <v>52</v>
      </c>
      <c r="D9" s="10" t="s">
        <v>53</v>
      </c>
      <c r="E9" s="11" t="s">
        <v>50</v>
      </c>
      <c r="F9" s="12">
        <v>45149.0</v>
      </c>
      <c r="G9" s="12">
        <v>45149.0</v>
      </c>
      <c r="H9" s="12">
        <v>45142.0</v>
      </c>
      <c r="I9" s="13"/>
      <c r="J9" s="14" t="s">
        <v>25</v>
      </c>
      <c r="K9" s="15">
        <v>11944.0</v>
      </c>
      <c r="L9" s="15">
        <v>12182.880000000001</v>
      </c>
      <c r="M9" s="15">
        <v>459.38461538461536</v>
      </c>
      <c r="N9" s="15">
        <f t="shared" si="1"/>
        <v>7166.4</v>
      </c>
      <c r="O9" s="16">
        <v>23.543046931407975</v>
      </c>
      <c r="P9" s="15" t="s">
        <v>26</v>
      </c>
      <c r="Q9" s="17" t="str">
        <f t="shared" si="2"/>
        <v>#REF!</v>
      </c>
      <c r="R9" s="13" t="str">
        <f>VLOOKUP(D154,[3]Sheet1!$A:$D,3,0)</f>
        <v>#ERROR!</v>
      </c>
      <c r="S9" s="18" t="str">
        <f>VLOOKUP(D154,[3]Sheet1!$A:$D,4,0)</f>
        <v>#ERROR!</v>
      </c>
      <c r="T9" s="6"/>
      <c r="U9" s="6"/>
      <c r="V9" s="6"/>
      <c r="W9" s="6"/>
      <c r="X9" s="6"/>
      <c r="Y9" s="6"/>
      <c r="Z9" s="6"/>
    </row>
    <row r="10">
      <c r="A10" s="7" t="s">
        <v>54</v>
      </c>
      <c r="B10" s="8"/>
      <c r="C10" s="9" t="s">
        <v>55</v>
      </c>
      <c r="D10" s="10" t="s">
        <v>56</v>
      </c>
      <c r="E10" s="11" t="s">
        <v>57</v>
      </c>
      <c r="F10" s="12">
        <v>45149.0</v>
      </c>
      <c r="G10" s="12">
        <v>45149.0</v>
      </c>
      <c r="H10" s="12">
        <v>45142.0</v>
      </c>
      <c r="I10" s="13"/>
      <c r="J10" s="14" t="s">
        <v>25</v>
      </c>
      <c r="K10" s="15">
        <v>564.0</v>
      </c>
      <c r="L10" s="15">
        <v>575.28</v>
      </c>
      <c r="M10" s="15">
        <v>21.692307692307693</v>
      </c>
      <c r="N10" s="15">
        <f t="shared" si="1"/>
        <v>338.4</v>
      </c>
      <c r="O10" s="16">
        <v>1.41</v>
      </c>
      <c r="P10" s="15" t="s">
        <v>31</v>
      </c>
      <c r="Q10" s="17" t="str">
        <f t="shared" si="2"/>
        <v>#REF!</v>
      </c>
      <c r="R10" s="13" t="str">
        <f>VLOOKUP(D156,[3]Sheet1!$A:$D,3,0)</f>
        <v>#ERROR!</v>
      </c>
      <c r="S10" s="18" t="str">
        <f>VLOOKUP(D156,[3]Sheet1!$A:$D,4,0)</f>
        <v>#ERROR!</v>
      </c>
      <c r="T10" s="6"/>
      <c r="U10" s="6"/>
      <c r="V10" s="6"/>
      <c r="W10" s="6"/>
      <c r="X10" s="6"/>
      <c r="Y10" s="6"/>
      <c r="Z10" s="6"/>
    </row>
    <row r="11">
      <c r="A11" s="7" t="s">
        <v>58</v>
      </c>
      <c r="B11" s="8"/>
      <c r="C11" s="9" t="s">
        <v>59</v>
      </c>
      <c r="D11" s="10" t="s">
        <v>60</v>
      </c>
      <c r="E11" s="11" t="s">
        <v>61</v>
      </c>
      <c r="F11" s="12">
        <v>45149.0</v>
      </c>
      <c r="G11" s="12">
        <v>45149.0</v>
      </c>
      <c r="H11" s="12">
        <v>45142.0</v>
      </c>
      <c r="I11" s="13"/>
      <c r="J11" s="14" t="s">
        <v>25</v>
      </c>
      <c r="K11" s="15">
        <v>2353.0</v>
      </c>
      <c r="L11" s="15">
        <v>2400.06</v>
      </c>
      <c r="M11" s="15">
        <v>90.5</v>
      </c>
      <c r="N11" s="15">
        <f t="shared" si="1"/>
        <v>1411.8</v>
      </c>
      <c r="O11" s="16">
        <v>6.935895363675032</v>
      </c>
      <c r="P11" s="15" t="s">
        <v>26</v>
      </c>
      <c r="Q11" s="17" t="str">
        <f t="shared" si="2"/>
        <v>#REF!</v>
      </c>
      <c r="R11" s="13" t="str">
        <f>VLOOKUP(D159,[3]Sheet1!$A:$D,3,0)</f>
        <v>#ERROR!</v>
      </c>
      <c r="S11" s="18" t="str">
        <f>VLOOKUP(D159,[3]Sheet1!$A:$D,4,0)</f>
        <v>#ERROR!</v>
      </c>
      <c r="T11" s="6"/>
      <c r="U11" s="6"/>
      <c r="V11" s="6"/>
      <c r="W11" s="6"/>
      <c r="X11" s="6"/>
      <c r="Y11" s="6"/>
      <c r="Z11" s="6"/>
    </row>
    <row r="12">
      <c r="A12" s="7" t="s">
        <v>62</v>
      </c>
      <c r="B12" s="8"/>
      <c r="C12" s="9" t="s">
        <v>63</v>
      </c>
      <c r="D12" s="10" t="s">
        <v>64</v>
      </c>
      <c r="E12" s="11" t="s">
        <v>65</v>
      </c>
      <c r="F12" s="12">
        <v>45149.0</v>
      </c>
      <c r="G12" s="12">
        <v>45149.0</v>
      </c>
      <c r="H12" s="12">
        <v>45142.0</v>
      </c>
      <c r="I12" s="13"/>
      <c r="J12" s="14" t="s">
        <v>25</v>
      </c>
      <c r="K12" s="15">
        <v>3214.0</v>
      </c>
      <c r="L12" s="15">
        <v>3278.28</v>
      </c>
      <c r="M12" s="15">
        <v>123.61538461538461</v>
      </c>
      <c r="N12" s="15">
        <f t="shared" si="1"/>
        <v>1928.4</v>
      </c>
      <c r="O12" s="16">
        <v>8.130654761904761</v>
      </c>
      <c r="P12" s="15" t="s">
        <v>31</v>
      </c>
      <c r="Q12" s="17" t="str">
        <f t="shared" si="2"/>
        <v>#REF!</v>
      </c>
      <c r="R12" s="13" t="str">
        <f>VLOOKUP(D166,[3]Sheet1!$A:$D,3,0)</f>
        <v>#ERROR!</v>
      </c>
      <c r="S12" s="18" t="str">
        <f>VLOOKUP(D166,[3]Sheet1!$A:$D,4,0)</f>
        <v>#ERROR!</v>
      </c>
      <c r="T12" s="6"/>
      <c r="U12" s="6"/>
      <c r="V12" s="6"/>
      <c r="W12" s="6"/>
      <c r="X12" s="6"/>
      <c r="Y12" s="6"/>
      <c r="Z12" s="6"/>
    </row>
  </sheetData>
  <drawing r:id="rId1"/>
</worksheet>
</file>