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I10" i="1"/>
  <c r="I9" i="1"/>
  <c r="I8" i="1"/>
  <c r="I7" i="1"/>
  <c r="H7" i="1"/>
  <c r="H10" i="1"/>
  <c r="H9" i="1"/>
  <c r="H8" i="1"/>
  <c r="F10" i="1"/>
  <c r="K10" i="1" s="1"/>
  <c r="F9" i="1"/>
  <c r="K9" i="1" s="1"/>
  <c r="F8" i="1"/>
  <c r="K8" i="1" s="1"/>
  <c r="F7" i="1"/>
  <c r="K7" i="1" s="1"/>
  <c r="E10" i="1"/>
  <c r="E9" i="1"/>
  <c r="E8" i="1"/>
  <c r="E7" i="1"/>
  <c r="K11" i="1" l="1"/>
</calcChain>
</file>

<file path=xl/sharedStrings.xml><?xml version="1.0" encoding="utf-8"?>
<sst xmlns="http://schemas.openxmlformats.org/spreadsheetml/2006/main" count="64" uniqueCount="53">
  <si>
    <t>NO</t>
  </si>
  <si>
    <t>KODE TIKET</t>
  </si>
  <si>
    <t>NAMA PENUMPANG</t>
  </si>
  <si>
    <t>TGL PEMBELIAN</t>
  </si>
  <si>
    <t>TUJUAN</t>
  </si>
  <si>
    <t>HARGA</t>
  </si>
  <si>
    <t>KELAS</t>
  </si>
  <si>
    <t>MENU</t>
  </si>
  <si>
    <t>HARGA MENU</t>
  </si>
  <si>
    <t>DISKON</t>
  </si>
  <si>
    <t>HARGA JUAL</t>
  </si>
  <si>
    <t>BBBY-P1-035</t>
  </si>
  <si>
    <t>DDDZ-P3-036</t>
  </si>
  <si>
    <t>AAAZ-P3-037</t>
  </si>
  <si>
    <t>20-Okt-2023</t>
  </si>
  <si>
    <t>Semarang-Palembang</t>
  </si>
  <si>
    <t>Jakarta-Medan</t>
  </si>
  <si>
    <t>Bisnis</t>
  </si>
  <si>
    <t>Ekonomi</t>
  </si>
  <si>
    <t>Paket A</t>
  </si>
  <si>
    <t>Paket C</t>
  </si>
  <si>
    <t>Paket B</t>
  </si>
  <si>
    <t>TOTAL PEMBELIAN</t>
  </si>
  <si>
    <t>JUMLAH PEMBELIAN KELAS VIP</t>
  </si>
  <si>
    <t>Tabel Menu Makanan</t>
  </si>
  <si>
    <t>Kode</t>
  </si>
  <si>
    <t>Menu</t>
  </si>
  <si>
    <t>Harga</t>
  </si>
  <si>
    <t>P1</t>
  </si>
  <si>
    <t>P2</t>
  </si>
  <si>
    <t>P3</t>
  </si>
  <si>
    <t>Tabel Tujuan</t>
  </si>
  <si>
    <t>AAA</t>
  </si>
  <si>
    <t>BBB</t>
  </si>
  <si>
    <t>CCC</t>
  </si>
  <si>
    <t>DDD</t>
  </si>
  <si>
    <t>Jakarta-Denpasar</t>
  </si>
  <si>
    <t>Solo-Pontianak</t>
  </si>
  <si>
    <t>Tabel Kelas</t>
  </si>
  <si>
    <t>Kelas</t>
  </si>
  <si>
    <t>Diskon</t>
  </si>
  <si>
    <t>X</t>
  </si>
  <si>
    <t>Y</t>
  </si>
  <si>
    <t>Z</t>
  </si>
  <si>
    <t>VIP</t>
  </si>
  <si>
    <t>CCCY-P2-038</t>
  </si>
  <si>
    <t>DAFTAR KEBERANGKATAN</t>
  </si>
  <si>
    <t>TGL KEBERANGKATAN</t>
  </si>
  <si>
    <t>20/okt/2023</t>
  </si>
  <si>
    <t>BINTANG EKA</t>
  </si>
  <si>
    <t>RAHMAN</t>
  </si>
  <si>
    <t>NAZAL</t>
  </si>
  <si>
    <t>AHAMAD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</si>
</sst>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/>
    <xf numFmtId="42" fontId="0" fillId="0" borderId="1" xfId="0" applyNumberFormat="1" applyBorder="1"/>
    <xf numFmtId="0" fontId="0" fillId="4" borderId="1" xfId="0" applyFill="1" applyBorder="1"/>
    <xf numFmtId="42" fontId="0" fillId="4" borderId="1" xfId="0" applyNumberFormat="1" applyFill="1" applyBorder="1"/>
    <xf numFmtId="42" fontId="0" fillId="0" borderId="1" xfId="0" applyNumberFormat="1" applyBorder="1" applyAlignment="1">
      <alignment horizontal="left"/>
    </xf>
    <xf numFmtId="42" fontId="0" fillId="0" borderId="0" xfId="0" applyNumberFormat="1"/>
    <xf numFmtId="9" fontId="0" fillId="0" borderId="1" xfId="0" applyNumberFormat="1" applyBorder="1"/>
    <xf numFmtId="0" fontId="1" fillId="0" borderId="1" xfId="0" applyNumberFormat="1" applyFont="1" applyBorder="1"/>
    <xf numFmtId="9" fontId="1" fillId="0" borderId="1" xfId="0" applyNumberFormat="1" applyFont="1" applyBorder="1"/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10" sqref="C10"/>
    </sheetView>
  </sheetViews>
  <sheetFormatPr defaultRowHeight="15" x14ac:dyDescent="0.25"/>
  <cols>
    <col min="2" max="2" width="25.42578125" customWidth="1"/>
    <col min="3" max="3" width="32.5703125" bestFit="1" customWidth="1"/>
    <col min="4" max="4" width="25.140625" customWidth="1"/>
    <col min="5" max="5" width="22.28515625" customWidth="1"/>
    <col min="6" max="6" width="13.5703125" customWidth="1"/>
    <col min="7" max="7" width="12.7109375" customWidth="1"/>
    <col min="8" max="8" width="12.140625" customWidth="1"/>
    <col min="9" max="9" width="15.7109375" customWidth="1"/>
    <col min="10" max="10" width="13.28515625" customWidth="1"/>
    <col min="11" max="11" width="12.7109375" customWidth="1"/>
  </cols>
  <sheetData>
    <row r="1" spans="1:11" x14ac:dyDescent="0.25">
      <c r="C1" s="13" t="s">
        <v>46</v>
      </c>
      <c r="D1" s="13"/>
      <c r="E1" s="13"/>
      <c r="F1" s="13"/>
      <c r="G1" s="13"/>
      <c r="H1" s="13"/>
      <c r="I1" s="13"/>
    </row>
    <row r="3" spans="1:11" x14ac:dyDescent="0.25">
      <c r="B3" t="s">
        <v>47</v>
      </c>
      <c r="C3" t="s">
        <v>48</v>
      </c>
    </row>
    <row r="6" spans="1:11" ht="15.7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1:11" ht="15.75" x14ac:dyDescent="0.25">
      <c r="A7" s="1">
        <v>1</v>
      </c>
      <c r="B7" s="1" t="s">
        <v>11</v>
      </c>
      <c r="C7" s="1" t="s">
        <v>49</v>
      </c>
      <c r="D7" s="1" t="s">
        <v>14</v>
      </c>
      <c r="E7" s="1" t="str">
        <f>VLOOKUP(LEFT(B7,3),$A$23:$C$26,2,0)</f>
        <v>Semarang-Palembang</v>
      </c>
      <c r="F7" s="1">
        <f>VLOOKUP(LEFT(B7,3),A23:C264,3,0)</f>
        <v>700000</v>
      </c>
      <c r="G7" s="1" t="s">
        <v>17</v>
      </c>
      <c r="H7" s="1" t="str">
        <f>HLOOKUP(MID(B7,6,2),$B$16:$D$18,2,0)</f>
        <v>Paket A</v>
      </c>
      <c r="I7" s="11">
        <f>HLOOKUP(MID(B7,6,2),$B$16:$D$18,3,0)</f>
        <v>25000</v>
      </c>
      <c r="J7" s="12">
        <f>VLOOKUP(MID(B7,4,1),$G$23:$I$25,3,0)</f>
        <v>0.15</v>
      </c>
      <c r="K7" s="11">
        <f>F7+I7*J7</f>
        <v>703750</v>
      </c>
    </row>
    <row r="8" spans="1:11" ht="15.75" x14ac:dyDescent="0.25">
      <c r="A8" s="1">
        <v>2</v>
      </c>
      <c r="B8" s="1" t="s">
        <v>12</v>
      </c>
      <c r="C8" s="1" t="s">
        <v>50</v>
      </c>
      <c r="D8" s="1" t="s">
        <v>14</v>
      </c>
      <c r="E8" s="1" t="str">
        <f>VLOOKUP(LEFT(B8,3),$A$23:$C$26,2,0)</f>
        <v>Solo-Pontianak</v>
      </c>
      <c r="F8" s="1">
        <f>VLOOKUP(LEFT(B8,3),$A$23:$C$26,3,0)</f>
        <v>630000</v>
      </c>
      <c r="G8" s="1" t="s">
        <v>18</v>
      </c>
      <c r="H8" s="1" t="str">
        <f>HLOOKUP(MID(B8,6,2),$B$16:$D$18,2,0)</f>
        <v>Paket C</v>
      </c>
      <c r="I8" s="11">
        <f>HLOOKUP(MID(B8,6,2),$B$16:$D$18,3,0)</f>
        <v>50000</v>
      </c>
      <c r="J8" s="12">
        <f>VLOOKUP(MID(B8,4,1),$G$23:$I$25,3,0)</f>
        <v>0.1</v>
      </c>
      <c r="K8" s="11">
        <f>F8+I8*J8</f>
        <v>635000</v>
      </c>
    </row>
    <row r="9" spans="1:11" ht="15.75" x14ac:dyDescent="0.25">
      <c r="A9" s="1">
        <v>3</v>
      </c>
      <c r="B9" s="1" t="s">
        <v>13</v>
      </c>
      <c r="C9" s="1" t="s">
        <v>51</v>
      </c>
      <c r="D9" s="1" t="s">
        <v>14</v>
      </c>
      <c r="E9" s="1" t="str">
        <f>VLOOKUP(LEFT(B9,3),A23:C26,2,0)</f>
        <v>Jakarta-Medan</v>
      </c>
      <c r="F9" s="1">
        <f>VLOOKUP(LEFT(B9,3),$A$23:$C$26,3,0)</f>
        <v>750000</v>
      </c>
      <c r="G9" s="1" t="s">
        <v>18</v>
      </c>
      <c r="H9" s="1" t="str">
        <f>HLOOKUP(MID(B9,6,2),$B$16:$D$18,2,0)</f>
        <v>Paket C</v>
      </c>
      <c r="I9" s="11">
        <f>HLOOKUP(MID(B9,6,2),$B$16:$D$18,3,0)</f>
        <v>50000</v>
      </c>
      <c r="J9" s="12">
        <f>VLOOKUP(MID(B9,4,1),$G$23:$I$25,3,0)</f>
        <v>0.1</v>
      </c>
      <c r="K9" s="11">
        <f>F9+I9*J9</f>
        <v>755000</v>
      </c>
    </row>
    <row r="10" spans="1:11" ht="15.75" x14ac:dyDescent="0.25">
      <c r="A10" s="2">
        <v>4</v>
      </c>
      <c r="B10" s="1" t="s">
        <v>45</v>
      </c>
      <c r="C10" s="1" t="s">
        <v>52</v>
      </c>
      <c r="D10" s="1" t="s">
        <v>14</v>
      </c>
      <c r="E10" s="1" t="str">
        <f>VLOOKUP(LEFT(B10,3),$A$23:$C$26,2,0)</f>
        <v>Jakarta-Denpasar</v>
      </c>
      <c r="F10" s="1">
        <f>VLOOKUP(LEFT(B10,3),$A$23:$C$26,3,0)</f>
        <v>650000</v>
      </c>
      <c r="G10" s="1" t="s">
        <v>17</v>
      </c>
      <c r="H10" s="1" t="str">
        <f>HLOOKUP(MID(B10,6,2),$B$16:$D$18,2,0)</f>
        <v>Paket B</v>
      </c>
      <c r="I10" s="11">
        <f>HLOOKUP(MID(B10,6,2),$B$16:$D$18,3,0)</f>
        <v>37000</v>
      </c>
      <c r="J10" s="12">
        <f>VLOOKUP(MID(B10,4,1),$G$23:$I$25,3,0)</f>
        <v>0.15</v>
      </c>
      <c r="K10" s="11">
        <f>F10+I10*J10</f>
        <v>655550</v>
      </c>
    </row>
    <row r="11" spans="1:11" x14ac:dyDescent="0.25">
      <c r="I11" s="14" t="s">
        <v>22</v>
      </c>
      <c r="J11" s="15"/>
      <c r="K11" s="7">
        <f>SUM(K7:K10)</f>
        <v>2749300</v>
      </c>
    </row>
    <row r="12" spans="1:11" x14ac:dyDescent="0.25">
      <c r="I12" s="14" t="s">
        <v>23</v>
      </c>
      <c r="J12" s="15"/>
      <c r="K12" s="6">
        <v>0</v>
      </c>
    </row>
    <row r="15" spans="1:11" x14ac:dyDescent="0.25">
      <c r="A15" s="16" t="s">
        <v>24</v>
      </c>
      <c r="B15" s="16"/>
    </row>
    <row r="16" spans="1:11" x14ac:dyDescent="0.25">
      <c r="A16" s="4" t="s">
        <v>25</v>
      </c>
      <c r="B16" s="2" t="s">
        <v>28</v>
      </c>
      <c r="C16" s="2" t="s">
        <v>29</v>
      </c>
      <c r="D16" s="2" t="s">
        <v>30</v>
      </c>
    </row>
    <row r="17" spans="1:9" x14ac:dyDescent="0.25">
      <c r="A17" s="4" t="s">
        <v>26</v>
      </c>
      <c r="B17" s="2" t="s">
        <v>19</v>
      </c>
      <c r="C17" s="2" t="s">
        <v>21</v>
      </c>
      <c r="D17" s="2" t="s">
        <v>20</v>
      </c>
    </row>
    <row r="18" spans="1:9" x14ac:dyDescent="0.25">
      <c r="A18" s="4" t="s">
        <v>27</v>
      </c>
      <c r="B18" s="8">
        <v>25000</v>
      </c>
      <c r="C18" s="8">
        <v>37000</v>
      </c>
      <c r="D18" s="8">
        <v>50000</v>
      </c>
    </row>
    <row r="21" spans="1:9" x14ac:dyDescent="0.25">
      <c r="A21" s="16" t="s">
        <v>31</v>
      </c>
      <c r="B21" s="16"/>
      <c r="G21" s="16" t="s">
        <v>38</v>
      </c>
      <c r="H21" s="16"/>
    </row>
    <row r="22" spans="1:9" x14ac:dyDescent="0.25">
      <c r="A22" s="4" t="s">
        <v>0</v>
      </c>
      <c r="B22" s="4" t="s">
        <v>4</v>
      </c>
      <c r="C22" s="4" t="s">
        <v>5</v>
      </c>
      <c r="G22" s="4" t="s">
        <v>25</v>
      </c>
      <c r="H22" s="4" t="s">
        <v>39</v>
      </c>
      <c r="I22" s="4" t="s">
        <v>40</v>
      </c>
    </row>
    <row r="23" spans="1:9" x14ac:dyDescent="0.25">
      <c r="A23" s="2" t="s">
        <v>32</v>
      </c>
      <c r="B23" s="2" t="s">
        <v>16</v>
      </c>
      <c r="C23" s="5">
        <v>750000</v>
      </c>
      <c r="G23" s="2" t="s">
        <v>41</v>
      </c>
      <c r="H23" s="2" t="s">
        <v>44</v>
      </c>
      <c r="I23" s="10">
        <v>0.2</v>
      </c>
    </row>
    <row r="24" spans="1:9" x14ac:dyDescent="0.25">
      <c r="A24" s="2" t="s">
        <v>33</v>
      </c>
      <c r="B24" s="2" t="s">
        <v>15</v>
      </c>
      <c r="C24" s="5">
        <v>700000</v>
      </c>
      <c r="G24" s="2" t="s">
        <v>42</v>
      </c>
      <c r="H24" s="2" t="s">
        <v>17</v>
      </c>
      <c r="I24" s="10">
        <v>0.15</v>
      </c>
    </row>
    <row r="25" spans="1:9" x14ac:dyDescent="0.25">
      <c r="A25" s="2" t="s">
        <v>34</v>
      </c>
      <c r="B25" s="2" t="s">
        <v>36</v>
      </c>
      <c r="C25" s="5">
        <v>650000</v>
      </c>
      <c r="G25" s="2" t="s">
        <v>43</v>
      </c>
      <c r="H25" s="2" t="s">
        <v>18</v>
      </c>
      <c r="I25" s="10">
        <v>0.1</v>
      </c>
    </row>
    <row r="26" spans="1:9" x14ac:dyDescent="0.25">
      <c r="A26" s="2" t="s">
        <v>35</v>
      </c>
      <c r="B26" s="2" t="s">
        <v>37</v>
      </c>
      <c r="C26" s="5">
        <v>630000</v>
      </c>
    </row>
    <row r="27" spans="1:9" x14ac:dyDescent="0.25">
      <c r="C27" s="9"/>
    </row>
  </sheetData>
  <mergeCells count="6">
    <mergeCell ref="C1:I1"/>
    <mergeCell ref="I11:J11"/>
    <mergeCell ref="I12:J12"/>
    <mergeCell ref="A15:B15"/>
    <mergeCell ref="A21:B21"/>
    <mergeCell ref="G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R.Lab105</dc:creator>
  <cp:lastModifiedBy>R.Lab105</cp:lastModifiedBy>
  <dcterms:created xsi:type="dcterms:W3CDTF">2023-10-19T08:04:11Z</dcterms:created>
  <dcterms:modified xsi:type="dcterms:W3CDTF">2023-10-19T10:16:28Z</dcterms:modified>
</cp:coreProperties>
</file>