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7E8580A-D6B5-4B4D-9507-A8F3D4923B0A}" xr6:coauthVersionLast="47" xr6:coauthVersionMax="47" xr10:uidLastSave="{00000000-0000-0000-0000-000000000000}"/>
  <bookViews>
    <workbookView xWindow="-108" yWindow="-108" windowWidth="23256" windowHeight="12576" xr2:uid="{D7CD039F-4454-4C14-B1F2-27CA87F64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K7" i="1"/>
  <c r="L7" i="1" s="1"/>
  <c r="L18" i="1"/>
  <c r="L11" i="1"/>
  <c r="L12" i="1"/>
  <c r="L13" i="1"/>
  <c r="L14" i="1"/>
  <c r="L15" i="1"/>
  <c r="L16" i="1"/>
  <c r="K8" i="1"/>
  <c r="L8" i="1" s="1"/>
  <c r="K9" i="1"/>
  <c r="L9" i="1" s="1"/>
  <c r="K10" i="1"/>
  <c r="L10" i="1" s="1"/>
  <c r="K11" i="1"/>
  <c r="K12" i="1"/>
  <c r="K13" i="1"/>
  <c r="K14" i="1"/>
  <c r="K15" i="1"/>
  <c r="K16" i="1"/>
  <c r="J16" i="1"/>
  <c r="J11" i="1"/>
  <c r="J12" i="1"/>
  <c r="J13" i="1"/>
  <c r="J14" i="1"/>
  <c r="J15" i="1"/>
  <c r="I8" i="1"/>
  <c r="I7" i="1"/>
  <c r="I9" i="1"/>
  <c r="I10" i="1"/>
  <c r="I11" i="1"/>
  <c r="I12" i="1"/>
  <c r="I13" i="1"/>
  <c r="I14" i="1"/>
  <c r="I15" i="1"/>
  <c r="I16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  <c r="F7" i="1"/>
  <c r="F8" i="1"/>
  <c r="F9" i="1"/>
  <c r="F10" i="1"/>
  <c r="F11" i="1"/>
  <c r="F12" i="1"/>
  <c r="F13" i="1"/>
  <c r="F14" i="1"/>
  <c r="F15" i="1"/>
  <c r="F16" i="1"/>
  <c r="L17" i="1" l="1"/>
</calcChain>
</file>

<file path=xl/sharedStrings.xml><?xml version="1.0" encoding="utf-8"?>
<sst xmlns="http://schemas.openxmlformats.org/spreadsheetml/2006/main" count="67" uniqueCount="65">
  <si>
    <t xml:space="preserve">daftar pembelian tiket pesawat </t>
  </si>
  <si>
    <t xml:space="preserve">tanggal keberangkatan </t>
  </si>
  <si>
    <t>tujuan</t>
  </si>
  <si>
    <t xml:space="preserve">kelas </t>
  </si>
  <si>
    <t>diskon</t>
  </si>
  <si>
    <t>BBBY-P1-035</t>
  </si>
  <si>
    <t>DDDZ-P3-036</t>
  </si>
  <si>
    <t>AAAZ-P3-037</t>
  </si>
  <si>
    <t>AAAY-P2-038</t>
  </si>
  <si>
    <t>BBBX-P1-039</t>
  </si>
  <si>
    <t>BBBX-P2-040</t>
  </si>
  <si>
    <t>DDDY-P1-041</t>
  </si>
  <si>
    <t>CCCX-P1-043</t>
  </si>
  <si>
    <t>CCCX-P3-044</t>
  </si>
  <si>
    <t>MUHAMMAD ADI</t>
  </si>
  <si>
    <t>tabel menu makanan</t>
  </si>
  <si>
    <t>kode</t>
  </si>
  <si>
    <t>menu</t>
  </si>
  <si>
    <t>haraga</t>
  </si>
  <si>
    <t>p1</t>
  </si>
  <si>
    <t>paket A</t>
  </si>
  <si>
    <t>p2</t>
  </si>
  <si>
    <t>p3</t>
  </si>
  <si>
    <t>paket B</t>
  </si>
  <si>
    <t>paket C</t>
  </si>
  <si>
    <t>tabel tujuan</t>
  </si>
  <si>
    <t>harga</t>
  </si>
  <si>
    <t>AAA</t>
  </si>
  <si>
    <t>CCC</t>
  </si>
  <si>
    <t>DDD</t>
  </si>
  <si>
    <t>BBB</t>
  </si>
  <si>
    <t>JAKARTA-MEDAN</t>
  </si>
  <si>
    <t>SEMARANG-PALEMBANG</t>
  </si>
  <si>
    <t>JAKARTA-DENPASAR</t>
  </si>
  <si>
    <t>SOLO -PONTIANAK</t>
  </si>
  <si>
    <t>tabel kelas</t>
  </si>
  <si>
    <t>x</t>
  </si>
  <si>
    <t>y</t>
  </si>
  <si>
    <t>z</t>
  </si>
  <si>
    <t>VIP</t>
  </si>
  <si>
    <t>bisnis</t>
  </si>
  <si>
    <t>ekonomi</t>
  </si>
  <si>
    <t>muhammad ilham</t>
  </si>
  <si>
    <t>immanuel surya</t>
  </si>
  <si>
    <t>laiali nimah</t>
  </si>
  <si>
    <t xml:space="preserve">zaiddarrahma </t>
  </si>
  <si>
    <t>abdullah kasan</t>
  </si>
  <si>
    <t>abdullah aufa</t>
  </si>
  <si>
    <t xml:space="preserve">m. tafta zani </t>
  </si>
  <si>
    <t>m. amir syatta</t>
  </si>
  <si>
    <t xml:space="preserve">sahrul alimUL MUNA </t>
  </si>
  <si>
    <t xml:space="preserve">TUJUAN </t>
  </si>
  <si>
    <t xml:space="preserve">HARGA </t>
  </si>
  <si>
    <t>KELAS</t>
  </si>
  <si>
    <t>HARGA MENU</t>
  </si>
  <si>
    <t>DISKON</t>
  </si>
  <si>
    <t>HARGA JUAL</t>
  </si>
  <si>
    <t>TGL PEMBELIAN</t>
  </si>
  <si>
    <t>NAMA PENUMPANG</t>
  </si>
  <si>
    <t>KODE TIKET</t>
  </si>
  <si>
    <t>NO</t>
  </si>
  <si>
    <t>DDDY-P3-042</t>
  </si>
  <si>
    <t>MENU</t>
  </si>
  <si>
    <t>TOTAL PEMBELIAN</t>
  </si>
  <si>
    <t>JUMLAH PEMBELIAN KELAS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</si>
</sst>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0" fontId="3" fillId="0" borderId="0" xfId="0" applyFont="1"/>
    <xf numFmtId="0" fontId="0" fillId="2" borderId="1" xfId="0" applyFill="1" applyBorder="1"/>
    <xf numFmtId="9" fontId="0" fillId="0" borderId="1" xfId="0" applyNumberForma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/>
    <xf numFmtId="0" fontId="4" fillId="0" borderId="0" xfId="0" applyFont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5" borderId="6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1" xfId="0" applyFill="1" applyBorder="1"/>
    <xf numFmtId="0" fontId="3" fillId="3" borderId="1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659A-CCE7-416F-9EBE-F908AB4CA44B}">
  <dimension ref="A2:O33"/>
  <sheetViews>
    <sheetView tabSelected="1" zoomScale="70" zoomScaleNormal="76" workbookViewId="0">
      <selection activeCell="L18" sqref="L18"/>
    </sheetView>
  </sheetViews>
  <sheetFormatPr defaultRowHeight="14.4" x14ac:dyDescent="0.3"/>
  <cols>
    <col min="2" max="2" width="21.88671875" bestFit="1" customWidth="1"/>
    <col min="3" max="3" width="10.33203125" customWidth="1"/>
    <col min="5" max="5" width="14" customWidth="1"/>
    <col min="6" max="6" width="26.5546875" customWidth="1"/>
    <col min="9" max="9" width="17.33203125" customWidth="1"/>
    <col min="10" max="10" width="14.44140625" customWidth="1"/>
    <col min="11" max="11" width="13.88671875" customWidth="1"/>
    <col min="12" max="12" width="11.77734375" customWidth="1"/>
  </cols>
  <sheetData>
    <row r="2" spans="1:12" ht="23.4" x14ac:dyDescent="0.45">
      <c r="I2" s="24" t="s">
        <v>0</v>
      </c>
      <c r="J2" s="24"/>
      <c r="K2" s="24"/>
    </row>
    <row r="4" spans="1:12" ht="18" x14ac:dyDescent="0.35">
      <c r="A4" s="1" t="s">
        <v>1</v>
      </c>
      <c r="B4" s="1"/>
    </row>
    <row r="6" spans="1:12" x14ac:dyDescent="0.3">
      <c r="A6" s="7" t="s">
        <v>60</v>
      </c>
      <c r="B6" s="7" t="s">
        <v>59</v>
      </c>
      <c r="C6" s="7" t="s">
        <v>58</v>
      </c>
      <c r="D6" s="7"/>
      <c r="E6" s="7" t="s">
        <v>57</v>
      </c>
      <c r="F6" s="7" t="s">
        <v>51</v>
      </c>
      <c r="G6" s="7" t="s">
        <v>52</v>
      </c>
      <c r="H6" s="7" t="s">
        <v>53</v>
      </c>
      <c r="I6" s="7" t="s">
        <v>62</v>
      </c>
      <c r="J6" s="7" t="s">
        <v>54</v>
      </c>
      <c r="K6" s="7" t="s">
        <v>55</v>
      </c>
      <c r="L6" s="7" t="s">
        <v>56</v>
      </c>
    </row>
    <row r="7" spans="1:12" x14ac:dyDescent="0.3">
      <c r="A7" s="8">
        <v>1</v>
      </c>
      <c r="B7" s="9" t="s">
        <v>5</v>
      </c>
      <c r="C7" s="2" t="s">
        <v>14</v>
      </c>
      <c r="D7" s="2"/>
      <c r="E7" s="10">
        <v>45220</v>
      </c>
      <c r="F7" s="2" t="str">
        <f>VLOOKUP(LEFT(B7,3),$A$30:$C$33,2,FALSE)</f>
        <v>SEMARANG-PALEMBANG</v>
      </c>
      <c r="G7" s="2">
        <f>VLOOKUP(LEFT(B7,3),$A$30:$C$33,3,FALSE)</f>
        <v>700000</v>
      </c>
      <c r="H7" s="2" t="str">
        <f>VLOOKUP(MID(B7,4,1),$M$30:$O$32,2,FALSE)</f>
        <v>bisnis</v>
      </c>
      <c r="I7" s="2" t="str">
        <f>HLOOKUP(MID(B8,6,2),$B$23:$D$25,2,FALSE)</f>
        <v>paket C</v>
      </c>
      <c r="J7" s="2">
        <f t="shared" ref="J7:J9" si="0">HLOOKUP(MID(B8,6,2),$B$23:$D$25,3,FALSE)</f>
        <v>50000</v>
      </c>
      <c r="K7" s="2">
        <f>VLOOKUP(MID(B7,4,1),$M$30:$O$32,3,FALSE)*J7</f>
        <v>7500</v>
      </c>
      <c r="L7" s="7">
        <f>G7+J7-K7</f>
        <v>742500</v>
      </c>
    </row>
    <row r="8" spans="1:12" x14ac:dyDescent="0.3">
      <c r="A8" s="8">
        <v>2</v>
      </c>
      <c r="B8" s="9" t="s">
        <v>6</v>
      </c>
      <c r="C8" s="2" t="s">
        <v>50</v>
      </c>
      <c r="D8" s="2"/>
      <c r="E8" s="10">
        <v>45221</v>
      </c>
      <c r="F8" s="2" t="str">
        <f t="shared" ref="F8:F16" si="1">VLOOKUP(LEFT(B8,3),$A$30:$C$33,2,FALSE)</f>
        <v>SOLO -PONTIANAK</v>
      </c>
      <c r="G8" s="2">
        <f t="shared" ref="G8:G16" si="2">VLOOKUP(LEFT(B8,3),$A$30:$C$33,3,FALSE)</f>
        <v>630000</v>
      </c>
      <c r="H8" s="2" t="str">
        <f t="shared" ref="H8:H16" si="3">VLOOKUP(MID(B8,4,1),$M$30:$O$32,2,FALSE)</f>
        <v>ekonomi</v>
      </c>
      <c r="I8" s="2" t="str">
        <f>HLOOKUP(MID(B9,6,2),$B$23:$D$25,2,FALSE)</f>
        <v>paket C</v>
      </c>
      <c r="J8" s="2">
        <f t="shared" si="0"/>
        <v>50000</v>
      </c>
      <c r="K8" s="2">
        <f t="shared" ref="K8:K16" si="4">VLOOKUP(MID(B8,4,1),$M$30:$O$32,3,FALSE)*J8</f>
        <v>5000</v>
      </c>
      <c r="L8" s="7">
        <f t="shared" ref="L8:L16" si="5">G8+J8-K8</f>
        <v>675000</v>
      </c>
    </row>
    <row r="9" spans="1:12" x14ac:dyDescent="0.3">
      <c r="A9" s="8">
        <v>3</v>
      </c>
      <c r="B9" s="9" t="s">
        <v>7</v>
      </c>
      <c r="C9" s="2" t="s">
        <v>42</v>
      </c>
      <c r="D9" s="2"/>
      <c r="E9" s="10">
        <v>45222</v>
      </c>
      <c r="F9" s="2" t="str">
        <f t="shared" si="1"/>
        <v>JAKARTA-MEDAN</v>
      </c>
      <c r="G9" s="2">
        <f t="shared" si="2"/>
        <v>750000</v>
      </c>
      <c r="H9" s="2" t="str">
        <f t="shared" si="3"/>
        <v>ekonomi</v>
      </c>
      <c r="I9" s="2" t="str">
        <f t="shared" ref="I8:I16" si="6">HLOOKUP(MID(B9,6,2),$B$23:$D$25,2,FALSE)</f>
        <v>paket C</v>
      </c>
      <c r="J9" s="2">
        <f t="shared" si="0"/>
        <v>37000</v>
      </c>
      <c r="K9" s="2">
        <f t="shared" si="4"/>
        <v>3700</v>
      </c>
      <c r="L9" s="7">
        <f t="shared" si="5"/>
        <v>783300</v>
      </c>
    </row>
    <row r="10" spans="1:12" x14ac:dyDescent="0.3">
      <c r="A10" s="8">
        <v>4</v>
      </c>
      <c r="B10" s="9" t="s">
        <v>8</v>
      </c>
      <c r="C10" s="2" t="s">
        <v>43</v>
      </c>
      <c r="D10" s="2"/>
      <c r="E10" s="10">
        <v>45223</v>
      </c>
      <c r="F10" s="2" t="str">
        <f t="shared" si="1"/>
        <v>JAKARTA-MEDAN</v>
      </c>
      <c r="G10" s="2">
        <f t="shared" si="2"/>
        <v>750000</v>
      </c>
      <c r="H10" s="2" t="str">
        <f t="shared" si="3"/>
        <v>bisnis</v>
      </c>
      <c r="I10" s="2" t="str">
        <f t="shared" si="6"/>
        <v>paket B</v>
      </c>
      <c r="J10" s="2">
        <f>HLOOKUP(MID(B11,6,2),$B$23:$D$25,3,FALSE)</f>
        <v>25000</v>
      </c>
      <c r="K10" s="2">
        <f t="shared" si="4"/>
        <v>3750</v>
      </c>
      <c r="L10" s="7">
        <f t="shared" si="5"/>
        <v>771250</v>
      </c>
    </row>
    <row r="11" spans="1:12" x14ac:dyDescent="0.3">
      <c r="A11" s="8">
        <v>5</v>
      </c>
      <c r="B11" s="9" t="s">
        <v>9</v>
      </c>
      <c r="C11" s="14" t="s">
        <v>44</v>
      </c>
      <c r="D11" s="13"/>
      <c r="E11" s="10">
        <v>45224</v>
      </c>
      <c r="F11" s="2" t="str">
        <f t="shared" si="1"/>
        <v>SEMARANG-PALEMBANG</v>
      </c>
      <c r="G11" s="2">
        <f t="shared" si="2"/>
        <v>700000</v>
      </c>
      <c r="H11" s="2" t="str">
        <f t="shared" si="3"/>
        <v>VIP</v>
      </c>
      <c r="I11" s="2" t="str">
        <f t="shared" si="6"/>
        <v>paket A</v>
      </c>
      <c r="J11" s="2">
        <f t="shared" ref="J8:J16" si="7">HLOOKUP(MID(B12,6,2),$B$23:$D$25,3,FALSE)</f>
        <v>37000</v>
      </c>
      <c r="K11" s="2">
        <f t="shared" si="4"/>
        <v>7400</v>
      </c>
      <c r="L11" s="7">
        <f t="shared" si="5"/>
        <v>729600</v>
      </c>
    </row>
    <row r="12" spans="1:12" x14ac:dyDescent="0.3">
      <c r="A12" s="8">
        <v>6</v>
      </c>
      <c r="B12" s="9" t="s">
        <v>10</v>
      </c>
      <c r="C12" s="2" t="s">
        <v>49</v>
      </c>
      <c r="D12" s="2"/>
      <c r="E12" s="10">
        <v>45225</v>
      </c>
      <c r="F12" s="2" t="str">
        <f t="shared" si="1"/>
        <v>SEMARANG-PALEMBANG</v>
      </c>
      <c r="G12" s="2">
        <f t="shared" si="2"/>
        <v>700000</v>
      </c>
      <c r="H12" s="2" t="str">
        <f t="shared" si="3"/>
        <v>VIP</v>
      </c>
      <c r="I12" s="2" t="str">
        <f t="shared" si="6"/>
        <v>paket B</v>
      </c>
      <c r="J12" s="2">
        <f t="shared" si="7"/>
        <v>25000</v>
      </c>
      <c r="K12" s="2">
        <f t="shared" si="4"/>
        <v>5000</v>
      </c>
      <c r="L12" s="7">
        <f t="shared" si="5"/>
        <v>720000</v>
      </c>
    </row>
    <row r="13" spans="1:12" x14ac:dyDescent="0.3">
      <c r="A13" s="8">
        <v>7</v>
      </c>
      <c r="B13" s="9" t="s">
        <v>11</v>
      </c>
      <c r="C13" s="2" t="s">
        <v>48</v>
      </c>
      <c r="D13" s="2"/>
      <c r="E13" s="10">
        <v>45226</v>
      </c>
      <c r="F13" s="2" t="str">
        <f t="shared" si="1"/>
        <v>SOLO -PONTIANAK</v>
      </c>
      <c r="G13" s="2">
        <f t="shared" si="2"/>
        <v>630000</v>
      </c>
      <c r="H13" s="2" t="str">
        <f t="shared" si="3"/>
        <v>bisnis</v>
      </c>
      <c r="I13" s="2" t="str">
        <f t="shared" si="6"/>
        <v>paket A</v>
      </c>
      <c r="J13" s="2">
        <f t="shared" si="7"/>
        <v>50000</v>
      </c>
      <c r="K13" s="2">
        <f t="shared" si="4"/>
        <v>7500</v>
      </c>
      <c r="L13" s="7">
        <f t="shared" si="5"/>
        <v>672500</v>
      </c>
    </row>
    <row r="14" spans="1:12" x14ac:dyDescent="0.3">
      <c r="A14" s="8">
        <v>8</v>
      </c>
      <c r="B14" s="9" t="s">
        <v>61</v>
      </c>
      <c r="C14" s="2" t="s">
        <v>45</v>
      </c>
      <c r="D14" s="2"/>
      <c r="E14" s="10">
        <v>45227</v>
      </c>
      <c r="F14" s="2" t="str">
        <f t="shared" si="1"/>
        <v>SOLO -PONTIANAK</v>
      </c>
      <c r="G14" s="2">
        <f t="shared" si="2"/>
        <v>630000</v>
      </c>
      <c r="H14" s="2" t="str">
        <f t="shared" si="3"/>
        <v>bisnis</v>
      </c>
      <c r="I14" s="2" t="str">
        <f t="shared" si="6"/>
        <v>paket C</v>
      </c>
      <c r="J14" s="2">
        <f t="shared" si="7"/>
        <v>25000</v>
      </c>
      <c r="K14" s="2">
        <f t="shared" si="4"/>
        <v>3750</v>
      </c>
      <c r="L14" s="7">
        <f t="shared" si="5"/>
        <v>651250</v>
      </c>
    </row>
    <row r="15" spans="1:12" x14ac:dyDescent="0.3">
      <c r="A15" s="8">
        <v>9</v>
      </c>
      <c r="B15" s="9" t="s">
        <v>12</v>
      </c>
      <c r="C15" s="2" t="s">
        <v>46</v>
      </c>
      <c r="D15" s="2"/>
      <c r="E15" s="10">
        <v>45228</v>
      </c>
      <c r="F15" s="2" t="str">
        <f t="shared" si="1"/>
        <v>JAKARTA-DENPASAR</v>
      </c>
      <c r="G15" s="2">
        <f t="shared" si="2"/>
        <v>650000</v>
      </c>
      <c r="H15" s="2" t="str">
        <f t="shared" si="3"/>
        <v>VIP</v>
      </c>
      <c r="I15" s="2" t="str">
        <f t="shared" si="6"/>
        <v>paket A</v>
      </c>
      <c r="J15" s="2">
        <f t="shared" si="7"/>
        <v>50000</v>
      </c>
      <c r="K15" s="2">
        <f t="shared" si="4"/>
        <v>10000</v>
      </c>
      <c r="L15" s="7">
        <f t="shared" si="5"/>
        <v>690000</v>
      </c>
    </row>
    <row r="16" spans="1:12" x14ac:dyDescent="0.3">
      <c r="A16" s="8">
        <v>10</v>
      </c>
      <c r="B16" s="9" t="s">
        <v>13</v>
      </c>
      <c r="C16" s="2" t="s">
        <v>47</v>
      </c>
      <c r="D16" s="2"/>
      <c r="E16" s="10">
        <v>45229</v>
      </c>
      <c r="F16" s="2" t="str">
        <f t="shared" si="1"/>
        <v>JAKARTA-DENPASAR</v>
      </c>
      <c r="G16" s="2">
        <f t="shared" si="2"/>
        <v>650000</v>
      </c>
      <c r="H16" s="2" t="str">
        <f t="shared" si="3"/>
        <v>VIP</v>
      </c>
      <c r="I16" s="2" t="str">
        <f t="shared" si="6"/>
        <v>paket C</v>
      </c>
      <c r="J16" s="2">
        <f>HLOOKUP(MID(B8,6,2),$B$23:$D$25,3,FALSE)</f>
        <v>50000</v>
      </c>
      <c r="K16" s="2">
        <f t="shared" si="4"/>
        <v>10000</v>
      </c>
      <c r="L16" s="7">
        <f t="shared" si="5"/>
        <v>690000</v>
      </c>
    </row>
    <row r="17" spans="1:15" x14ac:dyDescent="0.3">
      <c r="A17" s="15"/>
      <c r="B17" s="16"/>
      <c r="C17" s="16"/>
      <c r="D17" s="16"/>
      <c r="E17" s="16"/>
      <c r="F17" s="16"/>
      <c r="G17" s="16"/>
      <c r="H17" s="18"/>
      <c r="I17" s="19"/>
      <c r="J17" s="23" t="s">
        <v>63</v>
      </c>
      <c r="K17" s="23"/>
      <c r="L17" s="22">
        <f>SUM(L7:L15)</f>
        <v>6435400</v>
      </c>
    </row>
    <row r="18" spans="1:15" x14ac:dyDescent="0.3">
      <c r="G18" s="17"/>
      <c r="H18" s="20"/>
      <c r="I18" s="21"/>
      <c r="J18" s="23" t="s">
        <v>64</v>
      </c>
      <c r="K18" s="23"/>
      <c r="L18" s="22">
        <f>COUNTIF(H7:H16,"VIP")</f>
        <v>4</v>
      </c>
    </row>
    <row r="22" spans="1:15" ht="18" x14ac:dyDescent="0.35">
      <c r="A22" s="1" t="s">
        <v>15</v>
      </c>
      <c r="B22" s="4"/>
      <c r="E22" s="17"/>
    </row>
    <row r="23" spans="1:15" x14ac:dyDescent="0.3">
      <c r="A23" s="11" t="s">
        <v>16</v>
      </c>
      <c r="B23" s="2" t="s">
        <v>19</v>
      </c>
      <c r="C23" s="2" t="s">
        <v>21</v>
      </c>
      <c r="D23" s="2" t="s">
        <v>22</v>
      </c>
    </row>
    <row r="24" spans="1:15" x14ac:dyDescent="0.3">
      <c r="A24" s="11" t="s">
        <v>17</v>
      </c>
      <c r="B24" s="2" t="s">
        <v>20</v>
      </c>
      <c r="C24" s="2" t="s">
        <v>23</v>
      </c>
      <c r="D24" s="2" t="s">
        <v>24</v>
      </c>
    </row>
    <row r="25" spans="1:15" x14ac:dyDescent="0.3">
      <c r="A25" s="11" t="s">
        <v>18</v>
      </c>
      <c r="B25" s="3">
        <v>25000</v>
      </c>
      <c r="C25" s="3">
        <v>37000</v>
      </c>
      <c r="D25" s="3">
        <v>50000</v>
      </c>
    </row>
    <row r="28" spans="1:15" ht="18" x14ac:dyDescent="0.35">
      <c r="A28" s="1" t="s">
        <v>25</v>
      </c>
      <c r="M28" s="12" t="s">
        <v>35</v>
      </c>
    </row>
    <row r="29" spans="1:15" x14ac:dyDescent="0.3">
      <c r="A29" s="5" t="s">
        <v>16</v>
      </c>
      <c r="B29" s="5" t="s">
        <v>2</v>
      </c>
      <c r="C29" s="5" t="s">
        <v>26</v>
      </c>
      <c r="M29" s="11" t="s">
        <v>16</v>
      </c>
      <c r="N29" s="11" t="s">
        <v>3</v>
      </c>
      <c r="O29" s="11" t="s">
        <v>4</v>
      </c>
    </row>
    <row r="30" spans="1:15" x14ac:dyDescent="0.3">
      <c r="A30" s="2" t="s">
        <v>27</v>
      </c>
      <c r="B30" s="2" t="s">
        <v>31</v>
      </c>
      <c r="C30" s="3">
        <v>750000</v>
      </c>
      <c r="M30" s="2" t="s">
        <v>36</v>
      </c>
      <c r="N30" s="2" t="s">
        <v>39</v>
      </c>
      <c r="O30" s="6">
        <v>0.2</v>
      </c>
    </row>
    <row r="31" spans="1:15" x14ac:dyDescent="0.3">
      <c r="A31" s="2" t="s">
        <v>30</v>
      </c>
      <c r="B31" s="2" t="s">
        <v>32</v>
      </c>
      <c r="C31" s="3">
        <v>700000</v>
      </c>
      <c r="M31" s="2" t="s">
        <v>37</v>
      </c>
      <c r="N31" s="2" t="s">
        <v>40</v>
      </c>
      <c r="O31" s="6">
        <v>0.15</v>
      </c>
    </row>
    <row r="32" spans="1:15" x14ac:dyDescent="0.3">
      <c r="A32" s="2" t="s">
        <v>28</v>
      </c>
      <c r="B32" s="2" t="s">
        <v>33</v>
      </c>
      <c r="C32" s="3">
        <v>650000</v>
      </c>
      <c r="M32" s="2" t="s">
        <v>38</v>
      </c>
      <c r="N32" s="2" t="s">
        <v>41</v>
      </c>
      <c r="O32" s="6">
        <v>0.1</v>
      </c>
    </row>
    <row r="33" spans="1:3" x14ac:dyDescent="0.3">
      <c r="A33" s="2" t="s">
        <v>29</v>
      </c>
      <c r="B33" s="2" t="s">
        <v>34</v>
      </c>
      <c r="C33" s="3">
        <v>630000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fairuz</dc:creator>
  <cp:lastModifiedBy>muhammad fairuz</cp:lastModifiedBy>
  <dcterms:created xsi:type="dcterms:W3CDTF">2023-10-20T11:04:58Z</dcterms:created>
  <dcterms:modified xsi:type="dcterms:W3CDTF">2023-10-21T08:12:59Z</dcterms:modified>
</cp:coreProperties>
</file>